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entila.teqja\AppData\Local\Microsoft\Windows\INetCache\Content.Outlook\XR7HEP72\"/>
    </mc:Choice>
  </mc:AlternateContent>
  <bookViews>
    <workbookView xWindow="0" yWindow="0" windowWidth="13845" windowHeight="12600" tabRatio="883"/>
  </bookViews>
  <sheets>
    <sheet name="2.Pasqyra e Pozicioni Financiar" sheetId="17" r:id="rId1"/>
    <sheet name="Pasqyra e performances (natyra)" sheetId="18" r:id="rId2"/>
    <sheet name="Pasqyra e ndryshimeve ne kapita" sheetId="19" r:id="rId3"/>
    <sheet name="Pasqyra e mjeteve monetare" sheetId="20" r:id="rId4"/>
    <sheet name="Pasqyra e Aktiveve Afatgjata " sheetId="21" r:id="rId5"/>
    <sheet name="Mjete ne pronesi te kompanise" sheetId="23" r:id="rId6"/>
    <sheet name="Palet e lidhura" sheetId="22" r:id="rId7"/>
    <sheet name="Shpenzime te pazbritshme 14  " sheetId="11" state="hidden" r:id="rId8"/>
  </sheets>
  <externalReferences>
    <externalReference r:id="rId9"/>
  </externalReferences>
  <definedNames>
    <definedName name="_xlnm._FilterDatabase" localSheetId="7" hidden="1">'Shpenzime te pazbritshme 14  '!$A$2:$M$2</definedName>
    <definedName name="_xlnm.Print_Area" localSheetId="0">'2.Pasqyra e Pozicioni Financiar'!$A$1:$D$78</definedName>
    <definedName name="Z_096747DA_4711_43D6_BB6F_CF73DCE67DAC_.wvu.FilterData" localSheetId="7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7" hidden="1">'Shpenzime te pazbritshme 14  '!$A$2:$M$2</definedName>
    <definedName name="Z_22AB98C9_5529_497A_9DE7_02FC5BFD3E55_.wvu.FilterData" localSheetId="7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61" i="22" l="1"/>
  <c r="C52" i="22" l="1"/>
  <c r="B52" i="22"/>
  <c r="F25" i="21"/>
  <c r="F18" i="21"/>
  <c r="F19" i="21"/>
  <c r="F20" i="21"/>
  <c r="F21" i="21"/>
  <c r="F16" i="21"/>
  <c r="F17" i="21"/>
  <c r="F14" i="21"/>
  <c r="F15" i="21"/>
  <c r="F13" i="21"/>
  <c r="E25" i="21"/>
  <c r="D25" i="21"/>
  <c r="C25" i="21"/>
  <c r="C184" i="21" l="1"/>
  <c r="D184" i="21"/>
  <c r="E184" i="21"/>
  <c r="F184" i="21"/>
  <c r="G184" i="21"/>
  <c r="H184" i="21"/>
  <c r="I184" i="21"/>
  <c r="J184" i="21"/>
  <c r="K184" i="21"/>
  <c r="B184" i="21"/>
  <c r="C175" i="21"/>
  <c r="D175" i="21"/>
  <c r="E175" i="21"/>
  <c r="F175" i="21"/>
  <c r="G175" i="21"/>
  <c r="H175" i="21"/>
  <c r="I175" i="21"/>
  <c r="J175" i="21"/>
  <c r="K175" i="21"/>
  <c r="B175" i="21"/>
  <c r="C116" i="21"/>
  <c r="D116" i="21"/>
  <c r="E116" i="21"/>
  <c r="F116" i="21"/>
  <c r="G116" i="21"/>
  <c r="H116" i="21"/>
  <c r="I116" i="21"/>
  <c r="J116" i="21"/>
  <c r="K116" i="21"/>
  <c r="B116" i="21"/>
  <c r="C35" i="21"/>
  <c r="D35" i="21"/>
  <c r="E35" i="21"/>
  <c r="F35" i="21"/>
  <c r="G35" i="21"/>
  <c r="H35" i="21"/>
  <c r="I35" i="21"/>
  <c r="J35" i="21"/>
  <c r="K35" i="21"/>
  <c r="B35" i="21"/>
  <c r="C74" i="22" l="1"/>
  <c r="C73" i="22"/>
  <c r="B73" i="22"/>
  <c r="C71" i="22"/>
  <c r="B71" i="22"/>
  <c r="B74" i="22"/>
  <c r="C55" i="22"/>
  <c r="B55" i="22"/>
  <c r="C54" i="22"/>
  <c r="B54" i="22"/>
  <c r="C38" i="22"/>
  <c r="B38" i="22"/>
  <c r="C37" i="22"/>
  <c r="B37" i="22"/>
  <c r="C35" i="22"/>
  <c r="B35" i="22"/>
  <c r="C21" i="22"/>
  <c r="B21" i="22"/>
  <c r="C20" i="22"/>
  <c r="B20" i="22"/>
  <c r="C18" i="22"/>
  <c r="B18" i="22"/>
  <c r="D74" i="20" l="1"/>
  <c r="E41" i="20"/>
  <c r="E72" i="20" l="1"/>
  <c r="E74" i="20" s="1"/>
  <c r="C72" i="20" l="1"/>
  <c r="C41" i="20"/>
  <c r="E57" i="20"/>
  <c r="C57" i="20"/>
  <c r="C74" i="20" l="1"/>
  <c r="E77" i="20"/>
  <c r="E80" i="20" l="1"/>
  <c r="C77" i="20"/>
  <c r="C80" i="20" s="1"/>
  <c r="K35" i="19"/>
  <c r="I35" i="19"/>
  <c r="H35" i="19"/>
  <c r="G35" i="19"/>
  <c r="F35" i="19"/>
  <c r="E35" i="19"/>
  <c r="D35" i="19"/>
  <c r="C35" i="19"/>
  <c r="B35" i="19"/>
  <c r="J34" i="19"/>
  <c r="L34" i="19" s="1"/>
  <c r="J33" i="19"/>
  <c r="L33" i="19" s="1"/>
  <c r="L32" i="19"/>
  <c r="J31" i="19"/>
  <c r="L31" i="19" s="1"/>
  <c r="K30" i="19"/>
  <c r="I30" i="19"/>
  <c r="H30" i="19"/>
  <c r="G30" i="19"/>
  <c r="F30" i="19"/>
  <c r="E30" i="19"/>
  <c r="D30" i="19"/>
  <c r="C30" i="19"/>
  <c r="B30" i="19"/>
  <c r="L29" i="19"/>
  <c r="J29" i="19"/>
  <c r="J28" i="19"/>
  <c r="L28" i="19" s="1"/>
  <c r="J27" i="19"/>
  <c r="L27" i="19" s="1"/>
  <c r="J26" i="19"/>
  <c r="L26" i="19" s="1"/>
  <c r="J25" i="19"/>
  <c r="L25" i="19" s="1"/>
  <c r="K22" i="19"/>
  <c r="I22" i="19"/>
  <c r="H22" i="19"/>
  <c r="G22" i="19"/>
  <c r="F22" i="19"/>
  <c r="E22" i="19"/>
  <c r="D22" i="19"/>
  <c r="C22" i="19"/>
  <c r="B22" i="19"/>
  <c r="L21" i="19"/>
  <c r="J21" i="19"/>
  <c r="J20" i="19"/>
  <c r="L20" i="19" s="1"/>
  <c r="L19" i="19"/>
  <c r="J19" i="19"/>
  <c r="J18" i="19"/>
  <c r="L18" i="19" s="1"/>
  <c r="K17" i="19"/>
  <c r="I17" i="19"/>
  <c r="H17" i="19"/>
  <c r="G17" i="19"/>
  <c r="F17" i="19"/>
  <c r="E17" i="19"/>
  <c r="D17" i="19"/>
  <c r="C17" i="19"/>
  <c r="B17" i="19"/>
  <c r="J16" i="19"/>
  <c r="L16" i="19" s="1"/>
  <c r="J15" i="19"/>
  <c r="L15" i="19" s="1"/>
  <c r="J14" i="19"/>
  <c r="L14" i="19" s="1"/>
  <c r="J13" i="19"/>
  <c r="L13" i="19" s="1"/>
  <c r="K12" i="19"/>
  <c r="I12" i="19"/>
  <c r="H12" i="19"/>
  <c r="H24" i="19" s="1"/>
  <c r="H37" i="19" s="1"/>
  <c r="G12" i="19"/>
  <c r="G24" i="19" s="1"/>
  <c r="G37" i="19" s="1"/>
  <c r="F12" i="19"/>
  <c r="F24" i="19" s="1"/>
  <c r="F37" i="19" s="1"/>
  <c r="E12" i="19"/>
  <c r="D12" i="19"/>
  <c r="D24" i="19" s="1"/>
  <c r="D37" i="19" s="1"/>
  <c r="C12" i="19"/>
  <c r="C24" i="19" s="1"/>
  <c r="C37" i="19" s="1"/>
  <c r="B12" i="19"/>
  <c r="B24" i="19" s="1"/>
  <c r="B37" i="19" s="1"/>
  <c r="J11" i="19"/>
  <c r="L11" i="19" s="1"/>
  <c r="J10" i="19"/>
  <c r="L10" i="19" s="1"/>
  <c r="J35" i="19" l="1"/>
  <c r="L35" i="19" s="1"/>
  <c r="J17" i="19"/>
  <c r="L17" i="19" s="1"/>
  <c r="J22" i="19"/>
  <c r="L22" i="19" s="1"/>
  <c r="E24" i="19"/>
  <c r="E37" i="19" s="1"/>
  <c r="I24" i="19"/>
  <c r="I37" i="19" s="1"/>
  <c r="J37" i="19" s="1"/>
  <c r="L37" i="19" s="1"/>
  <c r="J30" i="19"/>
  <c r="L30" i="19" s="1"/>
  <c r="J12" i="19"/>
  <c r="L12" i="19" s="1"/>
  <c r="K24" i="19"/>
  <c r="K37" i="19" s="1"/>
  <c r="J24" i="19" l="1"/>
  <c r="L24" i="19" s="1"/>
  <c r="D67" i="18"/>
  <c r="B67" i="18"/>
  <c r="D59" i="18"/>
  <c r="D69" i="18" s="1"/>
  <c r="B59" i="18"/>
  <c r="B69" i="18" s="1"/>
  <c r="D28" i="18"/>
  <c r="D30" i="18" s="1"/>
  <c r="D35" i="18" s="1"/>
  <c r="D50" i="18" s="1"/>
  <c r="B28" i="18"/>
  <c r="B30" i="18" s="1"/>
  <c r="B35" i="18" s="1"/>
  <c r="B50" i="18" s="1"/>
  <c r="D71" i="18" l="1"/>
  <c r="B71" i="18"/>
  <c r="B44" i="17" l="1"/>
  <c r="B46" i="17" s="1"/>
  <c r="B48" i="17" s="1"/>
  <c r="D32" i="17"/>
  <c r="B32" i="17"/>
  <c r="D69" i="17" l="1"/>
  <c r="D71" i="17" s="1"/>
  <c r="B69" i="17"/>
  <c r="B71" i="17" s="1"/>
  <c r="D44" i="17" l="1"/>
  <c r="D46" i="17" s="1"/>
  <c r="D48" i="17" s="1"/>
  <c r="D58" i="17" l="1"/>
  <c r="B58" i="17"/>
  <c r="D34" i="17"/>
  <c r="B34" i="17"/>
  <c r="D22" i="17"/>
  <c r="B22" i="17"/>
  <c r="B36" i="17" l="1"/>
  <c r="D36" i="17"/>
  <c r="B73" i="17"/>
  <c r="B75" i="17" s="1"/>
  <c r="D73" i="17"/>
  <c r="D75" i="17" s="1"/>
  <c r="B77" i="17" l="1"/>
  <c r="D77" i="17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<sst xmlns="http://schemas.openxmlformats.org/spreadsheetml/2006/main" count="876" uniqueCount="626">
  <si>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</si>
  <si>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</si>
  <si>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</si>
  <si>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</si>
  <si>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</si>
  <si>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</si>
  <si>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</si>
  <si>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</si>
  <si>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</si>
  <si>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</si>
  <si>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</si>
  <si>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</si>
  <si>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</si>
  <si>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</si>
  <si>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</si>
  <si>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</si>
  <si>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</si>
  <si>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</si>
  <si>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</si>
  <si>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</si>
  <si>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</si>
  <si>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</si>
  <si>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</si>
  <si>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</si>
  <si>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</si>
  <si>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</si>
  <si>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</si>
  <si>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</si>
  <si>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</si>
  <si>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</si>
  <si>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</si>
  <si>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</si>
  <si>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</si>
  <si>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</si>
  <si>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</si>
  <si>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</si>
  <si>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</si>
  <si>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</si>
  <si>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</si>
  <si>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</si>
  <si>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</si>
  <si>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</si>
  <si>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</si>
  <si>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</si>
  <si>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</si>
  <si>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</si>
  <si>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</si>
  <si>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</si>
  <si>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</si>
  <si>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</si>
  <si>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</si>
  <si>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</si>
  <si>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</si>
  <si>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</si>
  <si>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</si>
  <si>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</si>
  <si>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</si>
  <si>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</si>
  <si>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</si>
  <si>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</si>
  <si>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</si>
  <si>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</si>
  <si>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</si>
  <si>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</si>
  <si>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</si>
  <si>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</si>
  <si>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</si>
  <si>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</si>
  <si>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</si>
  <si>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</si>
  <si>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</si>
  <si>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</si>
  <si>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</si>
  <si>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</si>
  <si>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</si>
  <si>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</si>
  <si>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</si>
  <si>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</si>
  <si>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</si>
  <si>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</si>
  <si>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</si>
  <si>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</si>
  <si>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</si>
  <si>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</si>
  <si>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</si>
  <si>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</si>
  <si>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</si>
  <si>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</si>
  <si>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</si>
  <si>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</si>
  <si>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</si>
  <si>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</si>
  <si>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</si>
  <si>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</si>
  <si>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</si>
  <si>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</si>
  <si>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</si>
  <si>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</si>
  <si>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</si>
  <si>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</si>
  <si>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</si>
  <si>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</si>
  <si>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</si>
  <si>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</si>
  <si>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</si>
  <si>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</si>
  <si>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</si>
  <si>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</si>
  <si>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</si>
  <si>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</si>
  <si>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</si>
  <si>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</si>
  <si>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</si>
  <si>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</si>
  <si>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</si>
  <si>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</si>
  <si>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</si>
  <si>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</si>
  <si>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</si>
  <si>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</si>
  <si>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</si>
  <si>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</si>
  <si>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</si>
  <si>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</si>
  <si>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</si>
  <si>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</si>
  <si>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</si>
  <si>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</si>
  <si>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</si>
  <si>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</si>
  <si>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</si>
  <si>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</si>
  <si>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</si>
  <si>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</si>
  <si>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</si>
  <si>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</si>
  <si>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</si>
  <si>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</si>
  <si>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</si>
  <si>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</si>
  <si>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</si>
  <si>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</si>
  <si>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</si>
  <si>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</si>
  <si>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</si>
  <si>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</si>
  <si>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</si>
  <si>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</si>
  <si>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</si>
  <si>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</si>
  <si>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</si>
  <si>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</si>
  <si>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</si>
  <si>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</si>
  <si>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</si>
  <si>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</si>
  <si>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</si>
  <si>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</si>
  <si>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</si>
  <si>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</si>
  <si>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</si>
  <si>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</si>
  <si>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</si>
  <si>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</si>
  <si>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</si>
  <si>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</si>
  <si>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</si>
  <si>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</si>
  <si>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</si>
  <si>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</si>
  <si>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</si>
  <si>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</si>
  <si>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</si>
  <si>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</si>
  <si>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</si>
  <si>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</si>
  <si>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</si>
  <si>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</si>
  <si>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</si>
  <si>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</si>
  <si>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</si>
  <si>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</si>
  <si>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</si>
  <si>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</si>
  <si>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</si>
  <si>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</si>
  <si>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</si>
  <si>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</si>
  <si>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</si>
  <si>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</si>
  <si>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</si>
  <si>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</si>
  <si>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</si>
  <si>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</si>
  <si>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</si>
  <si>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</si>
  <si>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</si>
  <si>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</si>
  <si>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</si>
  <si>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</si>
  <si>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</si>
  <si>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</si>
  <si>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</si>
  <si>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</si>
  <si>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</si>
  <si>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</si>
  <si>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</si>
  <si>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</si>
  <si>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</si>
  <si>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</si>
  <si>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</si>
  <si>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</si>
  <si>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</si>
  <si>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</si>
  <si>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</si>
  <si>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</si>
  <si>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</si>
  <si>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</si>
  <si>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</si>
  <si>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</si>
  <si>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</si>
  <si>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</si>
  <si>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</si>
  <si>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</si>
  <si>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</si>
  <si>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</si>
  <si>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</si>
  <si>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</si>
  <si>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</si>
  <si>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TOTALI I DETYRIMEVE DHE KAPITALIT</t>
  </si>
  <si>
    <t>Pasqyra e Pozicionit Financiar</t>
  </si>
  <si>
    <t>Interesa jo-kontrollues</t>
  </si>
  <si>
    <t>Huamarrje</t>
  </si>
  <si>
    <t>emri nga sistemi</t>
  </si>
  <si>
    <t>NIPT nga sistemi</t>
  </si>
  <si>
    <t>Emri i mire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</si>
  <si>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</si>
  <si>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</si>
  <si>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</si>
  <si>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</si>
  <si>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</si>
  <si>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</si>
  <si>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</si>
  <si>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</si>
  <si>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</si>
  <si>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</si>
  <si>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</si>
  <si>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</si>
  <si>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</si>
  <si>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</si>
  <si>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</si>
  <si>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</si>
  <si>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</si>
  <si>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</si>
  <si>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</si>
  <si>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</si>
  <si>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</si>
  <si>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</si>
  <si>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</si>
  <si>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per perfitime pensionesh</t>
  </si>
  <si>
    <t>Te ardhura te shtyra</t>
  </si>
  <si>
    <t>Detyrime financiare te tjera</t>
  </si>
  <si>
    <t>Detyrime ndaj klienteve per kontratat e ndertimit</t>
  </si>
  <si>
    <t>Aktive te tjera (pershkruaj)</t>
  </si>
  <si>
    <t>Detyrime te tjera (pershkruaj)</t>
  </si>
  <si>
    <t>Rezerva te tjera (pershkruaj)</t>
  </si>
  <si>
    <t>Kerkesa per qira financiare afatgjata e drejta e perdorimit</t>
  </si>
  <si>
    <t xml:space="preserve">Detyrimi i qerase </t>
  </si>
  <si>
    <t>Detyrimi i qerase afatshkurter</t>
  </si>
  <si>
    <t>Stella Mare shpk</t>
  </si>
  <si>
    <t>L62309016P</t>
  </si>
  <si>
    <t>Lek/Mije Lek/Miljon Lek</t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</si>
  <si>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</si>
  <si>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</si>
  <si>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</si>
  <si>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</si>
  <si>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</si>
  <si>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</si>
  <si>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</si>
  <si>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</si>
  <si>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</si>
  <si>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</si>
  <si>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</si>
  <si>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</si>
  <si>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</si>
  <si>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</si>
  <si>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</si>
  <si>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</si>
  <si>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</si>
  <si>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</si>
  <si>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</si>
  <si>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</si>
  <si>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</si>
  <si>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</si>
  <si>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</si>
  <si>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</si>
  <si>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</si>
  <si>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</si>
  <si>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</si>
  <si>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</si>
  <si>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</si>
  <si>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</si>
  <si>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</si>
  <si>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</si>
  <si>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</si>
  <si>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</si>
  <si>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</si>
  <si>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</si>
  <si>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</si>
  <si>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</si>
  <si>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</si>
  <si>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</si>
  <si>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</si>
  <si>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</si>
  <si>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</si>
  <si>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</si>
  <si>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</si>
  <si>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</si>
  <si>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</si>
  <si>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</si>
  <si>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</si>
  <si>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</si>
  <si>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</si>
  <si>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</si>
  <si>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Stella Mare shpk </t>
  </si>
  <si>
    <t>Lek/Mije Lek</t>
  </si>
  <si>
    <t>Pasqyra e levizjeve ne kapitalin neto</t>
  </si>
  <si>
    <t>Kapitali i nenshkruar</t>
  </si>
  <si>
    <t>Primi i lidhur me kapitalin</t>
  </si>
  <si>
    <t>Rezerva rivleresimi</t>
  </si>
  <si>
    <t>Rezerva te tjera rezultati I mbajtur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</si>
  <si>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</si>
  <si>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</si>
  <si>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</si>
  <si>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</si>
  <si>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</si>
  <si>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</si>
  <si>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</si>
  <si>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</si>
  <si>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</si>
  <si>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</si>
  <si>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</si>
  <si>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</si>
  <si>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</si>
  <si>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</si>
  <si>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</si>
  <si>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</si>
  <si>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</si>
  <si>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</si>
  <si>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</si>
  <si>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t xml:space="preserve">Lek/Mije </t>
  </si>
  <si>
    <t>Pasqyra e fluksit te mjeteve monetare (metoda indirekte)</t>
  </si>
  <si>
    <t>Fluksi mjeteve monetare nga/perdorur ne aktivitetin e shfrytezimit:</t>
  </si>
  <si>
    <t>Fitimi/(Humbja) e periudhes</t>
  </si>
  <si>
    <t>Rregullime per te ardhura dhe shpenzime jo-monetare:</t>
  </si>
  <si>
    <t>Rregullimi I tatim fitimit</t>
  </si>
  <si>
    <t>Shpenzimet per tatim fitimin jo-monetar</t>
  </si>
  <si>
    <t>Shpenzime konsumi dhe amortizimi</t>
  </si>
  <si>
    <t xml:space="preserve">Diferenca nga kurset e kembimit </t>
  </si>
  <si>
    <t xml:space="preserve">Shpenzime te shtyra te ardhura te akumuluara </t>
  </si>
  <si>
    <t xml:space="preserve">Fitim nga shitja e aktiveve afatgjata materiale </t>
  </si>
  <si>
    <t xml:space="preserve">Ndryshimet ne aktivet dhe detyrimet e shfrytezimit </t>
  </si>
  <si>
    <t xml:space="preserve">Renie rritje ne te drejtat e arketueshme </t>
  </si>
  <si>
    <t>Renie rritje ne te drejtat e arketueshme te tjera</t>
  </si>
  <si>
    <t>Renie rritje ne inventare</t>
  </si>
  <si>
    <t xml:space="preserve">Rritje renie ne detyrimet e pagueshme </t>
  </si>
  <si>
    <t xml:space="preserve">Rritje renie ne detyrimet e pagueshme te tjera </t>
  </si>
  <si>
    <t xml:space="preserve">Rritje renie ne detyrimet e punonjesve </t>
  </si>
  <si>
    <t xml:space="preserve">Mjete monetare neto </t>
  </si>
  <si>
    <t>Ndryshim ne aktivet dhe detyrimet e shfrytezimit</t>
  </si>
  <si>
    <t xml:space="preserve">Pagesa per blerjen e aktiveve afatgjata materiale </t>
  </si>
  <si>
    <t xml:space="preserve">Arketime nga Shitja aktiveve afatgjata materiale </t>
  </si>
  <si>
    <t xml:space="preserve">Arketime nga shitja e investimeve te tjera </t>
  </si>
  <si>
    <t>Tatim fitimi i paguar gjate periudhes</t>
  </si>
  <si>
    <t>Fluksi i mjeteve monetare nga/ perdorur ne aktivitetin e investimit</t>
  </si>
  <si>
    <t>Mjete monetare neto nga/perdorur ne aktivitetin e investimit</t>
  </si>
  <si>
    <t>Fluksi i mjeteve monetare nga/perdorur ne aktivitetin e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</si>
  <si>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</si>
  <si>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</si>
  <si>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</si>
  <si>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</si>
  <si>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</si>
  <si>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</si>
  <si>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Pagesë e detyrimeve të qirasë financiare</t>
  </si>
  <si>
    <t xml:space="preserve">Zvogelim I kapitalit dhe rezervave </t>
  </si>
  <si>
    <t>Dividendë të paguar - Dividends paid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</si>
  <si>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</si>
  <si>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</si>
  <si>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</si>
  <si>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</si>
  <si>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</si>
  <si>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 xml:space="preserve">Pasqyra e Aktiveve Afatgjata Materiale </t>
  </si>
  <si>
    <t>Gjendjet dhe levizjet</t>
  </si>
  <si>
    <t>Toka</t>
  </si>
  <si>
    <t>Mobilje dhe pajisje zyre</t>
  </si>
  <si>
    <t>Software + Pajisje informatike</t>
  </si>
  <si>
    <t xml:space="preserve">Vlera Neto </t>
  </si>
  <si>
    <t>31.12.2019</t>
  </si>
  <si>
    <t xml:space="preserve">Blerje te aktiveve te trupezuara </t>
  </si>
  <si>
    <t xml:space="preserve">Blerje te aktiveve te patrupezuara </t>
  </si>
  <si>
    <t xml:space="preserve">Pagesat e qerase </t>
  </si>
  <si>
    <t xml:space="preserve">Rritja e mjeteve monetare dhe ekuivalenteve te tyre </t>
  </si>
  <si>
    <t>Client</t>
  </si>
  <si>
    <t>Balance in ALL 31.12.2019</t>
  </si>
  <si>
    <t>Management Compensation</t>
  </si>
  <si>
    <t>Balance in ALL 31.12.2016</t>
  </si>
  <si>
    <t>Balance in ALL 31.12.2017</t>
  </si>
  <si>
    <t>Acrem Shpk</t>
  </si>
  <si>
    <t>Salary + bonus</t>
  </si>
  <si>
    <t>Balfin Shpk</t>
  </si>
  <si>
    <t>Milsped Albania</t>
  </si>
  <si>
    <t>Neptun Shpk</t>
  </si>
  <si>
    <t>Albchrome shpk</t>
  </si>
  <si>
    <t xml:space="preserve">Ferronikel LLc </t>
  </si>
  <si>
    <t>Milsped d.oo</t>
  </si>
  <si>
    <t>Receivable from related parties</t>
  </si>
  <si>
    <t>Receivable from parent companies</t>
  </si>
  <si>
    <t>Receivable from sister companies</t>
  </si>
  <si>
    <t>Supplier</t>
  </si>
  <si>
    <t>Kid Zone shpk</t>
  </si>
  <si>
    <t>Spar Albania</t>
  </si>
  <si>
    <t>Milsped D.o.o Croatia</t>
  </si>
  <si>
    <t>Payable to related parties</t>
  </si>
  <si>
    <t>Payable to parent companies</t>
  </si>
  <si>
    <t>Payable to sister companies</t>
  </si>
  <si>
    <t>Milsped D.o.o</t>
  </si>
  <si>
    <t>Sales to related parties</t>
  </si>
  <si>
    <t>Sales to parent companies</t>
  </si>
  <si>
    <t>Sales to sister companies</t>
  </si>
  <si>
    <t>Elektroservice</t>
  </si>
  <si>
    <t>Purchases from related parties</t>
  </si>
  <si>
    <t>Purchases from parent companies</t>
  </si>
  <si>
    <t>Purchases from sister companies</t>
  </si>
  <si>
    <t>No.</t>
  </si>
  <si>
    <t>Addition in Period</t>
  </si>
  <si>
    <t>Disposal in Period</t>
  </si>
  <si>
    <t>Acquisition Cost 31/12/19</t>
  </si>
  <si>
    <t>Depreciation in Period</t>
  </si>
  <si>
    <t>Disposal Depreciation in Period</t>
  </si>
  <si>
    <t>Depreciation 31/12/19</t>
  </si>
  <si>
    <t>Book Value 31/12/19</t>
  </si>
  <si>
    <t/>
  </si>
  <si>
    <t>INSTALIME</t>
  </si>
  <si>
    <t>FA0107</t>
  </si>
  <si>
    <t>FA0114</t>
  </si>
  <si>
    <t>FA0126</t>
  </si>
  <si>
    <t>Group Total: INSTALIME</t>
  </si>
  <si>
    <t>MOB/ORENDI</t>
  </si>
  <si>
    <t>FA0001</t>
  </si>
  <si>
    <t>FA0002</t>
  </si>
  <si>
    <t>FA0003</t>
  </si>
  <si>
    <t>FA0004</t>
  </si>
  <si>
    <t>FA0005</t>
  </si>
  <si>
    <t>FA0006</t>
  </si>
  <si>
    <t>FA0007</t>
  </si>
  <si>
    <t>FA0008</t>
  </si>
  <si>
    <t>FA0009</t>
  </si>
  <si>
    <t>FA0010</t>
  </si>
  <si>
    <t>FA0029</t>
  </si>
  <si>
    <t>FA0030</t>
  </si>
  <si>
    <t>FA0031</t>
  </si>
  <si>
    <t>FA0032</t>
  </si>
  <si>
    <t>FA0033</t>
  </si>
  <si>
    <t>FA0034</t>
  </si>
  <si>
    <t>FA0035</t>
  </si>
  <si>
    <t>FA0036</t>
  </si>
  <si>
    <t>FA0037</t>
  </si>
  <si>
    <t>FA0040</t>
  </si>
  <si>
    <t>FA0043</t>
  </si>
  <si>
    <t>FA0044</t>
  </si>
  <si>
    <t>FA0045</t>
  </si>
  <si>
    <t>FA0046</t>
  </si>
  <si>
    <t>FA0047</t>
  </si>
  <si>
    <t>FA0048</t>
  </si>
  <si>
    <t>FA0057</t>
  </si>
  <si>
    <t>FA0058</t>
  </si>
  <si>
    <t>FA0059</t>
  </si>
  <si>
    <t>FA0060</t>
  </si>
  <si>
    <t>FA0061</t>
  </si>
  <si>
    <t>FA0062</t>
  </si>
  <si>
    <t>FA0063</t>
  </si>
  <si>
    <t>FA0064</t>
  </si>
  <si>
    <t>FA0065</t>
  </si>
  <si>
    <t>FA0069</t>
  </si>
  <si>
    <t>FA0076</t>
  </si>
  <si>
    <t>FA0078</t>
  </si>
  <si>
    <t>FA0084</t>
  </si>
  <si>
    <t>FA0085</t>
  </si>
  <si>
    <t>FA0086</t>
  </si>
  <si>
    <t>FA0089</t>
  </si>
  <si>
    <t>FA0092</t>
  </si>
  <si>
    <t>FA0097</t>
  </si>
  <si>
    <t>FA0098</t>
  </si>
  <si>
    <t>FA0100</t>
  </si>
  <si>
    <t>FA0101</t>
  </si>
  <si>
    <t>FA0102</t>
  </si>
  <si>
    <t>FA0103</t>
  </si>
  <si>
    <t>FA0104</t>
  </si>
  <si>
    <t>FA0106</t>
  </si>
  <si>
    <t>FA0108</t>
  </si>
  <si>
    <t>FA0109</t>
  </si>
  <si>
    <t>FA0110</t>
  </si>
  <si>
    <t>FA0111</t>
  </si>
  <si>
    <t>FA0112</t>
  </si>
  <si>
    <t>FA0113</t>
  </si>
  <si>
    <t>FA0115</t>
  </si>
  <si>
    <t>FA0116</t>
  </si>
  <si>
    <t>FA0117</t>
  </si>
  <si>
    <t>FA0118</t>
  </si>
  <si>
    <t>FA0119</t>
  </si>
  <si>
    <t>FA0120</t>
  </si>
  <si>
    <t>FA0121</t>
  </si>
  <si>
    <t>FA0122</t>
  </si>
  <si>
    <t>FA0123</t>
  </si>
  <si>
    <t>FA0124</t>
  </si>
  <si>
    <t>FA0125</t>
  </si>
  <si>
    <t>Group Total: MOB/ORENDI</t>
  </si>
  <si>
    <t>PAISJE INF</t>
  </si>
  <si>
    <t>FA0011</t>
  </si>
  <si>
    <t>FA0012</t>
  </si>
  <si>
    <t>FA0013</t>
  </si>
  <si>
    <t>FA0014</t>
  </si>
  <si>
    <t>FA0015</t>
  </si>
  <si>
    <t>FA0016</t>
  </si>
  <si>
    <t>FA0017</t>
  </si>
  <si>
    <t>FA0018</t>
  </si>
  <si>
    <t>FA0019</t>
  </si>
  <si>
    <t>FA0020</t>
  </si>
  <si>
    <t>FA0021</t>
  </si>
  <si>
    <t>FA0022</t>
  </si>
  <si>
    <t>FA0023</t>
  </si>
  <si>
    <t>FA0024</t>
  </si>
  <si>
    <t>FA0025</t>
  </si>
  <si>
    <t>FA0026</t>
  </si>
  <si>
    <t>FA0027</t>
  </si>
  <si>
    <t>FA0028</t>
  </si>
  <si>
    <t>FA0049</t>
  </si>
  <si>
    <t>FA0050</t>
  </si>
  <si>
    <t>FA0051</t>
  </si>
  <si>
    <t>FA0052</t>
  </si>
  <si>
    <t>FA0053</t>
  </si>
  <si>
    <t>FA0054</t>
  </si>
  <si>
    <t>FA0066</t>
  </si>
  <si>
    <t>FA0067</t>
  </si>
  <si>
    <t>FA0068</t>
  </si>
  <si>
    <t>FA0070</t>
  </si>
  <si>
    <t>FA0071</t>
  </si>
  <si>
    <t>FA0072</t>
  </si>
  <si>
    <t>FA0073</t>
  </si>
  <si>
    <t>FA0074</t>
  </si>
  <si>
    <t>FA0075</t>
  </si>
  <si>
    <t>FA0077</t>
  </si>
  <si>
    <t>FA0080</t>
  </si>
  <si>
    <t>FA0082</t>
  </si>
  <si>
    <t>FA0083</t>
  </si>
  <si>
    <t>FA0088</t>
  </si>
  <si>
    <t>FA0090</t>
  </si>
  <si>
    <t>FA0093</t>
  </si>
  <si>
    <t>FA0094</t>
  </si>
  <si>
    <t>FA0095</t>
  </si>
  <si>
    <t>FA0096</t>
  </si>
  <si>
    <t>FA0099</t>
  </si>
  <si>
    <t>FA0105</t>
  </si>
  <si>
    <t>FA0127</t>
  </si>
  <si>
    <t>FA0128</t>
  </si>
  <si>
    <t>FA0129</t>
  </si>
  <si>
    <t>FA0130</t>
  </si>
  <si>
    <t>FA0131</t>
  </si>
  <si>
    <t>FA0132</t>
  </si>
  <si>
    <t>FA0133</t>
  </si>
  <si>
    <t>FA0134</t>
  </si>
  <si>
    <t>Group Total: PAISJE INF</t>
  </si>
  <si>
    <t>SOTFWARE</t>
  </si>
  <si>
    <t>FA0042</t>
  </si>
  <si>
    <t>FA0055</t>
  </si>
  <si>
    <t>FA0056</t>
  </si>
  <si>
    <t>FA0079</t>
  </si>
  <si>
    <t>FA0081</t>
  </si>
  <si>
    <t>Group Total: SOTFWARE</t>
  </si>
  <si>
    <t>Total</t>
  </si>
  <si>
    <t>Acquisition Cost 31/12/20</t>
  </si>
  <si>
    <t>Depreciation 31/12/20</t>
  </si>
  <si>
    <t>Book Value 31/12/20</t>
  </si>
  <si>
    <t>FA0137</t>
  </si>
  <si>
    <t>FA0138</t>
  </si>
  <si>
    <t>FA0139</t>
  </si>
  <si>
    <t>FA0140</t>
  </si>
  <si>
    <t>FA0141</t>
  </si>
  <si>
    <t>FA0142</t>
  </si>
  <si>
    <t>FA0143</t>
  </si>
  <si>
    <t>FA0145</t>
  </si>
  <si>
    <t>FA0146</t>
  </si>
  <si>
    <t>FA0147</t>
  </si>
  <si>
    <t>FA0135</t>
  </si>
  <si>
    <t>FA0136</t>
  </si>
  <si>
    <t xml:space="preserve">Punime Instalime </t>
  </si>
  <si>
    <t>Amortizim I akumuluar  viti 2019</t>
  </si>
  <si>
    <t>Shtesa  viti 2020</t>
  </si>
  <si>
    <t>Pakesime viti 2020</t>
  </si>
  <si>
    <t>Amortizim viti 2020</t>
  </si>
  <si>
    <t>31.12.2020</t>
  </si>
  <si>
    <t>Balance in ALL 31.12.2020</t>
  </si>
  <si>
    <t>Neptun Kosova shpk</t>
  </si>
  <si>
    <t>Fashion</t>
  </si>
  <si>
    <t>Te ardhura</t>
  </si>
  <si>
    <t xml:space="preserve">Vllahen Mining </t>
  </si>
  <si>
    <t>Blerje</t>
  </si>
  <si>
    <t>Tirana Bank</t>
  </si>
  <si>
    <t>PËR  MAKINAT</t>
  </si>
  <si>
    <t>NIPT</t>
  </si>
  <si>
    <t>Emri I Tatimpaguesit</t>
  </si>
  <si>
    <t>Lloji i mjetit</t>
  </si>
  <si>
    <t>Tipi/Markë</t>
  </si>
  <si>
    <t>Targë</t>
  </si>
  <si>
    <t>Pronësia</t>
  </si>
  <si>
    <t>Leje qarkullimi</t>
  </si>
  <si>
    <t>Kapaciteti</t>
  </si>
  <si>
    <t>Vlera kontabël</t>
  </si>
  <si>
    <t>Vlera e mjetit e rregjistruar</t>
  </si>
  <si>
    <t>Viti i prodhimit</t>
  </si>
  <si>
    <t>Bara siguruar e mjetit.</t>
  </si>
  <si>
    <t>STELLA MARE SHPK</t>
  </si>
  <si>
    <t>0</t>
  </si>
  <si>
    <t xml:space="preserve">Kosto e sherbimeve te shitura </t>
  </si>
  <si>
    <t>Pasqyrat financiare te vitit 2020</t>
  </si>
  <si>
    <t xml:space="preserve">Palet e lidhura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</si>
</sst>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[$-10409]#,##0.00"/>
  </numFmts>
  <fonts count="21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9"/>
      <color theme="1"/>
      <name val="Arial"/>
      <family val="2"/>
    </font>
    <font>
      <b/>
      <sz val="14"/>
      <color theme="1"/>
      <name val="Arial"/>
      <family val="2"/>
      <charset val="238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9"/>
      <name val="Arial"/>
      <family val="2"/>
    </font>
    <font>
      <sz val="11"/>
      <name val="Calibri"/>
    </font>
    <font>
      <sz val="8"/>
      <color rgb="FF000000"/>
      <name val="Segoe UI"/>
    </font>
    <font>
      <b/>
      <sz val="8"/>
      <color rgb="FF000000"/>
      <name val="Segoe UI"/>
    </font>
    <font>
      <sz val="10"/>
      <color rgb="FF000000"/>
      <name val="Arial"/>
    </font>
    <font>
      <b/>
      <sz val="7"/>
      <color rgb="FF000000"/>
      <name val="Arial"/>
    </font>
    <font>
      <b/>
      <sz val="11"/>
      <name val="Calibri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theme="3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CCCCCC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6598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20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7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9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  <xf numFmtId="0" fontId="21" fillId="0" borderId="0" applyNumberFormat="0" applyFill="0" applyBorder="0" applyAlignment="0" applyProtection="0"/>
    <xf numFmtId="0" fontId="205" fillId="0" borderId="0"/>
    <xf numFmtId="0" fontId="205" fillId="0" borderId="0"/>
  </cellStyleXfs>
  <cellXfs count="209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71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71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71" fontId="153" fillId="0" borderId="0" xfId="5403" applyNumberFormat="1" applyFont="1" applyFill="1" applyBorder="1" applyAlignment="1" applyProtection="1"/>
    <xf numFmtId="171" fontId="153" fillId="34" borderId="0" xfId="5403" applyNumberFormat="1" applyFont="1" applyFill="1" applyBorder="1" applyAlignment="1" applyProtection="1"/>
    <xf numFmtId="171" fontId="151" fillId="34" borderId="0" xfId="5403" applyNumberFormat="1" applyFont="1" applyFill="1" applyBorder="1" applyAlignment="1" applyProtection="1"/>
    <xf numFmtId="171" fontId="173" fillId="34" borderId="0" xfId="5403" applyNumberFormat="1" applyFont="1" applyFill="1" applyBorder="1" applyAlignment="1" applyProtection="1"/>
    <xf numFmtId="171" fontId="173" fillId="0" borderId="0" xfId="5403" applyNumberFormat="1" applyFont="1" applyFill="1" applyBorder="1" applyAlignment="1" applyProtection="1"/>
    <xf numFmtId="171" fontId="166" fillId="34" borderId="0" xfId="5403" applyNumberFormat="1" applyFont="1" applyFill="1" applyBorder="1" applyAlignment="1" applyProtection="1"/>
    <xf numFmtId="184" fontId="151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7" fillId="0" borderId="0" xfId="3506" applyNumberFormat="1" applyFont="1" applyFill="1" applyBorder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78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vertical="center"/>
    </xf>
    <xf numFmtId="0" fontId="180" fillId="0" borderId="0" xfId="3275" applyFont="1" applyFill="1" applyBorder="1" applyAlignment="1">
      <alignment horizontal="left" vertical="center"/>
    </xf>
    <xf numFmtId="37" fontId="182" fillId="0" borderId="0" xfId="0" applyNumberFormat="1" applyFont="1"/>
    <xf numFmtId="0" fontId="178" fillId="0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Border="1"/>
    <xf numFmtId="0" fontId="179" fillId="0" borderId="0" xfId="0" applyFont="1" applyBorder="1" applyAlignment="1"/>
    <xf numFmtId="0" fontId="185" fillId="0" borderId="0" xfId="3506" applyNumberFormat="1" applyFont="1" applyFill="1" applyBorder="1" applyAlignment="1">
      <alignment vertical="center"/>
    </xf>
    <xf numFmtId="37" fontId="185" fillId="0" borderId="0" xfId="3506" applyNumberFormat="1" applyFont="1" applyFill="1" applyBorder="1" applyAlignment="1">
      <alignment vertical="center"/>
    </xf>
    <xf numFmtId="37" fontId="180" fillId="0" borderId="26" xfId="0" applyNumberFormat="1" applyFont="1" applyBorder="1" applyAlignment="1">
      <alignment vertical="center"/>
    </xf>
    <xf numFmtId="37" fontId="180" fillId="0" borderId="0" xfId="0" applyNumberFormat="1" applyFont="1" applyBorder="1" applyAlignment="1">
      <alignment vertical="center"/>
    </xf>
    <xf numFmtId="0" fontId="186" fillId="0" borderId="0" xfId="0" applyFont="1"/>
    <xf numFmtId="0" fontId="187" fillId="0" borderId="0" xfId="0" applyFont="1"/>
    <xf numFmtId="37" fontId="182" fillId="61" borderId="0" xfId="0" applyNumberFormat="1" applyFont="1" applyFill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80" fillId="0" borderId="16" xfId="0" applyNumberFormat="1" applyFont="1" applyFill="1" applyBorder="1" applyAlignment="1">
      <alignment vertical="center"/>
    </xf>
    <xf numFmtId="37" fontId="180" fillId="0" borderId="0" xfId="0" applyNumberFormat="1" applyFont="1" applyFill="1" applyBorder="1" applyAlignment="1">
      <alignment vertical="center"/>
    </xf>
    <xf numFmtId="0" fontId="2" fillId="0" borderId="0" xfId="6593"/>
    <xf numFmtId="0" fontId="184" fillId="0" borderId="0" xfId="6593" applyNumberFormat="1" applyFont="1" applyFill="1" applyBorder="1" applyAlignment="1" applyProtection="1">
      <alignment wrapText="1"/>
    </xf>
    <xf numFmtId="0" fontId="183" fillId="0" borderId="0" xfId="6593" applyNumberFormat="1" applyFont="1" applyFill="1" applyBorder="1" applyAlignment="1" applyProtection="1">
      <alignment wrapText="1"/>
    </xf>
    <xf numFmtId="0" fontId="178" fillId="0" borderId="0" xfId="6593" applyNumberFormat="1" applyFont="1" applyFill="1" applyBorder="1" applyAlignment="1" applyProtection="1"/>
    <xf numFmtId="0" fontId="178" fillId="0" borderId="0" xfId="6593" applyNumberFormat="1" applyFont="1" applyFill="1" applyBorder="1" applyAlignment="1" applyProtection="1">
      <alignment wrapText="1"/>
    </xf>
    <xf numFmtId="0" fontId="181" fillId="0" borderId="0" xfId="3275" applyFont="1" applyFill="1" applyBorder="1" applyAlignment="1">
      <alignment horizontal="left" vertical="center"/>
    </xf>
    <xf numFmtId="0" fontId="178" fillId="0" borderId="0" xfId="6593" applyNumberFormat="1" applyFont="1" applyFill="1" applyBorder="1" applyAlignment="1" applyProtection="1">
      <alignment vertical="top" wrapText="1"/>
    </xf>
    <xf numFmtId="37" fontId="182" fillId="61" borderId="27" xfId="0" applyNumberFormat="1" applyFont="1" applyFill="1" applyBorder="1"/>
    <xf numFmtId="37" fontId="188" fillId="0" borderId="0" xfId="6593" applyNumberFormat="1" applyFont="1"/>
    <xf numFmtId="37" fontId="186" fillId="0" borderId="16" xfId="0" applyNumberFormat="1" applyFont="1" applyBorder="1"/>
    <xf numFmtId="37" fontId="180" fillId="0" borderId="15" xfId="0" applyNumberFormat="1" applyFont="1" applyBorder="1" applyAlignment="1">
      <alignment vertical="center"/>
    </xf>
    <xf numFmtId="0" fontId="183" fillId="0" borderId="0" xfId="0" applyNumberFormat="1" applyFont="1" applyFill="1" applyBorder="1" applyAlignment="1" applyProtection="1">
      <alignment wrapText="1"/>
    </xf>
    <xf numFmtId="37" fontId="188" fillId="0" borderId="26" xfId="6593" applyNumberFormat="1" applyFont="1" applyBorder="1"/>
    <xf numFmtId="37" fontId="178" fillId="0" borderId="26" xfId="6593" applyNumberFormat="1" applyFont="1" applyFill="1" applyBorder="1" applyAlignment="1" applyProtection="1">
      <alignment wrapText="1"/>
    </xf>
    <xf numFmtId="0" fontId="190" fillId="62" borderId="0" xfId="6593" applyNumberFormat="1" applyFont="1" applyFill="1" applyBorder="1" applyAlignment="1" applyProtection="1">
      <alignment wrapText="1"/>
    </xf>
    <xf numFmtId="0" fontId="182" fillId="0" borderId="0" xfId="0" applyFont="1" applyAlignment="1"/>
    <xf numFmtId="3" fontId="180" fillId="0" borderId="0" xfId="0" applyNumberFormat="1" applyFont="1" applyFill="1" applyBorder="1" applyAlignment="1">
      <alignment horizontal="center" vertical="center"/>
    </xf>
    <xf numFmtId="0" fontId="191" fillId="0" borderId="0" xfId="6593" applyNumberFormat="1" applyFont="1" applyFill="1" applyBorder="1" applyAlignment="1" applyProtection="1">
      <alignment wrapText="1"/>
    </xf>
    <xf numFmtId="0" fontId="182" fillId="0" borderId="0" xfId="0" applyFont="1"/>
    <xf numFmtId="0" fontId="182" fillId="0" borderId="0" xfId="0" applyFont="1" applyBorder="1"/>
    <xf numFmtId="0" fontId="182" fillId="0" borderId="0" xfId="0" applyFont="1" applyFill="1"/>
    <xf numFmtId="0" fontId="191" fillId="0" borderId="0" xfId="0" applyNumberFormat="1" applyFont="1" applyFill="1" applyBorder="1" applyAlignment="1" applyProtection="1"/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2" fillId="0" borderId="0" xfId="0" applyNumberFormat="1" applyFont="1" applyBorder="1" applyAlignment="1">
      <alignment horizontal="right"/>
    </xf>
    <xf numFmtId="0" fontId="184" fillId="34" borderId="0" xfId="0" applyNumberFormat="1" applyFont="1" applyFill="1" applyBorder="1" applyAlignment="1" applyProtection="1"/>
    <xf numFmtId="0" fontId="183" fillId="62" borderId="0" xfId="6593" applyNumberFormat="1" applyFont="1" applyFill="1" applyBorder="1" applyAlignment="1" applyProtection="1">
      <alignment wrapText="1"/>
    </xf>
    <xf numFmtId="37" fontId="178" fillId="0" borderId="2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37" fontId="178" fillId="0" borderId="1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Fill="1" applyBorder="1" applyAlignment="1">
      <alignment horizontal="right"/>
    </xf>
    <xf numFmtId="0" fontId="192" fillId="0" borderId="0" xfId="6593" applyFont="1" applyBorder="1" applyAlignment="1">
      <alignment horizontal="left" vertical="center"/>
    </xf>
    <xf numFmtId="0" fontId="183" fillId="0" borderId="0" xfId="6593" applyNumberFormat="1" applyFont="1" applyFill="1" applyBorder="1" applyAlignment="1" applyProtection="1">
      <alignment horizontal="left" wrapText="1" indent="2"/>
    </xf>
    <xf numFmtId="37" fontId="178" fillId="0" borderId="26" xfId="0" applyNumberFormat="1" applyFont="1" applyFill="1" applyBorder="1" applyAlignment="1" applyProtection="1">
      <alignment horizontal="right"/>
    </xf>
    <xf numFmtId="37" fontId="178" fillId="0" borderId="16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2" fillId="0" borderId="0" xfId="6591" applyFont="1"/>
    <xf numFmtId="0" fontId="187" fillId="0" borderId="0" xfId="6591" applyFont="1"/>
    <xf numFmtId="0" fontId="178" fillId="0" borderId="0" xfId="6591" applyNumberFormat="1" applyFont="1" applyFill="1" applyBorder="1" applyAlignment="1" applyProtection="1">
      <alignment horizontal="center" wrapText="1"/>
    </xf>
    <xf numFmtId="0" fontId="193" fillId="62" borderId="0" xfId="6591" applyNumberFormat="1" applyFont="1" applyFill="1" applyBorder="1" applyAlignment="1" applyProtection="1">
      <alignment horizontal="center" wrapText="1"/>
    </xf>
    <xf numFmtId="0" fontId="178" fillId="0" borderId="0" xfId="6591" applyNumberFormat="1" applyFont="1" applyFill="1" applyBorder="1" applyAlignment="1" applyProtection="1">
      <alignment wrapText="1"/>
    </xf>
    <xf numFmtId="0" fontId="178" fillId="0" borderId="0" xfId="6595" applyFont="1" applyFill="1" applyBorder="1"/>
    <xf numFmtId="0" fontId="182" fillId="0" borderId="0" xfId="6591" applyFont="1" applyBorder="1"/>
    <xf numFmtId="0" fontId="183" fillId="0" borderId="0" xfId="6591" applyNumberFormat="1" applyFont="1" applyFill="1" applyBorder="1" applyAlignment="1" applyProtection="1"/>
    <xf numFmtId="0" fontId="178" fillId="0" borderId="0" xfId="6591" applyNumberFormat="1" applyFont="1" applyFill="1" applyBorder="1" applyAlignment="1" applyProtection="1">
      <alignment horizontal="right" wrapText="1"/>
    </xf>
    <xf numFmtId="0" fontId="183" fillId="0" borderId="0" xfId="6595" applyFont="1" applyFill="1" applyBorder="1"/>
    <xf numFmtId="37" fontId="183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 applyProtection="1">
      <alignment horizontal="right" wrapText="1"/>
    </xf>
    <xf numFmtId="37" fontId="182" fillId="0" borderId="0" xfId="6591" applyNumberFormat="1" applyFont="1" applyBorder="1" applyAlignment="1">
      <alignment horizontal="right"/>
    </xf>
    <xf numFmtId="0" fontId="194" fillId="0" borderId="0" xfId="6591" applyNumberFormat="1" applyFont="1" applyFill="1" applyBorder="1" applyAlignment="1" applyProtection="1">
      <alignment vertical="center"/>
    </xf>
    <xf numFmtId="37" fontId="186" fillId="0" borderId="16" xfId="6591" applyNumberFormat="1" applyFont="1" applyFill="1" applyBorder="1" applyAlignment="1">
      <alignment horizontal="right"/>
    </xf>
    <xf numFmtId="0" fontId="195" fillId="0" borderId="0" xfId="6591" applyNumberFormat="1" applyFont="1" applyFill="1" applyBorder="1" applyAlignment="1" applyProtection="1">
      <alignment vertical="center"/>
    </xf>
    <xf numFmtId="37" fontId="183" fillId="0" borderId="0" xfId="6592" applyNumberFormat="1" applyFont="1" applyFill="1" applyBorder="1" applyAlignment="1">
      <alignment horizontal="right"/>
    </xf>
    <xf numFmtId="37" fontId="178" fillId="0" borderId="26" xfId="6592" applyNumberFormat="1" applyFont="1" applyBorder="1" applyAlignment="1">
      <alignment horizontal="right"/>
    </xf>
    <xf numFmtId="0" fontId="194" fillId="0" borderId="0" xfId="6591" applyNumberFormat="1" applyFont="1" applyFill="1" applyBorder="1" applyAlignment="1" applyProtection="1">
      <alignment vertical="top" wrapText="1"/>
    </xf>
    <xf numFmtId="37" fontId="182" fillId="0" borderId="0" xfId="6591" applyNumberFormat="1" applyFont="1" applyAlignment="1">
      <alignment horizontal="right"/>
    </xf>
    <xf numFmtId="0" fontId="195" fillId="0" borderId="0" xfId="6591" applyNumberFormat="1" applyFont="1" applyFill="1" applyBorder="1" applyAlignment="1" applyProtection="1">
      <alignment vertical="top" wrapText="1"/>
    </xf>
    <xf numFmtId="37" fontId="182" fillId="0" borderId="0" xfId="6591" applyNumberFormat="1" applyFont="1" applyFill="1" applyAlignment="1">
      <alignment horizontal="right"/>
    </xf>
    <xf numFmtId="37" fontId="186" fillId="0" borderId="26" xfId="6591" applyNumberFormat="1" applyFont="1" applyBorder="1" applyAlignment="1">
      <alignment horizontal="right"/>
    </xf>
    <xf numFmtId="0" fontId="195" fillId="0" borderId="0" xfId="6591" applyNumberFormat="1" applyFont="1" applyFill="1" applyBorder="1" applyAlignment="1" applyProtection="1">
      <alignment vertical="top"/>
    </xf>
    <xf numFmtId="0" fontId="195" fillId="62" borderId="0" xfId="6591" applyNumberFormat="1" applyFont="1" applyFill="1" applyBorder="1" applyAlignment="1" applyProtection="1">
      <alignment vertical="top"/>
    </xf>
    <xf numFmtId="37" fontId="182" fillId="0" borderId="0" xfId="6591" applyNumberFormat="1" applyFont="1" applyFill="1" applyBorder="1" applyAlignment="1">
      <alignment horizontal="right"/>
    </xf>
    <xf numFmtId="37" fontId="186" fillId="61" borderId="16" xfId="6591" applyNumberFormat="1" applyFont="1" applyFill="1" applyBorder="1" applyAlignment="1">
      <alignment horizontal="right"/>
    </xf>
    <xf numFmtId="0" fontId="194" fillId="0" borderId="0" xfId="6591" applyNumberFormat="1" applyFont="1" applyFill="1" applyBorder="1" applyAlignment="1" applyProtection="1"/>
    <xf numFmtId="37" fontId="182" fillId="0" borderId="0" xfId="6591" applyNumberFormat="1" applyFont="1" applyBorder="1"/>
    <xf numFmtId="37" fontId="182" fillId="0" borderId="0" xfId="6591" applyNumberFormat="1" applyFont="1"/>
    <xf numFmtId="0" fontId="197" fillId="0" borderId="0" xfId="6591" applyFont="1"/>
    <xf numFmtId="37" fontId="197" fillId="0" borderId="0" xfId="6591" applyNumberFormat="1" applyFont="1" applyBorder="1"/>
    <xf numFmtId="37" fontId="197" fillId="0" borderId="0" xfId="6591" applyNumberFormat="1" applyFont="1"/>
    <xf numFmtId="0" fontId="198" fillId="0" borderId="0" xfId="0" applyFont="1" applyBorder="1" applyAlignment="1">
      <alignment vertical="center"/>
    </xf>
    <xf numFmtId="38" fontId="182" fillId="0" borderId="0" xfId="0" applyNumberFormat="1" applyFont="1"/>
    <xf numFmtId="38" fontId="182" fillId="0" borderId="0" xfId="0" applyNumberFormat="1" applyFont="1" applyBorder="1"/>
    <xf numFmtId="37" fontId="182" fillId="0" borderId="0" xfId="0" applyNumberFormat="1" applyFont="1" applyFill="1" applyBorder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86" fillId="0" borderId="26" xfId="0" applyNumberFormat="1" applyFont="1" applyFill="1" applyBorder="1"/>
    <xf numFmtId="37" fontId="186" fillId="0" borderId="0" xfId="0" applyNumberFormat="1" applyFont="1" applyFill="1" applyBorder="1"/>
    <xf numFmtId="37" fontId="186" fillId="0" borderId="0" xfId="0" applyNumberFormat="1" applyFont="1" applyBorder="1"/>
    <xf numFmtId="0" fontId="178" fillId="0" borderId="0" xfId="3275" applyFont="1" applyFill="1" applyAlignment="1">
      <alignment vertical="top" wrapText="1"/>
    </xf>
    <xf numFmtId="37" fontId="182" fillId="0" borderId="0" xfId="0" applyNumberFormat="1" applyFont="1" applyFill="1"/>
    <xf numFmtId="37" fontId="186" fillId="0" borderId="15" xfId="0" applyNumberFormat="1" applyFont="1" applyBorder="1"/>
    <xf numFmtId="0" fontId="183" fillId="0" borderId="0" xfId="0" applyNumberFormat="1" applyFont="1" applyFill="1" applyBorder="1" applyAlignment="1" applyProtection="1">
      <alignment horizontal="left" wrapText="1"/>
    </xf>
    <xf numFmtId="0" fontId="178" fillId="61" borderId="0" xfId="0" applyNumberFormat="1" applyFont="1" applyFill="1" applyBorder="1" applyAlignment="1" applyProtection="1">
      <alignment horizontal="left" wrapText="1"/>
    </xf>
    <xf numFmtId="37" fontId="186" fillId="61" borderId="16" xfId="0" applyNumberFormat="1" applyFont="1" applyFill="1" applyBorder="1"/>
    <xf numFmtId="37" fontId="186" fillId="61" borderId="0" xfId="0" applyNumberFormat="1" applyFont="1" applyFill="1" applyBorder="1"/>
    <xf numFmtId="171" fontId="185" fillId="0" borderId="0" xfId="3506" applyNumberFormat="1" applyFont="1" applyFill="1" applyBorder="1" applyAlignment="1">
      <alignment vertical="center"/>
    </xf>
    <xf numFmtId="1" fontId="185" fillId="0" borderId="0" xfId="3506" applyNumberFormat="1" applyFont="1" applyFill="1" applyBorder="1" applyAlignment="1">
      <alignment vertical="center"/>
    </xf>
    <xf numFmtId="0" fontId="199" fillId="0" borderId="0" xfId="0" applyFont="1" applyBorder="1" applyAlignment="1">
      <alignment vertical="center"/>
    </xf>
    <xf numFmtId="0" fontId="199" fillId="0" borderId="0" xfId="0" applyFont="1" applyAlignment="1">
      <alignment vertical="center"/>
    </xf>
    <xf numFmtId="0" fontId="200" fillId="0" borderId="0" xfId="0" applyFont="1" applyBorder="1" applyAlignment="1">
      <alignment vertical="center"/>
    </xf>
    <xf numFmtId="0" fontId="202" fillId="63" borderId="30" xfId="0" applyFont="1" applyFill="1" applyBorder="1"/>
    <xf numFmtId="0" fontId="202" fillId="63" borderId="31" xfId="0" applyFont="1" applyFill="1" applyBorder="1"/>
    <xf numFmtId="0" fontId="202" fillId="63" borderId="32" xfId="0" applyFont="1" applyFill="1" applyBorder="1"/>
    <xf numFmtId="0" fontId="203" fillId="0" borderId="0" xfId="0" applyFont="1"/>
    <xf numFmtId="0" fontId="203" fillId="0" borderId="33" xfId="0" applyFont="1" applyFill="1" applyBorder="1"/>
    <xf numFmtId="171" fontId="203" fillId="0" borderId="34" xfId="2349" applyNumberFormat="1" applyFont="1" applyFill="1" applyBorder="1"/>
    <xf numFmtId="171" fontId="203" fillId="0" borderId="35" xfId="2349" applyNumberFormat="1" applyFont="1" applyFill="1" applyBorder="1"/>
    <xf numFmtId="0" fontId="203" fillId="0" borderId="36" xfId="0" applyFont="1" applyFill="1" applyBorder="1"/>
    <xf numFmtId="171" fontId="203" fillId="0" borderId="37" xfId="2349" applyNumberFormat="1" applyFont="1" applyFill="1" applyBorder="1"/>
    <xf numFmtId="171" fontId="203" fillId="0" borderId="38" xfId="2349" applyNumberFormat="1" applyFont="1" applyFill="1" applyBorder="1"/>
    <xf numFmtId="0" fontId="203" fillId="0" borderId="39" xfId="0" applyFont="1" applyFill="1" applyBorder="1"/>
    <xf numFmtId="171" fontId="203" fillId="0" borderId="40" xfId="2349" applyNumberFormat="1" applyFont="1" applyFill="1" applyBorder="1"/>
    <xf numFmtId="0" fontId="203" fillId="0" borderId="0" xfId="0" applyFont="1" applyFill="1" applyBorder="1"/>
    <xf numFmtId="171" fontId="203" fillId="0" borderId="0" xfId="2349" applyNumberFormat="1" applyFont="1" applyFill="1" applyBorder="1"/>
    <xf numFmtId="0" fontId="202" fillId="0" borderId="0" xfId="0" applyFont="1" applyFill="1" applyBorder="1"/>
    <xf numFmtId="171" fontId="202" fillId="0" borderId="0" xfId="2349" applyNumberFormat="1" applyFont="1" applyFill="1" applyBorder="1"/>
    <xf numFmtId="174" fontId="202" fillId="0" borderId="0" xfId="2349" applyNumberFormat="1" applyFont="1" applyFill="1" applyBorder="1"/>
    <xf numFmtId="0" fontId="203" fillId="0" borderId="0" xfId="0" applyFont="1" applyBorder="1"/>
    <xf numFmtId="0" fontId="202" fillId="0" borderId="0" xfId="0" applyFont="1"/>
    <xf numFmtId="171" fontId="202" fillId="0" borderId="0" xfId="0" applyNumberFormat="1" applyFont="1"/>
    <xf numFmtId="171" fontId="203" fillId="0" borderId="0" xfId="0" applyNumberFormat="1" applyFont="1"/>
    <xf numFmtId="171" fontId="204" fillId="0" borderId="0" xfId="0" applyNumberFormat="1" applyFont="1"/>
    <xf numFmtId="165" fontId="206" fillId="0" borderId="0" xfId="0" applyNumberFormat="1" applyFont="1" applyFill="1" applyBorder="1" applyAlignment="1">
      <alignment horizontal="right" vertical="center"/>
    </xf>
    <xf numFmtId="0" fontId="207" fillId="0" borderId="0" xfId="6597" applyFont="1" applyFill="1" applyBorder="1"/>
    <xf numFmtId="0" fontId="208" fillId="0" borderId="0" xfId="6597" applyNumberFormat="1" applyFont="1" applyFill="1" applyBorder="1" applyAlignment="1">
      <alignment vertical="top" wrapText="1" readingOrder="1"/>
    </xf>
    <xf numFmtId="0" fontId="209" fillId="0" borderId="0" xfId="6597" applyNumberFormat="1" applyFont="1" applyFill="1" applyBorder="1" applyAlignment="1">
      <alignment wrapText="1" readingOrder="1"/>
    </xf>
    <xf numFmtId="0" fontId="209" fillId="0" borderId="0" xfId="6597" applyNumberFormat="1" applyFont="1" applyFill="1" applyBorder="1" applyAlignment="1">
      <alignment horizontal="right" wrapText="1" readingOrder="1"/>
    </xf>
    <xf numFmtId="0" fontId="210" fillId="0" borderId="41" xfId="6597" applyNumberFormat="1" applyFont="1" applyFill="1" applyBorder="1" applyAlignment="1">
      <alignment vertical="top" wrapText="1" readingOrder="1"/>
    </xf>
    <xf numFmtId="0" fontId="207" fillId="0" borderId="41" xfId="6597" applyNumberFormat="1" applyFont="1" applyFill="1" applyBorder="1" applyAlignment="1">
      <alignment vertical="top" wrapText="1"/>
    </xf>
    <xf numFmtId="0" fontId="211" fillId="0" borderId="0" xfId="6597" applyNumberFormat="1" applyFont="1" applyFill="1" applyBorder="1" applyAlignment="1">
      <alignment vertical="center" wrapText="1" readingOrder="1"/>
    </xf>
    <xf numFmtId="0" fontId="209" fillId="0" borderId="0" xfId="6597" applyNumberFormat="1" applyFont="1" applyFill="1" applyBorder="1" applyAlignment="1">
      <alignment vertical="top" wrapText="1" readingOrder="1"/>
    </xf>
    <xf numFmtId="0" fontId="208" fillId="64" borderId="0" xfId="6597" applyNumberFormat="1" applyFont="1" applyFill="1" applyBorder="1" applyAlignment="1">
      <alignment horizontal="left" vertical="top" wrapText="1" readingOrder="1"/>
    </xf>
    <xf numFmtId="185" fontId="208" fillId="64" borderId="0" xfId="6597" applyNumberFormat="1" applyFont="1" applyFill="1" applyBorder="1" applyAlignment="1">
      <alignment horizontal="right" vertical="top" wrapText="1" readingOrder="1"/>
    </xf>
    <xf numFmtId="0" fontId="209" fillId="0" borderId="42" xfId="6597" applyNumberFormat="1" applyFont="1" applyFill="1" applyBorder="1" applyAlignment="1">
      <alignment vertical="top" wrapText="1" readingOrder="1"/>
    </xf>
    <xf numFmtId="0" fontId="207" fillId="0" borderId="42" xfId="6597" applyNumberFormat="1" applyFont="1" applyFill="1" applyBorder="1" applyAlignment="1">
      <alignment vertical="top" wrapText="1"/>
    </xf>
    <xf numFmtId="185" fontId="209" fillId="0" borderId="42" xfId="6597" applyNumberFormat="1" applyFont="1" applyFill="1" applyBorder="1" applyAlignment="1">
      <alignment horizontal="right" vertical="top" wrapText="1" readingOrder="1"/>
    </xf>
    <xf numFmtId="0" fontId="211" fillId="0" borderId="41" xfId="6597" applyNumberFormat="1" applyFont="1" applyFill="1" applyBorder="1" applyAlignment="1">
      <alignment vertical="center" wrapText="1" readingOrder="1"/>
    </xf>
    <xf numFmtId="0" fontId="209" fillId="0" borderId="0" xfId="6597" applyNumberFormat="1" applyFont="1" applyFill="1" applyBorder="1" applyAlignment="1">
      <alignment horizontal="right" vertical="top" wrapText="1" readingOrder="1"/>
    </xf>
    <xf numFmtId="185" fontId="209" fillId="0" borderId="0" xfId="6597" applyNumberFormat="1" applyFont="1" applyFill="1" applyBorder="1" applyAlignment="1">
      <alignment horizontal="right" vertical="top" wrapText="1" readingOrder="1"/>
    </xf>
    <xf numFmtId="0" fontId="207" fillId="0" borderId="0" xfId="6597" applyFont="1" applyFill="1" applyBorder="1" applyAlignment="1"/>
    <xf numFmtId="185" fontId="208" fillId="64" borderId="0" xfId="6597" applyNumberFormat="1" applyFont="1" applyFill="1" applyBorder="1" applyAlignment="1">
      <alignment vertical="top" wrapText="1" readingOrder="1"/>
    </xf>
    <xf numFmtId="185" fontId="209" fillId="0" borderId="0" xfId="6597" applyNumberFormat="1" applyFont="1" applyFill="1" applyBorder="1" applyAlignment="1">
      <alignment vertical="top" wrapText="1" readingOrder="1"/>
    </xf>
    <xf numFmtId="171" fontId="199" fillId="0" borderId="0" xfId="215" applyNumberFormat="1" applyFont="1" applyBorder="1" applyAlignment="1">
      <alignment vertical="center"/>
    </xf>
    <xf numFmtId="0" fontId="199" fillId="0" borderId="28" xfId="0" applyFont="1" applyBorder="1" applyAlignment="1">
      <alignment vertical="center"/>
    </xf>
    <xf numFmtId="0" fontId="207" fillId="0" borderId="29" xfId="6597" applyFont="1" applyFill="1" applyBorder="1"/>
    <xf numFmtId="0" fontId="201" fillId="0" borderId="28" xfId="0" applyFont="1" applyBorder="1" applyAlignment="1">
      <alignment vertical="center"/>
    </xf>
    <xf numFmtId="171" fontId="207" fillId="0" borderId="29" xfId="215" applyNumberFormat="1" applyFont="1" applyFill="1" applyBorder="1"/>
    <xf numFmtId="0" fontId="201" fillId="0" borderId="44" xfId="0" applyFont="1" applyBorder="1" applyAlignment="1">
      <alignment vertical="center"/>
    </xf>
    <xf numFmtId="0" fontId="199" fillId="0" borderId="45" xfId="0" applyFont="1" applyBorder="1" applyAlignment="1">
      <alignment vertical="center"/>
    </xf>
    <xf numFmtId="171" fontId="201" fillId="0" borderId="45" xfId="215" applyNumberFormat="1" applyFont="1" applyBorder="1" applyAlignment="1">
      <alignment vertical="center"/>
    </xf>
    <xf numFmtId="0" fontId="201" fillId="0" borderId="45" xfId="0" applyFont="1" applyBorder="1" applyAlignment="1">
      <alignment vertical="center"/>
    </xf>
    <xf numFmtId="0" fontId="201" fillId="0" borderId="45" xfId="0" applyFont="1" applyBorder="1" applyAlignment="1">
      <alignment vertical="center" wrapText="1"/>
    </xf>
    <xf numFmtId="0" fontId="212" fillId="0" borderId="43" xfId="6597" applyFont="1" applyFill="1" applyBorder="1"/>
    <xf numFmtId="0" fontId="0" fillId="0" borderId="0" xfId="0" applyAlignment="1">
      <alignment horizontal="center"/>
    </xf>
    <xf numFmtId="0" fontId="214" fillId="0" borderId="0" xfId="0" applyFont="1" applyFill="1" applyAlignment="1">
      <alignment horizontal="center"/>
    </xf>
    <xf numFmtId="174" fontId="0" fillId="0" borderId="0" xfId="215" applyNumberFormat="1" applyFont="1" applyAlignment="1">
      <alignment horizontal="center"/>
    </xf>
    <xf numFmtId="0" fontId="0" fillId="0" borderId="0" xfId="0"/>
    <xf numFmtId="43" fontId="0" fillId="0" borderId="0" xfId="0" applyNumberFormat="1" applyFill="1" applyBorder="1" applyAlignment="1" applyProtection="1"/>
    <xf numFmtId="1" fontId="175" fillId="0" borderId="0" xfId="0" applyNumberFormat="1" applyFont="1" applyFill="1" applyBorder="1" applyAlignment="1" applyProtection="1"/>
    <xf numFmtId="37" fontId="179" fillId="0" borderId="0" xfId="0" applyNumberFormat="1" applyFont="1" applyFill="1"/>
    <xf numFmtId="0" fontId="179" fillId="0" borderId="0" xfId="0" applyFont="1" applyBorder="1" applyAlignment="1">
      <alignment horizontal="left"/>
    </xf>
    <xf numFmtId="0" fontId="213" fillId="65" borderId="0" xfId="0" applyFont="1" applyFill="1" applyAlignment="1">
      <alignment horizont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2" xfId="6589"/>
    <cellStyle name="Normal 22 2" xfId="6594"/>
    <cellStyle name="Normal 23" xfId="6593"/>
    <cellStyle name="Normal 24" xfId="6596"/>
    <cellStyle name="Normal 25" xfId="6597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1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 refreshError="1"/>
      <sheetData sheetId="1" refreshError="1"/>
      <sheetData sheetId="2" refreshError="1">
        <row r="11">
          <cell r="C11">
            <v>0</v>
          </cell>
          <cell r="E1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ables/table1.xml><?xml version="1.0" encoding="utf-8"?>
<table xmlns="http://schemas.openxmlformats.org/spreadsheetml/2006/main" id="1" name="Table3" displayName="Table3" ref="A8:M10" totalsRowShown="0" headerRowDxfId="14" dataDxfId="13">
  <tableColumns count="13">
    <tableColumn id="1" name="0" dataDxfId="12"/>
    <tableColumn id="2" name="NIPT" dataDxfId="11"/>
    <tableColumn id="3" name="Emri I Tatimpaguesit" dataDxfId="10"/>
    <tableColumn id="4" name="Lloji i mjetit" dataDxfId="9"/>
    <tableColumn id="5" name="Tipi/Markë" dataDxfId="8"/>
    <tableColumn id="6" name="Targë" dataDxfId="7"/>
    <tableColumn id="7" name="Pronësia" dataDxfId="6"/>
    <tableColumn id="8" name="Leje qarkullimi" dataDxfId="5"/>
    <tableColumn id="9" name="Kapaciteti" dataDxfId="4"/>
    <tableColumn id="13" name="Vlera kontabël" dataDxfId="3"/>
    <tableColumn id="10" name="Vlera e mjetit e rregjistruar" dataDxfId="2"/>
    <tableColumn id="11" name="Viti i prodhimit" dataDxfId="1"/>
    <tableColumn id="12" name="Bara siguruar e mjetit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showGridLines="0" tabSelected="1" workbookViewId="0">
      <selection activeCell="A12" sqref="A12"/>
    </sheetView>
  </sheetViews>
  <sheetFormatPr defaultRowHeight="15"/>
  <cols>
    <col min="1" max="1" width="83.42578125" style="39" customWidth="1"/>
    <col min="2" max="2" width="15.7109375" style="38" customWidth="1"/>
    <col min="3" max="3" width="2.28515625" style="38" customWidth="1"/>
    <col min="4" max="4" width="15.7109375" style="38" customWidth="1"/>
    <col min="5" max="5" width="2.42578125" style="38" customWidth="1"/>
    <col min="6" max="6" width="10.5703125" style="39" bestFit="1" customWidth="1"/>
    <col min="7" max="16384" width="9.140625" style="39"/>
  </cols>
  <sheetData>
    <row r="1" spans="1:5">
      <c r="A1" s="52" t="s">
        <v>624</v>
      </c>
    </row>
    <row r="2" spans="1:5">
      <c r="A2" s="53" t="s">
        <v>233</v>
      </c>
    </row>
    <row r="3" spans="1:5">
      <c r="A3" s="53" t="s">
        <v>234</v>
      </c>
    </row>
    <row r="4" spans="1:5">
      <c r="A4" s="53" t="s">
        <v>271</v>
      </c>
    </row>
    <row r="5" spans="1:5">
      <c r="A5" s="41" t="s">
        <v>230</v>
      </c>
    </row>
    <row r="6" spans="1:5">
      <c r="A6" s="59" t="s">
        <v>236</v>
      </c>
      <c r="B6" s="40" t="s">
        <v>212</v>
      </c>
      <c r="C6" s="40"/>
      <c r="D6" s="40" t="s">
        <v>212</v>
      </c>
    </row>
    <row r="7" spans="1:5">
      <c r="A7" s="47"/>
      <c r="B7" s="40" t="s">
        <v>213</v>
      </c>
      <c r="C7" s="40"/>
      <c r="D7" s="40" t="s">
        <v>214</v>
      </c>
      <c r="E7" s="39"/>
    </row>
    <row r="8" spans="1:5">
      <c r="A8" s="61" t="s">
        <v>215</v>
      </c>
      <c r="B8" s="42"/>
      <c r="C8" s="42"/>
      <c r="D8" s="42"/>
      <c r="E8" s="39"/>
    </row>
    <row r="9" spans="1:5">
      <c r="A9" s="62" t="s">
        <v>217</v>
      </c>
      <c r="B9" s="42"/>
      <c r="C9" s="42"/>
      <c r="D9" s="42"/>
      <c r="E9" s="39"/>
    </row>
    <row r="10" spans="1:5">
      <c r="A10" s="60" t="s">
        <v>237</v>
      </c>
      <c r="B10" s="54">
        <v>3780</v>
      </c>
      <c r="C10" s="46"/>
      <c r="D10" s="54">
        <v>3835</v>
      </c>
      <c r="E10" s="39"/>
    </row>
    <row r="11" spans="1:5">
      <c r="A11" s="60" t="s">
        <v>238</v>
      </c>
      <c r="B11" s="54"/>
      <c r="C11" s="46"/>
      <c r="D11" s="54"/>
      <c r="E11" s="39"/>
    </row>
    <row r="12" spans="1:5">
      <c r="A12" s="60" t="s">
        <v>235</v>
      </c>
      <c r="B12" s="54"/>
      <c r="C12" s="46"/>
      <c r="D12" s="54"/>
      <c r="E12" s="39"/>
    </row>
    <row r="13" spans="1:5" ht="16.5" customHeight="1">
      <c r="A13" s="60" t="s">
        <v>239</v>
      </c>
      <c r="B13" s="54"/>
      <c r="C13" s="46"/>
      <c r="D13" s="54"/>
      <c r="E13" s="39"/>
    </row>
    <row r="14" spans="1:5" ht="16.5" customHeight="1">
      <c r="A14" s="60" t="s">
        <v>240</v>
      </c>
      <c r="B14" s="54"/>
      <c r="C14" s="46"/>
      <c r="D14" s="54"/>
      <c r="E14" s="39"/>
    </row>
    <row r="15" spans="1:5">
      <c r="A15" s="60" t="s">
        <v>241</v>
      </c>
      <c r="B15" s="54"/>
      <c r="C15" s="46"/>
      <c r="D15" s="54"/>
      <c r="E15" s="39"/>
    </row>
    <row r="16" spans="1:5">
      <c r="A16" s="60" t="s">
        <v>219</v>
      </c>
      <c r="B16" s="54"/>
      <c r="C16" s="46"/>
      <c r="D16" s="54"/>
      <c r="E16" s="39"/>
    </row>
    <row r="17" spans="1:5">
      <c r="A17" s="60" t="s">
        <v>266</v>
      </c>
      <c r="B17" s="54">
        <v>7229</v>
      </c>
      <c r="C17" s="46"/>
      <c r="D17" s="54">
        <v>9882</v>
      </c>
      <c r="E17" s="39"/>
    </row>
    <row r="18" spans="1:5">
      <c r="A18" s="60" t="s">
        <v>242</v>
      </c>
      <c r="B18" s="54"/>
      <c r="C18" s="46"/>
      <c r="D18" s="54"/>
      <c r="E18" s="39"/>
    </row>
    <row r="19" spans="1:5" ht="16.5" customHeight="1">
      <c r="A19" s="60" t="s">
        <v>218</v>
      </c>
      <c r="B19" s="54"/>
      <c r="C19" s="46"/>
      <c r="D19" s="54"/>
      <c r="E19" s="39"/>
    </row>
    <row r="20" spans="1:5" ht="16.5" customHeight="1">
      <c r="A20" s="60" t="s">
        <v>243</v>
      </c>
      <c r="B20" s="54"/>
      <c r="C20" s="46"/>
      <c r="D20" s="54"/>
      <c r="E20" s="39"/>
    </row>
    <row r="21" spans="1:5">
      <c r="A21" s="72" t="s">
        <v>263</v>
      </c>
      <c r="B21" s="54"/>
      <c r="C21" s="46"/>
      <c r="D21" s="54"/>
      <c r="E21" s="39"/>
    </row>
    <row r="22" spans="1:5">
      <c r="A22" s="62" t="s">
        <v>25</v>
      </c>
      <c r="B22" s="50">
        <f>SUM(B10:B21)</f>
        <v>11009</v>
      </c>
      <c r="C22" s="51"/>
      <c r="D22" s="50">
        <f>SUM(D10:D21)</f>
        <v>13717</v>
      </c>
      <c r="E22" s="39"/>
    </row>
    <row r="23" spans="1:5">
      <c r="A23" s="61"/>
      <c r="B23" s="44"/>
      <c r="C23" s="46"/>
      <c r="D23" s="44"/>
      <c r="E23" s="39"/>
    </row>
    <row r="24" spans="1:5">
      <c r="A24" s="43" t="s">
        <v>216</v>
      </c>
      <c r="B24" s="44"/>
      <c r="C24" s="46"/>
      <c r="D24" s="44"/>
      <c r="E24" s="39"/>
    </row>
    <row r="25" spans="1:5">
      <c r="A25" s="60" t="s">
        <v>244</v>
      </c>
      <c r="B25" s="54"/>
      <c r="C25" s="46"/>
      <c r="D25" s="54"/>
      <c r="E25" s="39"/>
    </row>
    <row r="26" spans="1:5">
      <c r="A26" s="60" t="s">
        <v>245</v>
      </c>
      <c r="B26" s="54">
        <v>101784</v>
      </c>
      <c r="C26" s="46"/>
      <c r="D26" s="54">
        <v>99742</v>
      </c>
      <c r="E26" s="39"/>
    </row>
    <row r="27" spans="1:5">
      <c r="A27" s="63" t="s">
        <v>246</v>
      </c>
      <c r="B27" s="54"/>
      <c r="C27" s="46"/>
      <c r="D27" s="54"/>
      <c r="E27" s="39"/>
    </row>
    <row r="28" spans="1:5">
      <c r="A28" s="60" t="s">
        <v>247</v>
      </c>
      <c r="B28" s="54">
        <v>8808</v>
      </c>
      <c r="C28" s="46"/>
      <c r="D28" s="54">
        <v>0</v>
      </c>
      <c r="E28" s="39"/>
    </row>
    <row r="29" spans="1:5">
      <c r="A29" s="60" t="s">
        <v>248</v>
      </c>
      <c r="B29" s="54">
        <v>2016</v>
      </c>
      <c r="C29" s="46"/>
      <c r="D29" s="54">
        <v>1663</v>
      </c>
      <c r="E29" s="39"/>
    </row>
    <row r="30" spans="1:5">
      <c r="A30" s="60" t="s">
        <v>249</v>
      </c>
      <c r="B30" s="54">
        <v>31412</v>
      </c>
      <c r="C30" s="46"/>
      <c r="D30" s="54">
        <v>56351</v>
      </c>
      <c r="E30" s="39"/>
    </row>
    <row r="31" spans="1:5">
      <c r="A31" s="72" t="s">
        <v>263</v>
      </c>
      <c r="B31" s="65"/>
      <c r="C31" s="46"/>
      <c r="D31" s="65"/>
      <c r="E31" s="39"/>
    </row>
    <row r="32" spans="1:5">
      <c r="A32" s="58"/>
      <c r="B32" s="66">
        <f>SUM(B25:B31)</f>
        <v>144020</v>
      </c>
      <c r="C32" s="58"/>
      <c r="D32" s="66">
        <f>SUM(D25:D31)</f>
        <v>157756</v>
      </c>
      <c r="E32" s="39"/>
    </row>
    <row r="33" spans="1:5" ht="30">
      <c r="A33" s="60" t="s">
        <v>250</v>
      </c>
      <c r="B33" s="54"/>
      <c r="C33" s="46"/>
      <c r="D33" s="54"/>
      <c r="E33" s="39"/>
    </row>
    <row r="34" spans="1:5">
      <c r="A34" s="62" t="s">
        <v>26</v>
      </c>
      <c r="B34" s="50">
        <f>SUM(B32:B33)</f>
        <v>144020</v>
      </c>
      <c r="C34" s="51"/>
      <c r="D34" s="50">
        <f>SUM(D32:D33)</f>
        <v>157756</v>
      </c>
      <c r="E34" s="39"/>
    </row>
    <row r="35" spans="1:5">
      <c r="A35" s="45"/>
      <c r="B35" s="44"/>
      <c r="C35" s="46"/>
      <c r="D35" s="44"/>
      <c r="E35" s="39"/>
    </row>
    <row r="36" spans="1:5" ht="15.75" thickBot="1">
      <c r="A36" s="62" t="s">
        <v>220</v>
      </c>
      <c r="B36" s="67">
        <f>B34+B22</f>
        <v>155029</v>
      </c>
      <c r="C36" s="46"/>
      <c r="D36" s="67">
        <f>D34+D22</f>
        <v>171473</v>
      </c>
      <c r="E36" s="39"/>
    </row>
    <row r="37" spans="1:5" ht="15.75" thickTop="1">
      <c r="A37" s="55"/>
      <c r="B37" s="55"/>
      <c r="C37" s="55"/>
      <c r="D37" s="55"/>
      <c r="E37" s="39"/>
    </row>
    <row r="38" spans="1:5">
      <c r="A38" s="61" t="s">
        <v>221</v>
      </c>
      <c r="B38" s="39"/>
      <c r="C38" s="39"/>
      <c r="D38" s="39"/>
      <c r="E38" s="39"/>
    </row>
    <row r="39" spans="1:5">
      <c r="A39" s="61"/>
      <c r="B39" s="39"/>
      <c r="C39" s="39"/>
      <c r="D39" s="39"/>
      <c r="E39" s="39"/>
    </row>
    <row r="40" spans="1:5">
      <c r="A40" s="62" t="s">
        <v>228</v>
      </c>
      <c r="B40" s="44"/>
      <c r="C40" s="46"/>
      <c r="D40" s="44"/>
      <c r="E40" s="39"/>
    </row>
    <row r="41" spans="1:5">
      <c r="A41" s="60" t="s">
        <v>254</v>
      </c>
      <c r="B41" s="54">
        <v>13670</v>
      </c>
      <c r="C41" s="46"/>
      <c r="D41" s="54">
        <v>13670</v>
      </c>
      <c r="E41" s="39"/>
    </row>
    <row r="42" spans="1:5">
      <c r="A42" s="72" t="s">
        <v>265</v>
      </c>
      <c r="B42" s="54"/>
      <c r="C42" s="46"/>
      <c r="D42" s="54"/>
      <c r="E42" s="39"/>
    </row>
    <row r="43" spans="1:5">
      <c r="A43" s="60" t="s">
        <v>255</v>
      </c>
      <c r="B43" s="54">
        <v>46399</v>
      </c>
      <c r="C43" s="46"/>
      <c r="D43" s="54">
        <v>52665</v>
      </c>
      <c r="E43" s="39"/>
    </row>
    <row r="44" spans="1:5">
      <c r="B44" s="70">
        <f>SUM(B41:B43)</f>
        <v>60069</v>
      </c>
      <c r="C44" s="58"/>
      <c r="D44" s="70">
        <f>SUM(D41:D43)</f>
        <v>66335</v>
      </c>
      <c r="E44" s="39"/>
    </row>
    <row r="45" spans="1:5">
      <c r="A45" s="60" t="s">
        <v>256</v>
      </c>
      <c r="B45" s="54"/>
      <c r="C45" s="46"/>
      <c r="D45" s="54"/>
      <c r="E45" s="39"/>
    </row>
    <row r="46" spans="1:5">
      <c r="A46" s="45" t="s">
        <v>257</v>
      </c>
      <c r="B46" s="70">
        <f>SUM(B44:B45)</f>
        <v>60069</v>
      </c>
      <c r="C46" s="58"/>
      <c r="D46" s="70">
        <f>SUM(D44:D45)</f>
        <v>66335</v>
      </c>
      <c r="E46" s="39"/>
    </row>
    <row r="47" spans="1:5">
      <c r="A47" s="69" t="s">
        <v>231</v>
      </c>
      <c r="B47" s="54"/>
      <c r="C47" s="46"/>
      <c r="D47" s="54"/>
      <c r="E47" s="39"/>
    </row>
    <row r="48" spans="1:5">
      <c r="A48" s="45" t="s">
        <v>258</v>
      </c>
      <c r="B48" s="68">
        <f>SUM(B46:B47)</f>
        <v>60069</v>
      </c>
      <c r="C48" s="51"/>
      <c r="D48" s="68">
        <f>SUM(D46:D47)</f>
        <v>66335</v>
      </c>
      <c r="E48" s="39"/>
    </row>
    <row r="49" spans="1:5">
      <c r="A49" s="61"/>
      <c r="B49" s="39"/>
      <c r="C49" s="39"/>
      <c r="D49" s="39"/>
      <c r="E49" s="39"/>
    </row>
    <row r="50" spans="1:5">
      <c r="A50" s="62" t="s">
        <v>224</v>
      </c>
      <c r="B50" s="44"/>
      <c r="C50" s="46"/>
      <c r="D50" s="44"/>
      <c r="E50" s="39"/>
    </row>
    <row r="51" spans="1:5">
      <c r="A51" s="60" t="s">
        <v>232</v>
      </c>
      <c r="B51" s="54"/>
      <c r="C51" s="46"/>
      <c r="D51" s="54"/>
      <c r="E51" s="39"/>
    </row>
    <row r="52" spans="1:5">
      <c r="A52" s="60" t="s">
        <v>261</v>
      </c>
      <c r="B52" s="54"/>
      <c r="C52" s="46"/>
      <c r="D52" s="54"/>
      <c r="E52" s="39"/>
    </row>
    <row r="53" spans="1:5">
      <c r="A53" s="60" t="s">
        <v>259</v>
      </c>
      <c r="B53" s="54"/>
      <c r="C53" s="46"/>
      <c r="D53" s="54"/>
      <c r="E53" s="39"/>
    </row>
    <row r="54" spans="1:5">
      <c r="A54" s="60" t="s">
        <v>225</v>
      </c>
      <c r="B54" s="54"/>
      <c r="C54" s="46"/>
      <c r="D54" s="54"/>
      <c r="E54" s="39"/>
    </row>
    <row r="55" spans="1:5">
      <c r="A55" s="60" t="s">
        <v>267</v>
      </c>
      <c r="B55" s="54">
        <v>4195</v>
      </c>
      <c r="C55" s="46"/>
      <c r="D55" s="54">
        <v>6358</v>
      </c>
      <c r="E55" s="39"/>
    </row>
    <row r="56" spans="1:5">
      <c r="A56" s="60" t="s">
        <v>260</v>
      </c>
      <c r="B56" s="54"/>
      <c r="C56" s="46"/>
      <c r="D56" s="54"/>
      <c r="E56" s="39"/>
    </row>
    <row r="57" spans="1:5">
      <c r="A57" s="72" t="s">
        <v>264</v>
      </c>
      <c r="B57" s="54"/>
      <c r="C57" s="46"/>
      <c r="D57" s="54"/>
      <c r="E57" s="39"/>
    </row>
    <row r="58" spans="1:5">
      <c r="A58" s="62" t="s">
        <v>226</v>
      </c>
      <c r="B58" s="50">
        <f>SUM(B51:B57)</f>
        <v>4195</v>
      </c>
      <c r="C58" s="51"/>
      <c r="D58" s="50">
        <f>SUM(D51:D57)</f>
        <v>6358</v>
      </c>
      <c r="E58" s="39"/>
    </row>
    <row r="59" spans="1:5">
      <c r="A59" s="61"/>
      <c r="B59" s="39"/>
      <c r="C59" s="39"/>
      <c r="D59" s="39"/>
      <c r="E59" s="39"/>
    </row>
    <row r="60" spans="1:5">
      <c r="A60" s="62" t="s">
        <v>222</v>
      </c>
      <c r="B60" s="39"/>
      <c r="C60" s="39"/>
      <c r="D60" s="39"/>
      <c r="E60" s="39"/>
    </row>
    <row r="61" spans="1:5">
      <c r="A61" s="60" t="s">
        <v>251</v>
      </c>
      <c r="B61" s="54">
        <v>77926</v>
      </c>
      <c r="C61" s="46"/>
      <c r="D61" s="54">
        <v>90024</v>
      </c>
      <c r="E61" s="39"/>
    </row>
    <row r="62" spans="1:5">
      <c r="A62" s="60" t="s">
        <v>262</v>
      </c>
      <c r="B62" s="54"/>
      <c r="C62" s="46"/>
      <c r="D62" s="54"/>
      <c r="E62" s="39"/>
    </row>
    <row r="63" spans="1:5">
      <c r="A63" s="60" t="s">
        <v>232</v>
      </c>
      <c r="B63" s="54"/>
      <c r="C63" s="46"/>
      <c r="D63" s="54"/>
      <c r="E63" s="39"/>
    </row>
    <row r="64" spans="1:5">
      <c r="A64" s="60" t="s">
        <v>261</v>
      </c>
      <c r="B64" s="54">
        <v>9587</v>
      </c>
      <c r="C64" s="46"/>
      <c r="D64" s="54">
        <v>5249</v>
      </c>
      <c r="E64" s="39"/>
    </row>
    <row r="65" spans="1:5">
      <c r="A65" s="60" t="s">
        <v>252</v>
      </c>
      <c r="B65" s="54"/>
      <c r="C65" s="46"/>
      <c r="D65" s="54"/>
      <c r="E65" s="39"/>
    </row>
    <row r="66" spans="1:5">
      <c r="A66" s="60" t="s">
        <v>268</v>
      </c>
      <c r="B66" s="54">
        <v>3252</v>
      </c>
      <c r="C66" s="46"/>
      <c r="D66" s="54">
        <v>3507</v>
      </c>
      <c r="E66" s="39"/>
    </row>
    <row r="67" spans="1:5">
      <c r="A67" s="60" t="s">
        <v>260</v>
      </c>
      <c r="B67" s="54"/>
      <c r="C67" s="46"/>
      <c r="D67" s="54"/>
      <c r="E67" s="39"/>
    </row>
    <row r="68" spans="1:5">
      <c r="A68" s="72" t="s">
        <v>264</v>
      </c>
      <c r="B68" s="54"/>
      <c r="C68" s="46"/>
      <c r="D68" s="54"/>
      <c r="E68" s="39"/>
    </row>
    <row r="69" spans="1:5">
      <c r="A69" s="60"/>
      <c r="B69" s="71">
        <f>SUM(B61:B68)</f>
        <v>90765</v>
      </c>
      <c r="C69" s="62"/>
      <c r="D69" s="71">
        <f>SUM(D61:D68)</f>
        <v>98780</v>
      </c>
      <c r="E69" s="39"/>
    </row>
    <row r="70" spans="1:5" ht="30">
      <c r="A70" s="60" t="s">
        <v>253</v>
      </c>
      <c r="B70" s="54"/>
      <c r="C70" s="46"/>
      <c r="D70" s="54"/>
      <c r="E70" s="39"/>
    </row>
    <row r="71" spans="1:5">
      <c r="A71" s="62" t="s">
        <v>223</v>
      </c>
      <c r="B71" s="50">
        <f>SUM(B69:B70)</f>
        <v>90765</v>
      </c>
      <c r="C71" s="51"/>
      <c r="D71" s="50">
        <f>SUM(D69:D70)</f>
        <v>98780</v>
      </c>
      <c r="E71" s="39"/>
    </row>
    <row r="72" spans="1:5">
      <c r="A72" s="62"/>
      <c r="B72" s="44"/>
      <c r="C72" s="46"/>
      <c r="D72" s="44"/>
      <c r="E72" s="39"/>
    </row>
    <row r="73" spans="1:5">
      <c r="A73" s="62" t="s">
        <v>227</v>
      </c>
      <c r="B73" s="68">
        <f>B58+B71</f>
        <v>94960</v>
      </c>
      <c r="C73" s="51"/>
      <c r="D73" s="68">
        <f>D58+D71</f>
        <v>105138</v>
      </c>
      <c r="E73" s="39"/>
    </row>
    <row r="74" spans="1:5">
      <c r="A74" s="62"/>
      <c r="B74" s="44"/>
      <c r="C74" s="46"/>
      <c r="D74" s="44"/>
      <c r="E74" s="39"/>
    </row>
    <row r="75" spans="1:5" ht="15.75" thickBot="1">
      <c r="A75" s="64" t="s">
        <v>229</v>
      </c>
      <c r="B75" s="56">
        <f>B48+B73</f>
        <v>155029</v>
      </c>
      <c r="C75" s="57"/>
      <c r="D75" s="56">
        <f>D48+D73</f>
        <v>171473</v>
      </c>
      <c r="E75" s="39"/>
    </row>
    <row r="76" spans="1:5" ht="15.75" thickTop="1">
      <c r="A76" s="35"/>
      <c r="B76" s="36"/>
      <c r="C76" s="36"/>
      <c r="D76" s="36"/>
      <c r="E76" s="36"/>
    </row>
    <row r="77" spans="1:5">
      <c r="A77" s="48" t="s">
        <v>27</v>
      </c>
      <c r="B77" s="49">
        <f>B75-B36</f>
        <v>0</v>
      </c>
      <c r="C77" s="48"/>
      <c r="D77" s="49">
        <f>D75-D36</f>
        <v>0</v>
      </c>
      <c r="E77" s="37"/>
    </row>
    <row r="78" spans="1:5">
      <c r="A78" s="37"/>
      <c r="B78" s="37"/>
      <c r="C78" s="37"/>
      <c r="D78" s="37"/>
      <c r="E78" s="37"/>
    </row>
    <row r="79" spans="1:5">
      <c r="A79" s="37"/>
      <c r="B79" s="37"/>
      <c r="C79" s="37"/>
      <c r="D79" s="37"/>
      <c r="E79" s="37"/>
    </row>
    <row r="80" spans="1:5">
      <c r="A80" s="37"/>
      <c r="B80" s="37"/>
      <c r="C80" s="37"/>
      <c r="D80" s="37"/>
      <c r="E80" s="37"/>
    </row>
    <row r="81" spans="1:5">
      <c r="A81" s="37"/>
      <c r="B81" s="37"/>
      <c r="C81" s="37"/>
      <c r="D81" s="37"/>
      <c r="E81" s="37"/>
    </row>
    <row r="82" spans="1:5">
      <c r="A82" s="37"/>
      <c r="B82" s="37"/>
      <c r="C82" s="37"/>
      <c r="D82" s="37"/>
      <c r="E82" s="37"/>
    </row>
    <row r="83" spans="1:5">
      <c r="A83" s="37"/>
      <c r="B83" s="37"/>
      <c r="C83" s="37"/>
      <c r="D83" s="37"/>
      <c r="E83" s="37"/>
    </row>
    <row r="84" spans="1:5">
      <c r="A84" s="37"/>
      <c r="B84" s="37"/>
      <c r="C84" s="37"/>
      <c r="D84" s="37"/>
      <c r="E84" s="37"/>
    </row>
    <row r="85" spans="1:5">
      <c r="A85" s="37"/>
      <c r="B85" s="36"/>
      <c r="C85" s="36"/>
      <c r="D85" s="36"/>
      <c r="E85" s="36"/>
    </row>
    <row r="86" spans="1:5">
      <c r="A86" s="37"/>
      <c r="B86" s="36"/>
      <c r="C86" s="36"/>
      <c r="D86" s="36"/>
      <c r="E86" s="36"/>
    </row>
    <row r="87" spans="1:5">
      <c r="A87" s="37"/>
      <c r="B87" s="36"/>
      <c r="C87" s="36"/>
      <c r="D87" s="36"/>
      <c r="E87" s="36"/>
    </row>
    <row r="88" spans="1:5">
      <c r="A88" s="37"/>
      <c r="B88" s="36"/>
      <c r="C88" s="36"/>
      <c r="D88" s="36"/>
      <c r="E88" s="36"/>
    </row>
    <row r="89" spans="1:5">
      <c r="A89" s="37"/>
      <c r="B89" s="36"/>
      <c r="C89" s="36"/>
      <c r="D89" s="36"/>
      <c r="E89" s="36"/>
    </row>
    <row r="90" spans="1:5">
      <c r="A90" s="37"/>
      <c r="B90" s="36"/>
      <c r="C90" s="36"/>
      <c r="D90" s="36"/>
      <c r="E90" s="36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workbookViewId="0">
      <selection sqref="A1:A4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41.28515625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52" t="s">
        <v>624</v>
      </c>
    </row>
    <row r="2" spans="1:6">
      <c r="A2" s="53" t="s">
        <v>269</v>
      </c>
    </row>
    <row r="3" spans="1:6">
      <c r="A3" s="53" t="s">
        <v>270</v>
      </c>
    </row>
    <row r="4" spans="1:6">
      <c r="A4" s="53" t="s">
        <v>271</v>
      </c>
    </row>
    <row r="5" spans="1:6">
      <c r="A5" s="52" t="s">
        <v>322</v>
      </c>
      <c r="B5" s="39"/>
      <c r="C5" s="39"/>
      <c r="D5" s="39"/>
      <c r="E5" s="39"/>
      <c r="F5" s="39"/>
    </row>
    <row r="6" spans="1:6">
      <c r="A6" s="73"/>
      <c r="B6" s="40" t="s">
        <v>212</v>
      </c>
      <c r="C6" s="40"/>
      <c r="D6" s="40" t="s">
        <v>212</v>
      </c>
      <c r="E6" s="74"/>
      <c r="F6" s="39"/>
    </row>
    <row r="7" spans="1:6">
      <c r="A7" s="73"/>
      <c r="B7" s="40" t="s">
        <v>213</v>
      </c>
      <c r="C7" s="40"/>
      <c r="D7" s="40" t="s">
        <v>214</v>
      </c>
      <c r="E7" s="74"/>
      <c r="F7" s="39"/>
    </row>
    <row r="8" spans="1:6">
      <c r="A8" s="75" t="s">
        <v>272</v>
      </c>
      <c r="B8" s="76"/>
      <c r="C8" s="77"/>
      <c r="D8" s="76"/>
      <c r="E8" s="78"/>
      <c r="F8" s="79" t="s">
        <v>273</v>
      </c>
    </row>
    <row r="9" spans="1:6">
      <c r="A9" s="60" t="s">
        <v>274</v>
      </c>
      <c r="B9" s="76"/>
      <c r="C9" s="77"/>
      <c r="D9" s="76"/>
      <c r="E9" s="80"/>
      <c r="F9" s="39"/>
    </row>
    <row r="10" spans="1:6">
      <c r="A10" s="55" t="s">
        <v>275</v>
      </c>
      <c r="B10" s="81">
        <v>156520</v>
      </c>
      <c r="C10" s="82"/>
      <c r="D10" s="81">
        <v>208196</v>
      </c>
      <c r="E10" s="80"/>
      <c r="F10" s="83" t="s">
        <v>276</v>
      </c>
    </row>
    <row r="11" spans="1:6">
      <c r="A11" s="55" t="s">
        <v>277</v>
      </c>
      <c r="B11" s="81"/>
      <c r="C11" s="82"/>
      <c r="D11" s="81"/>
      <c r="E11" s="80"/>
      <c r="F11" s="83" t="s">
        <v>278</v>
      </c>
    </row>
    <row r="12" spans="1:6">
      <c r="A12" s="55" t="s">
        <v>279</v>
      </c>
      <c r="B12" s="81"/>
      <c r="C12" s="82"/>
      <c r="D12" s="81"/>
      <c r="E12" s="80"/>
      <c r="F12" s="83" t="s">
        <v>278</v>
      </c>
    </row>
    <row r="13" spans="1:6">
      <c r="A13" s="55" t="s">
        <v>280</v>
      </c>
      <c r="B13" s="81"/>
      <c r="C13" s="82"/>
      <c r="D13" s="81"/>
      <c r="E13" s="80"/>
      <c r="F13" s="83" t="s">
        <v>278</v>
      </c>
    </row>
    <row r="14" spans="1:6">
      <c r="A14" s="55" t="s">
        <v>281</v>
      </c>
      <c r="B14" s="81"/>
      <c r="C14" s="82"/>
      <c r="D14" s="81"/>
      <c r="E14" s="80"/>
      <c r="F14" s="83" t="s">
        <v>282</v>
      </c>
    </row>
    <row r="15" spans="1:6">
      <c r="A15" s="60" t="s">
        <v>283</v>
      </c>
      <c r="B15" s="81"/>
      <c r="C15" s="82"/>
      <c r="D15" s="81"/>
      <c r="E15" s="80"/>
      <c r="F15" s="39"/>
    </row>
    <row r="16" spans="1:6">
      <c r="A16" s="60" t="s">
        <v>284</v>
      </c>
      <c r="B16" s="81"/>
      <c r="C16" s="82"/>
      <c r="D16" s="81"/>
      <c r="E16" s="80"/>
      <c r="F16" s="39"/>
    </row>
    <row r="17" spans="1:6">
      <c r="A17" s="60" t="s">
        <v>285</v>
      </c>
      <c r="B17" s="81"/>
      <c r="C17" s="82"/>
      <c r="D17" s="81"/>
      <c r="E17" s="80"/>
      <c r="F17" s="39"/>
    </row>
    <row r="18" spans="1:6">
      <c r="A18" s="60" t="s">
        <v>623</v>
      </c>
      <c r="B18" s="81">
        <v>-58900</v>
      </c>
      <c r="C18" s="82"/>
      <c r="D18" s="81">
        <v>-103124</v>
      </c>
      <c r="E18" s="80"/>
      <c r="F18" s="39"/>
    </row>
    <row r="19" spans="1:6">
      <c r="A19" s="60" t="s">
        <v>286</v>
      </c>
      <c r="B19" s="81">
        <v>-883</v>
      </c>
      <c r="C19" s="82"/>
      <c r="D19" s="81">
        <v>-4850</v>
      </c>
      <c r="E19" s="80"/>
      <c r="F19" s="39"/>
    </row>
    <row r="20" spans="1:6">
      <c r="A20" s="60" t="s">
        <v>287</v>
      </c>
      <c r="B20" s="81">
        <v>-26025</v>
      </c>
      <c r="C20" s="82"/>
      <c r="D20" s="81">
        <v>-22407</v>
      </c>
      <c r="E20" s="80"/>
      <c r="F20" s="39"/>
    </row>
    <row r="21" spans="1:6">
      <c r="A21" s="60" t="s">
        <v>288</v>
      </c>
      <c r="B21" s="81">
        <v>-816</v>
      </c>
      <c r="C21" s="82"/>
      <c r="D21" s="81">
        <v>-2599</v>
      </c>
      <c r="E21" s="80"/>
      <c r="F21" s="39"/>
    </row>
    <row r="22" spans="1:6">
      <c r="A22" s="60" t="s">
        <v>289</v>
      </c>
      <c r="B22" s="81">
        <v>-14912</v>
      </c>
      <c r="C22" s="82"/>
      <c r="D22" s="81">
        <v>-12770</v>
      </c>
      <c r="E22" s="80"/>
      <c r="F22" s="39"/>
    </row>
    <row r="23" spans="1:6">
      <c r="A23" s="60"/>
      <c r="B23" s="60"/>
      <c r="C23" s="60"/>
      <c r="D23" s="60"/>
      <c r="E23" s="80"/>
      <c r="F23" s="39"/>
    </row>
    <row r="24" spans="1:6">
      <c r="A24" s="60" t="s">
        <v>290</v>
      </c>
      <c r="B24" s="81"/>
      <c r="C24" s="82"/>
      <c r="D24" s="81"/>
      <c r="E24" s="80"/>
      <c r="F24" s="39"/>
    </row>
    <row r="25" spans="1:6">
      <c r="A25" s="60" t="s">
        <v>291</v>
      </c>
      <c r="B25" s="81"/>
      <c r="C25" s="82"/>
      <c r="D25" s="81"/>
      <c r="E25" s="80"/>
      <c r="F25" s="39"/>
    </row>
    <row r="26" spans="1:6">
      <c r="A26" s="60" t="s">
        <v>292</v>
      </c>
      <c r="B26" s="81"/>
      <c r="C26" s="82"/>
      <c r="D26" s="81"/>
      <c r="E26" s="80"/>
      <c r="F26" s="39"/>
    </row>
    <row r="27" spans="1:6">
      <c r="A27" s="84" t="s">
        <v>323</v>
      </c>
      <c r="B27" s="81"/>
      <c r="C27" s="82"/>
      <c r="D27" s="81"/>
      <c r="E27" s="80"/>
      <c r="F27" s="39"/>
    </row>
    <row r="28" spans="1:6" ht="15" customHeight="1">
      <c r="A28" s="62" t="s">
        <v>293</v>
      </c>
      <c r="B28" s="85">
        <f>SUM(B10:B22,B24:B27)</f>
        <v>54984</v>
      </c>
      <c r="C28" s="82"/>
      <c r="D28" s="85">
        <f>SUM(D10:D22,D24:D27)</f>
        <v>62446</v>
      </c>
      <c r="E28" s="80"/>
      <c r="F28" s="39"/>
    </row>
    <row r="29" spans="1:6" ht="15" customHeight="1">
      <c r="A29" s="60" t="s">
        <v>294</v>
      </c>
      <c r="B29" s="81">
        <v>-8613</v>
      </c>
      <c r="C29" s="82"/>
      <c r="D29" s="81">
        <v>-9809</v>
      </c>
      <c r="E29" s="80"/>
      <c r="F29" s="39"/>
    </row>
    <row r="30" spans="1:6" ht="15" customHeight="1">
      <c r="A30" s="62" t="s">
        <v>295</v>
      </c>
      <c r="B30" s="85">
        <f>SUM(B28:B29)</f>
        <v>46371</v>
      </c>
      <c r="C30" s="86"/>
      <c r="D30" s="85">
        <f>SUM(D28:D29)</f>
        <v>52637</v>
      </c>
      <c r="E30" s="80"/>
      <c r="F30" s="39"/>
    </row>
    <row r="31" spans="1:6" ht="15" customHeight="1">
      <c r="A31" s="60"/>
      <c r="B31" s="60"/>
      <c r="C31" s="60"/>
      <c r="D31" s="60"/>
      <c r="E31" s="80"/>
      <c r="F31" s="39"/>
    </row>
    <row r="32" spans="1:6" ht="15" customHeight="1">
      <c r="A32" s="75" t="s">
        <v>296</v>
      </c>
      <c r="B32" s="60"/>
      <c r="C32" s="60"/>
      <c r="D32" s="60"/>
      <c r="E32" s="80"/>
      <c r="F32" s="39"/>
    </row>
    <row r="33" spans="1:6" ht="15" customHeight="1">
      <c r="A33" s="60" t="s">
        <v>297</v>
      </c>
      <c r="B33" s="81"/>
      <c r="C33" s="82"/>
      <c r="D33" s="81"/>
      <c r="E33" s="80"/>
      <c r="F33" s="39"/>
    </row>
    <row r="34" spans="1:6">
      <c r="A34" s="60"/>
      <c r="B34" s="60"/>
      <c r="C34" s="60"/>
      <c r="D34" s="60"/>
      <c r="E34" s="80"/>
      <c r="F34" s="39"/>
    </row>
    <row r="35" spans="1:6" ht="15.75" thickBot="1">
      <c r="A35" s="62" t="s">
        <v>298</v>
      </c>
      <c r="B35" s="87">
        <f>B30+B33</f>
        <v>46371</v>
      </c>
      <c r="C35" s="88"/>
      <c r="D35" s="87">
        <f>D30+D33</f>
        <v>52637</v>
      </c>
      <c r="E35" s="80"/>
      <c r="F35" s="39"/>
    </row>
    <row r="36" spans="1:6" ht="15.75" thickTop="1">
      <c r="A36" s="62"/>
      <c r="B36" s="62"/>
      <c r="C36" s="62"/>
      <c r="D36" s="62"/>
      <c r="E36" s="80"/>
      <c r="F36" s="39"/>
    </row>
    <row r="37" spans="1:6">
      <c r="A37" s="62" t="s">
        <v>299</v>
      </c>
      <c r="B37" s="62"/>
      <c r="C37" s="62"/>
      <c r="D37" s="62"/>
      <c r="E37" s="80"/>
      <c r="F37" s="39"/>
    </row>
    <row r="38" spans="1:6">
      <c r="A38" s="60" t="s">
        <v>300</v>
      </c>
      <c r="B38" s="81"/>
      <c r="C38" s="82"/>
      <c r="D38" s="81"/>
      <c r="E38" s="80"/>
      <c r="F38" s="39"/>
    </row>
    <row r="39" spans="1:6">
      <c r="A39" s="60" t="s">
        <v>301</v>
      </c>
      <c r="B39" s="81"/>
      <c r="C39" s="82"/>
      <c r="D39" s="81"/>
      <c r="E39" s="80"/>
      <c r="F39" s="39"/>
    </row>
    <row r="40" spans="1:6">
      <c r="A40" s="60"/>
      <c r="B40" s="89"/>
      <c r="C40" s="89"/>
      <c r="D40" s="89"/>
      <c r="E40" s="80"/>
      <c r="F40" s="39"/>
    </row>
    <row r="41" spans="1:6">
      <c r="A41" s="62" t="s">
        <v>302</v>
      </c>
      <c r="B41" s="39"/>
      <c r="C41" s="39"/>
      <c r="D41" s="39"/>
      <c r="E41" s="88"/>
      <c r="F41" s="39"/>
    </row>
    <row r="42" spans="1:6">
      <c r="A42" s="60" t="s">
        <v>303</v>
      </c>
      <c r="B42" s="86"/>
      <c r="C42" s="86"/>
      <c r="D42" s="86"/>
      <c r="E42" s="88"/>
      <c r="F42" s="39"/>
    </row>
    <row r="43" spans="1:6">
      <c r="A43" s="90" t="s">
        <v>304</v>
      </c>
      <c r="B43" s="81"/>
      <c r="C43" s="82"/>
      <c r="D43" s="81"/>
      <c r="E43" s="80"/>
      <c r="F43" s="39"/>
    </row>
    <row r="44" spans="1:6">
      <c r="A44" s="90" t="s">
        <v>305</v>
      </c>
      <c r="B44" s="81"/>
      <c r="C44" s="82"/>
      <c r="D44" s="81"/>
      <c r="E44" s="80"/>
      <c r="F44" s="39"/>
    </row>
    <row r="45" spans="1:6">
      <c r="A45" s="89"/>
      <c r="B45" s="89"/>
      <c r="C45" s="89"/>
      <c r="D45" s="89"/>
      <c r="E45" s="80"/>
      <c r="F45" s="39"/>
    </row>
    <row r="46" spans="1:6">
      <c r="A46" s="60" t="s">
        <v>306</v>
      </c>
      <c r="B46" s="39"/>
      <c r="C46" s="39"/>
      <c r="D46" s="39"/>
      <c r="E46" s="88"/>
      <c r="F46" s="39"/>
    </row>
    <row r="47" spans="1:6">
      <c r="A47" s="90" t="s">
        <v>304</v>
      </c>
      <c r="B47" s="81"/>
      <c r="C47" s="82"/>
      <c r="D47" s="81"/>
      <c r="E47" s="39"/>
      <c r="F47" s="39"/>
    </row>
    <row r="48" spans="1:6">
      <c r="A48" s="90" t="s">
        <v>305</v>
      </c>
      <c r="B48" s="81"/>
      <c r="C48" s="82"/>
      <c r="D48" s="81"/>
      <c r="E48" s="39"/>
      <c r="F48" s="39"/>
    </row>
    <row r="49" spans="1:5">
      <c r="B49" s="39"/>
      <c r="C49" s="39"/>
      <c r="D49" s="39"/>
      <c r="E49" s="39"/>
    </row>
    <row r="50" spans="1:5">
      <c r="A50" s="62" t="s">
        <v>307</v>
      </c>
      <c r="B50" s="91">
        <f>B35</f>
        <v>46371</v>
      </c>
      <c r="D50" s="91">
        <f>D35</f>
        <v>52637</v>
      </c>
    </row>
    <row r="51" spans="1:5">
      <c r="A51" s="62"/>
    </row>
    <row r="52" spans="1:5">
      <c r="A52" s="75" t="s">
        <v>308</v>
      </c>
    </row>
    <row r="53" spans="1:5">
      <c r="A53" s="62"/>
    </row>
    <row r="54" spans="1:5">
      <c r="A54" s="62" t="s">
        <v>309</v>
      </c>
    </row>
    <row r="55" spans="1:5">
      <c r="A55" s="60" t="s">
        <v>310</v>
      </c>
      <c r="B55" s="81"/>
      <c r="C55" s="82"/>
      <c r="D55" s="81"/>
    </row>
    <row r="56" spans="1:5">
      <c r="A56" s="60" t="s">
        <v>311</v>
      </c>
      <c r="B56" s="81"/>
      <c r="C56" s="82"/>
      <c r="D56" s="81"/>
    </row>
    <row r="57" spans="1:5">
      <c r="A57" s="84" t="s">
        <v>323</v>
      </c>
      <c r="B57" s="81"/>
      <c r="C57" s="82"/>
      <c r="D57" s="81"/>
    </row>
    <row r="58" spans="1:5">
      <c r="A58" s="60" t="s">
        <v>312</v>
      </c>
      <c r="B58" s="81"/>
      <c r="C58" s="82"/>
      <c r="D58" s="81"/>
    </row>
    <row r="59" spans="1:5">
      <c r="A59" s="62" t="s">
        <v>313</v>
      </c>
      <c r="B59" s="91">
        <f>SUM(B55:B58)</f>
        <v>0</v>
      </c>
      <c r="D59" s="91">
        <f>SUM(D55:D58)</f>
        <v>0</v>
      </c>
    </row>
    <row r="60" spans="1:5">
      <c r="A60" s="58"/>
    </row>
    <row r="61" spans="1:5">
      <c r="A61" s="62" t="s">
        <v>314</v>
      </c>
    </row>
    <row r="62" spans="1:5">
      <c r="A62" s="60" t="s">
        <v>315</v>
      </c>
      <c r="B62" s="81"/>
      <c r="C62" s="82"/>
      <c r="D62" s="81"/>
    </row>
    <row r="63" spans="1:5">
      <c r="A63" s="60" t="s">
        <v>316</v>
      </c>
      <c r="B63" s="81"/>
      <c r="C63" s="82"/>
      <c r="D63" s="81"/>
    </row>
    <row r="64" spans="1:5">
      <c r="A64" s="60" t="s">
        <v>317</v>
      </c>
      <c r="B64" s="81"/>
      <c r="C64" s="82"/>
      <c r="D64" s="81"/>
    </row>
    <row r="65" spans="1:4">
      <c r="A65" s="84" t="s">
        <v>323</v>
      </c>
      <c r="B65" s="81"/>
      <c r="C65" s="82"/>
      <c r="D65" s="81"/>
    </row>
    <row r="66" spans="1:4">
      <c r="A66" s="60" t="s">
        <v>318</v>
      </c>
      <c r="B66" s="81"/>
      <c r="C66" s="82"/>
      <c r="D66" s="81"/>
    </row>
    <row r="67" spans="1:4">
      <c r="A67" s="62" t="s">
        <v>313</v>
      </c>
      <c r="B67" s="91">
        <f>SUM(B62:B66)</f>
        <v>0</v>
      </c>
      <c r="D67" s="91">
        <f>SUM(D62:D66)</f>
        <v>0</v>
      </c>
    </row>
    <row r="68" spans="1:4">
      <c r="A68" s="58"/>
    </row>
    <row r="69" spans="1:4">
      <c r="A69" s="62" t="s">
        <v>319</v>
      </c>
      <c r="B69" s="91">
        <f>SUM(B59,B67)</f>
        <v>0</v>
      </c>
      <c r="D69" s="91">
        <f>SUM(D59,D67)</f>
        <v>0</v>
      </c>
    </row>
    <row r="70" spans="1:4">
      <c r="A70" s="58"/>
      <c r="B70" s="91"/>
      <c r="D70" s="91"/>
    </row>
    <row r="71" spans="1:4" ht="15.75" thickBot="1">
      <c r="A71" s="62" t="s">
        <v>320</v>
      </c>
      <c r="B71" s="92">
        <f>B69+B50</f>
        <v>46371</v>
      </c>
      <c r="D71" s="92">
        <f>D69+D50</f>
        <v>52637</v>
      </c>
    </row>
    <row r="72" spans="1:4" ht="15.75" thickTop="1">
      <c r="A72" s="60"/>
    </row>
    <row r="73" spans="1:4">
      <c r="A73" s="75" t="s">
        <v>321</v>
      </c>
    </row>
    <row r="74" spans="1:4">
      <c r="A74" s="60" t="s">
        <v>300</v>
      </c>
      <c r="B74" s="93"/>
      <c r="D74" s="93"/>
    </row>
    <row r="75" spans="1:4">
      <c r="A75" s="60" t="s">
        <v>301</v>
      </c>
      <c r="B75" s="93"/>
      <c r="D75" s="9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A2" sqref="A2"/>
    </sheetView>
  </sheetViews>
  <sheetFormatPr defaultRowHeight="15"/>
  <cols>
    <col min="1" max="1" width="78.7109375" style="94" customWidth="1"/>
    <col min="2" max="12" width="15.7109375" style="94" customWidth="1"/>
    <col min="13" max="16384" width="9.140625" style="94"/>
  </cols>
  <sheetData>
    <row r="1" spans="1:13">
      <c r="A1" s="52" t="s">
        <v>624</v>
      </c>
    </row>
    <row r="2" spans="1:13">
      <c r="A2" s="53" t="s">
        <v>324</v>
      </c>
    </row>
    <row r="3" spans="1:13">
      <c r="A3" s="53" t="s">
        <v>270</v>
      </c>
    </row>
    <row r="4" spans="1:13">
      <c r="A4" s="53" t="s">
        <v>325</v>
      </c>
    </row>
    <row r="5" spans="1:13">
      <c r="A5" s="52" t="s">
        <v>326</v>
      </c>
    </row>
    <row r="6" spans="1:13">
      <c r="A6" s="95"/>
    </row>
    <row r="7" spans="1:13" ht="72">
      <c r="B7" s="96" t="s">
        <v>327</v>
      </c>
      <c r="C7" s="96" t="s">
        <v>328</v>
      </c>
      <c r="D7" s="96" t="s">
        <v>329</v>
      </c>
      <c r="E7" s="97" t="s">
        <v>265</v>
      </c>
      <c r="F7" s="97" t="s">
        <v>330</v>
      </c>
      <c r="G7" s="96" t="s">
        <v>331</v>
      </c>
      <c r="H7" s="96" t="s">
        <v>332</v>
      </c>
      <c r="I7" s="96" t="s">
        <v>333</v>
      </c>
      <c r="J7" s="96" t="s">
        <v>334</v>
      </c>
      <c r="K7" s="96" t="s">
        <v>231</v>
      </c>
      <c r="L7" s="96" t="s">
        <v>334</v>
      </c>
      <c r="M7" s="98"/>
    </row>
    <row r="8" spans="1:13">
      <c r="A8" s="99"/>
      <c r="B8" s="98"/>
      <c r="C8" s="100"/>
      <c r="D8" s="100"/>
      <c r="E8" s="101"/>
      <c r="F8" s="101"/>
      <c r="G8" s="101"/>
      <c r="H8" s="101"/>
      <c r="I8" s="102"/>
      <c r="J8" s="102"/>
      <c r="K8" s="102"/>
      <c r="L8" s="100"/>
      <c r="M8" s="100"/>
    </row>
    <row r="9" spans="1:13">
      <c r="A9" s="103"/>
      <c r="B9" s="104"/>
      <c r="C9" s="104"/>
      <c r="D9" s="104"/>
      <c r="E9" s="105"/>
      <c r="F9" s="105"/>
      <c r="G9" s="105"/>
      <c r="H9" s="105"/>
      <c r="I9" s="106"/>
      <c r="J9" s="106"/>
      <c r="K9" s="106"/>
      <c r="L9" s="106"/>
      <c r="M9" s="100"/>
    </row>
    <row r="10" spans="1:13" ht="15.75" thickBot="1">
      <c r="A10" s="107" t="s">
        <v>335</v>
      </c>
      <c r="B10" s="108">
        <v>13670</v>
      </c>
      <c r="C10" s="108"/>
      <c r="D10" s="108"/>
      <c r="E10" s="108"/>
      <c r="F10" s="108"/>
      <c r="G10" s="108"/>
      <c r="H10" s="108">
        <v>28</v>
      </c>
      <c r="I10" s="108"/>
      <c r="J10" s="108">
        <f>SUM(B10:I10)</f>
        <v>13698</v>
      </c>
      <c r="K10" s="108"/>
      <c r="L10" s="108">
        <f>SUM(J10:K10)</f>
        <v>13698</v>
      </c>
      <c r="M10" s="100"/>
    </row>
    <row r="11" spans="1:13" ht="15.75" thickTop="1">
      <c r="A11" s="109" t="s">
        <v>336</v>
      </c>
      <c r="B11" s="104"/>
      <c r="C11" s="104"/>
      <c r="D11" s="104"/>
      <c r="E11" s="104"/>
      <c r="F11" s="104"/>
      <c r="G11" s="104"/>
      <c r="H11" s="104"/>
      <c r="I11" s="106"/>
      <c r="J11" s="106">
        <f>SUM(B11:I11)</f>
        <v>0</v>
      </c>
      <c r="K11" s="110"/>
      <c r="L11" s="104">
        <f>SUM(J11:K11)</f>
        <v>0</v>
      </c>
      <c r="M11" s="100"/>
    </row>
    <row r="12" spans="1:13">
      <c r="A12" s="107" t="s">
        <v>337</v>
      </c>
      <c r="B12" s="111">
        <f>SUM(B10:B11)</f>
        <v>13670</v>
      </c>
      <c r="C12" s="111">
        <f t="shared" ref="C12:K12" si="0">SUM(C10:C11)</f>
        <v>0</v>
      </c>
      <c r="D12" s="111">
        <f t="shared" si="0"/>
        <v>0</v>
      </c>
      <c r="E12" s="111">
        <f t="shared" si="0"/>
        <v>0</v>
      </c>
      <c r="F12" s="111">
        <f t="shared" si="0"/>
        <v>0</v>
      </c>
      <c r="G12" s="111">
        <f t="shared" si="0"/>
        <v>0</v>
      </c>
      <c r="H12" s="111">
        <f t="shared" si="0"/>
        <v>28</v>
      </c>
      <c r="I12" s="111">
        <f t="shared" si="0"/>
        <v>0</v>
      </c>
      <c r="J12" s="111">
        <f>SUM(B12:I12)</f>
        <v>13698</v>
      </c>
      <c r="K12" s="111">
        <f t="shared" si="0"/>
        <v>0</v>
      </c>
      <c r="L12" s="111">
        <f>SUM(J12:K12)</f>
        <v>13698</v>
      </c>
      <c r="M12" s="100"/>
    </row>
    <row r="13" spans="1:13">
      <c r="A13" s="112" t="s">
        <v>338</v>
      </c>
      <c r="B13" s="104"/>
      <c r="C13" s="104"/>
      <c r="D13" s="104"/>
      <c r="E13" s="104"/>
      <c r="F13" s="104"/>
      <c r="G13" s="104"/>
      <c r="H13" s="104"/>
      <c r="I13" s="113"/>
      <c r="J13" s="113">
        <f>SUM(B13:I13)</f>
        <v>0</v>
      </c>
      <c r="K13" s="113"/>
      <c r="L13" s="104">
        <f t="shared" ref="L13:L37" si="1">SUM(J13:K13)</f>
        <v>0</v>
      </c>
      <c r="M13" s="100"/>
    </row>
    <row r="14" spans="1:13">
      <c r="A14" s="114" t="s">
        <v>333</v>
      </c>
      <c r="B14" s="106"/>
      <c r="C14" s="106"/>
      <c r="D14" s="106"/>
      <c r="E14" s="106"/>
      <c r="F14" s="106"/>
      <c r="G14" s="106"/>
      <c r="H14" s="113"/>
      <c r="I14" s="115">
        <v>46371</v>
      </c>
      <c r="J14" s="113">
        <f t="shared" ref="J14:J37" si="2">SUM(B14:I14)</f>
        <v>46371</v>
      </c>
      <c r="K14" s="115"/>
      <c r="L14" s="113">
        <f t="shared" si="1"/>
        <v>46371</v>
      </c>
      <c r="M14" s="100"/>
    </row>
    <row r="15" spans="1:13">
      <c r="A15" s="114" t="s">
        <v>308</v>
      </c>
      <c r="B15" s="106"/>
      <c r="C15" s="106"/>
      <c r="D15" s="106"/>
      <c r="E15" s="106"/>
      <c r="F15" s="106"/>
      <c r="G15" s="106"/>
      <c r="H15" s="113"/>
      <c r="I15" s="115"/>
      <c r="J15" s="113">
        <f t="shared" si="2"/>
        <v>0</v>
      </c>
      <c r="K15" s="113"/>
      <c r="L15" s="113">
        <f t="shared" si="1"/>
        <v>0</v>
      </c>
      <c r="M15" s="100"/>
    </row>
    <row r="16" spans="1:13">
      <c r="A16" s="114" t="s">
        <v>339</v>
      </c>
      <c r="B16" s="106"/>
      <c r="C16" s="106"/>
      <c r="D16" s="106"/>
      <c r="E16" s="106"/>
      <c r="F16" s="106"/>
      <c r="G16" s="106"/>
      <c r="H16" s="113"/>
      <c r="I16" s="113"/>
      <c r="J16" s="113">
        <f t="shared" si="2"/>
        <v>0</v>
      </c>
      <c r="K16" s="113"/>
      <c r="L16" s="113">
        <f t="shared" si="1"/>
        <v>0</v>
      </c>
      <c r="M16" s="100"/>
    </row>
    <row r="17" spans="1:13">
      <c r="A17" s="112" t="s">
        <v>340</v>
      </c>
      <c r="B17" s="116">
        <f>SUM(B13:B16)</f>
        <v>0</v>
      </c>
      <c r="C17" s="116">
        <f t="shared" ref="C17:K17" si="3">SUM(C13:C16)</f>
        <v>0</v>
      </c>
      <c r="D17" s="116">
        <f t="shared" si="3"/>
        <v>0</v>
      </c>
      <c r="E17" s="116">
        <f t="shared" si="3"/>
        <v>0</v>
      </c>
      <c r="F17" s="116">
        <f t="shared" si="3"/>
        <v>0</v>
      </c>
      <c r="G17" s="116">
        <f t="shared" si="3"/>
        <v>0</v>
      </c>
      <c r="H17" s="116">
        <f t="shared" si="3"/>
        <v>0</v>
      </c>
      <c r="I17" s="116">
        <f>SUM(I13:I16)</f>
        <v>46371</v>
      </c>
      <c r="J17" s="116">
        <f t="shared" si="2"/>
        <v>46371</v>
      </c>
      <c r="K17" s="116">
        <f t="shared" si="3"/>
        <v>0</v>
      </c>
      <c r="L17" s="116">
        <f t="shared" si="1"/>
        <v>46371</v>
      </c>
      <c r="M17" s="100"/>
    </row>
    <row r="18" spans="1:13">
      <c r="A18" s="112" t="s">
        <v>341</v>
      </c>
      <c r="B18" s="106"/>
      <c r="C18" s="106"/>
      <c r="D18" s="106"/>
      <c r="E18" s="106"/>
      <c r="F18" s="106"/>
      <c r="G18" s="106"/>
      <c r="H18" s="113"/>
      <c r="I18" s="113"/>
      <c r="J18" s="113">
        <f t="shared" si="2"/>
        <v>0</v>
      </c>
      <c r="K18" s="113"/>
      <c r="L18" s="113">
        <f t="shared" si="1"/>
        <v>0</v>
      </c>
      <c r="M18" s="100"/>
    </row>
    <row r="19" spans="1:13">
      <c r="A19" s="117" t="s">
        <v>342</v>
      </c>
      <c r="B19" s="106"/>
      <c r="C19" s="106"/>
      <c r="D19" s="106"/>
      <c r="E19" s="106"/>
      <c r="F19" s="106"/>
      <c r="G19" s="106"/>
      <c r="H19" s="113"/>
      <c r="I19" s="113"/>
      <c r="J19" s="113">
        <f t="shared" si="2"/>
        <v>0</v>
      </c>
      <c r="K19" s="113"/>
      <c r="L19" s="113">
        <f t="shared" si="1"/>
        <v>0</v>
      </c>
      <c r="M19" s="100"/>
    </row>
    <row r="20" spans="1:13">
      <c r="A20" s="117" t="s">
        <v>343</v>
      </c>
      <c r="B20" s="106"/>
      <c r="C20" s="106"/>
      <c r="D20" s="106"/>
      <c r="E20" s="106"/>
      <c r="F20" s="106"/>
      <c r="G20" s="106"/>
      <c r="H20" s="113"/>
      <c r="I20" s="113"/>
      <c r="J20" s="113">
        <f t="shared" si="2"/>
        <v>0</v>
      </c>
      <c r="K20" s="113"/>
      <c r="L20" s="113">
        <f t="shared" si="1"/>
        <v>0</v>
      </c>
      <c r="M20" s="100"/>
    </row>
    <row r="21" spans="1:13">
      <c r="A21" s="118" t="s">
        <v>344</v>
      </c>
      <c r="B21" s="106"/>
      <c r="C21" s="106"/>
      <c r="D21" s="106"/>
      <c r="E21" s="119"/>
      <c r="F21" s="119"/>
      <c r="G21" s="119"/>
      <c r="H21" s="113"/>
      <c r="I21" s="113"/>
      <c r="J21" s="113">
        <f t="shared" si="2"/>
        <v>0</v>
      </c>
      <c r="K21" s="113"/>
      <c r="L21" s="113">
        <f t="shared" si="1"/>
        <v>0</v>
      </c>
      <c r="M21" s="100"/>
    </row>
    <row r="22" spans="1:13">
      <c r="A22" s="112" t="s">
        <v>345</v>
      </c>
      <c r="B22" s="111">
        <f>SUM(B19:B21)</f>
        <v>0</v>
      </c>
      <c r="C22" s="111">
        <f t="shared" ref="C22:K22" si="4">SUM(C19:C21)</f>
        <v>0</v>
      </c>
      <c r="D22" s="111">
        <f t="shared" si="4"/>
        <v>0</v>
      </c>
      <c r="E22" s="111">
        <f t="shared" si="4"/>
        <v>0</v>
      </c>
      <c r="F22" s="111">
        <f t="shared" si="4"/>
        <v>0</v>
      </c>
      <c r="G22" s="111">
        <f t="shared" si="4"/>
        <v>0</v>
      </c>
      <c r="H22" s="111">
        <f t="shared" si="4"/>
        <v>0</v>
      </c>
      <c r="I22" s="111">
        <f t="shared" si="4"/>
        <v>0</v>
      </c>
      <c r="J22" s="116">
        <f t="shared" si="2"/>
        <v>0</v>
      </c>
      <c r="K22" s="111">
        <f t="shared" si="4"/>
        <v>0</v>
      </c>
      <c r="L22" s="111">
        <f t="shared" si="1"/>
        <v>0</v>
      </c>
      <c r="M22" s="100"/>
    </row>
    <row r="23" spans="1:13">
      <c r="A23" s="112"/>
      <c r="B23" s="104"/>
      <c r="C23" s="105"/>
      <c r="D23" s="104"/>
      <c r="E23" s="105"/>
      <c r="F23" s="105"/>
      <c r="G23" s="105"/>
      <c r="H23" s="105"/>
      <c r="I23" s="113"/>
      <c r="J23" s="113"/>
      <c r="K23" s="113"/>
      <c r="L23" s="105"/>
      <c r="M23" s="100"/>
    </row>
    <row r="24" spans="1:13" ht="15.75" thickBot="1">
      <c r="A24" s="112" t="s">
        <v>346</v>
      </c>
      <c r="B24" s="120">
        <f>B12+B17+B22</f>
        <v>13670</v>
      </c>
      <c r="C24" s="120">
        <f t="shared" ref="C24:K24" si="5">C12+C17+C22</f>
        <v>0</v>
      </c>
      <c r="D24" s="120">
        <f t="shared" si="5"/>
        <v>0</v>
      </c>
      <c r="E24" s="120">
        <f t="shared" si="5"/>
        <v>0</v>
      </c>
      <c r="F24" s="120">
        <f t="shared" si="5"/>
        <v>0</v>
      </c>
      <c r="G24" s="120">
        <f t="shared" si="5"/>
        <v>0</v>
      </c>
      <c r="H24" s="120">
        <f t="shared" si="5"/>
        <v>28</v>
      </c>
      <c r="I24" s="120">
        <f t="shared" si="5"/>
        <v>46371</v>
      </c>
      <c r="J24" s="120">
        <f t="shared" si="2"/>
        <v>60069</v>
      </c>
      <c r="K24" s="120">
        <f t="shared" si="5"/>
        <v>0</v>
      </c>
      <c r="L24" s="120">
        <f t="shared" si="1"/>
        <v>60069</v>
      </c>
      <c r="M24" s="100"/>
    </row>
    <row r="25" spans="1:13" ht="15.75" thickTop="1">
      <c r="A25" s="121"/>
      <c r="B25" s="104"/>
      <c r="C25" s="104"/>
      <c r="D25" s="104"/>
      <c r="E25" s="104"/>
      <c r="F25" s="104"/>
      <c r="G25" s="104"/>
      <c r="H25" s="104"/>
      <c r="I25" s="113"/>
      <c r="J25" s="113">
        <f t="shared" si="2"/>
        <v>0</v>
      </c>
      <c r="K25" s="113"/>
      <c r="L25" s="104">
        <f t="shared" si="1"/>
        <v>0</v>
      </c>
      <c r="M25" s="100"/>
    </row>
    <row r="26" spans="1:13">
      <c r="A26" s="112" t="s">
        <v>338</v>
      </c>
      <c r="B26" s="106"/>
      <c r="C26" s="106"/>
      <c r="D26" s="106"/>
      <c r="E26" s="106"/>
      <c r="F26" s="106"/>
      <c r="G26" s="106"/>
      <c r="H26" s="113"/>
      <c r="I26" s="113"/>
      <c r="J26" s="113">
        <f t="shared" si="2"/>
        <v>0</v>
      </c>
      <c r="K26" s="113"/>
      <c r="L26" s="113">
        <f t="shared" si="1"/>
        <v>0</v>
      </c>
      <c r="M26" s="100"/>
    </row>
    <row r="27" spans="1:13">
      <c r="A27" s="114" t="s">
        <v>333</v>
      </c>
      <c r="B27" s="106"/>
      <c r="C27" s="106"/>
      <c r="D27" s="106"/>
      <c r="E27" s="106"/>
      <c r="F27" s="106"/>
      <c r="G27" s="106"/>
      <c r="H27" s="113"/>
      <c r="I27" s="115">
        <v>43250</v>
      </c>
      <c r="J27" s="113">
        <f t="shared" si="2"/>
        <v>43250</v>
      </c>
      <c r="K27" s="115"/>
      <c r="L27" s="113">
        <f t="shared" si="1"/>
        <v>43250</v>
      </c>
      <c r="M27" s="100"/>
    </row>
    <row r="28" spans="1:13">
      <c r="A28" s="114" t="s">
        <v>308</v>
      </c>
      <c r="B28" s="106"/>
      <c r="C28" s="106"/>
      <c r="D28" s="106"/>
      <c r="E28" s="106"/>
      <c r="F28" s="106"/>
      <c r="G28" s="106"/>
      <c r="H28" s="113"/>
      <c r="I28" s="115"/>
      <c r="J28" s="113">
        <f t="shared" si="2"/>
        <v>0</v>
      </c>
      <c r="K28" s="113"/>
      <c r="L28" s="113">
        <f t="shared" si="1"/>
        <v>0</v>
      </c>
      <c r="M28" s="100"/>
    </row>
    <row r="29" spans="1:13">
      <c r="A29" s="114" t="s">
        <v>339</v>
      </c>
      <c r="B29" s="106"/>
      <c r="C29" s="106"/>
      <c r="D29" s="106"/>
      <c r="E29" s="106"/>
      <c r="F29" s="106"/>
      <c r="G29" s="106"/>
      <c r="H29" s="113"/>
      <c r="I29" s="113"/>
      <c r="J29" s="113">
        <f t="shared" si="2"/>
        <v>0</v>
      </c>
      <c r="K29" s="113"/>
      <c r="L29" s="113">
        <f t="shared" si="1"/>
        <v>0</v>
      </c>
      <c r="M29" s="100"/>
    </row>
    <row r="30" spans="1:13">
      <c r="A30" s="112" t="s">
        <v>340</v>
      </c>
      <c r="B30" s="116">
        <f>SUM(B27:B29)</f>
        <v>0</v>
      </c>
      <c r="C30" s="116">
        <f t="shared" ref="C30:K30" si="6">SUM(C27:C29)</f>
        <v>0</v>
      </c>
      <c r="D30" s="116">
        <f t="shared" si="6"/>
        <v>0</v>
      </c>
      <c r="E30" s="116">
        <f t="shared" si="6"/>
        <v>0</v>
      </c>
      <c r="F30" s="116">
        <f t="shared" si="6"/>
        <v>0</v>
      </c>
      <c r="G30" s="116">
        <f t="shared" si="6"/>
        <v>0</v>
      </c>
      <c r="H30" s="116">
        <f t="shared" si="6"/>
        <v>0</v>
      </c>
      <c r="I30" s="116">
        <f t="shared" si="6"/>
        <v>43250</v>
      </c>
      <c r="J30" s="116">
        <f t="shared" si="2"/>
        <v>43250</v>
      </c>
      <c r="K30" s="116">
        <f t="shared" si="6"/>
        <v>0</v>
      </c>
      <c r="L30" s="116">
        <f t="shared" si="1"/>
        <v>43250</v>
      </c>
      <c r="M30" s="100"/>
    </row>
    <row r="31" spans="1:13">
      <c r="A31" s="112" t="s">
        <v>341</v>
      </c>
      <c r="B31" s="106"/>
      <c r="C31" s="106"/>
      <c r="D31" s="106"/>
      <c r="E31" s="106"/>
      <c r="F31" s="106"/>
      <c r="G31" s="106"/>
      <c r="H31" s="113"/>
      <c r="I31" s="113"/>
      <c r="J31" s="113">
        <f t="shared" si="2"/>
        <v>0</v>
      </c>
      <c r="K31" s="113"/>
      <c r="L31" s="113">
        <f t="shared" si="1"/>
        <v>0</v>
      </c>
      <c r="M31" s="100"/>
    </row>
    <row r="32" spans="1:13">
      <c r="A32" s="117" t="s">
        <v>342</v>
      </c>
      <c r="B32" s="106"/>
      <c r="C32" s="106"/>
      <c r="D32" s="106"/>
      <c r="E32" s="106"/>
      <c r="F32" s="106"/>
      <c r="G32" s="106"/>
      <c r="H32" s="113"/>
      <c r="I32" s="113"/>
      <c r="J32" s="113"/>
      <c r="K32" s="113"/>
      <c r="L32" s="113">
        <f t="shared" si="1"/>
        <v>0</v>
      </c>
      <c r="M32" s="100"/>
    </row>
    <row r="33" spans="1:13">
      <c r="A33" s="117" t="s">
        <v>343</v>
      </c>
      <c r="B33" s="106"/>
      <c r="C33" s="106"/>
      <c r="D33" s="106"/>
      <c r="E33" s="106"/>
      <c r="F33" s="106"/>
      <c r="G33" s="106"/>
      <c r="H33" s="113"/>
      <c r="I33" s="113">
        <v>-43250</v>
      </c>
      <c r="J33" s="113">
        <f t="shared" si="2"/>
        <v>-43250</v>
      </c>
      <c r="K33" s="113"/>
      <c r="L33" s="113">
        <f t="shared" si="1"/>
        <v>-43250</v>
      </c>
      <c r="M33" s="100"/>
    </row>
    <row r="34" spans="1:13">
      <c r="A34" s="118" t="s">
        <v>344</v>
      </c>
      <c r="B34" s="106"/>
      <c r="C34" s="106"/>
      <c r="D34" s="106"/>
      <c r="E34" s="119"/>
      <c r="F34" s="119"/>
      <c r="G34" s="119"/>
      <c r="H34" s="113"/>
      <c r="I34" s="113"/>
      <c r="J34" s="113">
        <f t="shared" si="2"/>
        <v>0</v>
      </c>
      <c r="K34" s="113"/>
      <c r="L34" s="113">
        <f t="shared" si="1"/>
        <v>0</v>
      </c>
      <c r="M34" s="100"/>
    </row>
    <row r="35" spans="1:13">
      <c r="A35" s="112" t="s">
        <v>345</v>
      </c>
      <c r="B35" s="116">
        <f>SUM(B32:B34)</f>
        <v>0</v>
      </c>
      <c r="C35" s="116">
        <f t="shared" ref="C35:K35" si="7">SUM(C32:C34)</f>
        <v>0</v>
      </c>
      <c r="D35" s="116">
        <f t="shared" si="7"/>
        <v>0</v>
      </c>
      <c r="E35" s="116">
        <f t="shared" si="7"/>
        <v>0</v>
      </c>
      <c r="F35" s="116">
        <f t="shared" si="7"/>
        <v>0</v>
      </c>
      <c r="G35" s="116">
        <f t="shared" si="7"/>
        <v>0</v>
      </c>
      <c r="H35" s="116">
        <f t="shared" si="7"/>
        <v>0</v>
      </c>
      <c r="I35" s="116">
        <f t="shared" si="7"/>
        <v>-43250</v>
      </c>
      <c r="J35" s="116">
        <f>SUM(B35:I35)</f>
        <v>-43250</v>
      </c>
      <c r="K35" s="116">
        <f t="shared" si="7"/>
        <v>0</v>
      </c>
      <c r="L35" s="116">
        <f t="shared" si="1"/>
        <v>-43250</v>
      </c>
      <c r="M35" s="100"/>
    </row>
    <row r="36" spans="1:13">
      <c r="A36" s="112"/>
      <c r="B36" s="106"/>
      <c r="C36" s="106"/>
      <c r="D36" s="106"/>
      <c r="E36" s="106"/>
      <c r="F36" s="106"/>
      <c r="G36" s="106"/>
      <c r="H36" s="113"/>
      <c r="I36" s="113"/>
      <c r="J36" s="113"/>
      <c r="K36" s="113"/>
      <c r="L36" s="113"/>
      <c r="M36" s="100"/>
    </row>
    <row r="37" spans="1:13" ht="15.75" thickBot="1">
      <c r="A37" s="112" t="s">
        <v>347</v>
      </c>
      <c r="B37" s="120">
        <f>B24+B30+B35</f>
        <v>13670</v>
      </c>
      <c r="C37" s="120">
        <f t="shared" ref="C37:K37" si="8">C24+C30+C35</f>
        <v>0</v>
      </c>
      <c r="D37" s="120">
        <f t="shared" si="8"/>
        <v>0</v>
      </c>
      <c r="E37" s="120">
        <f t="shared" si="8"/>
        <v>0</v>
      </c>
      <c r="F37" s="120">
        <f t="shared" si="8"/>
        <v>0</v>
      </c>
      <c r="G37" s="120">
        <f t="shared" si="8"/>
        <v>0</v>
      </c>
      <c r="H37" s="120">
        <f t="shared" si="8"/>
        <v>28</v>
      </c>
      <c r="I37" s="120">
        <f>I24+I30+I35</f>
        <v>46371</v>
      </c>
      <c r="J37" s="120">
        <f t="shared" si="2"/>
        <v>60069</v>
      </c>
      <c r="K37" s="120">
        <f t="shared" si="8"/>
        <v>0</v>
      </c>
      <c r="L37" s="120">
        <f t="shared" si="1"/>
        <v>60069</v>
      </c>
      <c r="M37" s="100"/>
    </row>
    <row r="38" spans="1:13" ht="15.75" thickTop="1">
      <c r="B38" s="122"/>
      <c r="C38" s="122"/>
      <c r="D38" s="122"/>
      <c r="E38" s="122"/>
      <c r="F38" s="122"/>
      <c r="G38" s="122"/>
      <c r="H38" s="123"/>
      <c r="I38" s="123"/>
      <c r="J38" s="123"/>
      <c r="K38" s="123"/>
      <c r="L38" s="123"/>
      <c r="M38" s="100"/>
    </row>
    <row r="39" spans="1:13">
      <c r="A39" s="124" t="s">
        <v>348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4"/>
      <c r="M39" s="100"/>
    </row>
    <row r="40" spans="1:13">
      <c r="A40" s="124" t="s">
        <v>349</v>
      </c>
      <c r="B40" s="125"/>
      <c r="C40" s="125"/>
      <c r="D40" s="125"/>
      <c r="E40" s="125"/>
      <c r="F40" s="125"/>
      <c r="G40" s="125"/>
      <c r="H40" s="126"/>
      <c r="I40" s="126"/>
      <c r="J40" s="124"/>
      <c r="K40" s="126"/>
      <c r="L40" s="124"/>
      <c r="M40" s="100"/>
    </row>
    <row r="41" spans="1:13">
      <c r="B41" s="100"/>
      <c r="C41" s="100"/>
      <c r="D41" s="100"/>
      <c r="E41" s="100"/>
      <c r="F41" s="100"/>
      <c r="G41" s="100"/>
      <c r="M41" s="100"/>
    </row>
    <row r="42" spans="1:13">
      <c r="B42" s="100"/>
      <c r="C42" s="100"/>
      <c r="D42" s="100"/>
      <c r="E42" s="100"/>
      <c r="F42" s="100"/>
      <c r="G42" s="100"/>
      <c r="M42" s="100"/>
    </row>
    <row r="43" spans="1:13">
      <c r="B43" s="100"/>
      <c r="C43" s="100"/>
      <c r="D43" s="100"/>
      <c r="E43" s="100"/>
      <c r="F43" s="100"/>
      <c r="G43" s="10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4"/>
  <sheetViews>
    <sheetView workbookViewId="0">
      <selection activeCell="B1" sqref="B1:B4"/>
    </sheetView>
  </sheetViews>
  <sheetFormatPr defaultRowHeight="15"/>
  <cols>
    <col min="1" max="1" width="9.7109375" style="39" customWidth="1"/>
    <col min="2" max="2" width="90.140625" style="39" customWidth="1"/>
    <col min="3" max="3" width="15.7109375" style="39" customWidth="1"/>
    <col min="4" max="4" width="8.28515625" style="39" customWidth="1"/>
    <col min="5" max="5" width="15.7109375" style="39" customWidth="1"/>
    <col min="6" max="6" width="11.5703125" style="39" customWidth="1"/>
    <col min="7" max="16384" width="9.140625" style="39"/>
  </cols>
  <sheetData>
    <row r="1" spans="2:5">
      <c r="B1" s="52" t="s">
        <v>624</v>
      </c>
    </row>
    <row r="2" spans="2:5">
      <c r="B2" s="53" t="s">
        <v>269</v>
      </c>
    </row>
    <row r="3" spans="2:5">
      <c r="B3" s="53" t="s">
        <v>270</v>
      </c>
    </row>
    <row r="4" spans="2:5">
      <c r="B4" s="53" t="s">
        <v>350</v>
      </c>
    </row>
    <row r="5" spans="2:5">
      <c r="B5" s="52" t="s">
        <v>351</v>
      </c>
      <c r="C5" s="76"/>
      <c r="D5" s="77"/>
      <c r="E5" s="76"/>
    </row>
    <row r="6" spans="2:5">
      <c r="B6" s="53"/>
      <c r="C6" s="76"/>
      <c r="D6" s="77"/>
      <c r="E6" s="76"/>
    </row>
    <row r="7" spans="2:5">
      <c r="B7" s="207"/>
      <c r="C7" s="40" t="s">
        <v>212</v>
      </c>
      <c r="D7" s="40"/>
      <c r="E7" s="40" t="s">
        <v>212</v>
      </c>
    </row>
    <row r="8" spans="2:5" ht="14.1" customHeight="1">
      <c r="B8" s="207"/>
      <c r="C8" s="40" t="s">
        <v>213</v>
      </c>
      <c r="D8" s="40"/>
      <c r="E8" s="40" t="s">
        <v>214</v>
      </c>
    </row>
    <row r="9" spans="2:5" ht="14.1" customHeight="1">
      <c r="B9" s="127"/>
      <c r="C9" s="76"/>
      <c r="D9" s="77"/>
      <c r="E9" s="76"/>
    </row>
    <row r="10" spans="2:5" ht="14.1" customHeight="1">
      <c r="B10" s="45" t="s">
        <v>352</v>
      </c>
      <c r="C10" s="128"/>
      <c r="D10" s="129"/>
      <c r="E10" s="128"/>
    </row>
    <row r="11" spans="2:5" ht="14.1" customHeight="1">
      <c r="B11" s="69" t="s">
        <v>353</v>
      </c>
      <c r="C11" s="169">
        <v>54984</v>
      </c>
      <c r="D11" s="46"/>
      <c r="E11" s="136">
        <v>62446</v>
      </c>
    </row>
    <row r="12" spans="2:5" ht="14.1" customHeight="1">
      <c r="B12" s="69" t="s">
        <v>354</v>
      </c>
      <c r="C12" s="44"/>
      <c r="D12" s="46"/>
      <c r="E12" s="44"/>
    </row>
    <row r="13" spans="2:5" ht="14.1" customHeight="1">
      <c r="B13" s="55" t="s">
        <v>355</v>
      </c>
      <c r="C13" s="136"/>
      <c r="D13" s="46"/>
      <c r="E13" s="136"/>
    </row>
    <row r="14" spans="2:5" ht="14.1" customHeight="1">
      <c r="B14" s="55" t="s">
        <v>356</v>
      </c>
      <c r="C14" s="44"/>
      <c r="D14" s="46"/>
      <c r="E14" s="44"/>
    </row>
    <row r="15" spans="2:5" ht="14.1" customHeight="1">
      <c r="B15" s="55" t="s">
        <v>357</v>
      </c>
      <c r="C15" s="169">
        <v>883</v>
      </c>
      <c r="D15" s="46"/>
      <c r="E15" s="136">
        <v>4850</v>
      </c>
    </row>
    <row r="16" spans="2:5">
      <c r="B16" s="55" t="s">
        <v>358</v>
      </c>
      <c r="C16" s="206"/>
      <c r="D16" s="46"/>
      <c r="E16" s="206"/>
    </row>
    <row r="17" spans="2:5">
      <c r="B17" s="55" t="s">
        <v>359</v>
      </c>
      <c r="C17" s="206"/>
      <c r="D17" s="46"/>
      <c r="E17" s="206"/>
    </row>
    <row r="18" spans="2:5">
      <c r="B18" s="55" t="s">
        <v>360</v>
      </c>
      <c r="C18" s="44"/>
      <c r="D18" s="46"/>
      <c r="E18" s="44"/>
    </row>
    <row r="19" spans="2:5">
      <c r="B19" s="55" t="s">
        <v>361</v>
      </c>
      <c r="C19" s="44"/>
      <c r="D19" s="46"/>
      <c r="E19" s="44"/>
    </row>
    <row r="20" spans="2:5">
      <c r="B20" s="55" t="s">
        <v>362</v>
      </c>
      <c r="C20" s="44">
        <v>-795</v>
      </c>
      <c r="D20" s="46"/>
      <c r="E20" s="44">
        <v>88385</v>
      </c>
    </row>
    <row r="21" spans="2:5">
      <c r="B21" s="55" t="s">
        <v>363</v>
      </c>
      <c r="C21" s="44">
        <v>177</v>
      </c>
      <c r="D21" s="130"/>
      <c r="E21" s="44">
        <v>736</v>
      </c>
    </row>
    <row r="22" spans="2:5">
      <c r="B22" s="55" t="s">
        <v>364</v>
      </c>
      <c r="C22" s="44"/>
      <c r="D22" s="130"/>
      <c r="E22" s="44"/>
    </row>
    <row r="23" spans="2:5">
      <c r="B23" s="55" t="s">
        <v>365</v>
      </c>
      <c r="C23" s="44">
        <v>-14374</v>
      </c>
      <c r="D23" s="130"/>
      <c r="E23" s="44">
        <v>-79058</v>
      </c>
    </row>
    <row r="24" spans="2:5">
      <c r="B24" s="55" t="s">
        <v>366</v>
      </c>
      <c r="C24" s="44">
        <v>534</v>
      </c>
      <c r="D24" s="130"/>
      <c r="E24" s="44">
        <v>-573</v>
      </c>
    </row>
    <row r="25" spans="2:5">
      <c r="B25" s="131" t="s">
        <v>367</v>
      </c>
      <c r="C25" s="44"/>
      <c r="D25" s="46"/>
      <c r="E25" s="44"/>
    </row>
    <row r="26" spans="2:5" ht="14.1" customHeight="1">
      <c r="B26" s="69" t="s">
        <v>368</v>
      </c>
      <c r="C26" s="44"/>
      <c r="D26" s="46"/>
      <c r="E26" s="44"/>
    </row>
    <row r="27" spans="2:5" ht="14.1" customHeight="1">
      <c r="B27" s="55"/>
      <c r="C27" s="44"/>
      <c r="D27" s="46"/>
      <c r="E27" s="44"/>
    </row>
    <row r="28" spans="2:5">
      <c r="B28" s="55"/>
      <c r="C28" s="44"/>
      <c r="D28" s="46"/>
      <c r="E28" s="44"/>
    </row>
    <row r="29" spans="2:5">
      <c r="B29" s="55"/>
      <c r="C29" s="44"/>
      <c r="D29" s="46"/>
      <c r="E29" s="44"/>
    </row>
    <row r="30" spans="2:5">
      <c r="B30" s="55"/>
      <c r="C30" s="44"/>
      <c r="D30" s="46"/>
      <c r="E30" s="44"/>
    </row>
    <row r="31" spans="2:5">
      <c r="B31" s="55"/>
      <c r="C31" s="44"/>
      <c r="D31" s="46"/>
      <c r="E31" s="44"/>
    </row>
    <row r="32" spans="2:5">
      <c r="B32" s="55"/>
      <c r="C32" s="44"/>
      <c r="D32" s="46"/>
      <c r="E32" s="44"/>
    </row>
    <row r="33" spans="2:5">
      <c r="B33" s="131"/>
      <c r="C33" s="44"/>
      <c r="D33" s="46"/>
      <c r="E33" s="44"/>
    </row>
    <row r="34" spans="2:5" ht="14.1" customHeight="1">
      <c r="B34" s="69" t="s">
        <v>369</v>
      </c>
      <c r="C34" s="44"/>
      <c r="D34" s="46"/>
      <c r="E34" s="44"/>
    </row>
    <row r="35" spans="2:5">
      <c r="B35" s="55" t="s">
        <v>398</v>
      </c>
      <c r="C35" s="44">
        <v>-1046</v>
      </c>
      <c r="D35" s="46"/>
      <c r="E35" s="44">
        <v>-1726</v>
      </c>
    </row>
    <row r="36" spans="2:5" ht="14.25" customHeight="1">
      <c r="B36" s="55" t="s">
        <v>399</v>
      </c>
      <c r="C36" s="44">
        <v>219</v>
      </c>
      <c r="D36" s="46"/>
      <c r="E36" s="44">
        <v>-292</v>
      </c>
    </row>
    <row r="37" spans="2:5" ht="14.25" customHeight="1">
      <c r="B37" s="55" t="s">
        <v>370</v>
      </c>
      <c r="C37" s="44"/>
      <c r="D37" s="46"/>
      <c r="E37" s="44"/>
    </row>
    <row r="38" spans="2:5" ht="14.25" customHeight="1">
      <c r="B38" s="55" t="s">
        <v>371</v>
      </c>
      <c r="C38" s="44"/>
      <c r="D38" s="46"/>
      <c r="E38" s="44"/>
    </row>
    <row r="39" spans="2:5">
      <c r="B39" s="55" t="s">
        <v>370</v>
      </c>
      <c r="C39" s="44"/>
      <c r="D39" s="46"/>
      <c r="E39" s="44"/>
    </row>
    <row r="40" spans="2:5" ht="14.1" customHeight="1">
      <c r="B40" s="55" t="s">
        <v>372</v>
      </c>
      <c r="C40" s="44"/>
      <c r="D40" s="46"/>
      <c r="E40" s="44"/>
    </row>
    <row r="41" spans="2:5">
      <c r="B41" s="55"/>
      <c r="C41" s="132">
        <f>SUM(C11:C40)</f>
        <v>40582</v>
      </c>
      <c r="D41" s="133"/>
      <c r="E41" s="132">
        <f>SUM(E11:E40)</f>
        <v>74768</v>
      </c>
    </row>
    <row r="42" spans="2:5">
      <c r="B42" s="69" t="s">
        <v>373</v>
      </c>
      <c r="C42" s="134">
        <v>-8613</v>
      </c>
      <c r="D42" s="134"/>
      <c r="E42" s="134">
        <v>-9202</v>
      </c>
    </row>
    <row r="43" spans="2:5">
      <c r="B43" s="135"/>
      <c r="C43" s="44"/>
      <c r="D43" s="46"/>
      <c r="E43" s="44"/>
    </row>
    <row r="44" spans="2:5">
      <c r="B44" s="45" t="s">
        <v>374</v>
      </c>
      <c r="C44" s="44"/>
      <c r="D44" s="46"/>
      <c r="E44" s="44"/>
    </row>
    <row r="45" spans="2:5" ht="14.1" customHeight="1">
      <c r="B45" s="55" t="s">
        <v>370</v>
      </c>
      <c r="C45" s="44"/>
      <c r="D45" s="46"/>
      <c r="E45" s="44"/>
    </row>
    <row r="46" spans="2:5">
      <c r="B46" s="55"/>
      <c r="C46" s="44"/>
      <c r="D46" s="46"/>
      <c r="E46" s="44"/>
    </row>
    <row r="47" spans="2:5" ht="14.1" customHeight="1">
      <c r="B47" s="55"/>
      <c r="C47" s="44"/>
      <c r="D47" s="46"/>
      <c r="E47" s="44"/>
    </row>
    <row r="48" spans="2:5">
      <c r="B48" s="55"/>
      <c r="C48" s="44"/>
      <c r="D48" s="46"/>
      <c r="E48" s="44"/>
    </row>
    <row r="49" spans="2:5">
      <c r="B49" s="55"/>
      <c r="C49" s="44"/>
      <c r="D49" s="46"/>
      <c r="E49" s="44"/>
    </row>
    <row r="50" spans="2:5">
      <c r="B50" s="55"/>
      <c r="C50" s="44"/>
      <c r="D50" s="46"/>
      <c r="E50" s="44"/>
    </row>
    <row r="51" spans="2:5">
      <c r="B51" s="55"/>
      <c r="C51" s="44"/>
      <c r="D51" s="46"/>
      <c r="E51" s="44"/>
    </row>
    <row r="52" spans="2:5" ht="14.1" customHeight="1">
      <c r="B52" s="55"/>
      <c r="C52" s="44"/>
      <c r="D52" s="46"/>
      <c r="E52" s="44"/>
    </row>
    <row r="53" spans="2:5" ht="14.1" customHeight="1">
      <c r="B53" s="55"/>
      <c r="C53" s="44"/>
      <c r="D53" s="46"/>
      <c r="E53" s="44"/>
    </row>
    <row r="54" spans="2:5" ht="14.1" customHeight="1">
      <c r="B54" s="55"/>
      <c r="C54" s="44"/>
      <c r="D54" s="46"/>
      <c r="E54" s="44"/>
    </row>
    <row r="55" spans="2:5" ht="14.1" customHeight="1">
      <c r="B55" s="55"/>
      <c r="C55" s="44"/>
      <c r="D55" s="46"/>
      <c r="E55" s="44"/>
    </row>
    <row r="56" spans="2:5" ht="14.1" customHeight="1">
      <c r="B56" s="55"/>
      <c r="C56" s="44"/>
      <c r="D56" s="46"/>
      <c r="E56" s="44"/>
    </row>
    <row r="57" spans="2:5" ht="14.1" customHeight="1">
      <c r="B57" s="45" t="s">
        <v>375</v>
      </c>
      <c r="C57" s="132">
        <f>SUM(C45:C56)</f>
        <v>0</v>
      </c>
      <c r="D57" s="133"/>
      <c r="E57" s="132">
        <f>SUM(E45:E56)</f>
        <v>0</v>
      </c>
    </row>
    <row r="58" spans="2:5" ht="14.1" customHeight="1">
      <c r="B58" s="135"/>
      <c r="C58" s="44"/>
      <c r="D58" s="46"/>
      <c r="E58" s="44"/>
    </row>
    <row r="59" spans="2:5" ht="14.1" customHeight="1">
      <c r="B59" s="45" t="s">
        <v>376</v>
      </c>
      <c r="C59" s="44"/>
      <c r="D59" s="46"/>
      <c r="E59" s="44"/>
    </row>
    <row r="60" spans="2:5" ht="14.1" customHeight="1">
      <c r="B60" s="55" t="s">
        <v>377</v>
      </c>
      <c r="C60" s="44"/>
      <c r="D60" s="46"/>
      <c r="E60" s="44"/>
    </row>
    <row r="61" spans="2:5" ht="14.1" customHeight="1">
      <c r="B61" s="55" t="s">
        <v>378</v>
      </c>
      <c r="C61" s="44"/>
      <c r="D61" s="46"/>
      <c r="E61" s="44"/>
    </row>
    <row r="62" spans="2:5" ht="14.1" customHeight="1">
      <c r="B62" s="55" t="s">
        <v>379</v>
      </c>
      <c r="C62" s="44"/>
      <c r="D62" s="46"/>
      <c r="E62" s="44"/>
    </row>
    <row r="63" spans="2:5" ht="14.1" customHeight="1">
      <c r="B63" s="55" t="s">
        <v>380</v>
      </c>
      <c r="C63" s="44"/>
      <c r="D63" s="46"/>
      <c r="E63" s="44"/>
    </row>
    <row r="64" spans="2:5" ht="14.1" customHeight="1">
      <c r="B64" s="55" t="s">
        <v>381</v>
      </c>
      <c r="C64" s="44"/>
      <c r="D64" s="46"/>
      <c r="E64" s="44"/>
    </row>
    <row r="65" spans="2:6" ht="14.1" customHeight="1">
      <c r="B65" s="55" t="s">
        <v>382</v>
      </c>
      <c r="C65" s="44"/>
      <c r="D65" s="46"/>
      <c r="E65" s="44"/>
    </row>
    <row r="66" spans="2:6" ht="14.1" customHeight="1">
      <c r="B66" s="55" t="s">
        <v>400</v>
      </c>
      <c r="C66" s="44">
        <v>-4269</v>
      </c>
      <c r="D66" s="46"/>
      <c r="E66" s="44">
        <v>-4272</v>
      </c>
    </row>
    <row r="67" spans="2:6" ht="14.1" customHeight="1">
      <c r="B67" s="55" t="s">
        <v>383</v>
      </c>
      <c r="C67" s="44"/>
      <c r="D67" s="46"/>
      <c r="E67" s="44"/>
    </row>
    <row r="68" spans="2:6" ht="15" customHeight="1">
      <c r="B68" s="55" t="s">
        <v>384</v>
      </c>
      <c r="C68" s="44"/>
      <c r="D68" s="46"/>
      <c r="E68" s="44"/>
    </row>
    <row r="69" spans="2:6" ht="15" customHeight="1">
      <c r="B69" s="55" t="s">
        <v>385</v>
      </c>
      <c r="C69" s="169">
        <v>-52637</v>
      </c>
      <c r="D69" s="46"/>
      <c r="E69" s="169">
        <v>-43250</v>
      </c>
    </row>
    <row r="70" spans="2:6" ht="15" customHeight="1">
      <c r="B70" s="55"/>
      <c r="C70" s="44"/>
      <c r="D70" s="46"/>
      <c r="E70" s="44"/>
    </row>
    <row r="71" spans="2:6" ht="14.1" customHeight="1">
      <c r="B71" s="55"/>
      <c r="C71" s="44"/>
      <c r="D71" s="130"/>
      <c r="E71" s="44"/>
    </row>
    <row r="72" spans="2:6" ht="14.1" customHeight="1">
      <c r="B72" s="45" t="s">
        <v>386</v>
      </c>
      <c r="C72" s="132">
        <f>SUM(C60:C71)</f>
        <v>-56906</v>
      </c>
      <c r="D72" s="132"/>
      <c r="E72" s="132">
        <f>SUM(E60:E71)</f>
        <v>-47522</v>
      </c>
    </row>
    <row r="73" spans="2:6" ht="14.1" customHeight="1">
      <c r="B73" s="135" t="s">
        <v>401</v>
      </c>
      <c r="C73" s="44"/>
      <c r="D73" s="46"/>
      <c r="E73" s="44"/>
    </row>
    <row r="74" spans="2:6" ht="14.1" customHeight="1">
      <c r="B74" s="45" t="s">
        <v>387</v>
      </c>
      <c r="C74" s="137">
        <f>C41+C57+C72+C73+C42</f>
        <v>-24937</v>
      </c>
      <c r="D74" s="137">
        <f t="shared" ref="D74:E74" si="0">D41+D57+D72+D73+D42</f>
        <v>0</v>
      </c>
      <c r="E74" s="137">
        <f t="shared" si="0"/>
        <v>18044</v>
      </c>
    </row>
    <row r="75" spans="2:6">
      <c r="B75" s="138" t="s">
        <v>388</v>
      </c>
      <c r="C75" s="136">
        <v>56351</v>
      </c>
      <c r="D75" s="46"/>
      <c r="E75" s="136">
        <v>38307</v>
      </c>
    </row>
    <row r="76" spans="2:6">
      <c r="B76" s="138" t="s">
        <v>389</v>
      </c>
      <c r="C76" s="44"/>
      <c r="D76" s="46"/>
      <c r="E76" s="44"/>
    </row>
    <row r="77" spans="2:6" ht="15.75" thickBot="1">
      <c r="B77" s="139" t="s">
        <v>390</v>
      </c>
      <c r="C77" s="140">
        <f>SUM(C74:C76)</f>
        <v>31414</v>
      </c>
      <c r="D77" s="141"/>
      <c r="E77" s="140">
        <f>SUM(E74:E76)</f>
        <v>56351</v>
      </c>
    </row>
    <row r="78" spans="2:6" ht="15.75" thickTop="1"/>
    <row r="80" spans="2:6">
      <c r="B80" s="48" t="s">
        <v>27</v>
      </c>
      <c r="C80" s="142">
        <f>C77-'[1]Pasqyra e Pozicioni Financiar'!C11</f>
        <v>31414</v>
      </c>
      <c r="D80" s="143"/>
      <c r="E80" s="143">
        <f>E77-'[1]Pasqyra e Pozicioni Financiar'!E11</f>
        <v>56351</v>
      </c>
      <c r="F80" s="48"/>
    </row>
    <row r="84" spans="5:5">
      <c r="E84" s="205"/>
    </row>
  </sheetData>
  <mergeCells count="1">
    <mergeCell ref="B7:B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workbookViewId="0">
      <selection sqref="A1:A4"/>
    </sheetView>
  </sheetViews>
  <sheetFormatPr defaultRowHeight="12.75"/>
  <cols>
    <col min="1" max="1" width="27.5703125" customWidth="1"/>
    <col min="2" max="2" width="13.140625" customWidth="1"/>
    <col min="3" max="3" width="14" customWidth="1"/>
    <col min="4" max="4" width="20.85546875" customWidth="1"/>
    <col min="5" max="5" width="14.28515625" customWidth="1"/>
    <col min="6" max="6" width="12" customWidth="1"/>
    <col min="9" max="9" width="10.28515625" customWidth="1"/>
    <col min="10" max="10" width="12" customWidth="1"/>
    <col min="11" max="11" width="20.85546875" customWidth="1"/>
  </cols>
  <sheetData>
    <row r="1" spans="1:12" ht="15">
      <c r="A1" s="52" t="s">
        <v>624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70"/>
    </row>
    <row r="2" spans="1:12" ht="15">
      <c r="A2" s="53" t="s">
        <v>269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70"/>
    </row>
    <row r="3" spans="1:12" ht="15">
      <c r="A3" s="53" t="s">
        <v>270</v>
      </c>
      <c r="B3" s="170"/>
      <c r="C3" s="170"/>
      <c r="D3" s="170"/>
      <c r="E3" s="170"/>
      <c r="F3" s="170"/>
      <c r="G3" s="186"/>
      <c r="H3" s="186"/>
      <c r="I3" s="186"/>
      <c r="J3" s="186"/>
      <c r="K3" s="186"/>
      <c r="L3" s="170"/>
    </row>
    <row r="4" spans="1:12" s="25" customFormat="1" ht="15">
      <c r="A4" s="53" t="s">
        <v>350</v>
      </c>
      <c r="B4" s="170"/>
      <c r="C4" s="170"/>
      <c r="D4" s="170"/>
      <c r="E4" s="170"/>
      <c r="F4" s="170"/>
      <c r="G4" s="186"/>
      <c r="H4" s="186"/>
      <c r="I4" s="186"/>
      <c r="J4" s="186"/>
      <c r="K4" s="186"/>
      <c r="L4" s="170"/>
    </row>
    <row r="5" spans="1:12" s="25" customFormat="1" ht="18">
      <c r="A5" s="146" t="s">
        <v>391</v>
      </c>
      <c r="B5" s="144"/>
      <c r="C5" s="144"/>
      <c r="D5" s="144"/>
      <c r="E5" s="145"/>
      <c r="F5" s="170"/>
      <c r="G5" s="186"/>
      <c r="H5" s="186"/>
      <c r="I5" s="186"/>
      <c r="J5" s="186"/>
      <c r="K5" s="186"/>
      <c r="L5" s="170"/>
    </row>
    <row r="6" spans="1:12" s="25" customFormat="1" ht="15">
      <c r="A6" s="144"/>
      <c r="B6" s="144"/>
      <c r="C6" s="144"/>
      <c r="D6" s="144"/>
      <c r="E6" s="145"/>
      <c r="F6" s="170"/>
      <c r="G6" s="186"/>
      <c r="H6" s="186"/>
      <c r="I6" s="186"/>
      <c r="J6" s="186"/>
      <c r="K6" s="186"/>
      <c r="L6" s="170"/>
    </row>
    <row r="7" spans="1:12" s="25" customFormat="1" ht="15">
      <c r="A7" s="144"/>
      <c r="B7" s="144"/>
      <c r="C7" s="144"/>
      <c r="D7" s="144"/>
      <c r="E7" s="145"/>
      <c r="F7" s="170"/>
      <c r="G7" s="186"/>
      <c r="H7" s="186"/>
      <c r="I7" s="186"/>
      <c r="J7" s="186"/>
      <c r="K7" s="186"/>
      <c r="L7" s="170"/>
    </row>
    <row r="8" spans="1:12" s="25" customFormat="1" ht="15">
      <c r="A8" s="144"/>
      <c r="B8" s="144"/>
      <c r="C8" s="144"/>
      <c r="D8" s="144"/>
      <c r="E8" s="145"/>
      <c r="F8" s="170"/>
      <c r="G8" s="186"/>
      <c r="H8" s="186"/>
      <c r="I8" s="186"/>
      <c r="J8" s="186"/>
      <c r="K8" s="186"/>
      <c r="L8" s="170"/>
    </row>
    <row r="9" spans="1:12" s="25" customFormat="1" ht="15.75" thickBot="1">
      <c r="A9" s="144"/>
      <c r="B9" s="144"/>
      <c r="C9" s="144"/>
      <c r="D9" s="144"/>
      <c r="E9" s="145"/>
      <c r="F9" s="170"/>
      <c r="G9" s="186"/>
      <c r="H9" s="186"/>
      <c r="I9" s="186"/>
      <c r="J9" s="186"/>
      <c r="K9" s="186"/>
      <c r="L9" s="170"/>
    </row>
    <row r="10" spans="1:12" s="25" customFormat="1" ht="25.5" thickTop="1" thickBot="1">
      <c r="A10" s="194" t="s">
        <v>392</v>
      </c>
      <c r="B10" s="197" t="s">
        <v>393</v>
      </c>
      <c r="C10" s="198" t="s">
        <v>394</v>
      </c>
      <c r="D10" s="198" t="s">
        <v>395</v>
      </c>
      <c r="E10" s="198" t="s">
        <v>595</v>
      </c>
      <c r="F10" s="199" t="s">
        <v>334</v>
      </c>
      <c r="G10" s="186"/>
      <c r="H10" s="186"/>
      <c r="I10" s="186"/>
      <c r="J10" s="186"/>
      <c r="K10" s="186"/>
      <c r="L10" s="170"/>
    </row>
    <row r="11" spans="1:12" s="25" customFormat="1" ht="15.75" thickTop="1">
      <c r="A11" s="190"/>
      <c r="B11" s="144"/>
      <c r="C11" s="144"/>
      <c r="D11" s="144"/>
      <c r="E11" s="144"/>
      <c r="F11" s="191"/>
      <c r="G11" s="186"/>
      <c r="H11" s="186"/>
      <c r="I11" s="186"/>
      <c r="J11" s="186"/>
      <c r="K11" s="186"/>
      <c r="L11" s="170"/>
    </row>
    <row r="12" spans="1:12" s="25" customFormat="1" ht="15">
      <c r="A12" s="190"/>
      <c r="B12" s="144"/>
      <c r="C12" s="144"/>
      <c r="D12" s="144"/>
      <c r="E12" s="144"/>
      <c r="F12" s="191"/>
      <c r="G12" s="186"/>
      <c r="H12" s="186"/>
      <c r="I12" s="186"/>
      <c r="J12" s="186"/>
      <c r="K12" s="186"/>
      <c r="L12" s="170"/>
    </row>
    <row r="13" spans="1:12" s="25" customFormat="1" ht="15">
      <c r="A13" s="192" t="s">
        <v>397</v>
      </c>
      <c r="B13" s="144"/>
      <c r="C13" s="189">
        <v>1219</v>
      </c>
      <c r="D13" s="189">
        <v>3761</v>
      </c>
      <c r="E13" s="189">
        <v>1260</v>
      </c>
      <c r="F13" s="193">
        <f>SUM(C13:E13)</f>
        <v>6240</v>
      </c>
      <c r="G13" s="186"/>
      <c r="H13" s="186"/>
      <c r="I13" s="186"/>
      <c r="J13" s="186"/>
      <c r="K13" s="186"/>
      <c r="L13" s="170"/>
    </row>
    <row r="14" spans="1:12" s="25" customFormat="1" ht="15">
      <c r="A14" s="190"/>
      <c r="B14" s="144"/>
      <c r="C14" s="189"/>
      <c r="D14" s="189"/>
      <c r="E14" s="189"/>
      <c r="F14" s="193">
        <f t="shared" ref="F14:F21" si="0">SUM(C14:E14)</f>
        <v>0</v>
      </c>
      <c r="G14" s="186"/>
      <c r="H14" s="186"/>
      <c r="I14" s="186"/>
      <c r="J14" s="186"/>
      <c r="K14" s="186"/>
      <c r="L14" s="170"/>
    </row>
    <row r="15" spans="1:12" s="25" customFormat="1" ht="15">
      <c r="A15" s="190" t="s">
        <v>596</v>
      </c>
      <c r="B15" s="144"/>
      <c r="C15" s="189">
        <v>-420</v>
      </c>
      <c r="D15" s="189">
        <v>-1836</v>
      </c>
      <c r="E15" s="189">
        <v>-149</v>
      </c>
      <c r="F15" s="193">
        <f t="shared" si="0"/>
        <v>-2405</v>
      </c>
      <c r="G15" s="186"/>
      <c r="H15" s="186"/>
      <c r="I15" s="186"/>
      <c r="J15" s="186"/>
      <c r="K15" s="186"/>
      <c r="L15" s="170"/>
    </row>
    <row r="16" spans="1:12" s="25" customFormat="1" ht="15">
      <c r="A16" s="190"/>
      <c r="B16" s="144"/>
      <c r="C16" s="189"/>
      <c r="D16" s="189"/>
      <c r="E16" s="189"/>
      <c r="F16" s="193">
        <f t="shared" si="0"/>
        <v>0</v>
      </c>
      <c r="G16" s="186"/>
      <c r="H16" s="186"/>
      <c r="I16" s="186"/>
      <c r="J16" s="186"/>
      <c r="K16" s="186"/>
      <c r="L16" s="170"/>
    </row>
    <row r="17" spans="1:12" s="25" customFormat="1" ht="15">
      <c r="A17" s="190" t="s">
        <v>597</v>
      </c>
      <c r="B17" s="144"/>
      <c r="C17" s="189">
        <v>674</v>
      </c>
      <c r="D17" s="189">
        <v>154</v>
      </c>
      <c r="E17" s="189"/>
      <c r="F17" s="193">
        <f t="shared" si="0"/>
        <v>828</v>
      </c>
      <c r="G17" s="186"/>
      <c r="H17" s="186"/>
      <c r="I17" s="186"/>
      <c r="J17" s="186"/>
      <c r="K17" s="186"/>
      <c r="L17" s="170"/>
    </row>
    <row r="18" spans="1:12" s="25" customFormat="1" ht="15">
      <c r="A18" s="190"/>
      <c r="B18" s="144"/>
      <c r="C18" s="189"/>
      <c r="D18" s="189"/>
      <c r="E18" s="189"/>
      <c r="F18" s="193">
        <f t="shared" si="0"/>
        <v>0</v>
      </c>
      <c r="G18" s="186"/>
      <c r="H18" s="186"/>
      <c r="I18" s="186"/>
      <c r="J18" s="186"/>
      <c r="K18" s="186"/>
      <c r="L18" s="170"/>
    </row>
    <row r="19" spans="1:12" s="25" customFormat="1" ht="15">
      <c r="A19" s="190" t="s">
        <v>598</v>
      </c>
      <c r="B19" s="144"/>
      <c r="C19" s="189"/>
      <c r="D19" s="189"/>
      <c r="E19" s="189"/>
      <c r="F19" s="193">
        <f t="shared" si="0"/>
        <v>0</v>
      </c>
      <c r="G19" s="186"/>
      <c r="H19" s="186"/>
      <c r="I19" s="186"/>
      <c r="J19" s="186"/>
      <c r="K19" s="186"/>
      <c r="L19" s="170"/>
    </row>
    <row r="20" spans="1:12" s="25" customFormat="1" ht="15">
      <c r="A20" s="190"/>
      <c r="B20" s="144"/>
      <c r="C20" s="189"/>
      <c r="D20" s="189"/>
      <c r="E20" s="189"/>
      <c r="F20" s="193">
        <f t="shared" si="0"/>
        <v>0</v>
      </c>
      <c r="G20" s="186"/>
      <c r="H20" s="186"/>
      <c r="I20" s="186"/>
      <c r="J20" s="186"/>
      <c r="K20" s="186"/>
      <c r="L20" s="170"/>
    </row>
    <row r="21" spans="1:12" s="25" customFormat="1" ht="15">
      <c r="A21" s="190" t="s">
        <v>599</v>
      </c>
      <c r="B21" s="144"/>
      <c r="C21" s="189">
        <v>-161</v>
      </c>
      <c r="D21" s="189">
        <v>-501</v>
      </c>
      <c r="E21" s="189">
        <v>-221</v>
      </c>
      <c r="F21" s="193">
        <f t="shared" si="0"/>
        <v>-883</v>
      </c>
      <c r="G21" s="186"/>
      <c r="H21" s="186"/>
      <c r="I21" s="186"/>
      <c r="J21" s="186"/>
      <c r="K21" s="186"/>
      <c r="L21" s="170"/>
    </row>
    <row r="22" spans="1:12" s="25" customFormat="1" ht="15">
      <c r="A22" s="190"/>
      <c r="B22" s="144"/>
      <c r="C22" s="189"/>
      <c r="D22" s="189"/>
      <c r="E22" s="189"/>
      <c r="F22" s="193"/>
      <c r="G22" s="186"/>
      <c r="H22" s="186"/>
      <c r="I22" s="186"/>
      <c r="J22" s="186"/>
      <c r="K22" s="186"/>
      <c r="L22" s="170"/>
    </row>
    <row r="23" spans="1:12" s="25" customFormat="1" ht="15">
      <c r="A23" s="190"/>
      <c r="B23" s="144"/>
      <c r="C23" s="189"/>
      <c r="D23" s="189"/>
      <c r="E23" s="189"/>
      <c r="F23" s="193"/>
      <c r="G23" s="186"/>
      <c r="H23" s="186"/>
      <c r="I23" s="186"/>
      <c r="J23" s="186"/>
      <c r="K23" s="186"/>
      <c r="L23" s="170"/>
    </row>
    <row r="24" spans="1:12" s="25" customFormat="1" ht="15.75" thickBot="1">
      <c r="A24" s="192" t="s">
        <v>396</v>
      </c>
      <c r="B24" s="144"/>
      <c r="C24" s="189"/>
      <c r="D24" s="189"/>
      <c r="E24" s="189"/>
      <c r="F24" s="193"/>
      <c r="G24" s="186"/>
      <c r="H24" s="186"/>
      <c r="I24" s="186"/>
      <c r="J24" s="186"/>
      <c r="K24" s="186"/>
      <c r="L24" s="170"/>
    </row>
    <row r="25" spans="1:12" s="25" customFormat="1" ht="16.5" thickTop="1" thickBot="1">
      <c r="A25" s="194" t="s">
        <v>600</v>
      </c>
      <c r="B25" s="195"/>
      <c r="C25" s="196">
        <f>SUM(C12:C24)</f>
        <v>1312</v>
      </c>
      <c r="D25" s="196">
        <f>SUM(D12:D24)</f>
        <v>1578</v>
      </c>
      <c r="E25" s="196">
        <f>SUM(E12:E24)</f>
        <v>890</v>
      </c>
      <c r="F25" s="196">
        <f>SUM(F12:F24)</f>
        <v>3780</v>
      </c>
      <c r="G25" s="186"/>
      <c r="H25" s="186"/>
      <c r="I25" s="186"/>
      <c r="J25" s="186"/>
      <c r="K25" s="186"/>
      <c r="L25" s="170"/>
    </row>
    <row r="26" spans="1:12" s="25" customFormat="1" ht="15.75" thickTop="1">
      <c r="A26" s="144"/>
      <c r="B26" s="144"/>
      <c r="C26" s="144"/>
      <c r="D26" s="144"/>
      <c r="E26" s="145"/>
      <c r="F26" s="170"/>
      <c r="G26" s="186"/>
      <c r="H26" s="186"/>
      <c r="I26" s="186"/>
      <c r="J26" s="186"/>
      <c r="K26" s="186"/>
      <c r="L26" s="170"/>
    </row>
    <row r="27" spans="1:12" ht="15">
      <c r="A27" s="171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</row>
    <row r="28" spans="1:12" ht="43.5">
      <c r="A28" s="172" t="s">
        <v>433</v>
      </c>
      <c r="B28" s="173" t="s">
        <v>436</v>
      </c>
      <c r="C28" s="173" t="s">
        <v>434</v>
      </c>
      <c r="D28" s="173" t="s">
        <v>435</v>
      </c>
      <c r="E28" s="173" t="s">
        <v>580</v>
      </c>
      <c r="F28" s="172" t="s">
        <v>439</v>
      </c>
      <c r="G28" s="173" t="s">
        <v>437</v>
      </c>
      <c r="H28" s="173" t="s">
        <v>438</v>
      </c>
      <c r="I28" s="173" t="s">
        <v>581</v>
      </c>
      <c r="J28" s="173" t="s">
        <v>440</v>
      </c>
      <c r="K28" s="172" t="s">
        <v>582</v>
      </c>
      <c r="L28" s="186"/>
    </row>
    <row r="29" spans="1:12" ht="15">
      <c r="A29" s="174" t="s">
        <v>441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</row>
    <row r="30" spans="1:12" ht="15">
      <c r="A30" s="176" t="s">
        <v>441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</row>
    <row r="31" spans="1:12" ht="15">
      <c r="A31" s="177" t="s">
        <v>442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</row>
    <row r="32" spans="1:12" ht="15">
      <c r="A32" s="178" t="s">
        <v>443</v>
      </c>
      <c r="B32" s="179">
        <v>72070</v>
      </c>
      <c r="C32" s="179">
        <v>0</v>
      </c>
      <c r="D32" s="179">
        <v>0</v>
      </c>
      <c r="E32" s="179">
        <v>72070</v>
      </c>
      <c r="F32" s="187">
        <v>-12084.04</v>
      </c>
      <c r="G32" s="179">
        <v>-11997.19</v>
      </c>
      <c r="H32" s="179">
        <v>0</v>
      </c>
      <c r="I32" s="179">
        <v>-24081.23</v>
      </c>
      <c r="J32" s="179">
        <v>59985.96</v>
      </c>
      <c r="K32" s="187">
        <v>47988.77</v>
      </c>
      <c r="L32" s="186"/>
    </row>
    <row r="33" spans="1:12" ht="15">
      <c r="A33" s="178" t="s">
        <v>444</v>
      </c>
      <c r="B33" s="179">
        <v>311150.09000000003</v>
      </c>
      <c r="C33" s="179">
        <v>0</v>
      </c>
      <c r="D33" s="179">
        <v>0</v>
      </c>
      <c r="E33" s="179">
        <v>311150.09000000003</v>
      </c>
      <c r="F33" s="187">
        <v>-35413.14</v>
      </c>
      <c r="G33" s="179">
        <v>-55147.37</v>
      </c>
      <c r="H33" s="179">
        <v>0</v>
      </c>
      <c r="I33" s="179">
        <v>-90560.51</v>
      </c>
      <c r="J33" s="179">
        <v>275736.95</v>
      </c>
      <c r="K33" s="187">
        <v>220589.58</v>
      </c>
      <c r="L33" s="186"/>
    </row>
    <row r="34" spans="1:12" ht="15">
      <c r="A34" s="178" t="s">
        <v>445</v>
      </c>
      <c r="B34" s="179">
        <v>869062</v>
      </c>
      <c r="C34" s="179">
        <v>0</v>
      </c>
      <c r="D34" s="179">
        <v>0</v>
      </c>
      <c r="E34" s="179">
        <v>869062</v>
      </c>
      <c r="F34" s="187">
        <v>-101906.45</v>
      </c>
      <c r="G34" s="179">
        <v>-153431.16</v>
      </c>
      <c r="H34" s="179">
        <v>0</v>
      </c>
      <c r="I34" s="179">
        <v>-255337.61</v>
      </c>
      <c r="J34" s="179">
        <v>767155.55</v>
      </c>
      <c r="K34" s="187">
        <v>613724.39</v>
      </c>
      <c r="L34" s="186"/>
    </row>
    <row r="35" spans="1:12" ht="15">
      <c r="A35" s="180" t="s">
        <v>446</v>
      </c>
      <c r="B35" s="182">
        <f>SUM(B32:B34)</f>
        <v>1252282.0900000001</v>
      </c>
      <c r="C35" s="182">
        <f t="shared" ref="C35:K35" si="1">SUM(C32:C34)</f>
        <v>0</v>
      </c>
      <c r="D35" s="182">
        <f t="shared" si="1"/>
        <v>0</v>
      </c>
      <c r="E35" s="182">
        <f t="shared" si="1"/>
        <v>1252282.0900000001</v>
      </c>
      <c r="F35" s="182">
        <f t="shared" si="1"/>
        <v>-149403.63</v>
      </c>
      <c r="G35" s="182">
        <f t="shared" si="1"/>
        <v>-220575.72</v>
      </c>
      <c r="H35" s="182">
        <f t="shared" si="1"/>
        <v>0</v>
      </c>
      <c r="I35" s="182">
        <f t="shared" si="1"/>
        <v>-369979.35</v>
      </c>
      <c r="J35" s="182">
        <f t="shared" si="1"/>
        <v>1102878.46</v>
      </c>
      <c r="K35" s="182">
        <f t="shared" si="1"/>
        <v>882302.74</v>
      </c>
      <c r="L35" s="181"/>
    </row>
    <row r="36" spans="1:12" ht="15">
      <c r="A36" s="176" t="s">
        <v>441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</row>
    <row r="37" spans="1:12" ht="15">
      <c r="A37" s="177" t="s">
        <v>447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</row>
    <row r="38" spans="1:12" ht="15">
      <c r="A38" s="178" t="s">
        <v>448</v>
      </c>
      <c r="B38" s="179">
        <v>19138</v>
      </c>
      <c r="C38" s="179">
        <v>0</v>
      </c>
      <c r="D38" s="179">
        <v>0</v>
      </c>
      <c r="E38" s="179">
        <v>19138</v>
      </c>
      <c r="F38" s="187">
        <v>-9505.75</v>
      </c>
      <c r="G38" s="179">
        <v>-1926.48</v>
      </c>
      <c r="H38" s="179">
        <v>0</v>
      </c>
      <c r="I38" s="179">
        <v>-11432.23</v>
      </c>
      <c r="J38" s="179">
        <v>9632.25</v>
      </c>
      <c r="K38" s="187">
        <v>7705.77</v>
      </c>
      <c r="L38" s="186"/>
    </row>
    <row r="39" spans="1:12" ht="15">
      <c r="A39" s="178" t="s">
        <v>449</v>
      </c>
      <c r="B39" s="179">
        <v>19138</v>
      </c>
      <c r="C39" s="179">
        <v>0</v>
      </c>
      <c r="D39" s="179">
        <v>0</v>
      </c>
      <c r="E39" s="179">
        <v>19138</v>
      </c>
      <c r="F39" s="187">
        <v>-9505.75</v>
      </c>
      <c r="G39" s="179">
        <v>-1926.48</v>
      </c>
      <c r="H39" s="179">
        <v>0</v>
      </c>
      <c r="I39" s="179">
        <v>-11432.23</v>
      </c>
      <c r="J39" s="179">
        <v>9632.25</v>
      </c>
      <c r="K39" s="187">
        <v>7705.77</v>
      </c>
      <c r="L39" s="186"/>
    </row>
    <row r="40" spans="1:12" ht="15">
      <c r="A40" s="178" t="s">
        <v>450</v>
      </c>
      <c r="B40" s="179">
        <v>19138</v>
      </c>
      <c r="C40" s="179">
        <v>0</v>
      </c>
      <c r="D40" s="179">
        <v>0</v>
      </c>
      <c r="E40" s="179">
        <v>19138</v>
      </c>
      <c r="F40" s="187">
        <v>-9505.75</v>
      </c>
      <c r="G40" s="179">
        <v>-1926.48</v>
      </c>
      <c r="H40" s="179">
        <v>0</v>
      </c>
      <c r="I40" s="179">
        <v>-11432.23</v>
      </c>
      <c r="J40" s="179">
        <v>9632.25</v>
      </c>
      <c r="K40" s="187">
        <v>7705.77</v>
      </c>
      <c r="L40" s="186"/>
    </row>
    <row r="41" spans="1:12" ht="15">
      <c r="A41" s="178" t="s">
        <v>451</v>
      </c>
      <c r="B41" s="179">
        <v>19138</v>
      </c>
      <c r="C41" s="179">
        <v>0</v>
      </c>
      <c r="D41" s="179">
        <v>0</v>
      </c>
      <c r="E41" s="179">
        <v>19138</v>
      </c>
      <c r="F41" s="187">
        <v>-9505.75</v>
      </c>
      <c r="G41" s="179">
        <v>-1926.48</v>
      </c>
      <c r="H41" s="179">
        <v>0</v>
      </c>
      <c r="I41" s="179">
        <v>-11432.23</v>
      </c>
      <c r="J41" s="179">
        <v>9632.25</v>
      </c>
      <c r="K41" s="187">
        <v>7705.77</v>
      </c>
      <c r="L41" s="186"/>
    </row>
    <row r="42" spans="1:12" ht="15">
      <c r="A42" s="178" t="s">
        <v>452</v>
      </c>
      <c r="B42" s="179">
        <v>46478</v>
      </c>
      <c r="C42" s="179">
        <v>0</v>
      </c>
      <c r="D42" s="179">
        <v>0</v>
      </c>
      <c r="E42" s="179">
        <v>46478</v>
      </c>
      <c r="F42" s="187">
        <v>-23085.47</v>
      </c>
      <c r="G42" s="179">
        <v>-4678.47</v>
      </c>
      <c r="H42" s="179">
        <v>0</v>
      </c>
      <c r="I42" s="179">
        <v>-27763.94</v>
      </c>
      <c r="J42" s="179">
        <v>23392.53</v>
      </c>
      <c r="K42" s="187">
        <v>18714.060000000001</v>
      </c>
      <c r="L42" s="186"/>
    </row>
    <row r="43" spans="1:12" ht="15">
      <c r="A43" s="178" t="s">
        <v>453</v>
      </c>
      <c r="B43" s="179">
        <v>60148</v>
      </c>
      <c r="C43" s="179">
        <v>0</v>
      </c>
      <c r="D43" s="179">
        <v>0</v>
      </c>
      <c r="E43" s="179">
        <v>60148</v>
      </c>
      <c r="F43" s="187">
        <v>-29875.360000000001</v>
      </c>
      <c r="G43" s="179">
        <v>-6054.52</v>
      </c>
      <c r="H43" s="179">
        <v>0</v>
      </c>
      <c r="I43" s="179">
        <v>-35929.879999999997</v>
      </c>
      <c r="J43" s="179">
        <v>30272.639999999999</v>
      </c>
      <c r="K43" s="187">
        <v>24218.12</v>
      </c>
      <c r="L43" s="186"/>
    </row>
    <row r="44" spans="1:12" ht="15">
      <c r="A44" s="178" t="s">
        <v>454</v>
      </c>
      <c r="B44" s="179">
        <v>19138</v>
      </c>
      <c r="C44" s="179">
        <v>0</v>
      </c>
      <c r="D44" s="179">
        <v>0</v>
      </c>
      <c r="E44" s="179">
        <v>19138</v>
      </c>
      <c r="F44" s="187">
        <v>-9505.75</v>
      </c>
      <c r="G44" s="179">
        <v>-1926.48</v>
      </c>
      <c r="H44" s="179">
        <v>0</v>
      </c>
      <c r="I44" s="179">
        <v>-11432.23</v>
      </c>
      <c r="J44" s="179">
        <v>9632.25</v>
      </c>
      <c r="K44" s="187">
        <v>7705.77</v>
      </c>
      <c r="L44" s="186"/>
    </row>
    <row r="45" spans="1:12" ht="15">
      <c r="A45" s="178" t="s">
        <v>455</v>
      </c>
      <c r="B45" s="179">
        <v>19138</v>
      </c>
      <c r="C45" s="179">
        <v>0</v>
      </c>
      <c r="D45" s="179">
        <v>0</v>
      </c>
      <c r="E45" s="179">
        <v>19138</v>
      </c>
      <c r="F45" s="187">
        <v>-9505.75</v>
      </c>
      <c r="G45" s="179">
        <v>-1926.48</v>
      </c>
      <c r="H45" s="179">
        <v>0</v>
      </c>
      <c r="I45" s="179">
        <v>-11432.23</v>
      </c>
      <c r="J45" s="179">
        <v>9632.25</v>
      </c>
      <c r="K45" s="187">
        <v>7705.77</v>
      </c>
      <c r="L45" s="186"/>
    </row>
    <row r="46" spans="1:12" ht="15">
      <c r="A46" s="178" t="s">
        <v>456</v>
      </c>
      <c r="B46" s="179">
        <v>19138</v>
      </c>
      <c r="C46" s="179">
        <v>0</v>
      </c>
      <c r="D46" s="179">
        <v>0</v>
      </c>
      <c r="E46" s="179">
        <v>19138</v>
      </c>
      <c r="F46" s="187">
        <v>-9505.75</v>
      </c>
      <c r="G46" s="179">
        <v>-1926.48</v>
      </c>
      <c r="H46" s="179">
        <v>0</v>
      </c>
      <c r="I46" s="179">
        <v>-11432.23</v>
      </c>
      <c r="J46" s="179">
        <v>9632.25</v>
      </c>
      <c r="K46" s="187">
        <v>7705.77</v>
      </c>
      <c r="L46" s="186"/>
    </row>
    <row r="47" spans="1:12" ht="15">
      <c r="A47" s="178" t="s">
        <v>457</v>
      </c>
      <c r="B47" s="179">
        <v>19138</v>
      </c>
      <c r="C47" s="179">
        <v>0</v>
      </c>
      <c r="D47" s="179">
        <v>0</v>
      </c>
      <c r="E47" s="179">
        <v>19138</v>
      </c>
      <c r="F47" s="187">
        <v>-9505.75</v>
      </c>
      <c r="G47" s="179">
        <v>-1926.48</v>
      </c>
      <c r="H47" s="179">
        <v>0</v>
      </c>
      <c r="I47" s="179">
        <v>-11432.23</v>
      </c>
      <c r="J47" s="179">
        <v>9632.25</v>
      </c>
      <c r="K47" s="187">
        <v>7705.77</v>
      </c>
      <c r="L47" s="186"/>
    </row>
    <row r="48" spans="1:12" ht="15">
      <c r="A48" s="178" t="s">
        <v>458</v>
      </c>
      <c r="B48" s="179">
        <v>7941.05</v>
      </c>
      <c r="C48" s="179">
        <v>0</v>
      </c>
      <c r="D48" s="179">
        <v>0</v>
      </c>
      <c r="E48" s="179">
        <v>7941.05</v>
      </c>
      <c r="F48" s="187">
        <v>-3944.3</v>
      </c>
      <c r="G48" s="179">
        <v>-799.35</v>
      </c>
      <c r="H48" s="179">
        <v>0</v>
      </c>
      <c r="I48" s="179">
        <v>-4743.6499999999996</v>
      </c>
      <c r="J48" s="179">
        <v>3996.75</v>
      </c>
      <c r="K48" s="187">
        <v>3197.4</v>
      </c>
      <c r="L48" s="186"/>
    </row>
    <row r="49" spans="1:12" ht="15">
      <c r="A49" s="178" t="s">
        <v>459</v>
      </c>
      <c r="B49" s="179">
        <v>7941.04</v>
      </c>
      <c r="C49" s="179">
        <v>0</v>
      </c>
      <c r="D49" s="179">
        <v>0</v>
      </c>
      <c r="E49" s="179">
        <v>7941.04</v>
      </c>
      <c r="F49" s="187">
        <v>-3944.3</v>
      </c>
      <c r="G49" s="179">
        <v>-799.35</v>
      </c>
      <c r="H49" s="179">
        <v>0</v>
      </c>
      <c r="I49" s="179">
        <v>-4743.6499999999996</v>
      </c>
      <c r="J49" s="179">
        <v>3996.74</v>
      </c>
      <c r="K49" s="187">
        <v>3197.39</v>
      </c>
      <c r="L49" s="186"/>
    </row>
    <row r="50" spans="1:12" ht="15">
      <c r="A50" s="178" t="s">
        <v>460</v>
      </c>
      <c r="B50" s="179">
        <v>7941.05</v>
      </c>
      <c r="C50" s="179">
        <v>0</v>
      </c>
      <c r="D50" s="179">
        <v>0</v>
      </c>
      <c r="E50" s="179">
        <v>7941.05</v>
      </c>
      <c r="F50" s="187">
        <v>-3944.3</v>
      </c>
      <c r="G50" s="179">
        <v>-799.35</v>
      </c>
      <c r="H50" s="179">
        <v>0</v>
      </c>
      <c r="I50" s="179">
        <v>-4743.6499999999996</v>
      </c>
      <c r="J50" s="179">
        <v>3996.75</v>
      </c>
      <c r="K50" s="187">
        <v>3197.4</v>
      </c>
      <c r="L50" s="186"/>
    </row>
    <row r="51" spans="1:12" ht="15">
      <c r="A51" s="178" t="s">
        <v>461</v>
      </c>
      <c r="B51" s="179">
        <v>7941.04</v>
      </c>
      <c r="C51" s="179">
        <v>0</v>
      </c>
      <c r="D51" s="179">
        <v>0</v>
      </c>
      <c r="E51" s="179">
        <v>7941.04</v>
      </c>
      <c r="F51" s="187">
        <v>-3944.3</v>
      </c>
      <c r="G51" s="179">
        <v>-799.35</v>
      </c>
      <c r="H51" s="179">
        <v>0</v>
      </c>
      <c r="I51" s="179">
        <v>-4743.6499999999996</v>
      </c>
      <c r="J51" s="179">
        <v>3996.74</v>
      </c>
      <c r="K51" s="187">
        <v>3197.39</v>
      </c>
      <c r="L51" s="186"/>
    </row>
    <row r="52" spans="1:12" ht="15">
      <c r="A52" s="178" t="s">
        <v>462</v>
      </c>
      <c r="B52" s="179">
        <v>7941.05</v>
      </c>
      <c r="C52" s="179">
        <v>0</v>
      </c>
      <c r="D52" s="179">
        <v>0</v>
      </c>
      <c r="E52" s="179">
        <v>7941.05</v>
      </c>
      <c r="F52" s="187">
        <v>-3944.3</v>
      </c>
      <c r="G52" s="179">
        <v>-799.35</v>
      </c>
      <c r="H52" s="179">
        <v>0</v>
      </c>
      <c r="I52" s="179">
        <v>-4743.6499999999996</v>
      </c>
      <c r="J52" s="179">
        <v>3996.75</v>
      </c>
      <c r="K52" s="187">
        <v>3197.4</v>
      </c>
      <c r="L52" s="186"/>
    </row>
    <row r="53" spans="1:12" ht="15">
      <c r="A53" s="178" t="s">
        <v>463</v>
      </c>
      <c r="B53" s="179">
        <v>7941.05</v>
      </c>
      <c r="C53" s="179">
        <v>0</v>
      </c>
      <c r="D53" s="179">
        <v>0</v>
      </c>
      <c r="E53" s="179">
        <v>7941.05</v>
      </c>
      <c r="F53" s="187">
        <v>-3944.3</v>
      </c>
      <c r="G53" s="179">
        <v>-799.35</v>
      </c>
      <c r="H53" s="179">
        <v>0</v>
      </c>
      <c r="I53" s="179">
        <v>-4743.6499999999996</v>
      </c>
      <c r="J53" s="179">
        <v>3996.75</v>
      </c>
      <c r="K53" s="187">
        <v>3197.4</v>
      </c>
      <c r="L53" s="186"/>
    </row>
    <row r="54" spans="1:12" ht="15">
      <c r="A54" s="178" t="s">
        <v>464</v>
      </c>
      <c r="B54" s="179">
        <v>7942.4</v>
      </c>
      <c r="C54" s="179">
        <v>0</v>
      </c>
      <c r="D54" s="179">
        <v>0</v>
      </c>
      <c r="E54" s="179">
        <v>7942.4</v>
      </c>
      <c r="F54" s="187">
        <v>-3944.99</v>
      </c>
      <c r="G54" s="179">
        <v>-799.47</v>
      </c>
      <c r="H54" s="179">
        <v>0</v>
      </c>
      <c r="I54" s="179">
        <v>-4744.46</v>
      </c>
      <c r="J54" s="179">
        <v>3997.41</v>
      </c>
      <c r="K54" s="187">
        <v>3197.94</v>
      </c>
      <c r="L54" s="186"/>
    </row>
    <row r="55" spans="1:12" ht="15">
      <c r="A55" s="178" t="s">
        <v>465</v>
      </c>
      <c r="B55" s="179">
        <v>7942.41</v>
      </c>
      <c r="C55" s="179">
        <v>0</v>
      </c>
      <c r="D55" s="179">
        <v>0</v>
      </c>
      <c r="E55" s="179">
        <v>7942.41</v>
      </c>
      <c r="F55" s="187">
        <v>-3944.99</v>
      </c>
      <c r="G55" s="179">
        <v>-799.47</v>
      </c>
      <c r="H55" s="179">
        <v>0</v>
      </c>
      <c r="I55" s="179">
        <v>-4744.46</v>
      </c>
      <c r="J55" s="179">
        <v>3997.42</v>
      </c>
      <c r="K55" s="187">
        <v>3197.95</v>
      </c>
      <c r="L55" s="186"/>
    </row>
    <row r="56" spans="1:12" ht="15">
      <c r="A56" s="178" t="s">
        <v>466</v>
      </c>
      <c r="B56" s="179">
        <v>7942.41</v>
      </c>
      <c r="C56" s="179">
        <v>0</v>
      </c>
      <c r="D56" s="179">
        <v>0</v>
      </c>
      <c r="E56" s="179">
        <v>7942.41</v>
      </c>
      <c r="F56" s="187">
        <v>-3944.99</v>
      </c>
      <c r="G56" s="179">
        <v>-799.47</v>
      </c>
      <c r="H56" s="179">
        <v>0</v>
      </c>
      <c r="I56" s="179">
        <v>-4744.46</v>
      </c>
      <c r="J56" s="179">
        <v>3997.42</v>
      </c>
      <c r="K56" s="187">
        <v>3197.95</v>
      </c>
      <c r="L56" s="186"/>
    </row>
    <row r="57" spans="1:12" ht="15">
      <c r="A57" s="178" t="s">
        <v>467</v>
      </c>
      <c r="B57" s="179">
        <v>29098</v>
      </c>
      <c r="C57" s="179">
        <v>0</v>
      </c>
      <c r="D57" s="179">
        <v>0</v>
      </c>
      <c r="E57" s="179">
        <v>29098</v>
      </c>
      <c r="F57" s="187">
        <v>-14452.93</v>
      </c>
      <c r="G57" s="179">
        <v>-2929.04</v>
      </c>
      <c r="H57" s="179">
        <v>0</v>
      </c>
      <c r="I57" s="179">
        <v>-17381.97</v>
      </c>
      <c r="J57" s="179">
        <v>14645.07</v>
      </c>
      <c r="K57" s="187">
        <v>11716.03</v>
      </c>
      <c r="L57" s="186"/>
    </row>
    <row r="58" spans="1:12" ht="15">
      <c r="A58" s="178" t="s">
        <v>468</v>
      </c>
      <c r="B58" s="179">
        <v>3136.49</v>
      </c>
      <c r="C58" s="179">
        <v>0</v>
      </c>
      <c r="D58" s="179">
        <v>0</v>
      </c>
      <c r="E58" s="179">
        <v>3136.49</v>
      </c>
      <c r="F58" s="187">
        <v>-1530.66</v>
      </c>
      <c r="G58" s="179">
        <v>-321.2</v>
      </c>
      <c r="H58" s="179">
        <v>0</v>
      </c>
      <c r="I58" s="179">
        <v>-1851.86</v>
      </c>
      <c r="J58" s="179">
        <v>1605.83</v>
      </c>
      <c r="K58" s="187">
        <v>1284.6300000000001</v>
      </c>
      <c r="L58" s="186"/>
    </row>
    <row r="59" spans="1:12" ht="15">
      <c r="A59" s="178" t="s">
        <v>469</v>
      </c>
      <c r="B59" s="179">
        <v>3136.48</v>
      </c>
      <c r="C59" s="179">
        <v>0</v>
      </c>
      <c r="D59" s="179">
        <v>0</v>
      </c>
      <c r="E59" s="179">
        <v>3136.48</v>
      </c>
      <c r="F59" s="187">
        <v>-1530.66</v>
      </c>
      <c r="G59" s="179">
        <v>-321.2</v>
      </c>
      <c r="H59" s="179">
        <v>0</v>
      </c>
      <c r="I59" s="179">
        <v>-1851.86</v>
      </c>
      <c r="J59" s="179">
        <v>1605.82</v>
      </c>
      <c r="K59" s="187">
        <v>1284.6199999999999</v>
      </c>
      <c r="L59" s="186"/>
    </row>
    <row r="60" spans="1:12" ht="15">
      <c r="A60" s="178" t="s">
        <v>470</v>
      </c>
      <c r="B60" s="179">
        <v>3136.49</v>
      </c>
      <c r="C60" s="179">
        <v>0</v>
      </c>
      <c r="D60" s="179">
        <v>0</v>
      </c>
      <c r="E60" s="179">
        <v>3136.49</v>
      </c>
      <c r="F60" s="187">
        <v>-1530.66</v>
      </c>
      <c r="G60" s="179">
        <v>-321.2</v>
      </c>
      <c r="H60" s="179">
        <v>0</v>
      </c>
      <c r="I60" s="179">
        <v>-1851.86</v>
      </c>
      <c r="J60" s="179">
        <v>1605.83</v>
      </c>
      <c r="K60" s="187">
        <v>1284.6300000000001</v>
      </c>
      <c r="L60" s="186"/>
    </row>
    <row r="61" spans="1:12" ht="15">
      <c r="A61" s="178" t="s">
        <v>471</v>
      </c>
      <c r="B61" s="179">
        <v>3136.48</v>
      </c>
      <c r="C61" s="179">
        <v>0</v>
      </c>
      <c r="D61" s="179">
        <v>0</v>
      </c>
      <c r="E61" s="179">
        <v>3136.48</v>
      </c>
      <c r="F61" s="187">
        <v>-1530.66</v>
      </c>
      <c r="G61" s="179">
        <v>-321.2</v>
      </c>
      <c r="H61" s="179">
        <v>0</v>
      </c>
      <c r="I61" s="179">
        <v>-1851.86</v>
      </c>
      <c r="J61" s="179">
        <v>1605.82</v>
      </c>
      <c r="K61" s="187">
        <v>1284.6199999999999</v>
      </c>
      <c r="L61" s="186"/>
    </row>
    <row r="62" spans="1:12" ht="15">
      <c r="A62" s="178" t="s">
        <v>472</v>
      </c>
      <c r="B62" s="179">
        <v>3137.83</v>
      </c>
      <c r="C62" s="179">
        <v>0</v>
      </c>
      <c r="D62" s="179">
        <v>0</v>
      </c>
      <c r="E62" s="179">
        <v>3137.83</v>
      </c>
      <c r="F62" s="187">
        <v>-1531.21</v>
      </c>
      <c r="G62" s="179">
        <v>-321.32</v>
      </c>
      <c r="H62" s="179">
        <v>0</v>
      </c>
      <c r="I62" s="179">
        <v>-1852.53</v>
      </c>
      <c r="J62" s="179">
        <v>1606.62</v>
      </c>
      <c r="K62" s="187">
        <v>1285.3</v>
      </c>
      <c r="L62" s="186"/>
    </row>
    <row r="63" spans="1:12" ht="15">
      <c r="A63" s="178" t="s">
        <v>473</v>
      </c>
      <c r="B63" s="179">
        <v>3137.83</v>
      </c>
      <c r="C63" s="179">
        <v>0</v>
      </c>
      <c r="D63" s="179">
        <v>0</v>
      </c>
      <c r="E63" s="179">
        <v>3137.83</v>
      </c>
      <c r="F63" s="187">
        <v>-1531.21</v>
      </c>
      <c r="G63" s="179">
        <v>-321.32</v>
      </c>
      <c r="H63" s="179">
        <v>0</v>
      </c>
      <c r="I63" s="179">
        <v>-1852.53</v>
      </c>
      <c r="J63" s="179">
        <v>1606.62</v>
      </c>
      <c r="K63" s="187">
        <v>1285.3</v>
      </c>
      <c r="L63" s="186"/>
    </row>
    <row r="64" spans="1:12" ht="15">
      <c r="A64" s="178" t="s">
        <v>474</v>
      </c>
      <c r="B64" s="179">
        <v>4991.67</v>
      </c>
      <c r="C64" s="179">
        <v>0</v>
      </c>
      <c r="D64" s="179">
        <v>0</v>
      </c>
      <c r="E64" s="179">
        <v>4991.67</v>
      </c>
      <c r="F64" s="187">
        <v>-2381.66</v>
      </c>
      <c r="G64" s="179">
        <v>-521.95000000000005</v>
      </c>
      <c r="H64" s="179">
        <v>0</v>
      </c>
      <c r="I64" s="179">
        <v>-2903.61</v>
      </c>
      <c r="J64" s="179">
        <v>2610.0100000000002</v>
      </c>
      <c r="K64" s="187">
        <v>2088.06</v>
      </c>
      <c r="L64" s="186"/>
    </row>
    <row r="65" spans="1:12" ht="15">
      <c r="A65" s="178" t="s">
        <v>475</v>
      </c>
      <c r="B65" s="179">
        <v>7957.96</v>
      </c>
      <c r="C65" s="179">
        <v>0</v>
      </c>
      <c r="D65" s="179">
        <v>0</v>
      </c>
      <c r="E65" s="179">
        <v>7957.96</v>
      </c>
      <c r="F65" s="187">
        <v>-3797.01</v>
      </c>
      <c r="G65" s="179">
        <v>-832.2</v>
      </c>
      <c r="H65" s="179">
        <v>0</v>
      </c>
      <c r="I65" s="179">
        <v>-4629.21</v>
      </c>
      <c r="J65" s="179">
        <v>4160.95</v>
      </c>
      <c r="K65" s="187">
        <v>3328.75</v>
      </c>
      <c r="L65" s="186"/>
    </row>
    <row r="66" spans="1:12" ht="15">
      <c r="A66" s="178" t="s">
        <v>476</v>
      </c>
      <c r="B66" s="179">
        <v>7957.96</v>
      </c>
      <c r="C66" s="179">
        <v>0</v>
      </c>
      <c r="D66" s="179">
        <v>0</v>
      </c>
      <c r="E66" s="179">
        <v>7957.96</v>
      </c>
      <c r="F66" s="187">
        <v>-3797.01</v>
      </c>
      <c r="G66" s="179">
        <v>-832.2</v>
      </c>
      <c r="H66" s="179">
        <v>0</v>
      </c>
      <c r="I66" s="179">
        <v>-4629.21</v>
      </c>
      <c r="J66" s="179">
        <v>4160.95</v>
      </c>
      <c r="K66" s="187">
        <v>3328.75</v>
      </c>
      <c r="L66" s="186"/>
    </row>
    <row r="67" spans="1:12" ht="15">
      <c r="A67" s="178" t="s">
        <v>477</v>
      </c>
      <c r="B67" s="179">
        <v>3184.28</v>
      </c>
      <c r="C67" s="179">
        <v>0</v>
      </c>
      <c r="D67" s="179">
        <v>0</v>
      </c>
      <c r="E67" s="179">
        <v>3184.28</v>
      </c>
      <c r="F67" s="187">
        <v>-1519.25</v>
      </c>
      <c r="G67" s="179">
        <v>-332.99</v>
      </c>
      <c r="H67" s="179">
        <v>0</v>
      </c>
      <c r="I67" s="179">
        <v>-1852.24</v>
      </c>
      <c r="J67" s="179">
        <v>1665.03</v>
      </c>
      <c r="K67" s="187">
        <v>1332.04</v>
      </c>
      <c r="L67" s="186"/>
    </row>
    <row r="68" spans="1:12" ht="15">
      <c r="A68" s="178" t="s">
        <v>478</v>
      </c>
      <c r="B68" s="179">
        <v>20500</v>
      </c>
      <c r="C68" s="179">
        <v>0</v>
      </c>
      <c r="D68" s="179">
        <v>0</v>
      </c>
      <c r="E68" s="179">
        <v>20500</v>
      </c>
      <c r="F68" s="187">
        <v>-9781.1299999999992</v>
      </c>
      <c r="G68" s="179">
        <v>-2143.7399999999998</v>
      </c>
      <c r="H68" s="179">
        <v>0</v>
      </c>
      <c r="I68" s="179">
        <v>-11924.87</v>
      </c>
      <c r="J68" s="179">
        <v>10718.87</v>
      </c>
      <c r="K68" s="187">
        <v>8575.1299999999992</v>
      </c>
      <c r="L68" s="186"/>
    </row>
    <row r="69" spans="1:12" ht="15">
      <c r="A69" s="178" t="s">
        <v>479</v>
      </c>
      <c r="B69" s="179">
        <v>20500</v>
      </c>
      <c r="C69" s="179">
        <v>0</v>
      </c>
      <c r="D69" s="179">
        <v>0</v>
      </c>
      <c r="E69" s="179">
        <v>20500</v>
      </c>
      <c r="F69" s="187">
        <v>-9781.1299999999992</v>
      </c>
      <c r="G69" s="179">
        <v>-2143.7399999999998</v>
      </c>
      <c r="H69" s="179">
        <v>0</v>
      </c>
      <c r="I69" s="179">
        <v>-11924.87</v>
      </c>
      <c r="J69" s="179">
        <v>10718.87</v>
      </c>
      <c r="K69" s="187">
        <v>8575.1299999999992</v>
      </c>
      <c r="L69" s="186"/>
    </row>
    <row r="70" spans="1:12" ht="15">
      <c r="A70" s="178" t="s">
        <v>480</v>
      </c>
      <c r="B70" s="179">
        <v>25000</v>
      </c>
      <c r="C70" s="179">
        <v>0</v>
      </c>
      <c r="D70" s="179">
        <v>0</v>
      </c>
      <c r="E70" s="179">
        <v>25000</v>
      </c>
      <c r="F70" s="187">
        <v>-11928.24</v>
      </c>
      <c r="G70" s="179">
        <v>-2614.35</v>
      </c>
      <c r="H70" s="179">
        <v>0</v>
      </c>
      <c r="I70" s="179">
        <v>-14542.59</v>
      </c>
      <c r="J70" s="179">
        <v>13071.76</v>
      </c>
      <c r="K70" s="187">
        <v>10457.41</v>
      </c>
      <c r="L70" s="186"/>
    </row>
    <row r="71" spans="1:12" ht="15">
      <c r="A71" s="178" t="s">
        <v>481</v>
      </c>
      <c r="B71" s="179">
        <v>9000</v>
      </c>
      <c r="C71" s="179">
        <v>0</v>
      </c>
      <c r="D71" s="179">
        <v>0</v>
      </c>
      <c r="E71" s="179">
        <v>9000</v>
      </c>
      <c r="F71" s="187">
        <v>-4294.2</v>
      </c>
      <c r="G71" s="179">
        <v>-941.15</v>
      </c>
      <c r="H71" s="179">
        <v>0</v>
      </c>
      <c r="I71" s="179">
        <v>-5235.3500000000004</v>
      </c>
      <c r="J71" s="179">
        <v>4705.8</v>
      </c>
      <c r="K71" s="187">
        <v>3764.65</v>
      </c>
      <c r="L71" s="186"/>
    </row>
    <row r="72" spans="1:12" ht="15">
      <c r="A72" s="178" t="s">
        <v>482</v>
      </c>
      <c r="B72" s="179">
        <v>9590</v>
      </c>
      <c r="C72" s="179">
        <v>0</v>
      </c>
      <c r="D72" s="179">
        <v>0</v>
      </c>
      <c r="E72" s="179">
        <v>9590</v>
      </c>
      <c r="F72" s="187">
        <v>-4575.67</v>
      </c>
      <c r="G72" s="179">
        <v>-1002.84</v>
      </c>
      <c r="H72" s="179">
        <v>0</v>
      </c>
      <c r="I72" s="179">
        <v>-5578.51</v>
      </c>
      <c r="J72" s="179">
        <v>5014.33</v>
      </c>
      <c r="K72" s="187">
        <v>4011.49</v>
      </c>
      <c r="L72" s="186"/>
    </row>
    <row r="73" spans="1:12" ht="15">
      <c r="A73" s="178" t="s">
        <v>483</v>
      </c>
      <c r="B73" s="179">
        <v>56303.34</v>
      </c>
      <c r="C73" s="179">
        <v>0</v>
      </c>
      <c r="D73" s="179">
        <v>0</v>
      </c>
      <c r="E73" s="179">
        <v>56303.34</v>
      </c>
      <c r="F73" s="187">
        <v>-26311.11</v>
      </c>
      <c r="G73" s="179">
        <v>-5998.45</v>
      </c>
      <c r="H73" s="179">
        <v>0</v>
      </c>
      <c r="I73" s="179">
        <v>-32309.56</v>
      </c>
      <c r="J73" s="179">
        <v>29992.23</v>
      </c>
      <c r="K73" s="187">
        <v>23993.78</v>
      </c>
      <c r="L73" s="186"/>
    </row>
    <row r="74" spans="1:12" ht="15">
      <c r="A74" s="178" t="s">
        <v>484</v>
      </c>
      <c r="B74" s="179">
        <v>20000</v>
      </c>
      <c r="C74" s="179">
        <v>0</v>
      </c>
      <c r="D74" s="179">
        <v>0</v>
      </c>
      <c r="E74" s="179">
        <v>20000</v>
      </c>
      <c r="F74" s="187">
        <v>-8700.9500000000007</v>
      </c>
      <c r="G74" s="179">
        <v>-2259.83</v>
      </c>
      <c r="H74" s="179">
        <v>0</v>
      </c>
      <c r="I74" s="179">
        <v>-10960.78</v>
      </c>
      <c r="J74" s="179">
        <v>11299.05</v>
      </c>
      <c r="K74" s="187">
        <v>9039.2199999999993</v>
      </c>
      <c r="L74" s="186"/>
    </row>
    <row r="75" spans="1:12" ht="15">
      <c r="A75" s="178" t="s">
        <v>485</v>
      </c>
      <c r="B75" s="179">
        <v>11658.33</v>
      </c>
      <c r="C75" s="179">
        <v>0</v>
      </c>
      <c r="D75" s="179">
        <v>0</v>
      </c>
      <c r="E75" s="179">
        <v>11658.33</v>
      </c>
      <c r="F75" s="187">
        <v>-5071.91</v>
      </c>
      <c r="G75" s="179">
        <v>-1317.29</v>
      </c>
      <c r="H75" s="179">
        <v>0</v>
      </c>
      <c r="I75" s="179">
        <v>-6389.2</v>
      </c>
      <c r="J75" s="179">
        <v>6586.42</v>
      </c>
      <c r="K75" s="187">
        <v>5269.13</v>
      </c>
      <c r="L75" s="186"/>
    </row>
    <row r="76" spans="1:12" ht="15">
      <c r="A76" s="178" t="s">
        <v>486</v>
      </c>
      <c r="B76" s="179">
        <v>58000</v>
      </c>
      <c r="C76" s="179">
        <v>0</v>
      </c>
      <c r="D76" s="179">
        <v>0</v>
      </c>
      <c r="E76" s="179">
        <v>58000</v>
      </c>
      <c r="F76" s="187">
        <v>-21510.55</v>
      </c>
      <c r="G76" s="179">
        <v>-7297.9</v>
      </c>
      <c r="H76" s="179">
        <v>0</v>
      </c>
      <c r="I76" s="179">
        <v>-28808.45</v>
      </c>
      <c r="J76" s="179">
        <v>36489.449999999997</v>
      </c>
      <c r="K76" s="187">
        <v>29191.55</v>
      </c>
      <c r="L76" s="186"/>
    </row>
    <row r="77" spans="1:12" ht="15">
      <c r="A77" s="178" t="s">
        <v>487</v>
      </c>
      <c r="B77" s="179">
        <v>23000</v>
      </c>
      <c r="C77" s="179">
        <v>0</v>
      </c>
      <c r="D77" s="179">
        <v>0</v>
      </c>
      <c r="E77" s="179">
        <v>23000</v>
      </c>
      <c r="F77" s="187">
        <v>-8530.06</v>
      </c>
      <c r="G77" s="179">
        <v>-2893.97</v>
      </c>
      <c r="H77" s="179">
        <v>0</v>
      </c>
      <c r="I77" s="179">
        <v>-11424.03</v>
      </c>
      <c r="J77" s="179">
        <v>14469.94</v>
      </c>
      <c r="K77" s="187">
        <v>11575.97</v>
      </c>
      <c r="L77" s="186"/>
    </row>
    <row r="78" spans="1:12" ht="15">
      <c r="A78" s="178" t="s">
        <v>488</v>
      </c>
      <c r="B78" s="179">
        <v>21000</v>
      </c>
      <c r="C78" s="179">
        <v>0</v>
      </c>
      <c r="D78" s="179">
        <v>0</v>
      </c>
      <c r="E78" s="179">
        <v>21000</v>
      </c>
      <c r="F78" s="187">
        <v>-7788.24</v>
      </c>
      <c r="G78" s="179">
        <v>-2642.36</v>
      </c>
      <c r="H78" s="179">
        <v>0</v>
      </c>
      <c r="I78" s="179">
        <v>-10430.6</v>
      </c>
      <c r="J78" s="179">
        <v>13211.76</v>
      </c>
      <c r="K78" s="187">
        <v>10569.4</v>
      </c>
      <c r="L78" s="186"/>
    </row>
    <row r="79" spans="1:12" ht="15">
      <c r="A79" s="178" t="s">
        <v>489</v>
      </c>
      <c r="B79" s="179">
        <v>10000</v>
      </c>
      <c r="C79" s="179">
        <v>0</v>
      </c>
      <c r="D79" s="179">
        <v>0</v>
      </c>
      <c r="E79" s="179">
        <v>10000</v>
      </c>
      <c r="F79" s="187">
        <v>-3341.32</v>
      </c>
      <c r="G79" s="179">
        <v>-1331.77</v>
      </c>
      <c r="H79" s="179">
        <v>0</v>
      </c>
      <c r="I79" s="179">
        <v>-4673.09</v>
      </c>
      <c r="J79" s="179">
        <v>6658.68</v>
      </c>
      <c r="K79" s="187">
        <v>5326.91</v>
      </c>
      <c r="L79" s="186"/>
    </row>
    <row r="80" spans="1:12" ht="15">
      <c r="A80" s="178" t="s">
        <v>490</v>
      </c>
      <c r="B80" s="179">
        <v>6911.01</v>
      </c>
      <c r="C80" s="179">
        <v>0</v>
      </c>
      <c r="D80" s="179">
        <v>0</v>
      </c>
      <c r="E80" s="179">
        <v>6911.01</v>
      </c>
      <c r="F80" s="187">
        <v>-1939.64</v>
      </c>
      <c r="G80" s="179">
        <v>-994.3</v>
      </c>
      <c r="H80" s="179">
        <v>0</v>
      </c>
      <c r="I80" s="179">
        <v>-2933.94</v>
      </c>
      <c r="J80" s="179">
        <v>4971.37</v>
      </c>
      <c r="K80" s="187">
        <v>3977.07</v>
      </c>
      <c r="L80" s="186"/>
    </row>
    <row r="81" spans="1:12" ht="15">
      <c r="A81" s="178" t="s">
        <v>491</v>
      </c>
      <c r="B81" s="179">
        <v>25000</v>
      </c>
      <c r="C81" s="179">
        <v>0</v>
      </c>
      <c r="D81" s="179">
        <v>0</v>
      </c>
      <c r="E81" s="179">
        <v>25000</v>
      </c>
      <c r="F81" s="187">
        <v>-7016.45</v>
      </c>
      <c r="G81" s="179">
        <v>-3596.68</v>
      </c>
      <c r="H81" s="179">
        <v>0</v>
      </c>
      <c r="I81" s="179">
        <v>-10613.13</v>
      </c>
      <c r="J81" s="179">
        <v>17983.55</v>
      </c>
      <c r="K81" s="187">
        <v>14386.87</v>
      </c>
      <c r="L81" s="186"/>
    </row>
    <row r="82" spans="1:12" ht="15">
      <c r="A82" s="178" t="s">
        <v>492</v>
      </c>
      <c r="B82" s="179">
        <v>23057.41</v>
      </c>
      <c r="C82" s="179">
        <v>0</v>
      </c>
      <c r="D82" s="179">
        <v>0</v>
      </c>
      <c r="E82" s="179">
        <v>23057.41</v>
      </c>
      <c r="F82" s="187">
        <v>-6471.22</v>
      </c>
      <c r="G82" s="179">
        <v>-3317.25</v>
      </c>
      <c r="H82" s="179">
        <v>0</v>
      </c>
      <c r="I82" s="179">
        <v>-9788.4699999999993</v>
      </c>
      <c r="J82" s="179">
        <v>16586.189999999999</v>
      </c>
      <c r="K82" s="187">
        <v>13268.94</v>
      </c>
      <c r="L82" s="186"/>
    </row>
    <row r="83" spans="1:12" ht="15">
      <c r="A83" s="178" t="s">
        <v>493</v>
      </c>
      <c r="B83" s="179">
        <v>9378</v>
      </c>
      <c r="C83" s="179">
        <v>0</v>
      </c>
      <c r="D83" s="179">
        <v>0</v>
      </c>
      <c r="E83" s="179">
        <v>9378</v>
      </c>
      <c r="F83" s="187">
        <v>-2126.36</v>
      </c>
      <c r="G83" s="179">
        <v>-1450.36</v>
      </c>
      <c r="H83" s="179">
        <v>0</v>
      </c>
      <c r="I83" s="179">
        <v>-3576.72</v>
      </c>
      <c r="J83" s="179">
        <v>7251.64</v>
      </c>
      <c r="K83" s="187">
        <v>5801.28</v>
      </c>
      <c r="L83" s="186"/>
    </row>
    <row r="84" spans="1:12" ht="15">
      <c r="A84" s="178" t="s">
        <v>494</v>
      </c>
      <c r="B84" s="179">
        <v>9378</v>
      </c>
      <c r="C84" s="179">
        <v>0</v>
      </c>
      <c r="D84" s="179">
        <v>0</v>
      </c>
      <c r="E84" s="179">
        <v>9378</v>
      </c>
      <c r="F84" s="187">
        <v>-2126.36</v>
      </c>
      <c r="G84" s="179">
        <v>-1450.36</v>
      </c>
      <c r="H84" s="179">
        <v>0</v>
      </c>
      <c r="I84" s="179">
        <v>-3576.72</v>
      </c>
      <c r="J84" s="179">
        <v>7251.64</v>
      </c>
      <c r="K84" s="187">
        <v>5801.28</v>
      </c>
      <c r="L84" s="186"/>
    </row>
    <row r="85" spans="1:12" ht="15">
      <c r="A85" s="178" t="s">
        <v>495</v>
      </c>
      <c r="B85" s="179">
        <v>3126</v>
      </c>
      <c r="C85" s="179">
        <v>0</v>
      </c>
      <c r="D85" s="179">
        <v>0</v>
      </c>
      <c r="E85" s="179">
        <v>3126</v>
      </c>
      <c r="F85" s="187">
        <v>-708.77</v>
      </c>
      <c r="G85" s="179">
        <v>-483.47</v>
      </c>
      <c r="H85" s="179">
        <v>0</v>
      </c>
      <c r="I85" s="179">
        <v>-1192.24</v>
      </c>
      <c r="J85" s="179">
        <v>2417.23</v>
      </c>
      <c r="K85" s="187">
        <v>1933.76</v>
      </c>
      <c r="L85" s="186"/>
    </row>
    <row r="86" spans="1:12" ht="15">
      <c r="A86" s="178" t="s">
        <v>496</v>
      </c>
      <c r="B86" s="179">
        <v>71250</v>
      </c>
      <c r="C86" s="179">
        <v>0</v>
      </c>
      <c r="D86" s="179">
        <v>0</v>
      </c>
      <c r="E86" s="179">
        <v>71250</v>
      </c>
      <c r="F86" s="187">
        <v>-13039.69</v>
      </c>
      <c r="G86" s="179">
        <v>-11642.07</v>
      </c>
      <c r="H86" s="179">
        <v>0</v>
      </c>
      <c r="I86" s="179">
        <v>-24681.759999999998</v>
      </c>
      <c r="J86" s="179">
        <v>58210.31</v>
      </c>
      <c r="K86" s="187">
        <v>46568.24</v>
      </c>
      <c r="L86" s="186"/>
    </row>
    <row r="87" spans="1:12" ht="15">
      <c r="A87" s="178" t="s">
        <v>497</v>
      </c>
      <c r="B87" s="179">
        <v>71250</v>
      </c>
      <c r="C87" s="179">
        <v>0</v>
      </c>
      <c r="D87" s="179">
        <v>0</v>
      </c>
      <c r="E87" s="179">
        <v>71250</v>
      </c>
      <c r="F87" s="187">
        <v>-13039.69</v>
      </c>
      <c r="G87" s="179">
        <v>-11642.07</v>
      </c>
      <c r="H87" s="179">
        <v>0</v>
      </c>
      <c r="I87" s="179">
        <v>-24681.759999999998</v>
      </c>
      <c r="J87" s="179">
        <v>58210.31</v>
      </c>
      <c r="K87" s="187">
        <v>46568.24</v>
      </c>
      <c r="L87" s="186"/>
    </row>
    <row r="88" spans="1:12" ht="15">
      <c r="A88" s="178" t="s">
        <v>498</v>
      </c>
      <c r="B88" s="179">
        <v>93973.55</v>
      </c>
      <c r="C88" s="179">
        <v>0</v>
      </c>
      <c r="D88" s="179">
        <v>0</v>
      </c>
      <c r="E88" s="179">
        <v>93973.55</v>
      </c>
      <c r="F88" s="187">
        <v>-17198.43</v>
      </c>
      <c r="G88" s="179">
        <v>-15355.07</v>
      </c>
      <c r="H88" s="179">
        <v>0</v>
      </c>
      <c r="I88" s="179">
        <v>-32553.5</v>
      </c>
      <c r="J88" s="179">
        <v>76775.12</v>
      </c>
      <c r="K88" s="187">
        <v>61420.05</v>
      </c>
      <c r="L88" s="186"/>
    </row>
    <row r="89" spans="1:12" ht="15">
      <c r="A89" s="178" t="s">
        <v>499</v>
      </c>
      <c r="B89" s="179">
        <v>17095.38</v>
      </c>
      <c r="C89" s="179">
        <v>0</v>
      </c>
      <c r="D89" s="179">
        <v>0</v>
      </c>
      <c r="E89" s="179">
        <v>17095.38</v>
      </c>
      <c r="F89" s="187">
        <v>-2866.42</v>
      </c>
      <c r="G89" s="179">
        <v>-2845.81</v>
      </c>
      <c r="H89" s="179">
        <v>0</v>
      </c>
      <c r="I89" s="179">
        <v>-5712.23</v>
      </c>
      <c r="J89" s="179">
        <v>14228.96</v>
      </c>
      <c r="K89" s="187">
        <v>11383.15</v>
      </c>
      <c r="L89" s="186"/>
    </row>
    <row r="90" spans="1:12" ht="15">
      <c r="A90" s="178" t="s">
        <v>500</v>
      </c>
      <c r="B90" s="179">
        <v>17095.37</v>
      </c>
      <c r="C90" s="179">
        <v>0</v>
      </c>
      <c r="D90" s="179">
        <v>0</v>
      </c>
      <c r="E90" s="179">
        <v>17095.37</v>
      </c>
      <c r="F90" s="187">
        <v>-2866.42</v>
      </c>
      <c r="G90" s="179">
        <v>-2845.81</v>
      </c>
      <c r="H90" s="179">
        <v>0</v>
      </c>
      <c r="I90" s="179">
        <v>-5712.23</v>
      </c>
      <c r="J90" s="179">
        <v>14228.95</v>
      </c>
      <c r="K90" s="187">
        <v>11383.14</v>
      </c>
      <c r="L90" s="186"/>
    </row>
    <row r="91" spans="1:12" ht="15">
      <c r="A91" s="178" t="s">
        <v>501</v>
      </c>
      <c r="B91" s="179">
        <v>8289.08</v>
      </c>
      <c r="C91" s="179">
        <v>0</v>
      </c>
      <c r="D91" s="179">
        <v>0</v>
      </c>
      <c r="E91" s="179">
        <v>8289.08</v>
      </c>
      <c r="F91" s="187">
        <v>-1389.84</v>
      </c>
      <c r="G91" s="179">
        <v>-1379.82</v>
      </c>
      <c r="H91" s="179">
        <v>0</v>
      </c>
      <c r="I91" s="179">
        <v>-2769.66</v>
      </c>
      <c r="J91" s="179">
        <v>6899.24</v>
      </c>
      <c r="K91" s="187">
        <v>5519.42</v>
      </c>
      <c r="L91" s="186"/>
    </row>
    <row r="92" spans="1:12" ht="15">
      <c r="A92" s="178" t="s">
        <v>502</v>
      </c>
      <c r="B92" s="179">
        <v>8289.08</v>
      </c>
      <c r="C92" s="179">
        <v>0</v>
      </c>
      <c r="D92" s="179">
        <v>0</v>
      </c>
      <c r="E92" s="179">
        <v>8289.08</v>
      </c>
      <c r="F92" s="187">
        <v>-1389.84</v>
      </c>
      <c r="G92" s="179">
        <v>-1379.82</v>
      </c>
      <c r="H92" s="179">
        <v>0</v>
      </c>
      <c r="I92" s="179">
        <v>-2769.66</v>
      </c>
      <c r="J92" s="179">
        <v>6899.24</v>
      </c>
      <c r="K92" s="187">
        <v>5519.42</v>
      </c>
      <c r="L92" s="186"/>
    </row>
    <row r="93" spans="1:12" ht="15">
      <c r="A93" s="178" t="s">
        <v>503</v>
      </c>
      <c r="B93" s="179">
        <v>8289.08</v>
      </c>
      <c r="C93" s="179">
        <v>0</v>
      </c>
      <c r="D93" s="179">
        <v>0</v>
      </c>
      <c r="E93" s="179">
        <v>8289.08</v>
      </c>
      <c r="F93" s="187">
        <v>-1389.84</v>
      </c>
      <c r="G93" s="179">
        <v>-1379.82</v>
      </c>
      <c r="H93" s="179">
        <v>0</v>
      </c>
      <c r="I93" s="179">
        <v>-2769.66</v>
      </c>
      <c r="J93" s="179">
        <v>6899.24</v>
      </c>
      <c r="K93" s="187">
        <v>5519.42</v>
      </c>
      <c r="L93" s="186"/>
    </row>
    <row r="94" spans="1:12" ht="15">
      <c r="A94" s="178" t="s">
        <v>504</v>
      </c>
      <c r="B94" s="179">
        <v>8289.08</v>
      </c>
      <c r="C94" s="179">
        <v>0</v>
      </c>
      <c r="D94" s="179">
        <v>0</v>
      </c>
      <c r="E94" s="179">
        <v>8289.08</v>
      </c>
      <c r="F94" s="187">
        <v>-1389.84</v>
      </c>
      <c r="G94" s="179">
        <v>-1379.82</v>
      </c>
      <c r="H94" s="179">
        <v>0</v>
      </c>
      <c r="I94" s="179">
        <v>-2769.66</v>
      </c>
      <c r="J94" s="179">
        <v>6899.24</v>
      </c>
      <c r="K94" s="187">
        <v>5519.42</v>
      </c>
      <c r="L94" s="186"/>
    </row>
    <row r="95" spans="1:12" ht="15">
      <c r="A95" s="178" t="s">
        <v>505</v>
      </c>
      <c r="B95" s="179">
        <v>45196.5</v>
      </c>
      <c r="C95" s="179">
        <v>0</v>
      </c>
      <c r="D95" s="179">
        <v>0</v>
      </c>
      <c r="E95" s="179">
        <v>45196.5</v>
      </c>
      <c r="F95" s="187">
        <v>-6810.44</v>
      </c>
      <c r="G95" s="179">
        <v>-7677.22</v>
      </c>
      <c r="H95" s="179">
        <v>0</v>
      </c>
      <c r="I95" s="179">
        <v>-14487.66</v>
      </c>
      <c r="J95" s="179">
        <v>38386.06</v>
      </c>
      <c r="K95" s="187">
        <v>30708.84</v>
      </c>
      <c r="L95" s="186"/>
    </row>
    <row r="96" spans="1:12" ht="15">
      <c r="A96" s="178" t="s">
        <v>506</v>
      </c>
      <c r="B96" s="179">
        <v>8312.42</v>
      </c>
      <c r="C96" s="179">
        <v>0</v>
      </c>
      <c r="D96" s="179">
        <v>0</v>
      </c>
      <c r="E96" s="179">
        <v>8312.42</v>
      </c>
      <c r="F96" s="187">
        <v>-1252.56</v>
      </c>
      <c r="G96" s="179">
        <v>-1411.96</v>
      </c>
      <c r="H96" s="179">
        <v>0</v>
      </c>
      <c r="I96" s="179">
        <v>-2664.52</v>
      </c>
      <c r="J96" s="179">
        <v>7059.86</v>
      </c>
      <c r="K96" s="187">
        <v>5647.9</v>
      </c>
      <c r="L96" s="186"/>
    </row>
    <row r="97" spans="1:12" ht="15">
      <c r="A97" s="178" t="s">
        <v>507</v>
      </c>
      <c r="B97" s="179">
        <v>8312.42</v>
      </c>
      <c r="C97" s="179">
        <v>0</v>
      </c>
      <c r="D97" s="179">
        <v>0</v>
      </c>
      <c r="E97" s="179">
        <v>8312.42</v>
      </c>
      <c r="F97" s="187">
        <v>-1252.56</v>
      </c>
      <c r="G97" s="179">
        <v>-1411.96</v>
      </c>
      <c r="H97" s="179">
        <v>0</v>
      </c>
      <c r="I97" s="179">
        <v>-2664.52</v>
      </c>
      <c r="J97" s="179">
        <v>7059.86</v>
      </c>
      <c r="K97" s="187">
        <v>5647.9</v>
      </c>
      <c r="L97" s="186"/>
    </row>
    <row r="98" spans="1:12" ht="15">
      <c r="A98" s="178" t="s">
        <v>508</v>
      </c>
      <c r="B98" s="179">
        <v>8312.41</v>
      </c>
      <c r="C98" s="179">
        <v>0</v>
      </c>
      <c r="D98" s="179">
        <v>0</v>
      </c>
      <c r="E98" s="179">
        <v>8312.41</v>
      </c>
      <c r="F98" s="187">
        <v>-1252.56</v>
      </c>
      <c r="G98" s="179">
        <v>-1411.96</v>
      </c>
      <c r="H98" s="179">
        <v>0</v>
      </c>
      <c r="I98" s="179">
        <v>-2664.52</v>
      </c>
      <c r="J98" s="179">
        <v>7059.85</v>
      </c>
      <c r="K98" s="187">
        <v>5647.89</v>
      </c>
      <c r="L98" s="186"/>
    </row>
    <row r="99" spans="1:12" ht="15">
      <c r="A99" s="178" t="s">
        <v>509</v>
      </c>
      <c r="B99" s="179">
        <v>8312.42</v>
      </c>
      <c r="C99" s="179">
        <v>0</v>
      </c>
      <c r="D99" s="179">
        <v>0</v>
      </c>
      <c r="E99" s="179">
        <v>8312.42</v>
      </c>
      <c r="F99" s="187">
        <v>-1252.56</v>
      </c>
      <c r="G99" s="179">
        <v>-1411.96</v>
      </c>
      <c r="H99" s="179">
        <v>0</v>
      </c>
      <c r="I99" s="179">
        <v>-2664.52</v>
      </c>
      <c r="J99" s="179">
        <v>7059.86</v>
      </c>
      <c r="K99" s="187">
        <v>5647.9</v>
      </c>
      <c r="L99" s="186"/>
    </row>
    <row r="100" spans="1:12" ht="15">
      <c r="A100" s="178" t="s">
        <v>510</v>
      </c>
      <c r="B100" s="179">
        <v>8312.41</v>
      </c>
      <c r="C100" s="179">
        <v>0</v>
      </c>
      <c r="D100" s="179">
        <v>0</v>
      </c>
      <c r="E100" s="179">
        <v>8312.41</v>
      </c>
      <c r="F100" s="187">
        <v>-1252.56</v>
      </c>
      <c r="G100" s="179">
        <v>-1411.96</v>
      </c>
      <c r="H100" s="179">
        <v>0</v>
      </c>
      <c r="I100" s="179">
        <v>-2664.52</v>
      </c>
      <c r="J100" s="179">
        <v>7059.85</v>
      </c>
      <c r="K100" s="187">
        <v>5647.89</v>
      </c>
      <c r="L100" s="186"/>
    </row>
    <row r="101" spans="1:12" ht="15">
      <c r="A101" s="178" t="s">
        <v>511</v>
      </c>
      <c r="B101" s="179">
        <v>8312.42</v>
      </c>
      <c r="C101" s="179">
        <v>0</v>
      </c>
      <c r="D101" s="179">
        <v>0</v>
      </c>
      <c r="E101" s="179">
        <v>8312.42</v>
      </c>
      <c r="F101" s="187">
        <v>-1252.56</v>
      </c>
      <c r="G101" s="179">
        <v>-1411.96</v>
      </c>
      <c r="H101" s="179">
        <v>0</v>
      </c>
      <c r="I101" s="179">
        <v>-2664.52</v>
      </c>
      <c r="J101" s="179">
        <v>7059.86</v>
      </c>
      <c r="K101" s="187">
        <v>5647.9</v>
      </c>
      <c r="L101" s="186"/>
    </row>
    <row r="102" spans="1:12" ht="15">
      <c r="A102" s="178" t="s">
        <v>512</v>
      </c>
      <c r="B102" s="179">
        <v>8312.41</v>
      </c>
      <c r="C102" s="179">
        <v>0</v>
      </c>
      <c r="D102" s="179">
        <v>0</v>
      </c>
      <c r="E102" s="179">
        <v>8312.41</v>
      </c>
      <c r="F102" s="187">
        <v>-1252.56</v>
      </c>
      <c r="G102" s="179">
        <v>-1411.96</v>
      </c>
      <c r="H102" s="179">
        <v>0</v>
      </c>
      <c r="I102" s="179">
        <v>-2664.52</v>
      </c>
      <c r="J102" s="179">
        <v>7059.85</v>
      </c>
      <c r="K102" s="187">
        <v>5647.89</v>
      </c>
      <c r="L102" s="186"/>
    </row>
    <row r="103" spans="1:12" ht="15">
      <c r="A103" s="178" t="s">
        <v>513</v>
      </c>
      <c r="B103" s="179">
        <v>25974.58</v>
      </c>
      <c r="C103" s="179">
        <v>0</v>
      </c>
      <c r="D103" s="179">
        <v>0</v>
      </c>
      <c r="E103" s="179">
        <v>25974.58</v>
      </c>
      <c r="F103" s="187">
        <v>-3913.97</v>
      </c>
      <c r="G103" s="179">
        <v>-4412.13</v>
      </c>
      <c r="H103" s="179">
        <v>0</v>
      </c>
      <c r="I103" s="179">
        <v>-8326.1</v>
      </c>
      <c r="J103" s="179">
        <v>22060.61</v>
      </c>
      <c r="K103" s="187">
        <v>17648.48</v>
      </c>
      <c r="L103" s="186"/>
    </row>
    <row r="104" spans="1:12" ht="15">
      <c r="A104" s="178" t="s">
        <v>514</v>
      </c>
      <c r="B104" s="179">
        <v>20890.419999999998</v>
      </c>
      <c r="C104" s="179">
        <v>0</v>
      </c>
      <c r="D104" s="179">
        <v>0</v>
      </c>
      <c r="E104" s="179">
        <v>20890.419999999998</v>
      </c>
      <c r="F104" s="187">
        <v>-2804.45</v>
      </c>
      <c r="G104" s="179">
        <v>-3617.15</v>
      </c>
      <c r="H104" s="179">
        <v>0</v>
      </c>
      <c r="I104" s="179">
        <v>-6421.6</v>
      </c>
      <c r="J104" s="179">
        <v>18085.97</v>
      </c>
      <c r="K104" s="187">
        <v>14468.82</v>
      </c>
      <c r="L104" s="186"/>
    </row>
    <row r="105" spans="1:12" ht="15">
      <c r="A105" s="178" t="s">
        <v>515</v>
      </c>
      <c r="B105" s="179">
        <v>8000</v>
      </c>
      <c r="C105" s="179">
        <v>0</v>
      </c>
      <c r="D105" s="179">
        <v>0</v>
      </c>
      <c r="E105" s="179">
        <v>8000</v>
      </c>
      <c r="F105" s="187">
        <v>-1073.98</v>
      </c>
      <c r="G105" s="179">
        <v>-1385.21</v>
      </c>
      <c r="H105" s="179">
        <v>0</v>
      </c>
      <c r="I105" s="179">
        <v>-2459.19</v>
      </c>
      <c r="J105" s="179">
        <v>6926.02</v>
      </c>
      <c r="K105" s="187">
        <v>5540.81</v>
      </c>
      <c r="L105" s="186"/>
    </row>
    <row r="106" spans="1:12" ht="15">
      <c r="A106" s="178" t="s">
        <v>583</v>
      </c>
      <c r="B106" s="179">
        <v>0</v>
      </c>
      <c r="C106" s="179">
        <v>535729.59</v>
      </c>
      <c r="D106" s="179">
        <v>0</v>
      </c>
      <c r="E106" s="179">
        <v>535729.59</v>
      </c>
      <c r="F106" s="187">
        <v>0</v>
      </c>
      <c r="G106" s="179">
        <v>0</v>
      </c>
      <c r="H106" s="179">
        <v>0</v>
      </c>
      <c r="I106" s="179">
        <v>0</v>
      </c>
      <c r="J106" s="179">
        <v>0</v>
      </c>
      <c r="K106" s="187">
        <v>535729.59</v>
      </c>
      <c r="L106" s="186"/>
    </row>
    <row r="107" spans="1:12" ht="15">
      <c r="A107" s="178" t="s">
        <v>584</v>
      </c>
      <c r="B107" s="179">
        <v>0</v>
      </c>
      <c r="C107" s="179">
        <v>5648.09</v>
      </c>
      <c r="D107" s="179">
        <v>0</v>
      </c>
      <c r="E107" s="179">
        <v>5648.09</v>
      </c>
      <c r="F107" s="187">
        <v>0</v>
      </c>
      <c r="G107" s="179">
        <v>0</v>
      </c>
      <c r="H107" s="179">
        <v>0</v>
      </c>
      <c r="I107" s="179">
        <v>0</v>
      </c>
      <c r="J107" s="179">
        <v>0</v>
      </c>
      <c r="K107" s="187">
        <v>5648.09</v>
      </c>
      <c r="L107" s="186"/>
    </row>
    <row r="108" spans="1:12" ht="15">
      <c r="A108" s="178" t="s">
        <v>585</v>
      </c>
      <c r="B108" s="179">
        <v>0</v>
      </c>
      <c r="C108" s="179">
        <v>5649.32</v>
      </c>
      <c r="D108" s="179">
        <v>0</v>
      </c>
      <c r="E108" s="179">
        <v>5649.32</v>
      </c>
      <c r="F108" s="187">
        <v>0</v>
      </c>
      <c r="G108" s="179">
        <v>0</v>
      </c>
      <c r="H108" s="179">
        <v>0</v>
      </c>
      <c r="I108" s="179">
        <v>0</v>
      </c>
      <c r="J108" s="179">
        <v>0</v>
      </c>
      <c r="K108" s="187">
        <v>5649.32</v>
      </c>
      <c r="L108" s="186"/>
    </row>
    <row r="109" spans="1:12" ht="15">
      <c r="A109" s="178" t="s">
        <v>586</v>
      </c>
      <c r="B109" s="179">
        <v>0</v>
      </c>
      <c r="C109" s="179">
        <v>3081</v>
      </c>
      <c r="D109" s="179">
        <v>0</v>
      </c>
      <c r="E109" s="179">
        <v>3081</v>
      </c>
      <c r="F109" s="187">
        <v>0</v>
      </c>
      <c r="G109" s="179">
        <v>0</v>
      </c>
      <c r="H109" s="179">
        <v>0</v>
      </c>
      <c r="I109" s="179">
        <v>0</v>
      </c>
      <c r="J109" s="179">
        <v>0</v>
      </c>
      <c r="K109" s="187">
        <v>3081</v>
      </c>
      <c r="L109" s="186"/>
    </row>
    <row r="110" spans="1:12" ht="15">
      <c r="A110" s="178" t="s">
        <v>587</v>
      </c>
      <c r="B110" s="179">
        <v>0</v>
      </c>
      <c r="C110" s="179">
        <v>9090.83</v>
      </c>
      <c r="D110" s="179">
        <v>0</v>
      </c>
      <c r="E110" s="179">
        <v>9090.83</v>
      </c>
      <c r="F110" s="187">
        <v>0</v>
      </c>
      <c r="G110" s="179">
        <v>0</v>
      </c>
      <c r="H110" s="179">
        <v>0</v>
      </c>
      <c r="I110" s="179">
        <v>0</v>
      </c>
      <c r="J110" s="179">
        <v>0</v>
      </c>
      <c r="K110" s="187">
        <v>9090.83</v>
      </c>
      <c r="L110" s="186"/>
    </row>
    <row r="111" spans="1:12" ht="15">
      <c r="A111" s="178" t="s">
        <v>588</v>
      </c>
      <c r="B111" s="179">
        <v>0</v>
      </c>
      <c r="C111" s="179">
        <v>8491.67</v>
      </c>
      <c r="D111" s="179">
        <v>0</v>
      </c>
      <c r="E111" s="179">
        <v>8491.67</v>
      </c>
      <c r="F111" s="187">
        <v>0</v>
      </c>
      <c r="G111" s="179">
        <v>0</v>
      </c>
      <c r="H111" s="179">
        <v>0</v>
      </c>
      <c r="I111" s="179">
        <v>0</v>
      </c>
      <c r="J111" s="179">
        <v>0</v>
      </c>
      <c r="K111" s="187">
        <v>8491.67</v>
      </c>
      <c r="L111" s="186"/>
    </row>
    <row r="112" spans="1:12" ht="15">
      <c r="A112" s="178" t="s">
        <v>589</v>
      </c>
      <c r="B112" s="179">
        <v>0</v>
      </c>
      <c r="C112" s="179">
        <v>8491.67</v>
      </c>
      <c r="D112" s="179">
        <v>0</v>
      </c>
      <c r="E112" s="179">
        <v>8491.67</v>
      </c>
      <c r="F112" s="187">
        <v>0</v>
      </c>
      <c r="G112" s="179">
        <v>0</v>
      </c>
      <c r="H112" s="179">
        <v>0</v>
      </c>
      <c r="I112" s="179">
        <v>0</v>
      </c>
      <c r="J112" s="179">
        <v>0</v>
      </c>
      <c r="K112" s="187">
        <v>8491.67</v>
      </c>
      <c r="L112" s="186"/>
    </row>
    <row r="113" spans="1:12" ht="15">
      <c r="A113" s="178" t="s">
        <v>590</v>
      </c>
      <c r="B113" s="179">
        <v>0</v>
      </c>
      <c r="C113" s="179">
        <v>4575</v>
      </c>
      <c r="D113" s="179">
        <v>0</v>
      </c>
      <c r="E113" s="179">
        <v>4575</v>
      </c>
      <c r="F113" s="187">
        <v>0</v>
      </c>
      <c r="G113" s="179">
        <v>0</v>
      </c>
      <c r="H113" s="179">
        <v>0</v>
      </c>
      <c r="I113" s="179">
        <v>0</v>
      </c>
      <c r="J113" s="179">
        <v>0</v>
      </c>
      <c r="K113" s="187">
        <v>4575</v>
      </c>
      <c r="L113" s="186"/>
    </row>
    <row r="114" spans="1:12" ht="15">
      <c r="A114" s="178" t="s">
        <v>591</v>
      </c>
      <c r="B114" s="179">
        <v>0</v>
      </c>
      <c r="C114" s="179">
        <v>46490</v>
      </c>
      <c r="D114" s="179">
        <v>0</v>
      </c>
      <c r="E114" s="179">
        <v>46490</v>
      </c>
      <c r="F114" s="187">
        <v>0</v>
      </c>
      <c r="G114" s="179">
        <v>0</v>
      </c>
      <c r="H114" s="179">
        <v>0</v>
      </c>
      <c r="I114" s="179">
        <v>0</v>
      </c>
      <c r="J114" s="179">
        <v>0</v>
      </c>
      <c r="K114" s="187">
        <v>46490</v>
      </c>
      <c r="L114" s="186"/>
    </row>
    <row r="115" spans="1:12" ht="15">
      <c r="A115" s="178" t="s">
        <v>592</v>
      </c>
      <c r="B115" s="179">
        <v>0</v>
      </c>
      <c r="C115" s="179">
        <v>46490</v>
      </c>
      <c r="D115" s="179">
        <v>0</v>
      </c>
      <c r="E115" s="179">
        <v>46490</v>
      </c>
      <c r="F115" s="187">
        <v>0</v>
      </c>
      <c r="G115" s="179">
        <v>0</v>
      </c>
      <c r="H115" s="179">
        <v>0</v>
      </c>
      <c r="I115" s="179">
        <v>0</v>
      </c>
      <c r="J115" s="179">
        <v>0</v>
      </c>
      <c r="K115" s="187">
        <v>46490</v>
      </c>
      <c r="L115" s="186"/>
    </row>
    <row r="116" spans="1:12" ht="15">
      <c r="A116" s="180" t="s">
        <v>516</v>
      </c>
      <c r="B116" s="182">
        <f>SUM(B38:B115)</f>
        <v>1226686.0899999996</v>
      </c>
      <c r="C116" s="182">
        <f t="shared" ref="C116:K116" si="2">SUM(C38:C115)</f>
        <v>673737.16999999993</v>
      </c>
      <c r="D116" s="182">
        <f t="shared" si="2"/>
        <v>0</v>
      </c>
      <c r="E116" s="182">
        <f t="shared" si="2"/>
        <v>1900423.2599999998</v>
      </c>
      <c r="F116" s="182">
        <f t="shared" si="2"/>
        <v>-419584.59999999992</v>
      </c>
      <c r="G116" s="182">
        <f t="shared" si="2"/>
        <v>-161420.50999999992</v>
      </c>
      <c r="H116" s="182">
        <f t="shared" si="2"/>
        <v>0</v>
      </c>
      <c r="I116" s="182">
        <f t="shared" si="2"/>
        <v>-581005.11</v>
      </c>
      <c r="J116" s="182">
        <f t="shared" si="2"/>
        <v>807101.48999999976</v>
      </c>
      <c r="K116" s="182">
        <f t="shared" si="2"/>
        <v>1319418.1500000004</v>
      </c>
      <c r="L116" s="181"/>
    </row>
    <row r="117" spans="1:12" ht="15">
      <c r="A117" s="177" t="s">
        <v>441</v>
      </c>
      <c r="B117" s="186"/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</row>
    <row r="118" spans="1:12" ht="15">
      <c r="A118" s="176" t="s">
        <v>441</v>
      </c>
      <c r="B118" s="186"/>
      <c r="C118" s="186"/>
      <c r="D118" s="186"/>
      <c r="E118" s="186"/>
      <c r="F118" s="186"/>
      <c r="G118" s="186"/>
      <c r="H118" s="186"/>
      <c r="I118" s="186"/>
      <c r="J118" s="186"/>
      <c r="K118" s="186"/>
      <c r="L118" s="186"/>
    </row>
    <row r="119" spans="1:12" ht="15">
      <c r="A119" s="177" t="s">
        <v>517</v>
      </c>
      <c r="B119" s="186"/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</row>
    <row r="120" spans="1:12" ht="15">
      <c r="A120" s="178" t="s">
        <v>518</v>
      </c>
      <c r="B120" s="179">
        <v>39166.699999999997</v>
      </c>
      <c r="C120" s="179">
        <v>0</v>
      </c>
      <c r="D120" s="179">
        <v>0</v>
      </c>
      <c r="E120" s="179">
        <v>39166.699999999997</v>
      </c>
      <c r="F120" s="187">
        <v>-22994.11</v>
      </c>
      <c r="G120" s="179">
        <v>-4043.13</v>
      </c>
      <c r="H120" s="179">
        <v>0</v>
      </c>
      <c r="I120" s="179">
        <v>-27037.24</v>
      </c>
      <c r="J120" s="179">
        <v>16172.59</v>
      </c>
      <c r="K120" s="187">
        <v>12129.46</v>
      </c>
      <c r="L120" s="186"/>
    </row>
    <row r="121" spans="1:12" ht="15">
      <c r="A121" s="178" t="s">
        <v>519</v>
      </c>
      <c r="B121" s="179">
        <v>39166.699999999997</v>
      </c>
      <c r="C121" s="179">
        <v>0</v>
      </c>
      <c r="D121" s="179">
        <v>0</v>
      </c>
      <c r="E121" s="179">
        <v>39166.699999999997</v>
      </c>
      <c r="F121" s="187">
        <v>-22994.11</v>
      </c>
      <c r="G121" s="179">
        <v>-4043.13</v>
      </c>
      <c r="H121" s="179">
        <v>0</v>
      </c>
      <c r="I121" s="179">
        <v>-27037.24</v>
      </c>
      <c r="J121" s="179">
        <v>16172.59</v>
      </c>
      <c r="K121" s="187">
        <v>12129.46</v>
      </c>
      <c r="L121" s="186"/>
    </row>
    <row r="122" spans="1:12" ht="15">
      <c r="A122" s="178" t="s">
        <v>520</v>
      </c>
      <c r="B122" s="179">
        <v>44166.7</v>
      </c>
      <c r="C122" s="179">
        <v>0</v>
      </c>
      <c r="D122" s="179">
        <v>0</v>
      </c>
      <c r="E122" s="179">
        <v>44166.7</v>
      </c>
      <c r="F122" s="187">
        <v>-25929.51</v>
      </c>
      <c r="G122" s="179">
        <v>-4559.32</v>
      </c>
      <c r="H122" s="179">
        <v>0</v>
      </c>
      <c r="I122" s="179">
        <v>-30488.83</v>
      </c>
      <c r="J122" s="179">
        <v>18237.189999999999</v>
      </c>
      <c r="K122" s="187">
        <v>13677.87</v>
      </c>
      <c r="L122" s="186"/>
    </row>
    <row r="123" spans="1:12" ht="15">
      <c r="A123" s="178" t="s">
        <v>521</v>
      </c>
      <c r="B123" s="179">
        <v>44166.7</v>
      </c>
      <c r="C123" s="179">
        <v>0</v>
      </c>
      <c r="D123" s="179">
        <v>0</v>
      </c>
      <c r="E123" s="179">
        <v>44166.7</v>
      </c>
      <c r="F123" s="187">
        <v>-25929.51</v>
      </c>
      <c r="G123" s="179">
        <v>-4559.32</v>
      </c>
      <c r="H123" s="179">
        <v>0</v>
      </c>
      <c r="I123" s="179">
        <v>-30488.83</v>
      </c>
      <c r="J123" s="179">
        <v>18237.189999999999</v>
      </c>
      <c r="K123" s="187">
        <v>13677.87</v>
      </c>
      <c r="L123" s="186"/>
    </row>
    <row r="124" spans="1:12" ht="15">
      <c r="A124" s="178" t="s">
        <v>522</v>
      </c>
      <c r="B124" s="179">
        <v>44166.7</v>
      </c>
      <c r="C124" s="179">
        <v>0</v>
      </c>
      <c r="D124" s="179">
        <v>0</v>
      </c>
      <c r="E124" s="179">
        <v>44166.7</v>
      </c>
      <c r="F124" s="187">
        <v>-25929.51</v>
      </c>
      <c r="G124" s="179">
        <v>-4559.32</v>
      </c>
      <c r="H124" s="179">
        <v>0</v>
      </c>
      <c r="I124" s="179">
        <v>-30488.83</v>
      </c>
      <c r="J124" s="179">
        <v>18237.189999999999</v>
      </c>
      <c r="K124" s="187">
        <v>13677.87</v>
      </c>
      <c r="L124" s="186"/>
    </row>
    <row r="125" spans="1:12" ht="15">
      <c r="A125" s="178" t="s">
        <v>523</v>
      </c>
      <c r="B125" s="179">
        <v>42500</v>
      </c>
      <c r="C125" s="179">
        <v>0</v>
      </c>
      <c r="D125" s="179">
        <v>0</v>
      </c>
      <c r="E125" s="179">
        <v>42500</v>
      </c>
      <c r="F125" s="187">
        <v>-24951.05</v>
      </c>
      <c r="G125" s="179">
        <v>-4387.1899999999996</v>
      </c>
      <c r="H125" s="179">
        <v>0</v>
      </c>
      <c r="I125" s="179">
        <v>-29338.240000000002</v>
      </c>
      <c r="J125" s="179">
        <v>17548.95</v>
      </c>
      <c r="K125" s="187">
        <v>13161.76</v>
      </c>
      <c r="L125" s="186"/>
    </row>
    <row r="126" spans="1:12" ht="15">
      <c r="A126" s="178" t="s">
        <v>524</v>
      </c>
      <c r="B126" s="179">
        <v>42500</v>
      </c>
      <c r="C126" s="179">
        <v>0</v>
      </c>
      <c r="D126" s="179">
        <v>0</v>
      </c>
      <c r="E126" s="179">
        <v>42500</v>
      </c>
      <c r="F126" s="187">
        <v>-24951.05</v>
      </c>
      <c r="G126" s="179">
        <v>-4387.1899999999996</v>
      </c>
      <c r="H126" s="179">
        <v>0</v>
      </c>
      <c r="I126" s="179">
        <v>-29338.240000000002</v>
      </c>
      <c r="J126" s="179">
        <v>17548.95</v>
      </c>
      <c r="K126" s="187">
        <v>13161.76</v>
      </c>
      <c r="L126" s="186"/>
    </row>
    <row r="127" spans="1:12" ht="15">
      <c r="A127" s="178" t="s">
        <v>525</v>
      </c>
      <c r="B127" s="179">
        <v>42500</v>
      </c>
      <c r="C127" s="179">
        <v>0</v>
      </c>
      <c r="D127" s="179">
        <v>0</v>
      </c>
      <c r="E127" s="179">
        <v>42500</v>
      </c>
      <c r="F127" s="187">
        <v>-24951.05</v>
      </c>
      <c r="G127" s="179">
        <v>-4387.1899999999996</v>
      </c>
      <c r="H127" s="179">
        <v>0</v>
      </c>
      <c r="I127" s="179">
        <v>-29338.240000000002</v>
      </c>
      <c r="J127" s="179">
        <v>17548.95</v>
      </c>
      <c r="K127" s="187">
        <v>13161.76</v>
      </c>
      <c r="L127" s="186"/>
    </row>
    <row r="128" spans="1:12" ht="15">
      <c r="A128" s="178" t="s">
        <v>526</v>
      </c>
      <c r="B128" s="179">
        <v>42500</v>
      </c>
      <c r="C128" s="179">
        <v>0</v>
      </c>
      <c r="D128" s="179">
        <v>0</v>
      </c>
      <c r="E128" s="179">
        <v>42500</v>
      </c>
      <c r="F128" s="187">
        <v>-24951.05</v>
      </c>
      <c r="G128" s="179">
        <v>-4387.1899999999996</v>
      </c>
      <c r="H128" s="179">
        <v>0</v>
      </c>
      <c r="I128" s="179">
        <v>-29338.240000000002</v>
      </c>
      <c r="J128" s="179">
        <v>17548.95</v>
      </c>
      <c r="K128" s="187">
        <v>13161.76</v>
      </c>
      <c r="L128" s="186"/>
    </row>
    <row r="129" spans="1:12" ht="15">
      <c r="A129" s="178" t="s">
        <v>527</v>
      </c>
      <c r="B129" s="179">
        <v>42500</v>
      </c>
      <c r="C129" s="179">
        <v>0</v>
      </c>
      <c r="D129" s="179">
        <v>0</v>
      </c>
      <c r="E129" s="179">
        <v>42500</v>
      </c>
      <c r="F129" s="187">
        <v>-24951.05</v>
      </c>
      <c r="G129" s="179">
        <v>-4387.1899999999996</v>
      </c>
      <c r="H129" s="179">
        <v>0</v>
      </c>
      <c r="I129" s="179">
        <v>-29338.240000000002</v>
      </c>
      <c r="J129" s="179">
        <v>17548.95</v>
      </c>
      <c r="K129" s="187">
        <v>13161.76</v>
      </c>
      <c r="L129" s="186"/>
    </row>
    <row r="130" spans="1:12" ht="15">
      <c r="A130" s="178" t="s">
        <v>528</v>
      </c>
      <c r="B130" s="179">
        <v>3908.17</v>
      </c>
      <c r="C130" s="179">
        <v>0</v>
      </c>
      <c r="D130" s="179">
        <v>0</v>
      </c>
      <c r="E130" s="179">
        <v>3908.17</v>
      </c>
      <c r="F130" s="187">
        <v>-2294.41</v>
      </c>
      <c r="G130" s="179">
        <v>-403.41</v>
      </c>
      <c r="H130" s="179">
        <v>0</v>
      </c>
      <c r="I130" s="179">
        <v>-2697.82</v>
      </c>
      <c r="J130" s="179">
        <v>1613.76</v>
      </c>
      <c r="K130" s="187">
        <v>1210.3499999999999</v>
      </c>
      <c r="L130" s="186"/>
    </row>
    <row r="131" spans="1:12" ht="15">
      <c r="A131" s="178" t="s">
        <v>529</v>
      </c>
      <c r="B131" s="179">
        <v>21666.67</v>
      </c>
      <c r="C131" s="179">
        <v>0</v>
      </c>
      <c r="D131" s="179">
        <v>0</v>
      </c>
      <c r="E131" s="179">
        <v>21666.67</v>
      </c>
      <c r="F131" s="187">
        <v>-12720.12</v>
      </c>
      <c r="G131" s="179">
        <v>-2236.62</v>
      </c>
      <c r="H131" s="179">
        <v>0</v>
      </c>
      <c r="I131" s="179">
        <v>-14956.74</v>
      </c>
      <c r="J131" s="179">
        <v>8946.5499999999993</v>
      </c>
      <c r="K131" s="187">
        <v>6709.93</v>
      </c>
      <c r="L131" s="186"/>
    </row>
    <row r="132" spans="1:12" ht="15">
      <c r="A132" s="178" t="s">
        <v>530</v>
      </c>
      <c r="B132" s="179">
        <v>21666.67</v>
      </c>
      <c r="C132" s="179">
        <v>0</v>
      </c>
      <c r="D132" s="179">
        <v>0</v>
      </c>
      <c r="E132" s="179">
        <v>21666.67</v>
      </c>
      <c r="F132" s="187">
        <v>-12720.12</v>
      </c>
      <c r="G132" s="179">
        <v>-2236.62</v>
      </c>
      <c r="H132" s="179">
        <v>0</v>
      </c>
      <c r="I132" s="179">
        <v>-14956.74</v>
      </c>
      <c r="J132" s="179">
        <v>8946.5499999999993</v>
      </c>
      <c r="K132" s="187">
        <v>6709.93</v>
      </c>
      <c r="L132" s="186"/>
    </row>
    <row r="133" spans="1:12" ht="15">
      <c r="A133" s="178" t="s">
        <v>531</v>
      </c>
      <c r="B133" s="179">
        <v>21666.67</v>
      </c>
      <c r="C133" s="179">
        <v>0</v>
      </c>
      <c r="D133" s="179">
        <v>0</v>
      </c>
      <c r="E133" s="179">
        <v>21666.67</v>
      </c>
      <c r="F133" s="187">
        <v>-12720.12</v>
      </c>
      <c r="G133" s="179">
        <v>-2236.62</v>
      </c>
      <c r="H133" s="179">
        <v>0</v>
      </c>
      <c r="I133" s="179">
        <v>-14956.74</v>
      </c>
      <c r="J133" s="179">
        <v>8946.5499999999993</v>
      </c>
      <c r="K133" s="187">
        <v>6709.93</v>
      </c>
      <c r="L133" s="186"/>
    </row>
    <row r="134" spans="1:12" ht="15">
      <c r="A134" s="178" t="s">
        <v>532</v>
      </c>
      <c r="B134" s="179">
        <v>21666.67</v>
      </c>
      <c r="C134" s="179">
        <v>0</v>
      </c>
      <c r="D134" s="179">
        <v>0</v>
      </c>
      <c r="E134" s="179">
        <v>21666.67</v>
      </c>
      <c r="F134" s="187">
        <v>-12720.12</v>
      </c>
      <c r="G134" s="179">
        <v>-2236.62</v>
      </c>
      <c r="H134" s="179">
        <v>0</v>
      </c>
      <c r="I134" s="179">
        <v>-14956.74</v>
      </c>
      <c r="J134" s="179">
        <v>8946.5499999999993</v>
      </c>
      <c r="K134" s="187">
        <v>6709.93</v>
      </c>
      <c r="L134" s="186"/>
    </row>
    <row r="135" spans="1:12" ht="15">
      <c r="A135" s="178" t="s">
        <v>533</v>
      </c>
      <c r="B135" s="179">
        <v>15833.33</v>
      </c>
      <c r="C135" s="179">
        <v>0</v>
      </c>
      <c r="D135" s="179">
        <v>0</v>
      </c>
      <c r="E135" s="179">
        <v>15833.33</v>
      </c>
      <c r="F135" s="187">
        <v>-9295.51</v>
      </c>
      <c r="G135" s="179">
        <v>-1634.48</v>
      </c>
      <c r="H135" s="179">
        <v>0</v>
      </c>
      <c r="I135" s="179">
        <v>-10929.99</v>
      </c>
      <c r="J135" s="179">
        <v>6537.82</v>
      </c>
      <c r="K135" s="187">
        <v>4903.34</v>
      </c>
      <c r="L135" s="186"/>
    </row>
    <row r="136" spans="1:12" ht="15">
      <c r="A136" s="178" t="s">
        <v>534</v>
      </c>
      <c r="B136" s="179">
        <v>15833.33</v>
      </c>
      <c r="C136" s="179">
        <v>0</v>
      </c>
      <c r="D136" s="179">
        <v>0</v>
      </c>
      <c r="E136" s="179">
        <v>15833.33</v>
      </c>
      <c r="F136" s="187">
        <v>-9295.51</v>
      </c>
      <c r="G136" s="179">
        <v>-1634.48</v>
      </c>
      <c r="H136" s="179">
        <v>0</v>
      </c>
      <c r="I136" s="179">
        <v>-10929.99</v>
      </c>
      <c r="J136" s="179">
        <v>6537.82</v>
      </c>
      <c r="K136" s="187">
        <v>4903.34</v>
      </c>
      <c r="L136" s="186"/>
    </row>
    <row r="137" spans="1:12" ht="15">
      <c r="A137" s="178" t="s">
        <v>535</v>
      </c>
      <c r="B137" s="179">
        <v>15833.33</v>
      </c>
      <c r="C137" s="179">
        <v>0</v>
      </c>
      <c r="D137" s="179">
        <v>0</v>
      </c>
      <c r="E137" s="179">
        <v>15833.33</v>
      </c>
      <c r="F137" s="187">
        <v>-9295.51</v>
      </c>
      <c r="G137" s="179">
        <v>-1634.48</v>
      </c>
      <c r="H137" s="179">
        <v>0</v>
      </c>
      <c r="I137" s="179">
        <v>-10929.99</v>
      </c>
      <c r="J137" s="179">
        <v>6537.82</v>
      </c>
      <c r="K137" s="187">
        <v>4903.34</v>
      </c>
      <c r="L137" s="186"/>
    </row>
    <row r="138" spans="1:12" ht="15">
      <c r="A138" s="178" t="s">
        <v>536</v>
      </c>
      <c r="B138" s="179">
        <v>9841.39</v>
      </c>
      <c r="C138" s="179">
        <v>0</v>
      </c>
      <c r="D138" s="179">
        <v>0</v>
      </c>
      <c r="E138" s="179">
        <v>9841.39</v>
      </c>
      <c r="F138" s="187">
        <v>-5689.56</v>
      </c>
      <c r="G138" s="179">
        <v>-1037.98</v>
      </c>
      <c r="H138" s="179">
        <v>0</v>
      </c>
      <c r="I138" s="179">
        <v>-6727.54</v>
      </c>
      <c r="J138" s="179">
        <v>4151.83</v>
      </c>
      <c r="K138" s="187">
        <v>3113.85</v>
      </c>
      <c r="L138" s="186"/>
    </row>
    <row r="139" spans="1:12" ht="15">
      <c r="A139" s="178" t="s">
        <v>537</v>
      </c>
      <c r="B139" s="179">
        <v>9842.74</v>
      </c>
      <c r="C139" s="179">
        <v>0</v>
      </c>
      <c r="D139" s="179">
        <v>0</v>
      </c>
      <c r="E139" s="179">
        <v>9842.74</v>
      </c>
      <c r="F139" s="187">
        <v>-5690.34</v>
      </c>
      <c r="G139" s="179">
        <v>-1038.1099999999999</v>
      </c>
      <c r="H139" s="179">
        <v>0</v>
      </c>
      <c r="I139" s="179">
        <v>-6728.45</v>
      </c>
      <c r="J139" s="179">
        <v>4152.3999999999996</v>
      </c>
      <c r="K139" s="187">
        <v>3114.29</v>
      </c>
      <c r="L139" s="186"/>
    </row>
    <row r="140" spans="1:12" ht="15">
      <c r="A140" s="178" t="s">
        <v>538</v>
      </c>
      <c r="B140" s="179">
        <v>9842.75</v>
      </c>
      <c r="C140" s="179">
        <v>0</v>
      </c>
      <c r="D140" s="179">
        <v>0</v>
      </c>
      <c r="E140" s="179">
        <v>9842.75</v>
      </c>
      <c r="F140" s="187">
        <v>-5690.35</v>
      </c>
      <c r="G140" s="179">
        <v>-1038.1099999999999</v>
      </c>
      <c r="H140" s="179">
        <v>0</v>
      </c>
      <c r="I140" s="179">
        <v>-6728.46</v>
      </c>
      <c r="J140" s="179">
        <v>4152.3999999999996</v>
      </c>
      <c r="K140" s="187">
        <v>3114.29</v>
      </c>
      <c r="L140" s="186"/>
    </row>
    <row r="141" spans="1:12" ht="15">
      <c r="A141" s="178" t="s">
        <v>539</v>
      </c>
      <c r="B141" s="179">
        <v>9842.74</v>
      </c>
      <c r="C141" s="179">
        <v>0</v>
      </c>
      <c r="D141" s="179">
        <v>0</v>
      </c>
      <c r="E141" s="179">
        <v>9842.74</v>
      </c>
      <c r="F141" s="187">
        <v>-5690.34</v>
      </c>
      <c r="G141" s="179">
        <v>-1038.1099999999999</v>
      </c>
      <c r="H141" s="179">
        <v>0</v>
      </c>
      <c r="I141" s="179">
        <v>-6728.45</v>
      </c>
      <c r="J141" s="179">
        <v>4152.3999999999996</v>
      </c>
      <c r="K141" s="187">
        <v>3114.29</v>
      </c>
      <c r="L141" s="186"/>
    </row>
    <row r="142" spans="1:12" ht="15">
      <c r="A142" s="178" t="s">
        <v>540</v>
      </c>
      <c r="B142" s="179">
        <v>34400</v>
      </c>
      <c r="C142" s="179">
        <v>0</v>
      </c>
      <c r="D142" s="179">
        <v>0</v>
      </c>
      <c r="E142" s="179">
        <v>34400</v>
      </c>
      <c r="F142" s="187">
        <v>-19887.54</v>
      </c>
      <c r="G142" s="179">
        <v>-3628.1</v>
      </c>
      <c r="H142" s="179">
        <v>0</v>
      </c>
      <c r="I142" s="179">
        <v>-23515.64</v>
      </c>
      <c r="J142" s="179">
        <v>14512.46</v>
      </c>
      <c r="K142" s="187">
        <v>10884.36</v>
      </c>
      <c r="L142" s="186"/>
    </row>
    <row r="143" spans="1:12" ht="15">
      <c r="A143" s="178" t="s">
        <v>541</v>
      </c>
      <c r="B143" s="179">
        <v>19165.669999999998</v>
      </c>
      <c r="C143" s="179">
        <v>0</v>
      </c>
      <c r="D143" s="179">
        <v>0</v>
      </c>
      <c r="E143" s="179">
        <v>19165.669999999998</v>
      </c>
      <c r="F143" s="187">
        <v>-11080.13</v>
      </c>
      <c r="G143" s="179">
        <v>-2021.39</v>
      </c>
      <c r="H143" s="179">
        <v>0</v>
      </c>
      <c r="I143" s="179">
        <v>-13101.52</v>
      </c>
      <c r="J143" s="179">
        <v>8085.54</v>
      </c>
      <c r="K143" s="187">
        <v>6064.15</v>
      </c>
      <c r="L143" s="186"/>
    </row>
    <row r="144" spans="1:12" ht="15">
      <c r="A144" s="178" t="s">
        <v>542</v>
      </c>
      <c r="B144" s="179">
        <v>21908.400000000001</v>
      </c>
      <c r="C144" s="179">
        <v>0</v>
      </c>
      <c r="D144" s="179">
        <v>0</v>
      </c>
      <c r="E144" s="179">
        <v>21908.400000000001</v>
      </c>
      <c r="F144" s="187">
        <v>-9846.59</v>
      </c>
      <c r="G144" s="179">
        <v>-3015.49</v>
      </c>
      <c r="H144" s="179">
        <v>0</v>
      </c>
      <c r="I144" s="179">
        <v>-12862.08</v>
      </c>
      <c r="J144" s="179">
        <v>12061.81</v>
      </c>
      <c r="K144" s="187">
        <v>9046.32</v>
      </c>
      <c r="L144" s="186"/>
    </row>
    <row r="145" spans="1:12" ht="15">
      <c r="A145" s="178" t="s">
        <v>543</v>
      </c>
      <c r="B145" s="179">
        <v>16658.3</v>
      </c>
      <c r="C145" s="179">
        <v>0</v>
      </c>
      <c r="D145" s="179">
        <v>0</v>
      </c>
      <c r="E145" s="179">
        <v>16658.3</v>
      </c>
      <c r="F145" s="187">
        <v>-9431.59</v>
      </c>
      <c r="G145" s="179">
        <v>-1806.63</v>
      </c>
      <c r="H145" s="179">
        <v>0</v>
      </c>
      <c r="I145" s="179">
        <v>-11238.22</v>
      </c>
      <c r="J145" s="179">
        <v>7226.71</v>
      </c>
      <c r="K145" s="187">
        <v>5420.08</v>
      </c>
      <c r="L145" s="186"/>
    </row>
    <row r="146" spans="1:12" ht="15">
      <c r="A146" s="178" t="s">
        <v>544</v>
      </c>
      <c r="B146" s="179">
        <v>16658.3</v>
      </c>
      <c r="C146" s="179">
        <v>0</v>
      </c>
      <c r="D146" s="179">
        <v>0</v>
      </c>
      <c r="E146" s="179">
        <v>16658.3</v>
      </c>
      <c r="F146" s="187">
        <v>-9431.59</v>
      </c>
      <c r="G146" s="179">
        <v>-1806.63</v>
      </c>
      <c r="H146" s="179">
        <v>0</v>
      </c>
      <c r="I146" s="179">
        <v>-11238.22</v>
      </c>
      <c r="J146" s="179">
        <v>7226.71</v>
      </c>
      <c r="K146" s="187">
        <v>5420.08</v>
      </c>
      <c r="L146" s="186"/>
    </row>
    <row r="147" spans="1:12" ht="15">
      <c r="A147" s="178" t="s">
        <v>545</v>
      </c>
      <c r="B147" s="179">
        <v>55408.33</v>
      </c>
      <c r="C147" s="179">
        <v>0</v>
      </c>
      <c r="D147" s="179">
        <v>0</v>
      </c>
      <c r="E147" s="179">
        <v>55408.33</v>
      </c>
      <c r="F147" s="187">
        <v>-30773.47</v>
      </c>
      <c r="G147" s="179">
        <v>-6158.74</v>
      </c>
      <c r="H147" s="179">
        <v>0</v>
      </c>
      <c r="I147" s="179">
        <v>-36932.21</v>
      </c>
      <c r="J147" s="179">
        <v>24634.86</v>
      </c>
      <c r="K147" s="187">
        <v>18476.12</v>
      </c>
      <c r="L147" s="186"/>
    </row>
    <row r="148" spans="1:12" ht="15">
      <c r="A148" s="178" t="s">
        <v>546</v>
      </c>
      <c r="B148" s="179">
        <v>19158.330000000002</v>
      </c>
      <c r="C148" s="179">
        <v>0</v>
      </c>
      <c r="D148" s="179">
        <v>0</v>
      </c>
      <c r="E148" s="179">
        <v>19158.330000000002</v>
      </c>
      <c r="F148" s="187">
        <v>-10190.08</v>
      </c>
      <c r="G148" s="179">
        <v>-2242.0500000000002</v>
      </c>
      <c r="H148" s="179">
        <v>0</v>
      </c>
      <c r="I148" s="179">
        <v>-12432.13</v>
      </c>
      <c r="J148" s="179">
        <v>8968.25</v>
      </c>
      <c r="K148" s="187">
        <v>6726.2</v>
      </c>
      <c r="L148" s="186"/>
    </row>
    <row r="149" spans="1:12" ht="15">
      <c r="A149" s="178" t="s">
        <v>547</v>
      </c>
      <c r="B149" s="179">
        <v>14158.33</v>
      </c>
      <c r="C149" s="179">
        <v>0</v>
      </c>
      <c r="D149" s="179">
        <v>0</v>
      </c>
      <c r="E149" s="179">
        <v>14158.33</v>
      </c>
      <c r="F149" s="187">
        <v>-7530.73</v>
      </c>
      <c r="G149" s="179">
        <v>-1656.86</v>
      </c>
      <c r="H149" s="179">
        <v>0</v>
      </c>
      <c r="I149" s="179">
        <v>-9187.59</v>
      </c>
      <c r="J149" s="179">
        <v>6627.6</v>
      </c>
      <c r="K149" s="187">
        <v>4970.74</v>
      </c>
      <c r="L149" s="186"/>
    </row>
    <row r="150" spans="1:12" ht="15">
      <c r="A150" s="178" t="s">
        <v>548</v>
      </c>
      <c r="B150" s="179">
        <v>58325</v>
      </c>
      <c r="C150" s="179">
        <v>0</v>
      </c>
      <c r="D150" s="179">
        <v>0</v>
      </c>
      <c r="E150" s="179">
        <v>58325</v>
      </c>
      <c r="F150" s="187">
        <v>-31022.58</v>
      </c>
      <c r="G150" s="179">
        <v>-6825.62</v>
      </c>
      <c r="H150" s="179">
        <v>0</v>
      </c>
      <c r="I150" s="179">
        <v>-37848.199999999997</v>
      </c>
      <c r="J150" s="179">
        <v>27302.42</v>
      </c>
      <c r="K150" s="187">
        <v>20476.8</v>
      </c>
      <c r="L150" s="186"/>
    </row>
    <row r="151" spans="1:12" ht="15">
      <c r="A151" s="178" t="s">
        <v>549</v>
      </c>
      <c r="B151" s="179">
        <v>19083</v>
      </c>
      <c r="C151" s="179">
        <v>0</v>
      </c>
      <c r="D151" s="179">
        <v>0</v>
      </c>
      <c r="E151" s="179">
        <v>19083</v>
      </c>
      <c r="F151" s="187">
        <v>-10150.09</v>
      </c>
      <c r="G151" s="179">
        <v>-2233.21</v>
      </c>
      <c r="H151" s="179">
        <v>0</v>
      </c>
      <c r="I151" s="179">
        <v>-12383.3</v>
      </c>
      <c r="J151" s="179">
        <v>8932.91</v>
      </c>
      <c r="K151" s="187">
        <v>6699.7</v>
      </c>
      <c r="L151" s="186"/>
    </row>
    <row r="152" spans="1:12" ht="15">
      <c r="A152" s="178" t="s">
        <v>550</v>
      </c>
      <c r="B152" s="179">
        <v>14158.67</v>
      </c>
      <c r="C152" s="179">
        <v>0</v>
      </c>
      <c r="D152" s="179">
        <v>0</v>
      </c>
      <c r="E152" s="179">
        <v>14158.67</v>
      </c>
      <c r="F152" s="187">
        <v>-7530.89</v>
      </c>
      <c r="G152" s="179">
        <v>-1656.98</v>
      </c>
      <c r="H152" s="179">
        <v>0</v>
      </c>
      <c r="I152" s="179">
        <v>-9187.8700000000008</v>
      </c>
      <c r="J152" s="179">
        <v>6627.78</v>
      </c>
      <c r="K152" s="187">
        <v>4970.8</v>
      </c>
      <c r="L152" s="186"/>
    </row>
    <row r="153" spans="1:12" ht="15">
      <c r="A153" s="178" t="s">
        <v>551</v>
      </c>
      <c r="B153" s="179">
        <v>14158.33</v>
      </c>
      <c r="C153" s="179">
        <v>0</v>
      </c>
      <c r="D153" s="179">
        <v>0</v>
      </c>
      <c r="E153" s="179">
        <v>14158.33</v>
      </c>
      <c r="F153" s="187">
        <v>-7361.59</v>
      </c>
      <c r="G153" s="179">
        <v>-1699.16</v>
      </c>
      <c r="H153" s="179">
        <v>0</v>
      </c>
      <c r="I153" s="179">
        <v>-9060.75</v>
      </c>
      <c r="J153" s="179">
        <v>6796.74</v>
      </c>
      <c r="K153" s="187">
        <v>5097.58</v>
      </c>
      <c r="L153" s="186"/>
    </row>
    <row r="154" spans="1:12" ht="15">
      <c r="A154" s="178" t="s">
        <v>552</v>
      </c>
      <c r="B154" s="179">
        <v>43325</v>
      </c>
      <c r="C154" s="179">
        <v>0</v>
      </c>
      <c r="D154" s="179">
        <v>0</v>
      </c>
      <c r="E154" s="179">
        <v>43325</v>
      </c>
      <c r="F154" s="187">
        <v>-21508.51</v>
      </c>
      <c r="G154" s="179">
        <v>-5454.13</v>
      </c>
      <c r="H154" s="179">
        <v>0</v>
      </c>
      <c r="I154" s="179">
        <v>-26962.639999999999</v>
      </c>
      <c r="J154" s="179">
        <v>21816.49</v>
      </c>
      <c r="K154" s="187">
        <v>16362.36</v>
      </c>
      <c r="L154" s="186"/>
    </row>
    <row r="155" spans="1:12" ht="15">
      <c r="A155" s="178" t="s">
        <v>553</v>
      </c>
      <c r="B155" s="179">
        <v>68333.33</v>
      </c>
      <c r="C155" s="179">
        <v>0</v>
      </c>
      <c r="D155" s="179">
        <v>0</v>
      </c>
      <c r="E155" s="179">
        <v>68333.33</v>
      </c>
      <c r="F155" s="187">
        <v>-31501.73</v>
      </c>
      <c r="G155" s="179">
        <v>-9207.8799999999992</v>
      </c>
      <c r="H155" s="179">
        <v>0</v>
      </c>
      <c r="I155" s="179">
        <v>-40709.61</v>
      </c>
      <c r="J155" s="179">
        <v>36831.599999999999</v>
      </c>
      <c r="K155" s="187">
        <v>27623.72</v>
      </c>
      <c r="L155" s="186"/>
    </row>
    <row r="156" spans="1:12" ht="15">
      <c r="A156" s="178" t="s">
        <v>554</v>
      </c>
      <c r="B156" s="179">
        <v>16666.669999999998</v>
      </c>
      <c r="C156" s="179">
        <v>0</v>
      </c>
      <c r="D156" s="179">
        <v>0</v>
      </c>
      <c r="E156" s="179">
        <v>16666.669999999998</v>
      </c>
      <c r="F156" s="187">
        <v>-7683.4</v>
      </c>
      <c r="G156" s="179">
        <v>-2245.8200000000002</v>
      </c>
      <c r="H156" s="179">
        <v>0</v>
      </c>
      <c r="I156" s="179">
        <v>-9929.2199999999993</v>
      </c>
      <c r="J156" s="179">
        <v>8983.27</v>
      </c>
      <c r="K156" s="187">
        <v>6737.45</v>
      </c>
      <c r="L156" s="186"/>
    </row>
    <row r="157" spans="1:12" ht="15">
      <c r="A157" s="178" t="s">
        <v>555</v>
      </c>
      <c r="B157" s="179">
        <v>27991.67</v>
      </c>
      <c r="C157" s="179">
        <v>0</v>
      </c>
      <c r="D157" s="179">
        <v>0</v>
      </c>
      <c r="E157" s="179">
        <v>27991.67</v>
      </c>
      <c r="F157" s="187">
        <v>-11800.59</v>
      </c>
      <c r="G157" s="179">
        <v>-4047.73</v>
      </c>
      <c r="H157" s="179">
        <v>0</v>
      </c>
      <c r="I157" s="179">
        <v>-15848.32</v>
      </c>
      <c r="J157" s="179">
        <v>16191.08</v>
      </c>
      <c r="K157" s="187">
        <v>12143.35</v>
      </c>
      <c r="L157" s="186"/>
    </row>
    <row r="158" spans="1:12" ht="15">
      <c r="A158" s="178" t="s">
        <v>556</v>
      </c>
      <c r="B158" s="179">
        <v>156577.17000000001</v>
      </c>
      <c r="C158" s="179">
        <v>0</v>
      </c>
      <c r="D158" s="179">
        <v>0</v>
      </c>
      <c r="E158" s="179">
        <v>156577.17000000001</v>
      </c>
      <c r="F158" s="187">
        <v>-58850.46</v>
      </c>
      <c r="G158" s="179">
        <v>-24431.67</v>
      </c>
      <c r="H158" s="179">
        <v>0</v>
      </c>
      <c r="I158" s="179">
        <v>-83282.13</v>
      </c>
      <c r="J158" s="179">
        <v>97726.71</v>
      </c>
      <c r="K158" s="187">
        <v>73295.039999999994</v>
      </c>
      <c r="L158" s="186"/>
    </row>
    <row r="159" spans="1:12" ht="15">
      <c r="A159" s="178" t="s">
        <v>557</v>
      </c>
      <c r="B159" s="179">
        <v>12942.17</v>
      </c>
      <c r="C159" s="179">
        <v>0</v>
      </c>
      <c r="D159" s="179">
        <v>0</v>
      </c>
      <c r="E159" s="179">
        <v>12942.17</v>
      </c>
      <c r="F159" s="187">
        <v>-4458.88</v>
      </c>
      <c r="G159" s="179">
        <v>-2120.77</v>
      </c>
      <c r="H159" s="179">
        <v>0</v>
      </c>
      <c r="I159" s="179">
        <v>-6579.65</v>
      </c>
      <c r="J159" s="179">
        <v>8483.2900000000009</v>
      </c>
      <c r="K159" s="187">
        <v>6362.52</v>
      </c>
      <c r="L159" s="186"/>
    </row>
    <row r="160" spans="1:12" ht="15">
      <c r="A160" s="178" t="s">
        <v>558</v>
      </c>
      <c r="B160" s="179">
        <v>97310.58</v>
      </c>
      <c r="C160" s="179">
        <v>0</v>
      </c>
      <c r="D160" s="179">
        <v>0</v>
      </c>
      <c r="E160" s="179">
        <v>97310.58</v>
      </c>
      <c r="F160" s="187">
        <v>-33525.5</v>
      </c>
      <c r="G160" s="179">
        <v>-15946.26</v>
      </c>
      <c r="H160" s="179">
        <v>0</v>
      </c>
      <c r="I160" s="179">
        <v>-49471.76</v>
      </c>
      <c r="J160" s="179">
        <v>63785.08</v>
      </c>
      <c r="K160" s="187">
        <v>47838.82</v>
      </c>
      <c r="L160" s="186"/>
    </row>
    <row r="161" spans="1:12" ht="15">
      <c r="A161" s="178" t="s">
        <v>559</v>
      </c>
      <c r="B161" s="179">
        <v>86119.33</v>
      </c>
      <c r="C161" s="179">
        <v>0</v>
      </c>
      <c r="D161" s="179">
        <v>0</v>
      </c>
      <c r="E161" s="179">
        <v>86119.33</v>
      </c>
      <c r="F161" s="187">
        <v>-29669.87</v>
      </c>
      <c r="G161" s="179">
        <v>-14112.33</v>
      </c>
      <c r="H161" s="179">
        <v>0</v>
      </c>
      <c r="I161" s="179">
        <v>-43782.2</v>
      </c>
      <c r="J161" s="179">
        <v>56449.46</v>
      </c>
      <c r="K161" s="187">
        <v>42337.13</v>
      </c>
      <c r="L161" s="186"/>
    </row>
    <row r="162" spans="1:12" ht="15">
      <c r="A162" s="178" t="s">
        <v>560</v>
      </c>
      <c r="B162" s="179">
        <v>36658.33</v>
      </c>
      <c r="C162" s="179">
        <v>0</v>
      </c>
      <c r="D162" s="179">
        <v>0</v>
      </c>
      <c r="E162" s="179">
        <v>36658.33</v>
      </c>
      <c r="F162" s="187">
        <v>-12629.54</v>
      </c>
      <c r="G162" s="179">
        <v>-6007.19</v>
      </c>
      <c r="H162" s="179">
        <v>0</v>
      </c>
      <c r="I162" s="179">
        <v>-18636.73</v>
      </c>
      <c r="J162" s="179">
        <v>24028.79</v>
      </c>
      <c r="K162" s="187">
        <v>18021.599999999999</v>
      </c>
      <c r="L162" s="186"/>
    </row>
    <row r="163" spans="1:12" ht="15">
      <c r="A163" s="178" t="s">
        <v>561</v>
      </c>
      <c r="B163" s="179">
        <v>37491.67</v>
      </c>
      <c r="C163" s="179">
        <v>0</v>
      </c>
      <c r="D163" s="179">
        <v>0</v>
      </c>
      <c r="E163" s="179">
        <v>37491.67</v>
      </c>
      <c r="F163" s="187">
        <v>-11722.6</v>
      </c>
      <c r="G163" s="179">
        <v>-6442.25</v>
      </c>
      <c r="H163" s="179">
        <v>0</v>
      </c>
      <c r="I163" s="179">
        <v>-18164.849999999999</v>
      </c>
      <c r="J163" s="179">
        <v>25769.07</v>
      </c>
      <c r="K163" s="187">
        <v>19326.82</v>
      </c>
      <c r="L163" s="186"/>
    </row>
    <row r="164" spans="1:12" ht="15">
      <c r="A164" s="178" t="s">
        <v>562</v>
      </c>
      <c r="B164" s="179">
        <v>64948.33</v>
      </c>
      <c r="C164" s="179">
        <v>0</v>
      </c>
      <c r="D164" s="179">
        <v>0</v>
      </c>
      <c r="E164" s="179">
        <v>64948.33</v>
      </c>
      <c r="F164" s="187">
        <v>-14858.02</v>
      </c>
      <c r="G164" s="179">
        <v>-12522.56</v>
      </c>
      <c r="H164" s="179">
        <v>0</v>
      </c>
      <c r="I164" s="179">
        <v>-27380.58</v>
      </c>
      <c r="J164" s="179">
        <v>50090.31</v>
      </c>
      <c r="K164" s="187">
        <v>37567.75</v>
      </c>
      <c r="L164" s="186"/>
    </row>
    <row r="165" spans="1:12" ht="15">
      <c r="A165" s="178" t="s">
        <v>563</v>
      </c>
      <c r="B165" s="179">
        <v>17491.669999999998</v>
      </c>
      <c r="C165" s="179">
        <v>0</v>
      </c>
      <c r="D165" s="179">
        <v>0</v>
      </c>
      <c r="E165" s="179">
        <v>17491.669999999998</v>
      </c>
      <c r="F165" s="187">
        <v>-2204.44</v>
      </c>
      <c r="G165" s="179">
        <v>-3821.79</v>
      </c>
      <c r="H165" s="179">
        <v>0</v>
      </c>
      <c r="I165" s="179">
        <v>-6026.23</v>
      </c>
      <c r="J165" s="179">
        <v>15287.23</v>
      </c>
      <c r="K165" s="187">
        <v>11465.44</v>
      </c>
      <c r="L165" s="186"/>
    </row>
    <row r="166" spans="1:12" ht="15">
      <c r="A166" s="178" t="s">
        <v>564</v>
      </c>
      <c r="B166" s="179">
        <v>16083.33</v>
      </c>
      <c r="C166" s="179">
        <v>0</v>
      </c>
      <c r="D166" s="179">
        <v>0</v>
      </c>
      <c r="E166" s="179">
        <v>16083.33</v>
      </c>
      <c r="F166" s="187">
        <v>-1013.48</v>
      </c>
      <c r="G166" s="179">
        <v>-3767.47</v>
      </c>
      <c r="H166" s="179">
        <v>0</v>
      </c>
      <c r="I166" s="179">
        <v>-4780.95</v>
      </c>
      <c r="J166" s="179">
        <v>15069.85</v>
      </c>
      <c r="K166" s="187">
        <v>11302.38</v>
      </c>
      <c r="L166" s="186"/>
    </row>
    <row r="167" spans="1:12" ht="15">
      <c r="A167" s="178" t="s">
        <v>565</v>
      </c>
      <c r="B167" s="179">
        <v>29166.67</v>
      </c>
      <c r="C167" s="179">
        <v>0</v>
      </c>
      <c r="D167" s="179">
        <v>0</v>
      </c>
      <c r="E167" s="179">
        <v>29166.67</v>
      </c>
      <c r="F167" s="187">
        <v>-1837.9</v>
      </c>
      <c r="G167" s="179">
        <v>-6832.2</v>
      </c>
      <c r="H167" s="179">
        <v>0</v>
      </c>
      <c r="I167" s="179">
        <v>-8670.1</v>
      </c>
      <c r="J167" s="179">
        <v>27328.77</v>
      </c>
      <c r="K167" s="187">
        <v>20496.57</v>
      </c>
      <c r="L167" s="186"/>
    </row>
    <row r="168" spans="1:12" ht="15">
      <c r="A168" s="178" t="s">
        <v>566</v>
      </c>
      <c r="B168" s="179">
        <v>70393.240000000005</v>
      </c>
      <c r="C168" s="179">
        <v>0</v>
      </c>
      <c r="D168" s="179">
        <v>0</v>
      </c>
      <c r="E168" s="179">
        <v>70393.240000000005</v>
      </c>
      <c r="F168" s="187">
        <v>-4435.74</v>
      </c>
      <c r="G168" s="179">
        <v>-16489.39</v>
      </c>
      <c r="H168" s="179">
        <v>0</v>
      </c>
      <c r="I168" s="179">
        <v>-20925.13</v>
      </c>
      <c r="J168" s="179">
        <v>65957.5</v>
      </c>
      <c r="K168" s="187">
        <v>49468.11</v>
      </c>
      <c r="L168" s="186"/>
    </row>
    <row r="169" spans="1:12" ht="15">
      <c r="A169" s="178" t="s">
        <v>567</v>
      </c>
      <c r="B169" s="179">
        <v>83666.25</v>
      </c>
      <c r="C169" s="179">
        <v>0</v>
      </c>
      <c r="D169" s="179">
        <v>0</v>
      </c>
      <c r="E169" s="179">
        <v>83666.25</v>
      </c>
      <c r="F169" s="187">
        <v>-3495.65</v>
      </c>
      <c r="G169" s="179">
        <v>-20042.63</v>
      </c>
      <c r="H169" s="179">
        <v>0</v>
      </c>
      <c r="I169" s="179">
        <v>-23538.28</v>
      </c>
      <c r="J169" s="179">
        <v>80170.600000000006</v>
      </c>
      <c r="K169" s="187">
        <v>60127.97</v>
      </c>
      <c r="L169" s="186"/>
    </row>
    <row r="170" spans="1:12" ht="15">
      <c r="A170" s="178" t="s">
        <v>568</v>
      </c>
      <c r="B170" s="179">
        <v>5121.24</v>
      </c>
      <c r="C170" s="179">
        <v>0</v>
      </c>
      <c r="D170" s="179">
        <v>0</v>
      </c>
      <c r="E170" s="179">
        <v>5121.24</v>
      </c>
      <c r="F170" s="187">
        <v>-213.97</v>
      </c>
      <c r="G170" s="179">
        <v>-1226.83</v>
      </c>
      <c r="H170" s="179">
        <v>0</v>
      </c>
      <c r="I170" s="179">
        <v>-1440.8</v>
      </c>
      <c r="J170" s="179">
        <v>4907.2700000000004</v>
      </c>
      <c r="K170" s="187">
        <v>3680.44</v>
      </c>
      <c r="L170" s="186"/>
    </row>
    <row r="171" spans="1:12" ht="15">
      <c r="A171" s="178" t="s">
        <v>569</v>
      </c>
      <c r="B171" s="179">
        <v>25416.67</v>
      </c>
      <c r="C171" s="179">
        <v>0</v>
      </c>
      <c r="D171" s="179">
        <v>0</v>
      </c>
      <c r="E171" s="179">
        <v>25416.67</v>
      </c>
      <c r="F171" s="187">
        <v>-1061.93</v>
      </c>
      <c r="G171" s="179">
        <v>-6088.68</v>
      </c>
      <c r="H171" s="179">
        <v>0</v>
      </c>
      <c r="I171" s="179">
        <v>-7150.61</v>
      </c>
      <c r="J171" s="179">
        <v>24354.74</v>
      </c>
      <c r="K171" s="187">
        <v>18266.060000000001</v>
      </c>
      <c r="L171" s="186"/>
    </row>
    <row r="172" spans="1:12" ht="15">
      <c r="A172" s="178" t="s">
        <v>570</v>
      </c>
      <c r="B172" s="179">
        <v>19443.330000000002</v>
      </c>
      <c r="C172" s="179">
        <v>0</v>
      </c>
      <c r="D172" s="179">
        <v>0</v>
      </c>
      <c r="E172" s="179">
        <v>19443.330000000002</v>
      </c>
      <c r="F172" s="187">
        <v>-812.36</v>
      </c>
      <c r="G172" s="179">
        <v>-4657.76</v>
      </c>
      <c r="H172" s="179">
        <v>0</v>
      </c>
      <c r="I172" s="179">
        <v>-5470.12</v>
      </c>
      <c r="J172" s="179">
        <v>18630.97</v>
      </c>
      <c r="K172" s="187">
        <v>13973.21</v>
      </c>
      <c r="L172" s="186"/>
    </row>
    <row r="173" spans="1:12" ht="15">
      <c r="A173" s="178" t="s">
        <v>593</v>
      </c>
      <c r="B173" s="179">
        <v>0</v>
      </c>
      <c r="C173" s="179">
        <v>109439.92</v>
      </c>
      <c r="D173" s="179">
        <v>0</v>
      </c>
      <c r="E173" s="179">
        <v>109439.92</v>
      </c>
      <c r="F173" s="187">
        <v>0</v>
      </c>
      <c r="G173" s="179">
        <v>-13792.42</v>
      </c>
      <c r="H173" s="179">
        <v>0</v>
      </c>
      <c r="I173" s="179">
        <v>-13792.42</v>
      </c>
      <c r="J173" s="179">
        <v>0</v>
      </c>
      <c r="K173" s="187">
        <v>95647.5</v>
      </c>
      <c r="L173" s="186"/>
    </row>
    <row r="174" spans="1:12" ht="15">
      <c r="A174" s="178" t="s">
        <v>594</v>
      </c>
      <c r="B174" s="179">
        <v>0</v>
      </c>
      <c r="C174" s="179">
        <v>44158.33</v>
      </c>
      <c r="D174" s="179">
        <v>0</v>
      </c>
      <c r="E174" s="179">
        <v>44158.33</v>
      </c>
      <c r="F174" s="187">
        <v>0</v>
      </c>
      <c r="G174" s="179">
        <v>-5565.16</v>
      </c>
      <c r="H174" s="179">
        <v>0</v>
      </c>
      <c r="I174" s="179">
        <v>-5565.16</v>
      </c>
      <c r="J174" s="179">
        <v>0</v>
      </c>
      <c r="K174" s="187">
        <v>38593.17</v>
      </c>
      <c r="L174" s="186"/>
    </row>
    <row r="175" spans="1:12" ht="15">
      <c r="A175" s="180" t="s">
        <v>571</v>
      </c>
      <c r="B175" s="182">
        <f>SUM(B120:B174)</f>
        <v>1819165.2699999998</v>
      </c>
      <c r="C175" s="182">
        <f t="shared" ref="C175:K175" si="3">SUM(C120:C174)</f>
        <v>153598.25</v>
      </c>
      <c r="D175" s="182">
        <f t="shared" si="3"/>
        <v>0</v>
      </c>
      <c r="E175" s="182">
        <f t="shared" si="3"/>
        <v>1972763.5199999998</v>
      </c>
      <c r="F175" s="182">
        <f t="shared" si="3"/>
        <v>-769875.45000000007</v>
      </c>
      <c r="G175" s="182">
        <f t="shared" si="3"/>
        <v>-281679.59000000003</v>
      </c>
      <c r="H175" s="182">
        <f t="shared" si="3"/>
        <v>0</v>
      </c>
      <c r="I175" s="182">
        <f t="shared" si="3"/>
        <v>-1051555.0399999998</v>
      </c>
      <c r="J175" s="182">
        <f t="shared" si="3"/>
        <v>1049289.8199999998</v>
      </c>
      <c r="K175" s="182">
        <f t="shared" si="3"/>
        <v>921208.47999999986</v>
      </c>
      <c r="L175" s="181"/>
    </row>
    <row r="176" spans="1:12" ht="15">
      <c r="A176" s="177" t="s">
        <v>441</v>
      </c>
      <c r="B176" s="186"/>
      <c r="C176" s="186"/>
      <c r="D176" s="186"/>
      <c r="E176" s="186"/>
      <c r="F176" s="186"/>
      <c r="G176" s="186"/>
      <c r="H176" s="186"/>
      <c r="I176" s="186"/>
      <c r="J176" s="186"/>
      <c r="K176" s="186"/>
      <c r="L176" s="186"/>
    </row>
    <row r="177" spans="1:12" ht="15">
      <c r="A177" s="176" t="s">
        <v>441</v>
      </c>
      <c r="B177" s="186"/>
      <c r="C177" s="186"/>
      <c r="D177" s="186"/>
      <c r="E177" s="186"/>
      <c r="F177" s="186"/>
      <c r="G177" s="186"/>
      <c r="H177" s="186"/>
      <c r="I177" s="186"/>
      <c r="J177" s="186"/>
      <c r="K177" s="186"/>
      <c r="L177" s="186"/>
    </row>
    <row r="178" spans="1:12" ht="15">
      <c r="A178" s="177" t="s">
        <v>572</v>
      </c>
      <c r="B178" s="186"/>
      <c r="C178" s="186"/>
      <c r="D178" s="186"/>
      <c r="E178" s="186"/>
      <c r="F178" s="186"/>
      <c r="G178" s="186"/>
      <c r="H178" s="186"/>
      <c r="I178" s="186"/>
      <c r="J178" s="186"/>
      <c r="K178" s="186"/>
      <c r="L178" s="186"/>
    </row>
    <row r="179" spans="1:12" ht="15">
      <c r="A179" s="178" t="s">
        <v>573</v>
      </c>
      <c r="B179" s="179">
        <v>162696</v>
      </c>
      <c r="C179" s="179">
        <v>0</v>
      </c>
      <c r="D179" s="179">
        <v>0</v>
      </c>
      <c r="E179" s="179">
        <v>162696</v>
      </c>
      <c r="F179" s="187">
        <v>-94058.64</v>
      </c>
      <c r="G179" s="179">
        <v>-17159.36</v>
      </c>
      <c r="H179" s="179">
        <v>0</v>
      </c>
      <c r="I179" s="179">
        <v>-111218</v>
      </c>
      <c r="J179" s="179">
        <v>68637.36</v>
      </c>
      <c r="K179" s="187">
        <v>51478</v>
      </c>
      <c r="L179" s="186"/>
    </row>
    <row r="180" spans="1:12" ht="15">
      <c r="A180" s="178" t="s">
        <v>574</v>
      </c>
      <c r="B180" s="179">
        <v>659922.4</v>
      </c>
      <c r="C180" s="179">
        <v>0</v>
      </c>
      <c r="D180" s="179">
        <v>0</v>
      </c>
      <c r="E180" s="179">
        <v>659922.4</v>
      </c>
      <c r="F180" s="187">
        <v>-381517.68</v>
      </c>
      <c r="G180" s="179">
        <v>-69601.14</v>
      </c>
      <c r="H180" s="179">
        <v>0</v>
      </c>
      <c r="I180" s="179">
        <v>-451118.82</v>
      </c>
      <c r="J180" s="179">
        <v>278404.71999999997</v>
      </c>
      <c r="K180" s="187">
        <v>208803.58</v>
      </c>
      <c r="L180" s="186"/>
    </row>
    <row r="181" spans="1:12" ht="15">
      <c r="A181" s="178" t="s">
        <v>575</v>
      </c>
      <c r="B181" s="179">
        <v>494941.8</v>
      </c>
      <c r="C181" s="179">
        <v>0</v>
      </c>
      <c r="D181" s="179">
        <v>0</v>
      </c>
      <c r="E181" s="179">
        <v>494941.8</v>
      </c>
      <c r="F181" s="187">
        <v>-286138.21999999997</v>
      </c>
      <c r="G181" s="179">
        <v>-52200.87</v>
      </c>
      <c r="H181" s="179">
        <v>0</v>
      </c>
      <c r="I181" s="179">
        <v>-338339.09</v>
      </c>
      <c r="J181" s="179">
        <v>208803.58</v>
      </c>
      <c r="K181" s="187">
        <v>156602.71</v>
      </c>
      <c r="L181" s="186"/>
    </row>
    <row r="182" spans="1:12" ht="15">
      <c r="A182" s="178" t="s">
        <v>576</v>
      </c>
      <c r="B182" s="179">
        <v>250721.25</v>
      </c>
      <c r="C182" s="179">
        <v>0</v>
      </c>
      <c r="D182" s="179">
        <v>0</v>
      </c>
      <c r="E182" s="179">
        <v>250721.25</v>
      </c>
      <c r="F182" s="187">
        <v>-127464.28</v>
      </c>
      <c r="G182" s="179">
        <v>-30814.25</v>
      </c>
      <c r="H182" s="179">
        <v>0</v>
      </c>
      <c r="I182" s="179">
        <v>-158278.53</v>
      </c>
      <c r="J182" s="179">
        <v>123256.97</v>
      </c>
      <c r="K182" s="187">
        <v>92442.72</v>
      </c>
      <c r="L182" s="186"/>
    </row>
    <row r="183" spans="1:12" ht="15">
      <c r="A183" s="178" t="s">
        <v>577</v>
      </c>
      <c r="B183" s="179">
        <v>373729.8</v>
      </c>
      <c r="C183" s="179">
        <v>0</v>
      </c>
      <c r="D183" s="179">
        <v>0</v>
      </c>
      <c r="E183" s="179">
        <v>373729.8</v>
      </c>
      <c r="F183" s="187">
        <v>-176753.7</v>
      </c>
      <c r="G183" s="179">
        <v>-49244.01</v>
      </c>
      <c r="H183" s="179">
        <v>0</v>
      </c>
      <c r="I183" s="179">
        <v>-225997.71</v>
      </c>
      <c r="J183" s="179">
        <v>196976.1</v>
      </c>
      <c r="K183" s="187">
        <v>147732.09</v>
      </c>
      <c r="L183" s="186"/>
    </row>
    <row r="184" spans="1:12" ht="15">
      <c r="A184" s="180" t="s">
        <v>578</v>
      </c>
      <c r="B184" s="182">
        <f>SUM(B179:B183)</f>
        <v>1942011.25</v>
      </c>
      <c r="C184" s="182">
        <f t="shared" ref="C184:K184" si="4">SUM(C179:C183)</f>
        <v>0</v>
      </c>
      <c r="D184" s="182">
        <f t="shared" si="4"/>
        <v>0</v>
      </c>
      <c r="E184" s="182">
        <f t="shared" si="4"/>
        <v>1942011.25</v>
      </c>
      <c r="F184" s="182">
        <f t="shared" si="4"/>
        <v>-1065932.52</v>
      </c>
      <c r="G184" s="182">
        <f t="shared" si="4"/>
        <v>-219019.63</v>
      </c>
      <c r="H184" s="182">
        <f t="shared" si="4"/>
        <v>0</v>
      </c>
      <c r="I184" s="182">
        <f t="shared" si="4"/>
        <v>-1284952.1500000001</v>
      </c>
      <c r="J184" s="182">
        <f t="shared" si="4"/>
        <v>876078.72999999986</v>
      </c>
      <c r="K184" s="182">
        <f t="shared" si="4"/>
        <v>657059.1</v>
      </c>
      <c r="L184" s="181"/>
    </row>
    <row r="185" spans="1:12" ht="15">
      <c r="A185" s="177" t="s">
        <v>441</v>
      </c>
      <c r="B185" s="186"/>
      <c r="C185" s="186"/>
      <c r="D185" s="186"/>
      <c r="E185" s="186"/>
      <c r="F185" s="186"/>
      <c r="G185" s="186"/>
      <c r="H185" s="186"/>
      <c r="I185" s="186"/>
      <c r="J185" s="186"/>
      <c r="K185" s="186"/>
      <c r="L185" s="186"/>
    </row>
    <row r="186" spans="1:12" ht="15">
      <c r="A186" s="176" t="s">
        <v>441</v>
      </c>
      <c r="B186" s="183" t="s">
        <v>441</v>
      </c>
      <c r="C186" s="175"/>
      <c r="D186" s="175"/>
      <c r="E186" s="175"/>
      <c r="F186" s="175"/>
      <c r="G186" s="175"/>
      <c r="H186" s="175"/>
      <c r="I186" s="175"/>
      <c r="J186" s="175"/>
      <c r="K186" s="175"/>
      <c r="L186" s="175"/>
    </row>
    <row r="187" spans="1:12" ht="15">
      <c r="A187" s="184" t="s">
        <v>441</v>
      </c>
      <c r="B187" s="184" t="s">
        <v>441</v>
      </c>
      <c r="C187" s="184" t="s">
        <v>441</v>
      </c>
      <c r="D187" s="184" t="s">
        <v>441</v>
      </c>
      <c r="E187" s="184" t="s">
        <v>441</v>
      </c>
      <c r="F187" s="177" t="s">
        <v>441</v>
      </c>
      <c r="G187" s="184" t="s">
        <v>441</v>
      </c>
      <c r="H187" s="184" t="s">
        <v>441</v>
      </c>
      <c r="I187" s="184" t="s">
        <v>441</v>
      </c>
      <c r="J187" s="184" t="s">
        <v>441</v>
      </c>
      <c r="K187" s="177" t="s">
        <v>441</v>
      </c>
      <c r="L187" s="186"/>
    </row>
    <row r="188" spans="1:12" ht="15">
      <c r="A188" s="177" t="s">
        <v>579</v>
      </c>
      <c r="B188" s="185">
        <v>6240144.7000000002</v>
      </c>
      <c r="C188" s="185">
        <v>827335.42</v>
      </c>
      <c r="D188" s="185">
        <v>0</v>
      </c>
      <c r="E188" s="185">
        <v>7067480.1200000001</v>
      </c>
      <c r="F188" s="188">
        <v>-2404796.2000000002</v>
      </c>
      <c r="G188" s="185">
        <v>-882695.45</v>
      </c>
      <c r="H188" s="185">
        <v>0</v>
      </c>
      <c r="I188" s="185">
        <v>-3287491.65</v>
      </c>
      <c r="J188" s="185">
        <v>3835348.5</v>
      </c>
      <c r="K188" s="188">
        <v>3780087.47</v>
      </c>
      <c r="L188" s="186"/>
    </row>
    <row r="193" spans="11:11">
      <c r="K193" s="20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B2" sqref="B2"/>
    </sheetView>
  </sheetViews>
  <sheetFormatPr defaultRowHeight="12.75"/>
  <cols>
    <col min="1" max="1" width="6" style="203" customWidth="1"/>
    <col min="2" max="2" width="11" style="203" bestFit="1" customWidth="1"/>
    <col min="3" max="3" width="21.7109375" style="203" customWidth="1"/>
    <col min="4" max="4" width="43.140625" style="203" bestFit="1" customWidth="1"/>
    <col min="5" max="5" width="18.7109375" style="203" customWidth="1"/>
    <col min="6" max="6" width="24.140625" style="203" bestFit="1" customWidth="1"/>
    <col min="7" max="7" width="20.140625" style="203" bestFit="1" customWidth="1"/>
    <col min="8" max="8" width="21.5703125" style="203" customWidth="1"/>
    <col min="9" max="9" width="15.7109375" style="203" customWidth="1"/>
    <col min="10" max="10" width="29.85546875" style="203" bestFit="1" customWidth="1"/>
    <col min="11" max="11" width="28" style="203" bestFit="1" customWidth="1"/>
    <col min="12" max="12" width="16.140625" style="203" customWidth="1"/>
    <col min="13" max="13" width="28.28515625" style="203" customWidth="1"/>
    <col min="14" max="16384" width="9.140625" style="203"/>
  </cols>
  <sheetData>
    <row r="1" spans="1:13" s="200" customFormat="1" ht="14.25">
      <c r="A1" s="52" t="s">
        <v>624</v>
      </c>
    </row>
    <row r="2" spans="1:13" s="200" customFormat="1" ht="15">
      <c r="A2" s="53" t="s">
        <v>269</v>
      </c>
    </row>
    <row r="3" spans="1:13" s="200" customFormat="1" ht="15">
      <c r="A3" s="53" t="s">
        <v>270</v>
      </c>
    </row>
    <row r="4" spans="1:13" s="200" customFormat="1" ht="15">
      <c r="A4" s="53" t="s">
        <v>350</v>
      </c>
    </row>
    <row r="5" spans="1:13" s="200" customFormat="1"/>
    <row r="6" spans="1:13" s="200" customFormat="1"/>
    <row r="7" spans="1:13" s="200" customFormat="1" ht="18.75">
      <c r="A7" s="208" t="s">
        <v>608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</row>
    <row r="8" spans="1:13" s="200" customFormat="1" ht="15.75">
      <c r="A8" s="201" t="s">
        <v>622</v>
      </c>
      <c r="B8" s="201" t="s">
        <v>609</v>
      </c>
      <c r="C8" s="201" t="s">
        <v>610</v>
      </c>
      <c r="D8" s="201" t="s">
        <v>611</v>
      </c>
      <c r="E8" s="201" t="s">
        <v>612</v>
      </c>
      <c r="F8" s="201" t="s">
        <v>613</v>
      </c>
      <c r="G8" s="201" t="s">
        <v>614</v>
      </c>
      <c r="H8" s="201" t="s">
        <v>615</v>
      </c>
      <c r="I8" s="201" t="s">
        <v>616</v>
      </c>
      <c r="J8" s="201" t="s">
        <v>617</v>
      </c>
      <c r="K8" s="201" t="s">
        <v>618</v>
      </c>
      <c r="L8" s="201" t="s">
        <v>619</v>
      </c>
      <c r="M8" s="201" t="s">
        <v>620</v>
      </c>
    </row>
    <row r="9" spans="1:13" s="201" customFormat="1" ht="15.75">
      <c r="A9" s="200">
        <v>1</v>
      </c>
      <c r="B9" s="200" t="s">
        <v>270</v>
      </c>
      <c r="C9" s="200" t="s">
        <v>621</v>
      </c>
      <c r="D9" s="200"/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>
      <c r="A10" s="200"/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</row>
  </sheetData>
  <mergeCells count="1">
    <mergeCell ref="A7:M7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workbookViewId="0">
      <selection activeCell="C1" sqref="C1"/>
    </sheetView>
  </sheetViews>
  <sheetFormatPr defaultColWidth="8.85546875" defaultRowHeight="12"/>
  <cols>
    <col min="1" max="1" width="23.7109375" style="150" customWidth="1"/>
    <col min="2" max="2" width="20" style="150" customWidth="1"/>
    <col min="3" max="3" width="21.42578125" style="150" customWidth="1"/>
    <col min="4" max="5" width="8.85546875" style="150"/>
    <col min="6" max="6" width="20.5703125" style="150" hidden="1" customWidth="1"/>
    <col min="7" max="7" width="26.7109375" style="150" hidden="1" customWidth="1"/>
    <col min="8" max="8" width="22.5703125" style="150" hidden="1" customWidth="1"/>
    <col min="9" max="16384" width="8.85546875" style="150"/>
  </cols>
  <sheetData>
    <row r="1" spans="1:8" ht="14.25">
      <c r="A1" s="52" t="s">
        <v>624</v>
      </c>
    </row>
    <row r="2" spans="1:8" ht="15">
      <c r="A2" s="53" t="s">
        <v>269</v>
      </c>
    </row>
    <row r="3" spans="1:8" ht="15">
      <c r="A3" s="53" t="s">
        <v>270</v>
      </c>
    </row>
    <row r="4" spans="1:8" ht="15">
      <c r="A4" s="53" t="s">
        <v>271</v>
      </c>
    </row>
    <row r="6" spans="1:8" ht="14.25">
      <c r="A6" s="52" t="s">
        <v>625</v>
      </c>
    </row>
    <row r="8" spans="1:8">
      <c r="A8" s="147" t="s">
        <v>402</v>
      </c>
      <c r="B8" s="148" t="s">
        <v>403</v>
      </c>
      <c r="C8" s="149" t="s">
        <v>601</v>
      </c>
      <c r="F8" s="147" t="s">
        <v>404</v>
      </c>
      <c r="G8" s="148" t="s">
        <v>405</v>
      </c>
      <c r="H8" s="149" t="s">
        <v>406</v>
      </c>
    </row>
    <row r="9" spans="1:8">
      <c r="A9" s="151" t="s">
        <v>407</v>
      </c>
      <c r="B9" s="152">
        <v>0</v>
      </c>
      <c r="C9" s="153">
        <v>0</v>
      </c>
      <c r="F9" s="151" t="s">
        <v>408</v>
      </c>
      <c r="G9" s="152"/>
      <c r="H9" s="153"/>
    </row>
    <row r="10" spans="1:8">
      <c r="A10" s="151" t="s">
        <v>409</v>
      </c>
      <c r="B10" s="152">
        <v>0</v>
      </c>
      <c r="C10" s="153">
        <v>0</v>
      </c>
      <c r="F10" s="151"/>
      <c r="G10" s="152"/>
      <c r="H10" s="153"/>
    </row>
    <row r="11" spans="1:8">
      <c r="A11" s="151" t="s">
        <v>410</v>
      </c>
      <c r="B11" s="153">
        <v>74</v>
      </c>
      <c r="C11" s="153"/>
      <c r="F11" s="151"/>
      <c r="G11" s="152"/>
      <c r="H11" s="153"/>
    </row>
    <row r="12" spans="1:8">
      <c r="A12" s="151" t="s">
        <v>411</v>
      </c>
      <c r="B12" s="153">
        <v>0</v>
      </c>
      <c r="C12" s="153">
        <v>0</v>
      </c>
      <c r="F12" s="151"/>
      <c r="G12" s="152"/>
      <c r="H12" s="153"/>
    </row>
    <row r="13" spans="1:8">
      <c r="A13" s="151" t="s">
        <v>412</v>
      </c>
      <c r="B13" s="153">
        <v>1231</v>
      </c>
      <c r="C13" s="153">
        <v>7176</v>
      </c>
      <c r="F13" s="154"/>
      <c r="G13" s="155"/>
      <c r="H13" s="156"/>
    </row>
    <row r="14" spans="1:8">
      <c r="A14" s="157" t="s">
        <v>602</v>
      </c>
      <c r="B14" s="158"/>
      <c r="C14" s="158"/>
      <c r="F14" s="159"/>
      <c r="G14" s="160"/>
      <c r="H14" s="160"/>
    </row>
    <row r="15" spans="1:8">
      <c r="A15" s="157" t="s">
        <v>413</v>
      </c>
      <c r="B15" s="158">
        <v>14349</v>
      </c>
      <c r="C15" s="158">
        <v>18372</v>
      </c>
      <c r="F15" s="159"/>
      <c r="G15" s="160"/>
      <c r="H15" s="160"/>
    </row>
    <row r="16" spans="1:8">
      <c r="A16" s="151" t="s">
        <v>414</v>
      </c>
      <c r="B16" s="156"/>
      <c r="C16" s="156">
        <v>443</v>
      </c>
    </row>
    <row r="17" spans="1:3">
      <c r="A17" s="159"/>
      <c r="B17" s="160"/>
      <c r="C17" s="160"/>
    </row>
    <row r="18" spans="1:3">
      <c r="A18" s="161" t="s">
        <v>415</v>
      </c>
      <c r="B18" s="162">
        <f>SUM(B9:B16)</f>
        <v>15654</v>
      </c>
      <c r="C18" s="162">
        <f>SUM(C9:C16)</f>
        <v>25991</v>
      </c>
    </row>
    <row r="19" spans="1:3">
      <c r="A19" s="161"/>
      <c r="B19" s="162"/>
      <c r="C19" s="162"/>
    </row>
    <row r="20" spans="1:3">
      <c r="A20" s="159" t="s">
        <v>416</v>
      </c>
      <c r="B20" s="162">
        <f>B16+B10</f>
        <v>0</v>
      </c>
      <c r="C20" s="162">
        <f>C16+C10</f>
        <v>443</v>
      </c>
    </row>
    <row r="21" spans="1:3">
      <c r="A21" s="159" t="s">
        <v>417</v>
      </c>
      <c r="B21" s="162">
        <f>B9+B11+B12+B13+B15</f>
        <v>15654</v>
      </c>
      <c r="C21" s="162">
        <f>C9+C11+C12+C13+C15</f>
        <v>25548</v>
      </c>
    </row>
    <row r="22" spans="1:3">
      <c r="A22" s="161"/>
      <c r="B22" s="162"/>
      <c r="C22" s="162"/>
    </row>
    <row r="24" spans="1:3">
      <c r="A24" s="147" t="s">
        <v>418</v>
      </c>
      <c r="B24" s="148" t="s">
        <v>403</v>
      </c>
      <c r="C24" s="149" t="s">
        <v>601</v>
      </c>
    </row>
    <row r="25" spans="1:3">
      <c r="A25" s="151" t="s">
        <v>407</v>
      </c>
      <c r="B25" s="153">
        <v>0</v>
      </c>
      <c r="C25" s="153">
        <v>0</v>
      </c>
    </row>
    <row r="26" spans="1:3">
      <c r="A26" s="151" t="s">
        <v>409</v>
      </c>
      <c r="B26" s="153">
        <v>-131</v>
      </c>
      <c r="C26" s="153"/>
    </row>
    <row r="27" spans="1:3">
      <c r="A27" s="151" t="s">
        <v>410</v>
      </c>
      <c r="B27" s="153">
        <v>-477</v>
      </c>
      <c r="C27" s="153">
        <v>-477</v>
      </c>
    </row>
    <row r="28" spans="1:3">
      <c r="A28" s="151" t="s">
        <v>411</v>
      </c>
      <c r="B28" s="153">
        <v>0</v>
      </c>
      <c r="C28" s="153">
        <v>-22</v>
      </c>
    </row>
    <row r="29" spans="1:3">
      <c r="A29" s="151" t="s">
        <v>412</v>
      </c>
      <c r="B29" s="153">
        <v>0</v>
      </c>
      <c r="C29" s="153">
        <v>0</v>
      </c>
    </row>
    <row r="30" spans="1:3">
      <c r="A30" s="151" t="s">
        <v>419</v>
      </c>
      <c r="B30" s="153">
        <v>-12</v>
      </c>
      <c r="C30" s="153">
        <v>-14</v>
      </c>
    </row>
    <row r="31" spans="1:3">
      <c r="A31" s="151" t="s">
        <v>420</v>
      </c>
      <c r="B31" s="153">
        <v>0</v>
      </c>
      <c r="C31" s="153">
        <v>-4</v>
      </c>
    </row>
    <row r="32" spans="1:3">
      <c r="A32" s="151" t="s">
        <v>603</v>
      </c>
      <c r="B32" s="153"/>
      <c r="C32" s="153">
        <v>-9</v>
      </c>
    </row>
    <row r="33" spans="1:3">
      <c r="A33" s="151" t="s">
        <v>414</v>
      </c>
      <c r="B33" s="153"/>
      <c r="C33" s="153"/>
    </row>
    <row r="34" spans="1:3">
      <c r="A34" s="159"/>
      <c r="B34" s="160"/>
      <c r="C34" s="160"/>
    </row>
    <row r="35" spans="1:3">
      <c r="A35" s="161" t="s">
        <v>422</v>
      </c>
      <c r="B35" s="162">
        <f>SUM(B25:B33)</f>
        <v>-620</v>
      </c>
      <c r="C35" s="162">
        <f>SUM(C25:C33)</f>
        <v>-526</v>
      </c>
    </row>
    <row r="36" spans="1:3">
      <c r="A36" s="161"/>
      <c r="B36" s="162"/>
      <c r="C36" s="162"/>
    </row>
    <row r="37" spans="1:3">
      <c r="A37" s="159" t="s">
        <v>423</v>
      </c>
      <c r="B37" s="162">
        <f>(B33+B26)</f>
        <v>-131</v>
      </c>
      <c r="C37" s="162">
        <f>(C33+C26)</f>
        <v>0</v>
      </c>
    </row>
    <row r="38" spans="1:3">
      <c r="A38" s="159" t="s">
        <v>424</v>
      </c>
      <c r="B38" s="162">
        <f>B27+B30</f>
        <v>-489</v>
      </c>
      <c r="C38" s="162">
        <f>C27+C30+C31+C32+C28</f>
        <v>-526</v>
      </c>
    </row>
    <row r="40" spans="1:3">
      <c r="A40" s="147" t="s">
        <v>604</v>
      </c>
      <c r="B40" s="148" t="s">
        <v>403</v>
      </c>
      <c r="C40" s="149" t="s">
        <v>601</v>
      </c>
    </row>
    <row r="41" spans="1:3" hidden="1">
      <c r="A41" s="151" t="s">
        <v>407</v>
      </c>
      <c r="B41" s="153">
        <v>0</v>
      </c>
      <c r="C41" s="153">
        <v>0</v>
      </c>
    </row>
    <row r="42" spans="1:3" hidden="1">
      <c r="A42" s="151" t="s">
        <v>409</v>
      </c>
      <c r="B42" s="153">
        <v>0</v>
      </c>
      <c r="C42" s="153">
        <v>0</v>
      </c>
    </row>
    <row r="43" spans="1:3">
      <c r="A43" s="151" t="s">
        <v>410</v>
      </c>
      <c r="B43" s="153">
        <v>563</v>
      </c>
      <c r="C43" s="153">
        <v>343</v>
      </c>
    </row>
    <row r="44" spans="1:3">
      <c r="A44" s="151" t="s">
        <v>411</v>
      </c>
      <c r="B44" s="153">
        <v>1110</v>
      </c>
      <c r="C44" s="153">
        <v>1316</v>
      </c>
    </row>
    <row r="45" spans="1:3">
      <c r="A45" s="151" t="s">
        <v>412</v>
      </c>
      <c r="B45" s="153">
        <v>35893</v>
      </c>
      <c r="C45" s="153">
        <v>17143</v>
      </c>
    </row>
    <row r="46" spans="1:3">
      <c r="A46" s="157" t="s">
        <v>602</v>
      </c>
      <c r="B46" s="158"/>
      <c r="C46" s="158">
        <v>929</v>
      </c>
    </row>
    <row r="47" spans="1:3" hidden="1">
      <c r="A47" s="157" t="s">
        <v>603</v>
      </c>
      <c r="B47" s="158"/>
      <c r="C47" s="158"/>
    </row>
    <row r="48" spans="1:3">
      <c r="A48" s="157" t="s">
        <v>605</v>
      </c>
      <c r="B48" s="158"/>
      <c r="C48" s="158">
        <v>1662</v>
      </c>
    </row>
    <row r="49" spans="1:3">
      <c r="A49" s="157" t="s">
        <v>413</v>
      </c>
      <c r="B49" s="158">
        <v>98590</v>
      </c>
      <c r="C49" s="158">
        <v>93203</v>
      </c>
    </row>
    <row r="50" spans="1:3">
      <c r="A50" s="154" t="s">
        <v>425</v>
      </c>
      <c r="B50" s="156">
        <v>3792</v>
      </c>
      <c r="C50" s="156">
        <v>7664</v>
      </c>
    </row>
    <row r="51" spans="1:3">
      <c r="A51" s="159"/>
      <c r="B51" s="160"/>
      <c r="C51" s="160"/>
    </row>
    <row r="52" spans="1:3">
      <c r="A52" s="161" t="s">
        <v>426</v>
      </c>
      <c r="B52" s="162">
        <f>SUM(B41:B50)</f>
        <v>139948</v>
      </c>
      <c r="C52" s="162">
        <f>SUM(C41:C50)</f>
        <v>122260</v>
      </c>
    </row>
    <row r="53" spans="1:3">
      <c r="A53" s="161"/>
      <c r="B53" s="162"/>
      <c r="C53" s="162"/>
    </row>
    <row r="54" spans="1:3">
      <c r="A54" s="159" t="s">
        <v>427</v>
      </c>
      <c r="B54" s="162">
        <f>(B42+B50)</f>
        <v>3792</v>
      </c>
      <c r="C54" s="162">
        <f>(C42+C50)</f>
        <v>7664</v>
      </c>
    </row>
    <row r="55" spans="1:3">
      <c r="A55" s="159" t="s">
        <v>428</v>
      </c>
      <c r="B55" s="163">
        <f>(B41+B43+B44+B45+B49)</f>
        <v>136156</v>
      </c>
      <c r="C55" s="162">
        <f>(C41+C43+C44+C45+C49+C46+C48)</f>
        <v>114596</v>
      </c>
    </row>
    <row r="56" spans="1:3">
      <c r="A56" s="164"/>
    </row>
    <row r="57" spans="1:3">
      <c r="A57" s="147" t="s">
        <v>606</v>
      </c>
      <c r="B57" s="148" t="s">
        <v>403</v>
      </c>
      <c r="C57" s="149" t="s">
        <v>601</v>
      </c>
    </row>
    <row r="58" spans="1:3">
      <c r="A58" s="151" t="s">
        <v>407</v>
      </c>
      <c r="B58" s="153">
        <v>5</v>
      </c>
      <c r="C58" s="153"/>
    </row>
    <row r="59" spans="1:3">
      <c r="A59" s="151" t="s">
        <v>409</v>
      </c>
      <c r="B59" s="153">
        <v>326</v>
      </c>
      <c r="C59" s="153">
        <v>486</v>
      </c>
    </row>
    <row r="60" spans="1:3">
      <c r="A60" s="151" t="s">
        <v>410</v>
      </c>
      <c r="B60" s="153">
        <v>3082</v>
      </c>
      <c r="C60" s="153">
        <v>3313</v>
      </c>
    </row>
    <row r="61" spans="1:3">
      <c r="A61" s="151" t="s">
        <v>411</v>
      </c>
      <c r="B61" s="153">
        <f>317</f>
        <v>317</v>
      </c>
      <c r="C61" s="153">
        <v>92</v>
      </c>
    </row>
    <row r="62" spans="1:3" hidden="1">
      <c r="A62" s="151" t="s">
        <v>412</v>
      </c>
      <c r="B62" s="153"/>
      <c r="C62" s="153"/>
    </row>
    <row r="63" spans="1:3">
      <c r="A63" s="151" t="s">
        <v>419</v>
      </c>
      <c r="B63" s="153">
        <v>26</v>
      </c>
      <c r="C63" s="153">
        <v>11</v>
      </c>
    </row>
    <row r="64" spans="1:3">
      <c r="A64" s="151" t="s">
        <v>420</v>
      </c>
      <c r="B64" s="153"/>
      <c r="C64" s="153">
        <v>11</v>
      </c>
    </row>
    <row r="65" spans="1:3">
      <c r="A65" s="151" t="s">
        <v>603</v>
      </c>
      <c r="B65" s="153"/>
      <c r="C65" s="153">
        <v>9</v>
      </c>
    </row>
    <row r="66" spans="1:3">
      <c r="A66" s="151" t="s">
        <v>429</v>
      </c>
      <c r="B66" s="153">
        <v>85</v>
      </c>
      <c r="C66" s="153">
        <v>3</v>
      </c>
    </row>
    <row r="67" spans="1:3">
      <c r="A67" s="151" t="s">
        <v>607</v>
      </c>
      <c r="B67" s="153"/>
      <c r="C67" s="153">
        <v>162</v>
      </c>
    </row>
    <row r="68" spans="1:3">
      <c r="A68" s="151" t="s">
        <v>414</v>
      </c>
      <c r="B68" s="153">
        <v>3476</v>
      </c>
      <c r="C68" s="153">
        <v>4608</v>
      </c>
    </row>
    <row r="69" spans="1:3" hidden="1">
      <c r="A69" s="154" t="s">
        <v>421</v>
      </c>
      <c r="B69" s="156"/>
      <c r="C69" s="156"/>
    </row>
    <row r="71" spans="1:3">
      <c r="A71" s="165" t="s">
        <v>430</v>
      </c>
      <c r="B71" s="166">
        <f>SUM(B58:B69)</f>
        <v>7317</v>
      </c>
      <c r="C71" s="166">
        <f>SUM(C58:C69)</f>
        <v>8695</v>
      </c>
    </row>
    <row r="73" spans="1:3">
      <c r="A73" s="159" t="s">
        <v>431</v>
      </c>
      <c r="B73" s="167">
        <f>B68+B59</f>
        <v>3802</v>
      </c>
      <c r="C73" s="167">
        <f>C68+C59</f>
        <v>5094</v>
      </c>
    </row>
    <row r="74" spans="1:3">
      <c r="A74" s="159" t="s">
        <v>432</v>
      </c>
      <c r="B74" s="168">
        <f>B58+B60+B61+B63+B66</f>
        <v>3515</v>
      </c>
      <c r="C74" s="168">
        <f>C58+C60+C61+C63+C66+C64+C65+C67</f>
        <v>3601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108</v>
      </c>
      <c r="C1" s="19" t="s">
        <v>192</v>
      </c>
      <c r="E1" s="9" t="s">
        <v>193</v>
      </c>
      <c r="G1" s="10" t="s">
        <v>109</v>
      </c>
    </row>
    <row r="2" spans="1:18">
      <c r="A2" s="20" t="s">
        <v>1</v>
      </c>
      <c r="B2" s="20" t="s">
        <v>2</v>
      </c>
      <c r="C2" s="9" t="s">
        <v>3</v>
      </c>
      <c r="E2" s="11" t="s">
        <v>195</v>
      </c>
      <c r="G2" s="4" t="s">
        <v>196</v>
      </c>
      <c r="H2" s="5" t="s">
        <v>194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31</v>
      </c>
      <c r="B4" s="19" t="s">
        <v>32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197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110</v>
      </c>
      <c r="B5" s="19" t="s">
        <v>111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198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33</v>
      </c>
      <c r="B6" s="19" t="s">
        <v>34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199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35</v>
      </c>
      <c r="B7" s="19" t="s">
        <v>36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200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37</v>
      </c>
      <c r="B8" s="19" t="s">
        <v>38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200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39</v>
      </c>
      <c r="B9" s="19" t="s">
        <v>40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201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41</v>
      </c>
      <c r="B10" s="19" t="s">
        <v>42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199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43</v>
      </c>
      <c r="B11" s="19" t="s">
        <v>44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201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45</v>
      </c>
      <c r="B12" s="19" t="s">
        <v>46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201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106</v>
      </c>
      <c r="B13" s="19" t="s">
        <v>107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199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47</v>
      </c>
      <c r="B14" s="19" t="s">
        <v>48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201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49</v>
      </c>
      <c r="B15" s="19" t="s">
        <v>50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202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51</v>
      </c>
      <c r="B16" s="19" t="s">
        <v>52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201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53</v>
      </c>
      <c r="B17" s="19" t="s">
        <v>54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201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55</v>
      </c>
      <c r="B18" s="19" t="s">
        <v>56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202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57</v>
      </c>
      <c r="B19" s="19" t="s">
        <v>58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199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59</v>
      </c>
      <c r="B20" s="19" t="s">
        <v>60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199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61</v>
      </c>
      <c r="B21" s="19" t="s">
        <v>62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203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63</v>
      </c>
      <c r="B22" s="19" t="s">
        <v>64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202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112</v>
      </c>
      <c r="B23" s="19" t="s">
        <v>113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201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65</v>
      </c>
      <c r="B24" s="19" t="s">
        <v>66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67</v>
      </c>
      <c r="B25" s="19" t="s">
        <v>68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201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69</v>
      </c>
      <c r="B26" s="19" t="s">
        <v>70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202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71</v>
      </c>
      <c r="B27" s="19" t="s">
        <v>72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114</v>
      </c>
      <c r="B28" s="19" t="s">
        <v>115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199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116</v>
      </c>
      <c r="B29" s="19" t="s">
        <v>117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202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118</v>
      </c>
      <c r="B30" s="19" t="s">
        <v>119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199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120</v>
      </c>
      <c r="B31" s="19" t="s">
        <v>121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199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122</v>
      </c>
      <c r="B32" s="19" t="s">
        <v>123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199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124</v>
      </c>
      <c r="B33" s="19" t="s">
        <v>125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199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126</v>
      </c>
      <c r="B34" s="19" t="s">
        <v>127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201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128</v>
      </c>
      <c r="B35" s="21" t="s">
        <v>129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199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73</v>
      </c>
      <c r="B36" s="19" t="s">
        <v>74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75</v>
      </c>
      <c r="B37" s="19" t="s">
        <v>30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199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199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76</v>
      </c>
      <c r="B39" s="19" t="s">
        <v>77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201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130</v>
      </c>
      <c r="B40" s="19" t="s">
        <v>131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199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78</v>
      </c>
      <c r="B41" s="19" t="s">
        <v>79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132</v>
      </c>
      <c r="B42" s="19" t="s">
        <v>133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201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80</v>
      </c>
      <c r="B44" s="19" t="s">
        <v>81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204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82</v>
      </c>
      <c r="B45" s="19" t="s">
        <v>83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199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134</v>
      </c>
      <c r="B46" s="19" t="s">
        <v>135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199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136</v>
      </c>
      <c r="B47" s="19" t="s">
        <v>137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199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138</v>
      </c>
      <c r="B48" s="19" t="s">
        <v>139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199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84</v>
      </c>
      <c r="B49" s="19" t="s">
        <v>85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205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140</v>
      </c>
      <c r="B50" s="19" t="s">
        <v>141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205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142</v>
      </c>
      <c r="B51" s="19" t="s">
        <v>143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205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144</v>
      </c>
      <c r="B52" s="19" t="s">
        <v>145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205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146</v>
      </c>
      <c r="B53" s="19" t="s">
        <v>147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206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148</v>
      </c>
      <c r="B54" s="19" t="s">
        <v>149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206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150</v>
      </c>
      <c r="B55" s="19" t="s">
        <v>151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206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152</v>
      </c>
      <c r="B56" s="19" t="s">
        <v>153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206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154</v>
      </c>
      <c r="B57" s="19" t="s">
        <v>155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206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156</v>
      </c>
      <c r="B58" s="19" t="s">
        <v>157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201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158</v>
      </c>
      <c r="B59" s="19" t="s">
        <v>159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201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160</v>
      </c>
      <c r="B60" s="19" t="s">
        <v>161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201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162</v>
      </c>
      <c r="B61" s="19" t="s">
        <v>163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201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164</v>
      </c>
      <c r="B62" s="19" t="s">
        <v>165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201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166</v>
      </c>
      <c r="B63" s="19" t="s">
        <v>167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168</v>
      </c>
      <c r="B64" s="19" t="s">
        <v>169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201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86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199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87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199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170</v>
      </c>
      <c r="B67" s="19" t="s">
        <v>171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199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88</v>
      </c>
      <c r="B68" s="19" t="s">
        <v>89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201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90</v>
      </c>
      <c r="B70" s="19" t="s">
        <v>91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92</v>
      </c>
      <c r="B72" s="19" t="s">
        <v>93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207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94</v>
      </c>
      <c r="B73" s="19" t="s">
        <v>95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96</v>
      </c>
      <c r="B74" s="19" t="s">
        <v>97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172</v>
      </c>
      <c r="B75" s="19" t="s">
        <v>173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208</v>
      </c>
      <c r="K76" s="18">
        <v>2.9999974766727025E-3</v>
      </c>
      <c r="L76" s="8"/>
      <c r="M76" s="27" t="s">
        <v>194</v>
      </c>
      <c r="N76" s="27"/>
      <c r="O76" s="27"/>
      <c r="P76" s="27"/>
      <c r="Q76" s="27"/>
      <c r="R76" s="27"/>
    </row>
    <row r="77" spans="1:18">
      <c r="A77" s="19" t="s">
        <v>174</v>
      </c>
      <c r="B77" s="19" t="s">
        <v>175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176</v>
      </c>
      <c r="B78" s="19" t="s">
        <v>177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178</v>
      </c>
      <c r="B79" s="19" t="s">
        <v>179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209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29</v>
      </c>
      <c r="B82" s="19" t="s">
        <v>28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98</v>
      </c>
      <c r="B83" s="3" t="s">
        <v>99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100</v>
      </c>
      <c r="B84" s="3" t="s">
        <v>101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180</v>
      </c>
      <c r="B85" s="3" t="s">
        <v>181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182</v>
      </c>
      <c r="B86" s="3" t="s">
        <v>183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184</v>
      </c>
      <c r="B87" s="3" t="s">
        <v>185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186</v>
      </c>
      <c r="B88" s="3" t="s">
        <v>187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188</v>
      </c>
      <c r="B89" s="3" t="s">
        <v>189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102</v>
      </c>
      <c r="B90" s="3" t="s">
        <v>103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190</v>
      </c>
      <c r="B91" s="14" t="s">
        <v>191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104</v>
      </c>
      <c r="B92" s="3" t="s">
        <v>105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210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211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2.Pasqyra e Pozicioni Financiar</vt:lpstr>
      <vt:lpstr>Pasqyra e performances (natyra)</vt:lpstr>
      <vt:lpstr>Pasqyra e ndryshimeve ne kapita</vt:lpstr>
      <vt:lpstr>Pasqyra e mjeteve monetare</vt:lpstr>
      <vt:lpstr>Pasqyra e Aktiveve Afatgjata </vt:lpstr>
      <vt:lpstr>Mjete ne pronesi te kompanise</vt:lpstr>
      <vt:lpstr>Palet e lidhura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Juventila Teqja</cp:lastModifiedBy>
  <cp:lastPrinted>2016-10-03T09:59:38Z</cp:lastPrinted>
  <dcterms:created xsi:type="dcterms:W3CDTF">2012-01-19T09:31:29Z</dcterms:created>
  <dcterms:modified xsi:type="dcterms:W3CDTF">2021-07-27T08:55:30Z</dcterms:modified>
</cp:coreProperties>
</file>