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340"/>
  </bookViews>
  <sheets>
    <sheet name="Kopertina" sheetId="2" r:id="rId1"/>
    <sheet name="Aktivet" sheetId="3" r:id="rId2"/>
    <sheet name="Pasivet" sheetId="4" r:id="rId3"/>
    <sheet name="Rezultati" sheetId="5" r:id="rId4"/>
    <sheet name="Fluksi" sheetId="6" r:id="rId5"/>
    <sheet name="Kapitali" sheetId="7" r:id="rId6"/>
    <sheet name="Ndih.fluksi" sheetId="8" r:id="rId7"/>
    <sheet name="1" sheetId="9" r:id="rId8"/>
    <sheet name="2" sheetId="10" r:id="rId9"/>
    <sheet name="Dek.An.Ardh." sheetId="13" r:id="rId10"/>
    <sheet name="A.A.Mat." sheetId="11" r:id="rId11"/>
    <sheet name="Pasq.1,2,3" sheetId="12" r:id="rId12"/>
    <sheet name="Inv.Guzh." sheetId="14" r:id="rId13"/>
    <sheet name="Inv.Barit" sheetId="15" r:id="rId14"/>
    <sheet name="Inv.Mj.Transp." sheetId="16" r:id="rId15"/>
  </sheets>
  <externalReferences>
    <externalReference r:id="rId16"/>
  </externalReferences>
  <calcPr calcId="124519"/>
</workbook>
</file>

<file path=xl/calcChain.xml><?xml version="1.0" encoding="utf-8"?>
<calcChain xmlns="http://schemas.openxmlformats.org/spreadsheetml/2006/main">
  <c r="E12" i="16"/>
  <c r="F32" i="15"/>
  <c r="F26"/>
  <c r="F19"/>
  <c r="F16"/>
  <c r="F40" s="1"/>
  <c r="F42" s="1"/>
  <c r="F95" i="14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6"/>
  <c r="F65"/>
  <c r="F64"/>
  <c r="F63"/>
  <c r="F62"/>
  <c r="F61"/>
  <c r="F60"/>
  <c r="F59"/>
  <c r="F57"/>
  <c r="F56"/>
  <c r="F55"/>
  <c r="F54"/>
  <c r="F53"/>
  <c r="F52"/>
  <c r="F51"/>
  <c r="F49"/>
  <c r="F48"/>
  <c r="F46"/>
  <c r="F45"/>
  <c r="F44"/>
  <c r="F43"/>
  <c r="F42"/>
  <c r="F41"/>
  <c r="F40"/>
  <c r="F39"/>
  <c r="F38"/>
  <c r="F37"/>
  <c r="F35"/>
  <c r="F34"/>
  <c r="F33"/>
  <c r="F32"/>
  <c r="F30"/>
  <c r="F29"/>
  <c r="F28"/>
  <c r="F27"/>
  <c r="F26"/>
  <c r="F25"/>
  <c r="F23"/>
  <c r="F22"/>
  <c r="F20"/>
  <c r="F19"/>
  <c r="F18"/>
  <c r="F17"/>
  <c r="F16"/>
  <c r="F15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F14"/>
  <c r="F13"/>
  <c r="F12"/>
  <c r="F11"/>
  <c r="F10"/>
  <c r="F9"/>
  <c r="F96" s="1"/>
  <c r="H146" i="12" l="1"/>
  <c r="H147"/>
  <c r="J51" i="13"/>
  <c r="H51"/>
  <c r="J36"/>
  <c r="J42" s="1"/>
  <c r="J43" s="1"/>
  <c r="H36"/>
  <c r="J9"/>
  <c r="E36" i="11"/>
  <c r="F36"/>
  <c r="G36"/>
  <c r="D36"/>
  <c r="E25"/>
  <c r="F25"/>
  <c r="G25"/>
  <c r="D25"/>
  <c r="E14"/>
  <c r="F14"/>
  <c r="G14"/>
  <c r="D14"/>
  <c r="J60" i="12" l="1"/>
  <c r="H134" l="1"/>
  <c r="H129"/>
  <c r="H120"/>
  <c r="H116"/>
  <c r="J86"/>
  <c r="I86"/>
  <c r="J70"/>
  <c r="I70"/>
  <c r="J66"/>
  <c r="I66"/>
  <c r="J91"/>
  <c r="I60"/>
  <c r="J16"/>
  <c r="I16"/>
  <c r="J12"/>
  <c r="I12"/>
  <c r="J8"/>
  <c r="J24" s="1"/>
  <c r="I8"/>
  <c r="I24" s="1"/>
  <c r="F21" i="5" l="1"/>
  <c r="H97" i="10"/>
  <c r="I97"/>
  <c r="G97"/>
  <c r="F11" i="6"/>
  <c r="F20" i="5"/>
  <c r="G24" l="1"/>
  <c r="L97" i="10"/>
  <c r="K97"/>
  <c r="J97"/>
  <c r="L51"/>
  <c r="L44"/>
  <c r="M18"/>
  <c r="L11"/>
  <c r="I25" i="8"/>
  <c r="J24"/>
  <c r="J23"/>
  <c r="J21"/>
  <c r="G21"/>
  <c r="F21"/>
  <c r="G20"/>
  <c r="F20"/>
  <c r="J19"/>
  <c r="E19"/>
  <c r="D19"/>
  <c r="F19" s="1"/>
  <c r="G18"/>
  <c r="F18"/>
  <c r="J17"/>
  <c r="E17"/>
  <c r="D17"/>
  <c r="F17" s="1"/>
  <c r="J16"/>
  <c r="E16"/>
  <c r="E25" s="1"/>
  <c r="D16"/>
  <c r="G15"/>
  <c r="F15"/>
  <c r="G14"/>
  <c r="F14"/>
  <c r="G13"/>
  <c r="F13"/>
  <c r="J8"/>
  <c r="I9"/>
  <c r="H9"/>
  <c r="H23" i="7"/>
  <c r="G18"/>
  <c r="G23" s="1"/>
  <c r="F18"/>
  <c r="F23" s="1"/>
  <c r="E18"/>
  <c r="E23" s="1"/>
  <c r="D18"/>
  <c r="I17"/>
  <c r="I16"/>
  <c r="I15"/>
  <c r="I14"/>
  <c r="I13"/>
  <c r="I12"/>
  <c r="I11"/>
  <c r="G34" i="6"/>
  <c r="G27"/>
  <c r="F27"/>
  <c r="G15"/>
  <c r="G13"/>
  <c r="G11"/>
  <c r="G40" s="1"/>
  <c r="G42" s="1"/>
  <c r="F41" s="1"/>
  <c r="F27" i="5"/>
  <c r="G29"/>
  <c r="F24"/>
  <c r="F29" s="1"/>
  <c r="G20"/>
  <c r="G21" s="1"/>
  <c r="G30" s="1"/>
  <c r="G32" s="1"/>
  <c r="F15"/>
  <c r="F30" s="1"/>
  <c r="H43" i="4"/>
  <c r="G43"/>
  <c r="H35"/>
  <c r="H28"/>
  <c r="G28"/>
  <c r="H27"/>
  <c r="G27"/>
  <c r="H24"/>
  <c r="G24"/>
  <c r="H21"/>
  <c r="G21"/>
  <c r="H19"/>
  <c r="G19"/>
  <c r="G16"/>
  <c r="H14"/>
  <c r="H12"/>
  <c r="G12"/>
  <c r="H11"/>
  <c r="G11"/>
  <c r="H9"/>
  <c r="H34" s="1"/>
  <c r="H54" s="1"/>
  <c r="H39" i="3"/>
  <c r="G39"/>
  <c r="H38"/>
  <c r="G38"/>
  <c r="H37"/>
  <c r="G37"/>
  <c r="H35"/>
  <c r="H32"/>
  <c r="H22"/>
  <c r="G18"/>
  <c r="H14"/>
  <c r="G14"/>
  <c r="H10"/>
  <c r="G10"/>
  <c r="H9"/>
  <c r="H47" s="1"/>
  <c r="D23" i="7" l="1"/>
  <c r="I18"/>
  <c r="I23"/>
  <c r="G17" i="8"/>
  <c r="G19"/>
  <c r="J7"/>
  <c r="J9" s="1"/>
  <c r="F16"/>
  <c r="G16"/>
  <c r="F37" i="5"/>
  <c r="F32"/>
  <c r="F39" l="1"/>
  <c r="F40" s="1"/>
  <c r="F41" s="1"/>
  <c r="G32" i="3"/>
  <c r="G36"/>
  <c r="G14" i="4"/>
  <c r="G9" s="1"/>
  <c r="G34" s="1"/>
  <c r="G22" i="3"/>
  <c r="G9" s="1"/>
  <c r="G38" i="4"/>
  <c r="G42"/>
  <c r="G35" i="3" l="1"/>
  <c r="F36" i="6"/>
  <c r="F34" s="1"/>
  <c r="F40" s="1"/>
  <c r="F42" s="1"/>
  <c r="G47" i="3"/>
  <c r="G24" i="8"/>
  <c r="F24"/>
  <c r="G23"/>
  <c r="F23"/>
  <c r="H22"/>
  <c r="D25"/>
  <c r="F22"/>
  <c r="F25" s="1"/>
  <c r="G22"/>
  <c r="G25" s="1"/>
  <c r="G35" i="4"/>
  <c r="G54"/>
  <c r="H25" i="8" l="1"/>
  <c r="J22"/>
  <c r="J25" s="1"/>
  <c r="I91" i="12" l="1"/>
</calcChain>
</file>

<file path=xl/sharedStrings.xml><?xml version="1.0" encoding="utf-8"?>
<sst xmlns="http://schemas.openxmlformats.org/spreadsheetml/2006/main" count="1349" uniqueCount="773">
  <si>
    <t>Arka</t>
  </si>
  <si>
    <t>Banka</t>
  </si>
  <si>
    <t>Shuma</t>
  </si>
  <si>
    <t>Toka</t>
  </si>
  <si>
    <t>Ndertesa</t>
  </si>
  <si>
    <t>Kliente</t>
  </si>
  <si>
    <t>Tvsh</t>
  </si>
  <si>
    <t>Pagat e personelit</t>
  </si>
  <si>
    <t>Tatim mbi fitimin</t>
  </si>
  <si>
    <t>Emertimi dhe Forma ligjore</t>
  </si>
  <si>
    <t>ALFAZED shpk  TIRANE</t>
  </si>
  <si>
    <t>NIPT -i</t>
  </si>
  <si>
    <t>J82229006N</t>
  </si>
  <si>
    <t>Adresa e Selise</t>
  </si>
  <si>
    <t>Sky Tower,Rr.Deshmoret e 4 Shkurtit</t>
  </si>
  <si>
    <t>TIRANE</t>
  </si>
  <si>
    <t>Data e krijimit</t>
  </si>
  <si>
    <t>29.10.1998</t>
  </si>
  <si>
    <t>Nr. i  Regjistrit  Tregetar</t>
  </si>
  <si>
    <t>Veprimtaria  Kryesore</t>
  </si>
  <si>
    <t>Tregeti me shumice e pakice,</t>
  </si>
  <si>
    <t>Veprimtari ne fushen e ushqimit social</t>
  </si>
  <si>
    <t>P A S Q Y R A T     F I N A N C I A R E</t>
  </si>
  <si>
    <t xml:space="preserve">(  Ne zbatim te Standartit Kombetar te Kontabilitetit Nr.2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</si>
  <si>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</si>
  <si>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</si>
  <si>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</si>
  <si>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</si>
  <si>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</si>
  <si>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</si>
  <si>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</si>
  <si>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</si>
  <si>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</si>
  <si>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</si>
  <si>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</si>
  <si>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</si>
  <si>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Viti   2010</t>
  </si>
  <si>
    <t xml:space="preserve">Shoqeria "Alfazed" shpk Tirane </t>
  </si>
  <si>
    <t>Ne   Leke</t>
  </si>
  <si>
    <t>Nr</t>
  </si>
  <si>
    <t>A   K   T   I   V   E   T</t>
  </si>
  <si>
    <t>Shenime</t>
  </si>
  <si>
    <t>Periudha</t>
  </si>
  <si>
    <t>Raportuese</t>
  </si>
  <si>
    <t>Para ardhese</t>
  </si>
  <si>
    <t>I</t>
  </si>
  <si>
    <t>A K T I V E T    A F A T S H K U R T R A</t>
  </si>
  <si>
    <t>Aktivet  monetare</t>
  </si>
  <si>
    <t>&gt;</t>
  </si>
  <si>
    <t>Derivative dhe aktive te mbajtura per tregtim</t>
  </si>
  <si>
    <t>Aktive te tjera financiare afatshkurtra</t>
  </si>
  <si>
    <t>Debitore,Kreditore te tjere</t>
  </si>
  <si>
    <t>Te drejta e detyrime ndaj ortakeve</t>
  </si>
  <si>
    <t>Inventari</t>
  </si>
  <si>
    <t>Lendet e para</t>
  </si>
  <si>
    <t>Inventari Imet</t>
  </si>
  <si>
    <t>Prodhim ne proces</t>
  </si>
  <si>
    <t>Produkte te gatshme</t>
  </si>
  <si>
    <t>Mallra per rishitje</t>
  </si>
  <si>
    <t>Parapagesa per furnizime</t>
  </si>
  <si>
    <t>Aktive biologjike afatshkurtra</t>
  </si>
  <si>
    <t>Aktive afatshkurtra te mbajtura per rishitje</t>
  </si>
  <si>
    <t>Parapagime dhe shpenzime te shtyra</t>
  </si>
  <si>
    <t>Shpenzime te periudhave te ardhshme</t>
  </si>
  <si>
    <t>II</t>
  </si>
  <si>
    <t>A K T I V E T    A F A T G J A T A</t>
  </si>
  <si>
    <t>Investimet  financiare afatgjata</t>
  </si>
  <si>
    <t>Aktive afatgjata materiale</t>
  </si>
  <si>
    <t>Mjete Tramnsporti</t>
  </si>
  <si>
    <t>Makineri dhe paisje</t>
  </si>
  <si>
    <t>Paisje Zyre Informatike</t>
  </si>
  <si>
    <t>Aktivet biologjike afatgjata</t>
  </si>
  <si>
    <t>Aktive afatgjata jo materiale</t>
  </si>
  <si>
    <t>Kapitali aksioner i pa paguar</t>
  </si>
  <si>
    <t>Aktive te tjera afatgjata</t>
  </si>
  <si>
    <t>T O T A L I     A K T I V E V E   ( I + II )</t>
  </si>
  <si>
    <t>PASIVET  DHE  KAPITALI</t>
  </si>
  <si>
    <t>P A S I V E T      A F A T S H K U R T E R A</t>
  </si>
  <si>
    <t>Derivativet</t>
  </si>
  <si>
    <t>Huamarjet</t>
  </si>
  <si>
    <t>Overdraftet bankare</t>
  </si>
  <si>
    <t>Huamarrje afat shkuatra</t>
  </si>
  <si>
    <t>Huat  dhe  parapagimet</t>
  </si>
  <si>
    <t>Te pagushme ndaj furnitoreve</t>
  </si>
  <si>
    <t>Te pagushme ndaj punonjesve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</si>
  <si>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</si>
  <si>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</si>
  <si>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</si>
  <si>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</si>
  <si>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</si>
  <si>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</si>
  <si>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 tjere</t>
  </si>
  <si>
    <t>Grantet dhe te ardhurat e shtyra</t>
  </si>
  <si>
    <t>Provizionet afatshkurtra</t>
  </si>
  <si>
    <t>P A S I V E T      A F A T G J A T A</t>
  </si>
  <si>
    <t>Huat  afatgjata</t>
  </si>
  <si>
    <t>Hua,bono dhe detyrime nga qeraja financiare</t>
  </si>
  <si>
    <t>Bono te konvertueshme</t>
  </si>
  <si>
    <t>Huamarje te tjera afatgjata</t>
  </si>
  <si>
    <t>Provizionet afatgjata</t>
  </si>
  <si>
    <t>T O T A L I      P A S I V E V E      ( I+II )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</si>
  <si>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</si>
  <si>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</si>
  <si>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</si>
  <si>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</si>
  <si>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</si>
  <si>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</si>
  <si>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aksionet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</si>
  <si>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</si>
  <si>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</si>
  <si>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</si>
  <si>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</si>
  <si>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</si>
  <si>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TOTALI   PASIVEVE   DHE   KAPITALIT  (I+II+III)</t>
  </si>
  <si>
    <t>Pasqyrat    Financiare    te    Vitit   2010</t>
  </si>
  <si>
    <t xml:space="preserve">Shoqeria "Alfazed" shpk Tirane  </t>
  </si>
  <si>
    <t>(  Bazuar ne klasifikimin e Shpenzimeve sipas Natyres  )</t>
  </si>
  <si>
    <t>Pershkrimi  i  Elementeve</t>
  </si>
  <si>
    <t>Shitjet neto</t>
  </si>
  <si>
    <t>Te ardhura te tjera nga veprimtaria e shfrytezimit</t>
  </si>
  <si>
    <t>Ndrysh.ne invent.prod.gatshme e prodhimit ne proces</t>
  </si>
  <si>
    <t>Materialet e konsumuara</t>
  </si>
  <si>
    <t>Kosto e punes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</si>
  <si>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</si>
  <si>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</si>
  <si>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</si>
  <si>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</si>
  <si>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</si>
  <si>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njesite e kontrolluara</t>
  </si>
  <si>
    <t>Te ardhurat dhe shpenzimet financiare nga pjesemarrjet</t>
  </si>
  <si>
    <t xml:space="preserve">Te ardhurat dhe shpenzimet financiare </t>
  </si>
  <si>
    <t xml:space="preserve">Te ardh.e shpenz. financ.nga inves.te tjera financ.afatgjata </t>
  </si>
  <si>
    <t>Te ardhurat dhe shpenzimet nga interesat</t>
  </si>
  <si>
    <t>Fitimet (Humbjet) nga kursi kembimit</t>
  </si>
  <si>
    <t>Te ardhura dhe shpenzime te tjera financiare</t>
  </si>
  <si>
    <t>Totali i te Ardhurave dhe Shpenzimeve financiare</t>
  </si>
  <si>
    <t>Fitimi (humbja) para tatimit  ( 9 +/- 13 )</t>
  </si>
  <si>
    <t>Shpenzimet e tatimit mbi fitimin</t>
  </si>
  <si>
    <t>Fitimi (humbja) neto e vitit financiar  ( 14 - 15 )</t>
  </si>
  <si>
    <t>Elementet e pasqyrave te konsoliduara</t>
  </si>
  <si>
    <t>Te ardhura dhe shpenzime te tjera financiare (Gjoba)</t>
  </si>
  <si>
    <t>Shuma per tatim</t>
  </si>
  <si>
    <t>Tatimi mbi fitimin 10 %</t>
  </si>
  <si>
    <t>Referenca</t>
  </si>
  <si>
    <t>702,708X</t>
  </si>
  <si>
    <t>601,608X</t>
  </si>
  <si>
    <t>68X</t>
  </si>
  <si>
    <t>763,764,765,664,665</t>
  </si>
  <si>
    <t>657 penalitete</t>
  </si>
  <si>
    <t>Pasqyra   e   te   Ardhurave   dhe   Shpenzimeve     2010</t>
  </si>
  <si>
    <t>Pasqyra e fluksit monetar - Metoda Indirekte</t>
  </si>
  <si>
    <t>Fluksi i parave nga veprimtaria e shfrytezimit</t>
  </si>
  <si>
    <t>Fitimi para tatimit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</si>
  <si>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</si>
  <si>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</si>
  <si>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</si>
  <si>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</si>
  <si>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</si>
  <si>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</si>
  <si>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</si>
  <si>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</si>
  <si>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</si>
  <si>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</si>
  <si>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</si>
  <si>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Interesi i paguar</t>
  </si>
  <si>
    <t>Tatim mbi fitimin i paguar</t>
  </si>
  <si>
    <t>MM neto nga aktivitetet e shfrytezimit</t>
  </si>
  <si>
    <t>Fluksi monetar nga veprimtarite investuese</t>
  </si>
  <si>
    <t>Blerja e njesise se kontrolluar X minus parate e Arketuara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</si>
  <si>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</si>
  <si>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</si>
  <si>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</si>
  <si>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</si>
  <si>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</si>
  <si>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</si>
  <si>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emetimi i kapitalit aksioner</t>
  </si>
  <si>
    <t>Te ardhura nga huamarrje afatgjata</t>
  </si>
  <si>
    <t>Pagesat e detyrimive te qerase financiare</t>
  </si>
  <si>
    <t>Dividente te paguar</t>
  </si>
  <si>
    <t>MM neto e perdorur ne veprimtarite Financiare</t>
  </si>
  <si>
    <t>Rritja/Renia neto e mjeteve monetare</t>
  </si>
  <si>
    <t>Mjetet monetare ne fillim te periudhes kontabel</t>
  </si>
  <si>
    <t>Mjetet monetare ne fund te periudhes kontabel</t>
  </si>
  <si>
    <t>Pasqyra   e   Fluksit   Monetar  -  Metoda  Indirekte   2010</t>
  </si>
  <si>
    <t>Shoqeria "Alfazed" shpk Tirane</t>
  </si>
  <si>
    <t>Nje pasqyre e pa Konsoliduar</t>
  </si>
  <si>
    <t>Aksione thesari</t>
  </si>
  <si>
    <t>TOTALI</t>
  </si>
  <si>
    <t>Pozicioni me 31 dhjetor 2008</t>
  </si>
  <si>
    <t>A</t>
  </si>
  <si>
    <t>Efekti ndryshimeve ne politikat kontabel</t>
  </si>
  <si>
    <t>B</t>
  </si>
  <si>
    <t>Pozicioni i rregulluar</t>
  </si>
  <si>
    <t>Fitimi neto per periudhen kontabel</t>
  </si>
  <si>
    <t>Dividentet e paguar</t>
  </si>
  <si>
    <t>Rritja rezerves kapitalit</t>
  </si>
  <si>
    <t>Emetimi aksioneve</t>
  </si>
  <si>
    <t>Emetimi kapitali aksionar</t>
  </si>
  <si>
    <t>Aksione te thesari te riblera</t>
  </si>
  <si>
    <t>Pozicioni me 31 dhjetor 2009</t>
  </si>
  <si>
    <t>Pasqyra  e  Ndryshimeve  ne  Kapital  2010</t>
  </si>
  <si>
    <t>Emertimi</t>
  </si>
  <si>
    <t>Gjendja</t>
  </si>
  <si>
    <t>Ndryshimi</t>
  </si>
  <si>
    <t>31.12.09</t>
  </si>
  <si>
    <t>( +  ose  - )</t>
  </si>
  <si>
    <t>T O T A L I</t>
  </si>
  <si>
    <t>Sqarim</t>
  </si>
  <si>
    <t>Diferenca</t>
  </si>
  <si>
    <t>Te Hyra</t>
  </si>
  <si>
    <t>Te Dala</t>
  </si>
  <si>
    <t>(Shtesa te dala me  - )</t>
  </si>
  <si>
    <t>Amortizimi</t>
  </si>
  <si>
    <t>(Shtesa te hyra me + )</t>
  </si>
  <si>
    <t>Ativet biologjike afatgjata</t>
  </si>
  <si>
    <t>(Shtesa te hyra me - )</t>
  </si>
  <si>
    <t>Pasivet afatshkurtera</t>
  </si>
  <si>
    <t>Pasivet afatgjata</t>
  </si>
  <si>
    <t xml:space="preserve">Kapitali </t>
  </si>
  <si>
    <t>S H U M A</t>
  </si>
  <si>
    <t>Pasqyre  Ndihmese per Fluksin Monetar 2010</t>
  </si>
  <si>
    <t>S H E N I M E T          S P J E G U E S 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</si>
  <si>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</si>
  <si>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</si>
  <si>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</si>
  <si>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Standartet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</si>
  <si>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</si>
  <si>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</si>
  <si>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</si>
  <si>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</si>
  <si>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</si>
  <si>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</si>
  <si>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</si>
  <si>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</si>
  <si>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</si>
  <si>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</si>
  <si>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</si>
  <si>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</si>
  <si>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</si>
  <si>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</si>
  <si>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</si>
  <si>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</si>
  <si>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</si>
  <si>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</si>
  <si>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</si>
  <si>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</si>
  <si>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</si>
  <si>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</si>
  <si>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</si>
  <si>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</si>
  <si>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</si>
  <si>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</si>
  <si>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</si>
  <si>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</si>
  <si>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</si>
  <si>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</si>
  <si>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</si>
  <si>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</si>
  <si>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</si>
  <si>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</si>
  <si>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</si>
  <si>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</si>
  <si>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</si>
  <si>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</si>
  <si>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</si>
  <si>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</si>
  <si>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</si>
  <si>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</si>
  <si>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</si>
  <si>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</si>
  <si>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</si>
  <si>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</si>
  <si>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</si>
  <si>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</si>
  <si>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</si>
  <si>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</si>
  <si>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</si>
  <si>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</si>
  <si>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</si>
  <si>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Raiffesen Bank</t>
  </si>
  <si>
    <t>Banka Kombetare Tregetare</t>
  </si>
  <si>
    <t xml:space="preserve">Alfa Bank </t>
  </si>
  <si>
    <t>Euro</t>
  </si>
  <si>
    <t>Banka Popullore ne Lek</t>
  </si>
  <si>
    <t>,000001500-1</t>
  </si>
  <si>
    <t>Banka Popullore ne Euro</t>
  </si>
  <si>
    <t xml:space="preserve">                  ,000001500-2</t>
  </si>
  <si>
    <t>Intesa SanPaolo Bank</t>
  </si>
  <si>
    <t>Tirana Bank</t>
  </si>
  <si>
    <t>,0100-303032-100</t>
  </si>
  <si>
    <t>,0100-303032-101</t>
  </si>
  <si>
    <t>Totali</t>
  </si>
  <si>
    <t>E M E R T I M I</t>
  </si>
  <si>
    <t>Arka ne Leke</t>
  </si>
  <si>
    <t>Arka ne Euro</t>
  </si>
  <si>
    <t>Arka ne Dollare</t>
  </si>
  <si>
    <t>Shoqeria nuk ka derivative dhe aktive te mbajtura per tregtim</t>
  </si>
  <si>
    <t>Kliente per mallra,produkte e sherbime (sipas listes ngjitur)</t>
  </si>
  <si>
    <t xml:space="preserve">   Fatura gjithsej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</si>
  <si>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</si>
  <si>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</si>
  <si>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</si>
  <si>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</si>
  <si>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</si>
  <si>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</si>
  <si>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</si>
  <si>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</si>
  <si>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Debitore per shitje AQT (sipas listes ngjitur)</t>
  </si>
  <si>
    <t>Tatimi i derdhur paradhenie</t>
  </si>
  <si>
    <t>Tatimi i vitit ushtrimor</t>
  </si>
  <si>
    <t>Tatimi i derdhur teper</t>
  </si>
  <si>
    <t>Tatim rimbursuar</t>
  </si>
  <si>
    <t>Tatim nga viti kaluar</t>
  </si>
  <si>
    <t>Tvsh e pagueshme ne celje te vitit</t>
  </si>
  <si>
    <t>Tvsh e zbriteshme ne Blerje gjate vitit</t>
  </si>
  <si>
    <t>Tvsh e pagueshme ne shitje gjate vitit</t>
  </si>
  <si>
    <t>Tvsh e pagueshme ne mbyllje te vitit</t>
  </si>
  <si>
    <t>Nuk ka</t>
  </si>
  <si>
    <t xml:space="preserve">Nuk ka </t>
  </si>
  <si>
    <t>Sipas flete inventarit bashkangjitur</t>
  </si>
  <si>
    <t>AKTIVET AFATGJATA</t>
  </si>
  <si>
    <t>Financime si aksionere tek Birra Tirana</t>
  </si>
  <si>
    <t>Analiza e posteve te amortizushme</t>
  </si>
  <si>
    <t>Viti raportues</t>
  </si>
  <si>
    <t>Viti paraardhes</t>
  </si>
  <si>
    <t>Vlera</t>
  </si>
  <si>
    <t>Vl.mbetur</t>
  </si>
  <si>
    <t>Makineri,paisje</t>
  </si>
  <si>
    <t xml:space="preserve">AAM te tjera </t>
  </si>
  <si>
    <t>Mjete Transporti</t>
  </si>
  <si>
    <t>PASIVET  AFATSHKURTRA</t>
  </si>
  <si>
    <t>Te pagueshme ndaj furnitoreve (sipas listes ngjitur)</t>
  </si>
  <si>
    <t>Fatura mbi 300 mije leke te kontab.</t>
  </si>
  <si>
    <t>Te pagueshme ndaj punonjesve</t>
  </si>
  <si>
    <t>PASIVET  AFATGJATA</t>
  </si>
  <si>
    <t>Lek</t>
  </si>
  <si>
    <t>(Sipas proces verbali ngjitur)</t>
  </si>
  <si>
    <t xml:space="preserve">KAPITALI </t>
  </si>
  <si>
    <t>●</t>
  </si>
  <si>
    <t>Fitimi i ushtrimit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</si>
  <si>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</si>
  <si>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</si>
  <si>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</si>
  <si>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</si>
  <si>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</si>
  <si>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</si>
  <si>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</si>
  <si>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</si>
  <si>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Ekonomisti</t>
  </si>
  <si>
    <t>Per Drejtimin  e Njesise  Ekonomike</t>
  </si>
  <si>
    <t>( Shaban  Mema )</t>
  </si>
  <si>
    <t>(   SHEFIKAT  NGJELA  )</t>
  </si>
  <si>
    <t>31.12.10</t>
  </si>
  <si>
    <t>01.01.2010</t>
  </si>
  <si>
    <t>31.12.2010</t>
  </si>
  <si>
    <t>Pozicioni me 31 dhjetor 2010</t>
  </si>
  <si>
    <t>Fitimi pashpernd.</t>
  </si>
  <si>
    <t>Rez. stat.ligjore</t>
  </si>
  <si>
    <t>25.02.2011</t>
  </si>
  <si>
    <t xml:space="preserve">Shoqeria  </t>
  </si>
  <si>
    <t>"Alfazed" shpk  Tirane</t>
  </si>
  <si>
    <t>NIPT</t>
  </si>
  <si>
    <t>Nr.</t>
  </si>
  <si>
    <t>Sasia</t>
  </si>
  <si>
    <t>Gjendje</t>
  </si>
  <si>
    <t>Shtesa</t>
  </si>
  <si>
    <t>Paksime</t>
  </si>
  <si>
    <t>Ndertime</t>
  </si>
  <si>
    <t>Mjete transporti</t>
  </si>
  <si>
    <t>Paisje kompjuterike</t>
  </si>
  <si>
    <t>Aktivet  Afatgjata Materiale me vlere fillestare 2010</t>
  </si>
  <si>
    <t>Amortizimi A.A.Materiale  2010</t>
  </si>
  <si>
    <t>Vlera kontabel Neto e A.A.Materiale 2010</t>
  </si>
  <si>
    <t>Administratori</t>
  </si>
  <si>
    <t>Shefikat Ngjela</t>
  </si>
  <si>
    <t>Pasqyra Nr.1</t>
  </si>
  <si>
    <t>Ne 000/leke</t>
  </si>
  <si>
    <t>ANEKS  STATISTIKOR</t>
  </si>
  <si>
    <t>TE ARDHURAT</t>
  </si>
  <si>
    <t>Shitjet gjithsej(a+b+c)</t>
  </si>
  <si>
    <t>a)</t>
  </si>
  <si>
    <t>Te ardhura nga shitja e produktit te vet</t>
  </si>
  <si>
    <t>b)</t>
  </si>
  <si>
    <t>Te ardhura nga shitja e sherbimeve</t>
  </si>
  <si>
    <t>c)</t>
  </si>
  <si>
    <t>Te ardhura nga shitja e mallrave</t>
  </si>
  <si>
    <t>Nr.llogarise</t>
  </si>
  <si>
    <t>Viti 2010</t>
  </si>
  <si>
    <t>Viti 2009</t>
  </si>
  <si>
    <t>Kodi statistikor</t>
  </si>
  <si>
    <t>Te ardhura nga shitje te tjera(a+b+c)</t>
  </si>
  <si>
    <t>Qeraja</t>
  </si>
  <si>
    <t>Komisione</t>
  </si>
  <si>
    <t>Transport per te tjeret</t>
  </si>
  <si>
    <t>Ndryshimet ne inv.prod.gat.e prodh.proces</t>
  </si>
  <si>
    <t>Shtesat (+)</t>
  </si>
  <si>
    <t>Paksimet(-)</t>
  </si>
  <si>
    <t>Prodhimi per qellimet e vet nd.dhe per kapital</t>
  </si>
  <si>
    <t>Te ardhura nga grantet(Subvencione)</t>
  </si>
  <si>
    <t>Te tjera</t>
  </si>
  <si>
    <t>Te ardhura nga shitja e aktiveve afatgjata</t>
  </si>
  <si>
    <t>I)</t>
  </si>
  <si>
    <t>Totali I te ardhurave I=(1+2+/-3+5+6+7)</t>
  </si>
  <si>
    <t>nga i cili: Prodhim i aktiveve afatgjata</t>
  </si>
  <si>
    <t>Shefikat  Ngjela</t>
  </si>
  <si>
    <t>701/702/703</t>
  </si>
  <si>
    <t>SHPENZIMET</t>
  </si>
  <si>
    <t>Blerje,shpenzime(a+/-b+c+/-d+e)</t>
  </si>
  <si>
    <t>Blerje/shpenzime materiale dhe materiale te tjera</t>
  </si>
  <si>
    <t>Ndryshimet e gjandjeve te materialeve(+/-)</t>
  </si>
  <si>
    <t>Mallra te blera</t>
  </si>
  <si>
    <t>d)</t>
  </si>
  <si>
    <t>Ndryshimet e gjendjeve te mallrave(+/-)</t>
  </si>
  <si>
    <t>e)</t>
  </si>
  <si>
    <t>Shpenzime per sherbime</t>
  </si>
  <si>
    <t>Shpenzime per personelin(a+b)</t>
  </si>
  <si>
    <t>a-</t>
  </si>
  <si>
    <t>b-</t>
  </si>
  <si>
    <t>Shpenzimet per sig.shoqerore e shendetsore</t>
  </si>
  <si>
    <t>Sherbime nga te trete(a+b+c+d+e+f+g+h+i+j+k+l+m)</t>
  </si>
  <si>
    <t>Sherbime nga nen-kontraktoret</t>
  </si>
  <si>
    <t>Trajtime te pergjithshme</t>
  </si>
  <si>
    <t>Qera</t>
  </si>
  <si>
    <t>Mirembajtje dhe riparime</t>
  </si>
  <si>
    <t>Shpenzime per siguracione</t>
  </si>
  <si>
    <t>f)</t>
  </si>
  <si>
    <t>Kerkim studime</t>
  </si>
  <si>
    <t>g)</t>
  </si>
  <si>
    <t>Sherbime te tjera</t>
  </si>
  <si>
    <t>h)</t>
  </si>
  <si>
    <t>Shpenzime per koncesionme,patenta dhe licensa</t>
  </si>
  <si>
    <t>i)</t>
  </si>
  <si>
    <t>Shpenzime per publicitet dhe reklama</t>
  </si>
  <si>
    <t>j)</t>
  </si>
  <si>
    <t>Transferime,udhetime,dieta</t>
  </si>
  <si>
    <t>k)</t>
  </si>
  <si>
    <t>Shpenzime postare dhe telekomunikacioni</t>
  </si>
  <si>
    <t>l)</t>
  </si>
  <si>
    <t>Shpenzime transporti</t>
  </si>
  <si>
    <t>per blerje</t>
  </si>
  <si>
    <t>per shitje</t>
  </si>
  <si>
    <t>m)</t>
  </si>
  <si>
    <t>Shpenzime per sherbime bankare</t>
  </si>
  <si>
    <t>Taksa dhe tarifa doganore</t>
  </si>
  <si>
    <t>Akciza</t>
  </si>
  <si>
    <t>Taksa dhe tarifa vendore</t>
  </si>
  <si>
    <t>Taksa e regjistrimit dhe tatime te tjera</t>
  </si>
  <si>
    <t>II)</t>
  </si>
  <si>
    <t>Informate</t>
  </si>
  <si>
    <t>Investimet</t>
  </si>
  <si>
    <t>Numri mesatar i te punesuarve</t>
  </si>
  <si>
    <t>Shtimi I aseteve fikse</t>
  </si>
  <si>
    <t>nga te cilat:asete te reja</t>
  </si>
  <si>
    <t>Paksimi i aseteve fikse</t>
  </si>
  <si>
    <t>nga te cilat:shitja e aseteve ekzistuese</t>
  </si>
  <si>
    <t>601+602</t>
  </si>
  <si>
    <t>605/1</t>
  </si>
  <si>
    <t>605/2</t>
  </si>
  <si>
    <t>635+638</t>
  </si>
  <si>
    <t>Pasqyra Nr.2</t>
  </si>
  <si>
    <t>Pasqyra nr.3</t>
  </si>
  <si>
    <t>Aktiviteti</t>
  </si>
  <si>
    <t>Te ardhurat nga aktiviteti</t>
  </si>
  <si>
    <t>Tregti karburanti</t>
  </si>
  <si>
    <t>Tregti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</si>
  <si>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</si>
  <si>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</si>
  <si>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</si>
  <si>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</si>
  <si>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</si>
  <si>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</si>
  <si>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</si>
  <si>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Ndertim</t>
  </si>
  <si>
    <t>Ndertim banese</t>
  </si>
  <si>
    <t>Ndertim pune publike</t>
  </si>
  <si>
    <t>Ndertime te tjera</t>
  </si>
  <si>
    <t>Prodhim</t>
  </si>
  <si>
    <t>Eksport,prodhime te ndryshme</t>
  </si>
  <si>
    <t>Fason te cdo lloji</t>
  </si>
  <si>
    <t>Prodhim materiale ndertimi</t>
  </si>
  <si>
    <t>Prodhim ushqimore</t>
  </si>
  <si>
    <t>Prodhim pije alkolike,etj</t>
  </si>
  <si>
    <t>Prodhime energji</t>
  </si>
  <si>
    <t>Prodhim hidrokarbure</t>
  </si>
  <si>
    <t>Prodhime te tjera</t>
  </si>
  <si>
    <t>Transport</t>
  </si>
  <si>
    <t>Transport mallrash</t>
  </si>
  <si>
    <t>Transport malli nderkombetar</t>
  </si>
  <si>
    <t>Transport udhetaresh</t>
  </si>
  <si>
    <t>Transport udhetaresh nderkombetare</t>
  </si>
  <si>
    <t>IV</t>
  </si>
  <si>
    <t>Sherbimi</t>
  </si>
  <si>
    <t>Sherbime financiare</t>
  </si>
  <si>
    <t>Siguracione</t>
  </si>
  <si>
    <t>Sherbime mjekesore</t>
  </si>
  <si>
    <t>Bar Restorante</t>
  </si>
  <si>
    <t>Hoteleri</t>
  </si>
  <si>
    <t>Lojra fati</t>
  </si>
  <si>
    <t>Veprimtari televizive</t>
  </si>
  <si>
    <t>Telekomunikacion</t>
  </si>
  <si>
    <t>Eksport sherbimesh te ndryshme</t>
  </si>
  <si>
    <t>Profesione te lira</t>
  </si>
  <si>
    <t>V</t>
  </si>
  <si>
    <t>TOTALI (I+II+III+IV+V)</t>
  </si>
  <si>
    <t>Te punesuar mesatarisht per vitin 2010</t>
  </si>
  <si>
    <t>Nr.i te punesuarve</t>
  </si>
  <si>
    <t>Me page deri ne 19.000 leke</t>
  </si>
  <si>
    <t>Me page nga 19.001 deri ne 30.000 leke</t>
  </si>
  <si>
    <t>Me page nga 30.001 deri ne 66.500 leke</t>
  </si>
  <si>
    <t>Me page nga 66501 deri ne 84.100 leke</t>
  </si>
  <si>
    <t>Me page me te larte se 84.100 leke</t>
  </si>
  <si>
    <t>Totali i te ardhurave nga sherbimet</t>
  </si>
  <si>
    <t>Totali i te ardhurave nga transporti</t>
  </si>
  <si>
    <t>Totali i te ardhurave nga prodhimi</t>
  </si>
  <si>
    <t>Totali i te ardhurave nga ndertimi</t>
  </si>
  <si>
    <t>Totali i te ardhurave nga tregtia</t>
  </si>
  <si>
    <t>Tatime dhe taksa(a+b+c+d)</t>
  </si>
  <si>
    <t>Totali I shpenzimeve II=(1+2+3+4+5)</t>
  </si>
  <si>
    <t xml:space="preserve">DEKLARATA ANALITIKE PER </t>
  </si>
  <si>
    <t>Numri i Vendosjes se Dokumentit (NVD)</t>
  </si>
  <si>
    <t>TATIMIN MBI TE ARDHURAT</t>
  </si>
  <si>
    <t xml:space="preserve"> </t>
  </si>
  <si>
    <r>
      <t xml:space="preserve">       </t>
    </r>
    <r>
      <rPr>
        <sz val="8"/>
        <rFont val="Arial"/>
        <family val="2"/>
      </rPr>
      <t>( Vetem per perdorim zyrtar )</t>
    </r>
  </si>
  <si>
    <t>J 82229006N</t>
  </si>
  <si>
    <t>Periudha tatimore</t>
  </si>
  <si>
    <t>Emri tregtar Alfazed shpk</t>
  </si>
  <si>
    <t>Adresa</t>
  </si>
  <si>
    <t>Sky Tower,Rr.Deshmoret 4 Shkurtit,Kati 10/4</t>
  </si>
  <si>
    <t xml:space="preserve">   Sipas Bilancit</t>
  </si>
  <si>
    <t xml:space="preserve">       Fiskale</t>
  </si>
  <si>
    <t>Totali i te ardhurave</t>
  </si>
  <si>
    <t>Totali i shpenzimeve</t>
  </si>
  <si>
    <t>Total shpenzimet e pazbritshme sipas ligjit ( neni 21 ) :</t>
  </si>
  <si>
    <t>a) kosto e blerjes dhe e permirsimit te tokes dhe te truallit</t>
  </si>
  <si>
    <t xml:space="preserve">b) kosto e blerjes dhe e permirsimit per aktive objekt amortizimi </t>
  </si>
  <si>
    <t xml:space="preserve">c) zmadhim I kapitalit themeltar te shoqerise ose kontributit te secilit person </t>
  </si>
  <si>
    <t>ne ortakeri</t>
  </si>
  <si>
    <t>ç) vlera e sherbimeve ne natyre</t>
  </si>
  <si>
    <t>d) kontributet vullnetare te pensioneve</t>
  </si>
  <si>
    <t>dh) dividentet e deklaruar dhe ndarja e fitimit</t>
  </si>
  <si>
    <t xml:space="preserve">e) interesat e paguara mbi interesin maksimal te kredise se caktuar nga  </t>
  </si>
  <si>
    <t>Banka e Shqiperise</t>
  </si>
  <si>
    <t>ë) gjobat,  kamat-vonesat dhe kushtet e tjera penale</t>
  </si>
  <si>
    <t>f) krijimi ose rritja e rezervave e fondeve te tjera</t>
  </si>
  <si>
    <t xml:space="preserve">g) tatimi mbi te ardhurat personale, akciza, tatimi mbi fitimin dhe tatimi mbi </t>
  </si>
  <si>
    <t>vleren e shtuar te zbritshme</t>
  </si>
  <si>
    <t>gj) shpenzimet e perfaqsimit, pritje percjellje</t>
  </si>
  <si>
    <t>h) shpenzimet e konsumit personal</t>
  </si>
  <si>
    <t>i) shpenzime te cilat tejkalojne kufijte e percaktuar me ligj</t>
  </si>
  <si>
    <t>j) shpenzime per dhurata</t>
  </si>
  <si>
    <t>k) cdo lloj shpenzimi, masa e te cilit nuk vertetohet me dokumenta</t>
  </si>
  <si>
    <t>l) interesi I paguar kur huaja dhe parapagimet tejkoalojne kater here kapitalin</t>
  </si>
  <si>
    <t>themelor</t>
  </si>
  <si>
    <t>ll) nese baza e amortizimit eshte nje shume negative</t>
  </si>
  <si>
    <t xml:space="preserve">m) shpenzime per sherbime teknike, konsulence, menaxhim te palikujduar </t>
  </si>
  <si>
    <t>brenda periudhes tatimore</t>
  </si>
  <si>
    <t xml:space="preserve">n) amortizim nga rivlersimi I akteve te qendrueshme </t>
  </si>
  <si>
    <t xml:space="preserve">Rezultati i Vitit Ushtrimor : </t>
  </si>
  <si>
    <t xml:space="preserve"> - Humbja</t>
  </si>
  <si>
    <t xml:space="preserve"> - Fitimi</t>
  </si>
  <si>
    <t>Humbja per tu mbartur nga 1 vit me pare</t>
  </si>
  <si>
    <t>Humbja per tu mbartur nga 2 vite me pare</t>
  </si>
  <si>
    <t>Humbja per tu mbartur nga 3 vite me pare</t>
  </si>
  <si>
    <t>Shuma e humbjes per tu mbartur ne vitin ushtrimor</t>
  </si>
  <si>
    <t>Shuma e humbjeve qe nuk barten per efekt fiskal</t>
  </si>
  <si>
    <t>Ftimi i tatueshem</t>
  </si>
  <si>
    <t>Tatim fitimi i llogaritur</t>
  </si>
  <si>
    <t>Zbritje nga fitimi ( rezervat ligjore )</t>
  </si>
  <si>
    <t>Fitimi neto per tu shperndare nga periudha ushtrimore</t>
  </si>
  <si>
    <t>Fitimi neto per tu shperndare nga vitet e kaluar</t>
  </si>
  <si>
    <t>Shtese kapitali nga fitimi</t>
  </si>
  <si>
    <t>Dividente per tu shperndare</t>
  </si>
  <si>
    <t>Tatimi mbi dividentin e llogaritur</t>
  </si>
  <si>
    <t xml:space="preserve">        Llogaritja e Amortizimit</t>
  </si>
  <si>
    <t>Ne total llogaritja e amortizimit vjetor = ( a+b+c+d )</t>
  </si>
  <si>
    <t>a) Ndertesa e makineri afat gjate</t>
  </si>
  <si>
    <t>b) Aktive te patrupezuara</t>
  </si>
  <si>
    <t>c) Kompjuterat dhe sisteme informacioni</t>
  </si>
  <si>
    <t>d) Te gjitha aktivet e tjera te aktivitetit</t>
  </si>
  <si>
    <t>Tatimi i mbajtur ne burim ne zbatim te nenit 33</t>
  </si>
  <si>
    <r>
      <t>Data dhe Nenshkrimi i personit te tatueshem-</t>
    </r>
    <r>
      <rPr>
        <sz val="8"/>
        <rFont val="Arial"/>
        <family val="2"/>
      </rPr>
      <t>Deklaroj nen pergjegjesine time qe informacioni I mesiperm eshte I plote dhe I sakte</t>
    </r>
  </si>
  <si>
    <t>Per Drejtimin e Shoqerise</t>
  </si>
  <si>
    <t>Subjekti:Alfazed shpk Tirane</t>
  </si>
  <si>
    <t>NIPT-ti : J 82229006N</t>
  </si>
  <si>
    <t>Adresa : Sky Tower,Rr,Deshmoret 4 Shkurtit Tirane</t>
  </si>
  <si>
    <t>INVENTARI FIZIK I GJEMDJES SE MALLRAVE ME KUZHINE ME 31.12.2010</t>
  </si>
  <si>
    <t>njesia</t>
  </si>
  <si>
    <t>sasia</t>
  </si>
  <si>
    <t>cmimi</t>
  </si>
  <si>
    <t>vlefta</t>
  </si>
  <si>
    <t>Grana Padana(patatine)</t>
  </si>
  <si>
    <t>kg</t>
  </si>
  <si>
    <t>Aceto balsamike</t>
  </si>
  <si>
    <t>litra</t>
  </si>
  <si>
    <t>Arra kokosi</t>
  </si>
  <si>
    <t>Arre moskat</t>
  </si>
  <si>
    <t>Asparagus</t>
  </si>
  <si>
    <t>kavanoz</t>
  </si>
  <si>
    <t>Arra te qeruara</t>
  </si>
  <si>
    <t>Bajame te qeruara</t>
  </si>
  <si>
    <t>Bathe(fave)</t>
  </si>
  <si>
    <t>pako</t>
  </si>
  <si>
    <t>Berxolla gici</t>
  </si>
  <si>
    <t>Berxolla vici</t>
  </si>
  <si>
    <t>Bizele te ngrira</t>
  </si>
  <si>
    <t>Borzilok</t>
  </si>
  <si>
    <t>qese</t>
  </si>
  <si>
    <t>Djath Guda</t>
  </si>
  <si>
    <t>Djath  I bardhe feta</t>
  </si>
  <si>
    <t>Djath kackavall</t>
  </si>
  <si>
    <t>Djath Gorgonzola</t>
  </si>
  <si>
    <t>Djath Emental</t>
  </si>
  <si>
    <t>Fileto derri</t>
  </si>
  <si>
    <t>Fileto pule</t>
  </si>
  <si>
    <t>Fileto vici e ngrire</t>
  </si>
  <si>
    <t>Fileto vici e fresket</t>
  </si>
  <si>
    <t>Fistik pishe</t>
  </si>
  <si>
    <t>Fare lulekuqe</t>
  </si>
  <si>
    <t>Fondo Bruno</t>
  </si>
  <si>
    <t>Fruta pylli</t>
  </si>
  <si>
    <t>Galete PL</t>
  </si>
  <si>
    <t>Geshtenja</t>
  </si>
  <si>
    <t>Gjalpe</t>
  </si>
  <si>
    <t>Glos karameli</t>
  </si>
  <si>
    <t>Hudhra</t>
  </si>
  <si>
    <t>Kanelle</t>
  </si>
  <si>
    <t>kuti</t>
  </si>
  <si>
    <t>Kaperi</t>
  </si>
  <si>
    <t>Karrota</t>
  </si>
  <si>
    <t>Kastraveca</t>
  </si>
  <si>
    <t>Kerpudha Champignon</t>
  </si>
  <si>
    <t>Ket Cap</t>
  </si>
  <si>
    <t>Kocka mishi</t>
  </si>
  <si>
    <t>Konjak Skenderbeu</t>
  </si>
  <si>
    <t>Kripe e imet</t>
  </si>
  <si>
    <t>Kripe e trashe</t>
  </si>
  <si>
    <t>Leng mishi</t>
  </si>
  <si>
    <t>Lozanje</t>
  </si>
  <si>
    <t>rracione</t>
  </si>
  <si>
    <t>Maja birre</t>
  </si>
  <si>
    <t>Majonez PL</t>
  </si>
  <si>
    <t>Miell pice</t>
  </si>
  <si>
    <t>Miell semola</t>
  </si>
  <si>
    <t>Miell misri</t>
  </si>
  <si>
    <t>Miser kutie</t>
  </si>
  <si>
    <t>Mish i grire</t>
  </si>
  <si>
    <t>Mish pule</t>
  </si>
  <si>
    <t>Neskafe</t>
  </si>
  <si>
    <t>Niseshte</t>
  </si>
  <si>
    <t>Oriz migro</t>
  </si>
  <si>
    <t>Pana Dolce</t>
  </si>
  <si>
    <t>Pana kuzhine</t>
  </si>
  <si>
    <t>Patate friteze</t>
  </si>
  <si>
    <t>Pelati</t>
  </si>
  <si>
    <t>Peta Sfogliat</t>
  </si>
  <si>
    <t>Pizzatella</t>
  </si>
  <si>
    <t>Pomodorini</t>
  </si>
  <si>
    <t>Proshute koto hako</t>
  </si>
  <si>
    <t>Proshute krudo</t>
  </si>
  <si>
    <t>Qofte te thjeshta</t>
  </si>
  <si>
    <t>cope</t>
  </si>
  <si>
    <t>Qepe te thata</t>
  </si>
  <si>
    <t>Qumesht</t>
  </si>
  <si>
    <t>Qumesht kutie Nesle</t>
  </si>
  <si>
    <t>Rigon</t>
  </si>
  <si>
    <t>Salce chilly</t>
  </si>
  <si>
    <t>shishe</t>
  </si>
  <si>
    <t>Salce Woecester</t>
  </si>
  <si>
    <t>Salce kineze</t>
  </si>
  <si>
    <t>Salce tartufi</t>
  </si>
  <si>
    <t>Savojardi</t>
  </si>
  <si>
    <t xml:space="preserve">Sheqer  </t>
  </si>
  <si>
    <t>Sheqer pluhur</t>
  </si>
  <si>
    <t>Spageti Barilla</t>
  </si>
  <si>
    <t>Salcice EHV</t>
  </si>
  <si>
    <t>Tagliateli Barrila</t>
  </si>
  <si>
    <t>Topling</t>
  </si>
  <si>
    <t>Ullinj</t>
  </si>
  <si>
    <t>Vaj ulliri</t>
  </si>
  <si>
    <t>Vaj Floriol</t>
  </si>
  <si>
    <t>Vere e kuqe per gatim</t>
  </si>
  <si>
    <t xml:space="preserve">Veze </t>
  </si>
  <si>
    <t>kokrra</t>
  </si>
  <si>
    <t>Aceto balsamike it.25-vjec</t>
  </si>
  <si>
    <t>Pepe rose</t>
  </si>
  <si>
    <t>Pepe verdhe</t>
  </si>
  <si>
    <t xml:space="preserve">ADMINISTRATORJA </t>
  </si>
  <si>
    <t>SHEFIKAT  NGJELA</t>
  </si>
  <si>
    <t>INVENTARI FIZIK I GJENDJES SE MALLRAVE TE BARIT ME 31.12.2010</t>
  </si>
  <si>
    <t>Kartela</t>
  </si>
  <si>
    <t>Njesia</t>
  </si>
  <si>
    <t>Cmimi Mes</t>
  </si>
  <si>
    <t>Inv.fizik 31.12.10</t>
  </si>
  <si>
    <t>Vlefta</t>
  </si>
  <si>
    <t>B003</t>
  </si>
  <si>
    <t>Bacardi</t>
  </si>
  <si>
    <t>teke</t>
  </si>
  <si>
    <t>B017</t>
  </si>
  <si>
    <t>Gin Gordons</t>
  </si>
  <si>
    <t>B018</t>
  </si>
  <si>
    <t>Gin Beefeaters</t>
  </si>
  <si>
    <t>B020</t>
  </si>
  <si>
    <t>Gin Bombay</t>
  </si>
  <si>
    <t>B022</t>
  </si>
  <si>
    <t>Vodka Smirnoff</t>
  </si>
  <si>
    <t>B026</t>
  </si>
  <si>
    <t>Tequila Sierra</t>
  </si>
  <si>
    <t>B031</t>
  </si>
  <si>
    <t>Fernet Branka</t>
  </si>
  <si>
    <t>B034</t>
  </si>
  <si>
    <t>Ramazoti</t>
  </si>
  <si>
    <t>B035</t>
  </si>
  <si>
    <t>Jegermester</t>
  </si>
  <si>
    <t>B037</t>
  </si>
  <si>
    <t>Montenegro</t>
  </si>
  <si>
    <t>B042</t>
  </si>
  <si>
    <t>Courvoiser V.S</t>
  </si>
  <si>
    <t>B047</t>
  </si>
  <si>
    <t>Vecchia Romangna</t>
  </si>
  <si>
    <t>B054</t>
  </si>
  <si>
    <t>Johnnie Walker Red</t>
  </si>
  <si>
    <t>B056</t>
  </si>
  <si>
    <t>J&amp;B</t>
  </si>
  <si>
    <t>B063</t>
  </si>
  <si>
    <t>Chivas Regal</t>
  </si>
  <si>
    <t>B067</t>
  </si>
  <si>
    <t>Jack Daniels</t>
  </si>
  <si>
    <t>B079</t>
  </si>
  <si>
    <t>Amaretto di Sarano</t>
  </si>
  <si>
    <t>B081</t>
  </si>
  <si>
    <t>Kahlua</t>
  </si>
  <si>
    <t>B095</t>
  </si>
  <si>
    <t>Tirana shishe 0.33 l</t>
  </si>
  <si>
    <t>B115</t>
  </si>
  <si>
    <t>Lengje frutash</t>
  </si>
  <si>
    <t>B124</t>
  </si>
  <si>
    <t>Schweps</t>
  </si>
  <si>
    <t>B139</t>
  </si>
  <si>
    <t>Kafe</t>
  </si>
  <si>
    <t>rracion</t>
  </si>
  <si>
    <t>B140</t>
  </si>
  <si>
    <t>Kapucino</t>
  </si>
  <si>
    <t>B142</t>
  </si>
  <si>
    <t>B155</t>
  </si>
  <si>
    <t>Spumante MUMM</t>
  </si>
  <si>
    <t>B167</t>
  </si>
  <si>
    <t>Gura Caao</t>
  </si>
  <si>
    <t>B173</t>
  </si>
  <si>
    <t>Anea Blanko</t>
  </si>
  <si>
    <t>B185</t>
  </si>
  <si>
    <t>Malibu</t>
  </si>
  <si>
    <t>B190/1</t>
  </si>
  <si>
    <t>Birre e hapur</t>
  </si>
  <si>
    <t>B217</t>
  </si>
  <si>
    <t>Coca Cola</t>
  </si>
  <si>
    <t>B219.1</t>
  </si>
  <si>
    <t>Vere ne shishe</t>
  </si>
  <si>
    <t>Inventari Kuzhines</t>
  </si>
  <si>
    <t>Inventari I automjeteve ne pronesi te subjektit per vitin 2010</t>
  </si>
  <si>
    <t>Lloji I automjetit</t>
  </si>
  <si>
    <t>Kapaciteti</t>
  </si>
  <si>
    <t>Targa</t>
  </si>
  <si>
    <t>Kamion Benz TR 8362 H</t>
  </si>
  <si>
    <t>1.5 Ton</t>
  </si>
  <si>
    <t>TR 8362 H</t>
  </si>
  <si>
    <t>Veture Mercedez-Benz TR 2222 F</t>
  </si>
  <si>
    <t>4 vende</t>
  </si>
  <si>
    <t>TR 2222 F</t>
  </si>
  <si>
    <t xml:space="preserve"> Foristrad BMW TR 1111 L</t>
  </si>
  <si>
    <t>TR 1111 L</t>
  </si>
  <si>
    <t>Motociklet "Lifan"</t>
  </si>
  <si>
    <t>1 vende</t>
  </si>
  <si>
    <t>ADMINISTRATORJA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</si>
</sst>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#,##0.0"/>
    <numFmt numFmtId="165" formatCode="_-* #,##0_L_e_k_-;\-* #,##0_L_e_k_-;_-* &quot;-&quot;??_L_e_k_-;_-@_-"/>
    <numFmt numFmtId="166" formatCode="_(* #,##0_);_(* \(#,##0\);_(* &quot;-&quot;??_);_(@_)"/>
    <numFmt numFmtId="167" formatCode="#,##0.00_);\-#,##0.0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6"/>
      <name val="Arial Narrow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MS Sans Serif"/>
      <family val="2"/>
    </font>
    <font>
      <b/>
      <i/>
      <sz val="9.85"/>
      <color indexed="8"/>
      <name val="Times New Roman"/>
      <family val="1"/>
    </font>
    <font>
      <b/>
      <u/>
      <sz val="10"/>
      <color indexed="8"/>
      <name val="Arial"/>
      <family val="2"/>
    </font>
    <font>
      <b/>
      <i/>
      <sz val="9"/>
      <color indexed="8"/>
      <name val="Times New Roman"/>
      <family val="1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Arial"/>
      <family val="2"/>
    </font>
    <font>
      <sz val="9.85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8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4" xfId="0" applyFont="1" applyBorder="1"/>
    <xf numFmtId="0" fontId="2" fillId="0" borderId="6" xfId="0" applyFont="1" applyBorder="1"/>
    <xf numFmtId="0" fontId="4" fillId="0" borderId="0" xfId="0" applyFont="1"/>
    <xf numFmtId="0" fontId="4" fillId="0" borderId="7" xfId="0" applyFont="1" applyBorder="1"/>
    <xf numFmtId="0" fontId="4" fillId="0" borderId="0" xfId="0" applyFont="1" applyBorder="1"/>
    <xf numFmtId="0" fontId="5" fillId="0" borderId="8" xfId="0" applyFont="1" applyBorder="1"/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Border="1"/>
    <xf numFmtId="0" fontId="2" fillId="0" borderId="9" xfId="0" applyFont="1" applyBorder="1"/>
    <xf numFmtId="0" fontId="7" fillId="0" borderId="0" xfId="0" applyFont="1" applyBorder="1" applyAlignment="1">
      <alignment horizontal="center"/>
    </xf>
    <xf numFmtId="0" fontId="8" fillId="0" borderId="0" xfId="0" applyFont="1"/>
    <xf numFmtId="0" fontId="8" fillId="0" borderId="7" xfId="0" applyFont="1" applyBorder="1"/>
    <xf numFmtId="0" fontId="8" fillId="0" borderId="0" xfId="0" applyFont="1" applyBorder="1"/>
    <xf numFmtId="0" fontId="8" fillId="0" borderId="9" xfId="0" applyFont="1" applyBorder="1"/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/>
    <xf numFmtId="3" fontId="12" fillId="0" borderId="6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3" fontId="2" fillId="0" borderId="15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3" fontId="2" fillId="0" borderId="1" xfId="0" applyNumberFormat="1" applyFont="1" applyBorder="1"/>
    <xf numFmtId="3" fontId="14" fillId="0" borderId="1" xfId="0" applyNumberFormat="1" applyFont="1" applyBorder="1"/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2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3" fontId="4" fillId="0" borderId="22" xfId="0" applyNumberFormat="1" applyFont="1" applyBorder="1" applyAlignment="1">
      <alignment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vertical="center"/>
    </xf>
    <xf numFmtId="3" fontId="4" fillId="0" borderId="25" xfId="0" applyNumberFormat="1" applyFont="1" applyBorder="1" applyAlignment="1">
      <alignment vertical="center"/>
    </xf>
    <xf numFmtId="3" fontId="4" fillId="0" borderId="26" xfId="0" applyNumberFormat="1" applyFont="1" applyBorder="1" applyAlignment="1">
      <alignment vertical="center"/>
    </xf>
    <xf numFmtId="0" fontId="9" fillId="0" borderId="0" xfId="0" applyFont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46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" fontId="4" fillId="0" borderId="1" xfId="0" applyNumberFormat="1" applyFont="1" applyBorder="1"/>
    <xf numFmtId="3" fontId="4" fillId="0" borderId="1" xfId="0" applyNumberFormat="1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0" fontId="4" fillId="0" borderId="13" xfId="0" applyFont="1" applyBorder="1" applyAlignment="1">
      <alignment vertical="center"/>
    </xf>
    <xf numFmtId="1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" fontId="4" fillId="0" borderId="14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3" fontId="4" fillId="0" borderId="14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16" fillId="0" borderId="1" xfId="0" applyFont="1" applyBorder="1"/>
    <xf numFmtId="3" fontId="4" fillId="0" borderId="1" xfId="0" applyNumberFormat="1" applyFont="1" applyBorder="1" applyAlignment="1">
      <alignment horizontal="right" vertical="center"/>
    </xf>
    <xf numFmtId="3" fontId="4" fillId="0" borderId="0" xfId="0" applyNumberFormat="1" applyFont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0" xfId="0" applyAlignment="1">
      <alignment vertical="center"/>
    </xf>
    <xf numFmtId="0" fontId="0" fillId="0" borderId="7" xfId="0" applyBorder="1"/>
    <xf numFmtId="0" fontId="0" fillId="0" borderId="0" xfId="0" applyBorder="1"/>
    <xf numFmtId="0" fontId="0" fillId="0" borderId="9" xfId="0" applyBorder="1"/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Fill="1" applyBorder="1"/>
    <xf numFmtId="0" fontId="0" fillId="0" borderId="9" xfId="0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12" xfId="0" applyBorder="1"/>
    <xf numFmtId="0" fontId="0" fillId="0" borderId="4" xfId="0" applyBorder="1" applyAlignment="1">
      <alignment horizontal="center"/>
    </xf>
    <xf numFmtId="165" fontId="0" fillId="0" borderId="4" xfId="1" applyNumberFormat="1" applyFont="1" applyBorder="1"/>
    <xf numFmtId="0" fontId="0" fillId="0" borderId="0" xfId="0" applyBorder="1" applyAlignment="1">
      <alignment horizontal="center"/>
    </xf>
    <xf numFmtId="165" fontId="0" fillId="0" borderId="0" xfId="1" applyNumberFormat="1" applyFont="1" applyBorder="1"/>
    <xf numFmtId="0" fontId="18" fillId="0" borderId="27" xfId="0" applyFont="1" applyBorder="1"/>
    <xf numFmtId="0" fontId="0" fillId="0" borderId="0" xfId="0" applyBorder="1" applyAlignment="1"/>
    <xf numFmtId="165" fontId="0" fillId="0" borderId="0" xfId="1" applyNumberFormat="1" applyFont="1" applyBorder="1" applyAlignment="1"/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0" fillId="0" borderId="13" xfId="0" applyBorder="1" applyAlignment="1">
      <alignment horizontal="center"/>
    </xf>
    <xf numFmtId="165" fontId="0" fillId="0" borderId="13" xfId="1" applyNumberFormat="1" applyFont="1" applyBorder="1" applyAlignment="1">
      <alignment horizontal="center"/>
    </xf>
    <xf numFmtId="0" fontId="2" fillId="0" borderId="28" xfId="0" applyFont="1" applyBorder="1"/>
    <xf numFmtId="166" fontId="2" fillId="0" borderId="0" xfId="1" applyNumberFormat="1" applyFont="1" applyBorder="1"/>
    <xf numFmtId="166" fontId="12" fillId="0" borderId="0" xfId="1" applyNumberFormat="1" applyFont="1" applyBorder="1"/>
    <xf numFmtId="0" fontId="0" fillId="0" borderId="14" xfId="0" applyBorder="1" applyAlignment="1">
      <alignment horizontal="center"/>
    </xf>
    <xf numFmtId="165" fontId="0" fillId="0" borderId="14" xfId="1" applyNumberFormat="1" applyFont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/>
    <xf numFmtId="165" fontId="0" fillId="0" borderId="1" xfId="1" applyNumberFormat="1" applyFont="1" applyBorder="1" applyAlignment="1"/>
    <xf numFmtId="165" fontId="0" fillId="0" borderId="1" xfId="1" applyNumberFormat="1" applyFont="1" applyBorder="1"/>
    <xf numFmtId="0" fontId="0" fillId="0" borderId="1" xfId="0" applyBorder="1"/>
    <xf numFmtId="0" fontId="3" fillId="0" borderId="1" xfId="0" applyFont="1" applyBorder="1" applyAlignment="1"/>
    <xf numFmtId="165" fontId="3" fillId="0" borderId="1" xfId="1" applyNumberFormat="1" applyFont="1" applyBorder="1" applyAlignment="1"/>
    <xf numFmtId="0" fontId="0" fillId="0" borderId="2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/>
    <xf numFmtId="165" fontId="2" fillId="0" borderId="1" xfId="1" applyNumberFormat="1" applyFont="1" applyBorder="1" applyAlignment="1"/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3" fillId="0" borderId="0" xfId="0" applyFont="1" applyBorder="1"/>
    <xf numFmtId="165" fontId="3" fillId="0" borderId="0" xfId="1" applyNumberFormat="1" applyFont="1" applyBorder="1"/>
    <xf numFmtId="0" fontId="13" fillId="0" borderId="0" xfId="0" applyFont="1" applyBorder="1" applyAlignment="1">
      <alignment vertical="center"/>
    </xf>
    <xf numFmtId="165" fontId="0" fillId="0" borderId="0" xfId="1" applyNumberFormat="1" applyFont="1"/>
    <xf numFmtId="0" fontId="0" fillId="0" borderId="10" xfId="0" applyBorder="1"/>
    <xf numFmtId="165" fontId="0" fillId="0" borderId="10" xfId="1" applyNumberFormat="1" applyFon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5" fontId="0" fillId="0" borderId="0" xfId="1" applyNumberFormat="1" applyFont="1" applyFill="1" applyBorder="1"/>
    <xf numFmtId="165" fontId="2" fillId="0" borderId="0" xfId="1" applyNumberFormat="1" applyFont="1" applyBorder="1"/>
    <xf numFmtId="165" fontId="8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2" fillId="0" borderId="4" xfId="0" applyFont="1" applyBorder="1"/>
    <xf numFmtId="165" fontId="12" fillId="0" borderId="4" xfId="1" applyNumberFormat="1" applyFont="1" applyBorder="1"/>
    <xf numFmtId="165" fontId="2" fillId="0" borderId="4" xfId="1" applyNumberFormat="1" applyFont="1" applyBorder="1"/>
    <xf numFmtId="0" fontId="2" fillId="0" borderId="8" xfId="0" applyFont="1" applyBorder="1" applyAlignment="1">
      <alignment horizontal="center"/>
    </xf>
    <xf numFmtId="0" fontId="12" fillId="0" borderId="8" xfId="0" applyFont="1" applyBorder="1"/>
    <xf numFmtId="165" fontId="12" fillId="0" borderId="8" xfId="1" applyNumberFormat="1" applyFont="1" applyBorder="1"/>
    <xf numFmtId="165" fontId="2" fillId="0" borderId="8" xfId="1" applyNumberFormat="1" applyFont="1" applyBorder="1"/>
    <xf numFmtId="0" fontId="12" fillId="0" borderId="0" xfId="0" applyFont="1" applyBorder="1" applyAlignment="1">
      <alignment horizontal="right" vertical="center"/>
    </xf>
    <xf numFmtId="165" fontId="0" fillId="0" borderId="0" xfId="1" applyNumberFormat="1" applyFont="1" applyBorder="1" applyAlignment="1">
      <alignment horizontal="center"/>
    </xf>
    <xf numFmtId="0" fontId="0" fillId="0" borderId="0" xfId="0" applyFill="1" applyBorder="1" applyAlignment="1"/>
    <xf numFmtId="0" fontId="12" fillId="0" borderId="0" xfId="0" applyFont="1" applyBorder="1" applyAlignment="1">
      <alignment horizontal="left" vertical="center"/>
    </xf>
    <xf numFmtId="0" fontId="13" fillId="0" borderId="0" xfId="0" applyFont="1" applyFill="1" applyBorder="1" applyAlignment="1"/>
    <xf numFmtId="0" fontId="0" fillId="0" borderId="0" xfId="0" applyAlignment="1">
      <alignment horizontal="center"/>
    </xf>
    <xf numFmtId="0" fontId="13" fillId="0" borderId="0" xfId="0" applyFont="1"/>
    <xf numFmtId="165" fontId="3" fillId="0" borderId="0" xfId="1" applyNumberFormat="1" applyFont="1" applyBorder="1" applyAlignment="1"/>
    <xf numFmtId="0" fontId="0" fillId="0" borderId="0" xfId="0" applyFill="1" applyBorder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Fill="1" applyBorder="1"/>
    <xf numFmtId="0" fontId="3" fillId="0" borderId="1" xfId="0" applyFon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0" fontId="3" fillId="0" borderId="1" xfId="0" applyFont="1" applyBorder="1"/>
    <xf numFmtId="165" fontId="3" fillId="0" borderId="1" xfId="1" applyNumberFormat="1" applyFont="1" applyBorder="1"/>
    <xf numFmtId="0" fontId="2" fillId="0" borderId="1" xfId="0" applyFont="1" applyBorder="1"/>
    <xf numFmtId="1" fontId="2" fillId="0" borderId="1" xfId="0" applyNumberFormat="1" applyFont="1" applyBorder="1"/>
    <xf numFmtId="0" fontId="12" fillId="0" borderId="1" xfId="0" applyFont="1" applyBorder="1"/>
    <xf numFmtId="165" fontId="12" fillId="0" borderId="0" xfId="1" applyNumberFormat="1" applyFont="1" applyBorder="1"/>
    <xf numFmtId="0" fontId="0" fillId="0" borderId="8" xfId="0" applyBorder="1" applyAlignment="1">
      <alignment horizontal="center"/>
    </xf>
    <xf numFmtId="0" fontId="8" fillId="0" borderId="8" xfId="0" applyFont="1" applyBorder="1"/>
    <xf numFmtId="0" fontId="1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165" fontId="0" fillId="0" borderId="8" xfId="1" applyNumberFormat="1" applyFont="1" applyBorder="1"/>
    <xf numFmtId="0" fontId="21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166" fontId="4" fillId="0" borderId="14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/>
    <xf numFmtId="3" fontId="2" fillId="0" borderId="4" xfId="0" applyNumberFormat="1" applyFont="1" applyBorder="1"/>
    <xf numFmtId="0" fontId="2" fillId="0" borderId="7" xfId="0" applyFont="1" applyBorder="1" applyAlignment="1">
      <alignment vertical="center"/>
    </xf>
    <xf numFmtId="3" fontId="2" fillId="0" borderId="8" xfId="0" applyNumberFormat="1" applyFont="1" applyBorder="1"/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 vertical="center"/>
    </xf>
    <xf numFmtId="3" fontId="14" fillId="0" borderId="0" xfId="0" applyNumberFormat="1" applyFont="1" applyBorder="1"/>
    <xf numFmtId="0" fontId="15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" fontId="0" fillId="0" borderId="0" xfId="0" applyNumberFormat="1" applyBorder="1"/>
    <xf numFmtId="165" fontId="3" fillId="0" borderId="8" xfId="1" applyNumberFormat="1" applyFont="1" applyBorder="1"/>
    <xf numFmtId="0" fontId="2" fillId="0" borderId="1" xfId="0" applyFont="1" applyBorder="1" applyAlignment="1">
      <alignment horizontal="left" vertical="center"/>
    </xf>
    <xf numFmtId="165" fontId="22" fillId="0" borderId="8" xfId="1" applyNumberFormat="1" applyFont="1" applyBorder="1"/>
    <xf numFmtId="0" fontId="0" fillId="0" borderId="1" xfId="0" applyBorder="1" applyAlignment="1">
      <alignment horizontal="center"/>
    </xf>
    <xf numFmtId="165" fontId="23" fillId="0" borderId="0" xfId="1" applyNumberFormat="1" applyFont="1"/>
    <xf numFmtId="165" fontId="23" fillId="0" borderId="10" xfId="1" applyNumberFormat="1" applyFont="1" applyBorder="1"/>
    <xf numFmtId="165" fontId="23" fillId="0" borderId="8" xfId="1" applyNumberFormat="1" applyFont="1" applyBorder="1"/>
    <xf numFmtId="0" fontId="3" fillId="0" borderId="1" xfId="0" applyFont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14" fontId="0" fillId="0" borderId="1" xfId="0" applyNumberFormat="1" applyBorder="1"/>
    <xf numFmtId="0" fontId="24" fillId="0" borderId="1" xfId="0" applyFont="1" applyBorder="1"/>
    <xf numFmtId="0" fontId="0" fillId="0" borderId="1" xfId="0" applyBorder="1" applyAlignment="1">
      <alignment horizontal="right"/>
    </xf>
    <xf numFmtId="0" fontId="2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4" fillId="0" borderId="1" xfId="0" applyFont="1" applyBorder="1" applyAlignment="1">
      <alignment horizontal="left"/>
    </xf>
    <xf numFmtId="166" fontId="0" fillId="0" borderId="1" xfId="1" applyNumberFormat="1" applyFont="1" applyBorder="1"/>
    <xf numFmtId="0" fontId="26" fillId="0" borderId="0" xfId="0" applyFont="1"/>
    <xf numFmtId="0" fontId="27" fillId="0" borderId="0" xfId="0" applyFont="1"/>
    <xf numFmtId="0" fontId="27" fillId="0" borderId="0" xfId="0" applyFont="1" applyBorder="1"/>
    <xf numFmtId="0" fontId="27" fillId="0" borderId="9" xfId="0" applyFont="1" applyBorder="1"/>
    <xf numFmtId="0" fontId="27" fillId="0" borderId="4" xfId="0" applyFont="1" applyBorder="1"/>
    <xf numFmtId="0" fontId="27" fillId="0" borderId="4" xfId="0" applyFont="1" applyBorder="1" applyAlignment="1">
      <alignment horizontal="center"/>
    </xf>
    <xf numFmtId="0" fontId="27" fillId="0" borderId="6" xfId="0" applyFont="1" applyBorder="1"/>
    <xf numFmtId="0" fontId="27" fillId="0" borderId="0" xfId="0" applyFont="1" applyBorder="1" applyAlignment="1">
      <alignment horizontal="center"/>
    </xf>
    <xf numFmtId="0" fontId="26" fillId="0" borderId="1" xfId="0" applyFont="1" applyBorder="1"/>
    <xf numFmtId="0" fontId="28" fillId="0" borderId="1" xfId="0" applyFont="1" applyBorder="1"/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29" fillId="0" borderId="0" xfId="0" applyFont="1" applyAlignment="1">
      <alignment horizontal="center"/>
    </xf>
    <xf numFmtId="0" fontId="30" fillId="0" borderId="0" xfId="0" applyFont="1"/>
    <xf numFmtId="166" fontId="0" fillId="0" borderId="0" xfId="1" applyNumberFormat="1" applyFont="1"/>
    <xf numFmtId="0" fontId="12" fillId="0" borderId="0" xfId="0" applyFont="1"/>
    <xf numFmtId="0" fontId="20" fillId="0" borderId="0" xfId="0" applyFont="1"/>
    <xf numFmtId="166" fontId="12" fillId="0" borderId="1" xfId="1" applyNumberFormat="1" applyFont="1" applyBorder="1"/>
    <xf numFmtId="166" fontId="2" fillId="0" borderId="1" xfId="1" applyNumberFormat="1" applyFont="1" applyBorder="1"/>
    <xf numFmtId="0" fontId="2" fillId="0" borderId="1" xfId="0" applyFont="1" applyFill="1" applyBorder="1"/>
    <xf numFmtId="0" fontId="12" fillId="0" borderId="1" xfId="0" applyFont="1" applyFill="1" applyBorder="1"/>
    <xf numFmtId="0" fontId="31" fillId="0" borderId="0" xfId="0" applyNumberFormat="1" applyFont="1" applyFill="1" applyBorder="1" applyAlignment="1" applyProtection="1"/>
    <xf numFmtId="0" fontId="32" fillId="0" borderId="0" xfId="0" applyFont="1" applyAlignment="1">
      <alignment horizontal="left" vertical="center"/>
    </xf>
    <xf numFmtId="0" fontId="33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right" vertical="center"/>
    </xf>
    <xf numFmtId="0" fontId="34" fillId="0" borderId="1" xfId="0" applyNumberFormat="1" applyFont="1" applyFill="1" applyBorder="1" applyAlignment="1" applyProtection="1">
      <alignment horizontal="right"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36" fillId="0" borderId="1" xfId="0" applyNumberFormat="1" applyFont="1" applyFill="1" applyBorder="1" applyAlignment="1" applyProtection="1">
      <alignment horizontal="right" vertical="center"/>
    </xf>
    <xf numFmtId="0" fontId="37" fillId="0" borderId="1" xfId="0" applyFont="1" applyBorder="1" applyAlignment="1">
      <alignment vertical="center"/>
    </xf>
    <xf numFmtId="0" fontId="38" fillId="0" borderId="1" xfId="0" applyFont="1" applyBorder="1" applyAlignment="1">
      <alignment horizontal="center" vertical="center"/>
    </xf>
    <xf numFmtId="167" fontId="37" fillId="0" borderId="1" xfId="0" applyNumberFormat="1" applyFont="1" applyBorder="1" applyAlignment="1">
      <alignment horizontal="right" vertical="center"/>
    </xf>
    <xf numFmtId="167" fontId="37" fillId="0" borderId="1" xfId="0" applyNumberFormat="1" applyFont="1" applyFill="1" applyBorder="1" applyAlignment="1" applyProtection="1">
      <alignment horizontal="right" vertical="center"/>
    </xf>
    <xf numFmtId="166" fontId="0" fillId="0" borderId="1" xfId="1" applyNumberFormat="1" applyFont="1" applyFill="1" applyBorder="1" applyAlignment="1" applyProtection="1"/>
    <xf numFmtId="0" fontId="0" fillId="0" borderId="1" xfId="0" applyNumberFormat="1" applyFill="1" applyBorder="1" applyAlignment="1" applyProtection="1"/>
    <xf numFmtId="0" fontId="39" fillId="0" borderId="1" xfId="0" applyNumberFormat="1" applyFont="1" applyFill="1" applyBorder="1" applyAlignment="1" applyProtection="1"/>
    <xf numFmtId="167" fontId="40" fillId="0" borderId="1" xfId="0" applyNumberFormat="1" applyFont="1" applyBorder="1" applyAlignment="1">
      <alignment horizontal="right" vertical="center"/>
    </xf>
    <xf numFmtId="166" fontId="31" fillId="0" borderId="1" xfId="1" applyNumberFormat="1" applyFont="1" applyFill="1" applyBorder="1" applyAlignment="1" applyProtection="1"/>
    <xf numFmtId="0" fontId="40" fillId="0" borderId="1" xfId="0" applyNumberFormat="1" applyFont="1" applyFill="1" applyBorder="1" applyAlignment="1" applyProtection="1">
      <alignment vertical="center"/>
    </xf>
    <xf numFmtId="0" fontId="12" fillId="0" borderId="1" xfId="0" applyNumberFormat="1" applyFont="1" applyFill="1" applyBorder="1" applyAlignment="1" applyProtection="1"/>
    <xf numFmtId="166" fontId="12" fillId="0" borderId="1" xfId="1" applyNumberFormat="1" applyFont="1" applyFill="1" applyBorder="1" applyAlignment="1" applyProtection="1"/>
    <xf numFmtId="166" fontId="12" fillId="0" borderId="1" xfId="0" applyNumberFormat="1" applyFont="1" applyFill="1" applyBorder="1" applyAlignment="1" applyProtection="1"/>
    <xf numFmtId="0" fontId="41" fillId="0" borderId="0" xfId="0" applyFont="1"/>
    <xf numFmtId="0" fontId="30" fillId="0" borderId="1" xfId="0" applyFont="1" applyBorder="1"/>
    <xf numFmtId="0" fontId="41" fillId="0" borderId="1" xfId="0" applyFont="1" applyBorder="1"/>
    <xf numFmtId="166" fontId="41" fillId="0" borderId="1" xfId="1" applyNumberFormat="1" applyFont="1" applyBorder="1"/>
    <xf numFmtId="166" fontId="0" fillId="0" borderId="0" xfId="1" applyNumberFormat="1" applyFont="1" applyBorder="1"/>
    <xf numFmtId="0" fontId="30" fillId="0" borderId="1" xfId="0" applyFont="1" applyFill="1" applyBorder="1"/>
    <xf numFmtId="166" fontId="30" fillId="0" borderId="1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3" fontId="2" fillId="0" borderId="13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18" fillId="0" borderId="0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0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8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166" fontId="0" fillId="0" borderId="2" xfId="1" applyNumberFormat="1" applyFont="1" applyBorder="1" applyAlignment="1">
      <alignment horizontal="center"/>
    </xf>
    <xf numFmtId="0" fontId="0" fillId="0" borderId="10" xfId="0" applyBorder="1"/>
    <xf numFmtId="0" fontId="0" fillId="0" borderId="3" xfId="0" applyBorder="1"/>
    <xf numFmtId="0" fontId="24" fillId="0" borderId="2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HABANI/Desktop/Pasq.financ.v.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entro 09"/>
      <sheetName val="Aktivet"/>
      <sheetName val="Pasivet"/>
      <sheetName val="Rezultati"/>
      <sheetName val="Fluksi"/>
      <sheetName val="Kapitali"/>
      <sheetName val="Ndihmese Fluksi"/>
      <sheetName val="Kopertina"/>
      <sheetName val="1"/>
      <sheetName val="2"/>
    </sheetNames>
    <sheetDataSet>
      <sheetData sheetId="0">
        <row r="3">
          <cell r="M3">
            <v>10000000</v>
          </cell>
        </row>
        <row r="4">
          <cell r="M4">
            <v>1292887</v>
          </cell>
        </row>
        <row r="13">
          <cell r="L13">
            <v>53676774</v>
          </cell>
        </row>
        <row r="14">
          <cell r="L14">
            <v>0</v>
          </cell>
        </row>
        <row r="15">
          <cell r="K15">
            <v>0</v>
          </cell>
        </row>
        <row r="16">
          <cell r="K16">
            <v>0</v>
          </cell>
        </row>
        <row r="21">
          <cell r="M21">
            <v>0</v>
          </cell>
        </row>
      </sheetData>
      <sheetData sheetId="1"/>
      <sheetData sheetId="2" refreshError="1"/>
      <sheetData sheetId="3">
        <row r="25">
          <cell r="G2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57"/>
  <sheetViews>
    <sheetView tabSelected="1" workbookViewId="0">
      <selection activeCell="L57" sqref="L57"/>
    </sheetView>
  </sheetViews>
  <sheetFormatPr defaultRowHeight="12.75"/>
  <cols>
    <col min="1" max="1" width="4.85546875" style="1" customWidth="1"/>
    <col min="2" max="2" width="8.5703125" style="1" customWidth="1"/>
    <col min="3" max="3" width="9.140625" style="1" customWidth="1"/>
    <col min="4" max="4" width="9.140625" style="1"/>
    <col min="5" max="5" width="8.28515625" style="1" customWidth="1"/>
    <col min="6" max="8" width="9.140625" style="1"/>
    <col min="9" max="9" width="9.7109375" style="1" customWidth="1"/>
    <col min="10" max="10" width="7.85546875" style="1" customWidth="1"/>
    <col min="11" max="16384" width="9.140625" style="1"/>
  </cols>
  <sheetData>
    <row r="2" spans="2:11">
      <c r="B2" s="2"/>
      <c r="C2" s="3"/>
      <c r="D2" s="3"/>
      <c r="E2" s="3"/>
      <c r="F2" s="3"/>
      <c r="G2" s="3"/>
      <c r="H2" s="3"/>
      <c r="I2" s="3"/>
      <c r="J2" s="3"/>
      <c r="K2" s="4"/>
    </row>
    <row r="3" spans="2:11" s="5" customFormat="1" ht="20.25">
      <c r="B3" s="6"/>
      <c r="C3" s="7" t="s">
        <v>9</v>
      </c>
      <c r="D3" s="7"/>
      <c r="E3" s="7"/>
      <c r="F3" s="8" t="s">
        <v>10</v>
      </c>
      <c r="G3" s="9"/>
      <c r="H3" s="10"/>
      <c r="I3" s="11"/>
      <c r="J3" s="7"/>
      <c r="K3" s="12"/>
    </row>
    <row r="4" spans="2:11" s="5" customFormat="1" ht="12">
      <c r="B4" s="6"/>
      <c r="C4" s="7" t="s">
        <v>11</v>
      </c>
      <c r="D4" s="7"/>
      <c r="E4" s="7"/>
      <c r="F4" s="11" t="s">
        <v>12</v>
      </c>
      <c r="G4" s="13"/>
      <c r="H4" s="14"/>
      <c r="I4" s="15"/>
      <c r="J4" s="15"/>
      <c r="K4" s="12"/>
    </row>
    <row r="5" spans="2:11" s="5" customFormat="1" ht="12">
      <c r="B5" s="6"/>
      <c r="C5" s="7" t="s">
        <v>13</v>
      </c>
      <c r="D5" s="7"/>
      <c r="E5" s="7"/>
      <c r="F5" s="16" t="s">
        <v>14</v>
      </c>
      <c r="G5" s="11"/>
      <c r="H5" s="11"/>
      <c r="I5" s="11"/>
      <c r="J5" s="11"/>
      <c r="K5" s="12"/>
    </row>
    <row r="6" spans="2:11" s="5" customFormat="1" ht="12">
      <c r="B6" s="6"/>
      <c r="C6" s="7"/>
      <c r="D6" s="7"/>
      <c r="E6" s="7"/>
      <c r="F6" s="7"/>
      <c r="G6" s="7"/>
      <c r="H6" s="17" t="s">
        <v>15</v>
      </c>
      <c r="I6" s="17"/>
      <c r="J6" s="15"/>
      <c r="K6" s="12"/>
    </row>
    <row r="7" spans="2:11" s="5" customFormat="1" ht="12">
      <c r="B7" s="6"/>
      <c r="C7" s="7" t="s">
        <v>16</v>
      </c>
      <c r="D7" s="7"/>
      <c r="E7" s="7"/>
      <c r="F7" s="11" t="s">
        <v>17</v>
      </c>
      <c r="G7" s="18"/>
      <c r="H7" s="7"/>
      <c r="I7" s="7"/>
      <c r="J7" s="7"/>
      <c r="K7" s="12"/>
    </row>
    <row r="8" spans="2:11" s="5" customFormat="1" ht="12">
      <c r="B8" s="6"/>
      <c r="C8" s="7" t="s">
        <v>18</v>
      </c>
      <c r="D8" s="7"/>
      <c r="E8" s="7"/>
      <c r="F8" s="16"/>
      <c r="G8" s="19"/>
      <c r="H8" s="7"/>
      <c r="I8" s="7"/>
      <c r="J8" s="7"/>
      <c r="K8" s="12"/>
    </row>
    <row r="9" spans="2:11" s="5" customFormat="1" ht="12">
      <c r="B9" s="6"/>
      <c r="C9" s="7"/>
      <c r="D9" s="7"/>
      <c r="E9" s="7"/>
      <c r="F9" s="7"/>
      <c r="G9" s="7"/>
      <c r="H9" s="7"/>
      <c r="I9" s="7"/>
      <c r="J9" s="7"/>
      <c r="K9" s="12"/>
    </row>
    <row r="10" spans="2:11" s="5" customFormat="1" ht="12">
      <c r="B10" s="6"/>
      <c r="C10" s="7" t="s">
        <v>19</v>
      </c>
      <c r="D10" s="7"/>
      <c r="E10" s="7"/>
      <c r="F10" s="11" t="s">
        <v>20</v>
      </c>
      <c r="G10" s="11"/>
      <c r="H10" s="11"/>
      <c r="I10" s="11"/>
      <c r="J10" s="11"/>
      <c r="K10" s="12"/>
    </row>
    <row r="11" spans="2:11" s="5" customFormat="1" ht="12">
      <c r="B11" s="6"/>
      <c r="C11" s="7"/>
      <c r="D11" s="7"/>
      <c r="E11" s="7"/>
      <c r="F11" s="16" t="s">
        <v>21</v>
      </c>
      <c r="G11" s="16"/>
      <c r="H11" s="16"/>
      <c r="I11" s="16"/>
      <c r="J11" s="16"/>
      <c r="K11" s="12"/>
    </row>
    <row r="12" spans="2:11" s="5" customFormat="1" ht="12">
      <c r="B12" s="6"/>
      <c r="C12" s="7"/>
      <c r="D12" s="7"/>
      <c r="E12" s="7"/>
      <c r="F12" s="16"/>
      <c r="G12" s="16"/>
      <c r="H12" s="16"/>
      <c r="I12" s="16"/>
      <c r="J12" s="16"/>
      <c r="K12" s="12"/>
    </row>
    <row r="13" spans="2:11">
      <c r="B13" s="20"/>
      <c r="C13" s="21"/>
      <c r="D13" s="21"/>
      <c r="E13" s="21"/>
      <c r="F13" s="21"/>
      <c r="G13" s="21"/>
      <c r="H13" s="21"/>
      <c r="I13" s="21"/>
      <c r="J13" s="21"/>
      <c r="K13" s="22"/>
    </row>
    <row r="14" spans="2:11">
      <c r="B14" s="20"/>
      <c r="C14" s="21"/>
      <c r="D14" s="21"/>
      <c r="E14" s="21"/>
      <c r="F14" s="21"/>
      <c r="G14" s="21"/>
      <c r="H14" s="21"/>
      <c r="I14" s="21"/>
      <c r="J14" s="21"/>
      <c r="K14" s="22"/>
    </row>
    <row r="15" spans="2:11">
      <c r="B15" s="20"/>
      <c r="C15" s="21"/>
      <c r="D15" s="21"/>
      <c r="E15" s="21"/>
      <c r="F15" s="21"/>
      <c r="G15" s="21"/>
      <c r="H15" s="21"/>
      <c r="I15" s="21"/>
      <c r="J15" s="21"/>
      <c r="K15" s="22"/>
    </row>
    <row r="16" spans="2:11">
      <c r="B16" s="20"/>
      <c r="C16" s="21"/>
      <c r="D16" s="21"/>
      <c r="E16" s="21"/>
      <c r="F16" s="21"/>
      <c r="G16" s="21"/>
      <c r="H16" s="21"/>
      <c r="I16" s="21"/>
      <c r="J16" s="21"/>
      <c r="K16" s="22"/>
    </row>
    <row r="17" spans="2:11">
      <c r="B17" s="20"/>
      <c r="C17" s="21"/>
      <c r="D17" s="21"/>
      <c r="E17" s="21"/>
      <c r="F17" s="21"/>
      <c r="G17" s="21"/>
      <c r="H17" s="21"/>
      <c r="I17" s="21"/>
      <c r="J17" s="21"/>
      <c r="K17" s="22"/>
    </row>
    <row r="18" spans="2:11">
      <c r="B18" s="20"/>
      <c r="C18" s="21"/>
      <c r="D18" s="21"/>
      <c r="E18" s="21"/>
      <c r="F18" s="21"/>
      <c r="G18" s="21"/>
      <c r="H18" s="21"/>
      <c r="I18" s="21"/>
      <c r="J18" s="21"/>
      <c r="K18" s="22"/>
    </row>
    <row r="19" spans="2:11">
      <c r="B19" s="20"/>
      <c r="C19" s="21"/>
      <c r="D19" s="21"/>
      <c r="E19" s="21"/>
      <c r="F19" s="21"/>
      <c r="G19" s="21"/>
      <c r="H19" s="21"/>
      <c r="I19" s="21"/>
      <c r="J19" s="21"/>
      <c r="K19" s="22"/>
    </row>
    <row r="20" spans="2:11">
      <c r="B20" s="20"/>
      <c r="C20" s="21"/>
      <c r="D20" s="21"/>
      <c r="E20" s="21"/>
      <c r="F20" s="21"/>
      <c r="G20" s="21"/>
      <c r="H20" s="21"/>
      <c r="I20" s="21"/>
      <c r="J20" s="21"/>
      <c r="K20" s="22"/>
    </row>
    <row r="21" spans="2:11">
      <c r="B21" s="20"/>
      <c r="D21" s="21"/>
      <c r="E21" s="21"/>
      <c r="F21" s="21"/>
      <c r="G21" s="21"/>
      <c r="H21" s="21"/>
      <c r="I21" s="21"/>
      <c r="J21" s="21"/>
      <c r="K21" s="22"/>
    </row>
    <row r="22" spans="2:11">
      <c r="B22" s="20"/>
      <c r="C22" s="21"/>
      <c r="D22" s="21"/>
      <c r="E22" s="21"/>
      <c r="F22" s="21"/>
      <c r="G22" s="21"/>
      <c r="H22" s="21"/>
      <c r="I22" s="21"/>
      <c r="J22" s="21"/>
      <c r="K22" s="22"/>
    </row>
    <row r="23" spans="2:11">
      <c r="B23" s="20"/>
      <c r="C23" s="21"/>
      <c r="D23" s="21"/>
      <c r="E23" s="21"/>
      <c r="F23" s="21"/>
      <c r="G23" s="21"/>
      <c r="H23" s="21"/>
      <c r="I23" s="21"/>
      <c r="J23" s="21"/>
      <c r="K23" s="22"/>
    </row>
    <row r="24" spans="2:11">
      <c r="B24" s="20"/>
      <c r="C24" s="21"/>
      <c r="D24" s="21"/>
      <c r="E24" s="21"/>
      <c r="F24" s="21"/>
      <c r="G24" s="21"/>
      <c r="H24" s="21"/>
      <c r="I24" s="21"/>
      <c r="J24" s="21"/>
      <c r="K24" s="22"/>
    </row>
    <row r="25" spans="2:11" ht="33.75">
      <c r="B25" s="354" t="s">
        <v>22</v>
      </c>
      <c r="C25" s="355"/>
      <c r="D25" s="355"/>
      <c r="E25" s="355"/>
      <c r="F25" s="355"/>
      <c r="G25" s="355"/>
      <c r="H25" s="355"/>
      <c r="I25" s="355"/>
      <c r="J25" s="355"/>
      <c r="K25" s="356"/>
    </row>
    <row r="26" spans="2:11">
      <c r="B26" s="20"/>
      <c r="C26" s="357" t="s">
        <v>23</v>
      </c>
      <c r="D26" s="357"/>
      <c r="E26" s="357"/>
      <c r="F26" s="357"/>
      <c r="G26" s="357"/>
      <c r="H26" s="357"/>
      <c r="I26" s="357"/>
      <c r="J26" s="357"/>
      <c r="K26" s="22"/>
    </row>
    <row r="27" spans="2:11">
      <c r="B27" s="20"/>
      <c r="C27" s="357" t="s">
        <v>24</v>
      </c>
      <c r="D27" s="357"/>
      <c r="E27" s="357"/>
      <c r="F27" s="357"/>
      <c r="G27" s="357"/>
      <c r="H27" s="357"/>
      <c r="I27" s="357"/>
      <c r="J27" s="357"/>
      <c r="K27" s="22"/>
    </row>
    <row r="28" spans="2:11">
      <c r="B28" s="20"/>
      <c r="C28" s="21"/>
      <c r="D28" s="21"/>
      <c r="E28" s="21"/>
      <c r="F28" s="21"/>
      <c r="G28" s="21"/>
      <c r="H28" s="21"/>
      <c r="I28" s="21"/>
      <c r="J28" s="21"/>
      <c r="K28" s="22"/>
    </row>
    <row r="29" spans="2:11">
      <c r="B29" s="20"/>
      <c r="C29" s="21"/>
      <c r="D29" s="21"/>
      <c r="E29" s="21"/>
      <c r="F29" s="21"/>
      <c r="G29" s="21"/>
      <c r="H29" s="21"/>
      <c r="I29" s="21"/>
      <c r="J29" s="21"/>
      <c r="K29" s="22"/>
    </row>
    <row r="30" spans="2:11" ht="33.75">
      <c r="B30" s="20"/>
      <c r="C30" s="21"/>
      <c r="D30" s="21"/>
      <c r="E30" s="21"/>
      <c r="F30" s="23" t="s">
        <v>36</v>
      </c>
      <c r="G30" s="21"/>
      <c r="H30" s="21"/>
      <c r="I30" s="21"/>
      <c r="J30" s="21"/>
      <c r="K30" s="22"/>
    </row>
    <row r="31" spans="2:11">
      <c r="B31" s="20"/>
      <c r="C31" s="21"/>
      <c r="D31" s="21"/>
      <c r="E31" s="21"/>
      <c r="F31" s="21"/>
      <c r="G31" s="21"/>
      <c r="H31" s="21"/>
      <c r="I31" s="21"/>
      <c r="J31" s="21"/>
      <c r="K31" s="22"/>
    </row>
    <row r="32" spans="2:11">
      <c r="B32" s="20"/>
      <c r="C32" s="21"/>
      <c r="D32" s="21"/>
      <c r="E32" s="21"/>
      <c r="F32" s="21"/>
      <c r="G32" s="21"/>
      <c r="H32" s="21"/>
      <c r="I32" s="21"/>
      <c r="J32" s="21"/>
      <c r="K32" s="22"/>
    </row>
    <row r="33" spans="2:11">
      <c r="B33" s="20"/>
      <c r="C33" s="21"/>
      <c r="D33" s="21"/>
      <c r="E33" s="21"/>
      <c r="F33" s="21"/>
      <c r="G33" s="21"/>
      <c r="H33" s="21"/>
      <c r="I33" s="21"/>
      <c r="J33" s="21"/>
      <c r="K33" s="22"/>
    </row>
    <row r="34" spans="2:11">
      <c r="B34" s="20"/>
      <c r="C34" s="21"/>
      <c r="D34" s="21"/>
      <c r="E34" s="21"/>
      <c r="F34" s="21"/>
      <c r="G34" s="21"/>
      <c r="H34" s="21"/>
      <c r="I34" s="21"/>
      <c r="J34" s="21"/>
      <c r="K34" s="22"/>
    </row>
    <row r="35" spans="2:11">
      <c r="B35" s="20"/>
      <c r="C35" s="21"/>
      <c r="D35" s="21"/>
      <c r="E35" s="21"/>
      <c r="F35" s="21"/>
      <c r="G35" s="21"/>
      <c r="H35" s="21"/>
      <c r="I35" s="21"/>
      <c r="J35" s="21"/>
      <c r="K35" s="22"/>
    </row>
    <row r="36" spans="2:11">
      <c r="B36" s="20"/>
      <c r="C36" s="21"/>
      <c r="D36" s="21"/>
      <c r="E36" s="21"/>
      <c r="F36" s="21"/>
      <c r="G36" s="21"/>
      <c r="H36" s="21"/>
      <c r="I36" s="21"/>
      <c r="J36" s="21"/>
      <c r="K36" s="22"/>
    </row>
    <row r="37" spans="2:11">
      <c r="B37" s="20"/>
      <c r="C37" s="21"/>
      <c r="D37" s="21"/>
      <c r="E37" s="21"/>
      <c r="F37" s="21"/>
      <c r="G37" s="21"/>
      <c r="H37" s="21"/>
      <c r="I37" s="21"/>
      <c r="J37" s="21"/>
      <c r="K37" s="22"/>
    </row>
    <row r="38" spans="2:11">
      <c r="B38" s="20"/>
      <c r="C38" s="21"/>
      <c r="D38" s="21"/>
      <c r="E38" s="21"/>
      <c r="F38" s="21"/>
      <c r="G38" s="21"/>
      <c r="H38" s="21"/>
      <c r="I38" s="21"/>
      <c r="J38" s="21"/>
      <c r="K38" s="22"/>
    </row>
    <row r="39" spans="2:11">
      <c r="B39" s="20"/>
      <c r="C39" s="21"/>
      <c r="D39" s="21"/>
      <c r="E39" s="21"/>
      <c r="F39" s="21"/>
      <c r="G39" s="21"/>
      <c r="H39" s="21"/>
      <c r="I39" s="21"/>
      <c r="J39" s="21"/>
      <c r="K39" s="22"/>
    </row>
    <row r="40" spans="2:11">
      <c r="B40" s="20"/>
      <c r="C40" s="21"/>
      <c r="D40" s="21"/>
      <c r="E40" s="21"/>
      <c r="F40" s="21"/>
      <c r="G40" s="21"/>
      <c r="H40" s="21"/>
      <c r="I40" s="21"/>
      <c r="J40" s="21"/>
      <c r="K40" s="22"/>
    </row>
    <row r="41" spans="2:11">
      <c r="B41" s="20"/>
      <c r="C41" s="21"/>
      <c r="D41" s="21"/>
      <c r="E41" s="21"/>
      <c r="F41" s="21"/>
      <c r="G41" s="21"/>
      <c r="H41" s="21"/>
      <c r="I41" s="21"/>
      <c r="J41" s="21"/>
      <c r="K41" s="22"/>
    </row>
    <row r="42" spans="2:11">
      <c r="B42" s="20"/>
      <c r="C42" s="21"/>
      <c r="D42" s="21"/>
      <c r="E42" s="21"/>
      <c r="F42" s="21"/>
      <c r="G42" s="21"/>
      <c r="H42" s="21"/>
      <c r="I42" s="21"/>
      <c r="J42" s="21"/>
      <c r="K42" s="22"/>
    </row>
    <row r="43" spans="2:11">
      <c r="B43" s="20"/>
      <c r="C43" s="21"/>
      <c r="D43" s="21"/>
      <c r="E43" s="21"/>
      <c r="F43" s="21"/>
      <c r="G43" s="21"/>
      <c r="H43" s="21"/>
      <c r="I43" s="21"/>
      <c r="J43" s="21"/>
      <c r="K43" s="22"/>
    </row>
    <row r="44" spans="2:11">
      <c r="B44" s="20"/>
      <c r="C44" s="21"/>
      <c r="D44" s="21"/>
      <c r="E44" s="21"/>
      <c r="F44" s="21"/>
      <c r="G44" s="21"/>
      <c r="H44" s="21"/>
      <c r="I44" s="21"/>
      <c r="J44" s="21"/>
      <c r="K44" s="22"/>
    </row>
    <row r="45" spans="2:11">
      <c r="B45" s="20"/>
      <c r="C45" s="21"/>
      <c r="D45" s="21"/>
      <c r="E45" s="21"/>
      <c r="F45" s="21"/>
      <c r="G45" s="21"/>
      <c r="H45" s="21"/>
      <c r="I45" s="21"/>
      <c r="J45" s="21"/>
      <c r="K45" s="22"/>
    </row>
    <row r="46" spans="2:11">
      <c r="B46" s="20"/>
      <c r="C46" s="21"/>
      <c r="D46" s="21"/>
      <c r="E46" s="21"/>
      <c r="F46" s="21"/>
      <c r="G46" s="21"/>
      <c r="H46" s="21"/>
      <c r="I46" s="21"/>
      <c r="J46" s="21"/>
      <c r="K46" s="22"/>
    </row>
    <row r="47" spans="2:11">
      <c r="B47" s="20"/>
      <c r="C47" s="21"/>
      <c r="D47" s="21"/>
      <c r="E47" s="21"/>
      <c r="F47" s="21"/>
      <c r="G47" s="21"/>
      <c r="H47" s="21"/>
      <c r="I47" s="21"/>
      <c r="J47" s="21"/>
      <c r="K47" s="22"/>
    </row>
    <row r="48" spans="2:11" s="5" customFormat="1" ht="12">
      <c r="B48" s="6"/>
      <c r="C48" s="7" t="s">
        <v>25</v>
      </c>
      <c r="D48" s="7"/>
      <c r="E48" s="7"/>
      <c r="F48" s="7"/>
      <c r="G48" s="7"/>
      <c r="H48" s="353" t="s">
        <v>26</v>
      </c>
      <c r="I48" s="353"/>
      <c r="J48" s="7"/>
      <c r="K48" s="12"/>
    </row>
    <row r="49" spans="2:11" s="5" customFormat="1" ht="12">
      <c r="B49" s="6"/>
      <c r="C49" s="7" t="s">
        <v>27</v>
      </c>
      <c r="D49" s="7"/>
      <c r="E49" s="7"/>
      <c r="F49" s="7"/>
      <c r="G49" s="7"/>
      <c r="H49" s="352" t="s">
        <v>28</v>
      </c>
      <c r="I49" s="352"/>
      <c r="J49" s="7"/>
      <c r="K49" s="12"/>
    </row>
    <row r="50" spans="2:11" s="5" customFormat="1" ht="12">
      <c r="B50" s="6"/>
      <c r="C50" s="7" t="s">
        <v>29</v>
      </c>
      <c r="D50" s="7"/>
      <c r="E50" s="7"/>
      <c r="F50" s="7"/>
      <c r="G50" s="7"/>
      <c r="H50" s="352" t="s">
        <v>30</v>
      </c>
      <c r="I50" s="352"/>
      <c r="J50" s="7"/>
      <c r="K50" s="12"/>
    </row>
    <row r="51" spans="2:11" s="5" customFormat="1" ht="12">
      <c r="B51" s="6"/>
      <c r="C51" s="7" t="s">
        <v>31</v>
      </c>
      <c r="D51" s="7"/>
      <c r="E51" s="7"/>
      <c r="F51" s="7"/>
      <c r="G51" s="7"/>
      <c r="H51" s="352" t="s">
        <v>30</v>
      </c>
      <c r="I51" s="352"/>
      <c r="J51" s="7"/>
      <c r="K51" s="12"/>
    </row>
    <row r="52" spans="2:11">
      <c r="B52" s="20"/>
      <c r="C52" s="21"/>
      <c r="D52" s="21"/>
      <c r="E52" s="21"/>
      <c r="F52" s="21"/>
      <c r="G52" s="21"/>
      <c r="H52" s="21"/>
      <c r="I52" s="21"/>
      <c r="J52" s="21"/>
      <c r="K52" s="22"/>
    </row>
    <row r="53" spans="2:11" s="24" customFormat="1" ht="15">
      <c r="B53" s="25"/>
      <c r="C53" s="7" t="s">
        <v>32</v>
      </c>
      <c r="D53" s="7"/>
      <c r="E53" s="7"/>
      <c r="F53" s="7"/>
      <c r="G53" s="19" t="s">
        <v>33</v>
      </c>
      <c r="H53" s="353" t="s">
        <v>353</v>
      </c>
      <c r="I53" s="353"/>
      <c r="J53" s="26"/>
      <c r="K53" s="27"/>
    </row>
    <row r="54" spans="2:11" s="24" customFormat="1" ht="15">
      <c r="B54" s="25"/>
      <c r="C54" s="7"/>
      <c r="D54" s="7"/>
      <c r="E54" s="7"/>
      <c r="F54" s="7"/>
      <c r="G54" s="19" t="s">
        <v>34</v>
      </c>
      <c r="H54" s="352" t="s">
        <v>354</v>
      </c>
      <c r="I54" s="352"/>
      <c r="J54" s="26"/>
      <c r="K54" s="27"/>
    </row>
    <row r="55" spans="2:11" s="24" customFormat="1" ht="15">
      <c r="B55" s="25"/>
      <c r="C55" s="7"/>
      <c r="D55" s="7"/>
      <c r="E55" s="7"/>
      <c r="F55" s="7"/>
      <c r="G55" s="19"/>
      <c r="H55" s="19"/>
      <c r="I55" s="19"/>
      <c r="J55" s="26"/>
      <c r="K55" s="27"/>
    </row>
    <row r="56" spans="2:11" s="24" customFormat="1" ht="15">
      <c r="B56" s="25"/>
      <c r="C56" s="7" t="s">
        <v>35</v>
      </c>
      <c r="D56" s="7"/>
      <c r="E56" s="7"/>
      <c r="F56" s="19"/>
      <c r="G56" s="7"/>
      <c r="H56" s="353" t="s">
        <v>358</v>
      </c>
      <c r="I56" s="353"/>
      <c r="J56" s="26"/>
      <c r="K56" s="27"/>
    </row>
    <row r="57" spans="2:11">
      <c r="B57" s="28"/>
      <c r="C57" s="29"/>
      <c r="D57" s="29"/>
      <c r="E57" s="29"/>
      <c r="F57" s="29"/>
      <c r="G57" s="29"/>
      <c r="H57" s="29"/>
      <c r="I57" s="29"/>
      <c r="J57" s="29"/>
      <c r="K57" s="30"/>
    </row>
  </sheetData>
  <mergeCells count="10">
    <mergeCell ref="H51:I51"/>
    <mergeCell ref="H53:I53"/>
    <mergeCell ref="H54:I54"/>
    <mergeCell ref="H56:I56"/>
    <mergeCell ref="B25:K25"/>
    <mergeCell ref="C26:J26"/>
    <mergeCell ref="C27:J27"/>
    <mergeCell ref="H48:I48"/>
    <mergeCell ref="H49:I49"/>
    <mergeCell ref="H50:I50"/>
  </mergeCells>
  <pageMargins left="0" right="0" top="0" bottom="0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59"/>
  <sheetViews>
    <sheetView workbookViewId="0">
      <selection activeCell="B1" sqref="B1"/>
    </sheetView>
  </sheetViews>
  <sheetFormatPr defaultRowHeight="15"/>
  <sheetData>
    <row r="1" spans="1:10">
      <c r="A1" s="289" t="s">
        <v>518</v>
      </c>
      <c r="B1" s="290"/>
      <c r="C1" s="290"/>
      <c r="D1" s="290"/>
      <c r="E1" s="291"/>
      <c r="F1" s="292"/>
      <c r="G1" s="293" t="s">
        <v>519</v>
      </c>
      <c r="H1" s="293"/>
      <c r="I1" s="294"/>
      <c r="J1" s="295"/>
    </row>
    <row r="2" spans="1:10">
      <c r="A2" s="289" t="s">
        <v>520</v>
      </c>
      <c r="B2" s="290"/>
      <c r="C2" s="290"/>
      <c r="D2" s="290"/>
      <c r="E2" s="291"/>
      <c r="F2" s="292"/>
      <c r="G2" s="291" t="s">
        <v>521</v>
      </c>
      <c r="H2" s="291" t="s">
        <v>522</v>
      </c>
      <c r="I2" s="296"/>
      <c r="J2" s="292"/>
    </row>
    <row r="3" spans="1:10">
      <c r="A3" s="297" t="s">
        <v>361</v>
      </c>
      <c r="B3" s="298" t="s">
        <v>523</v>
      </c>
      <c r="C3" s="299"/>
      <c r="D3" s="299"/>
      <c r="E3" s="299"/>
      <c r="F3" s="299"/>
      <c r="G3" s="299"/>
      <c r="H3" s="300" t="s">
        <v>524</v>
      </c>
      <c r="I3" s="300"/>
      <c r="J3" s="299"/>
    </row>
    <row r="4" spans="1:10">
      <c r="A4" s="297" t="s">
        <v>525</v>
      </c>
      <c r="B4" s="299"/>
      <c r="C4" s="299"/>
      <c r="D4" s="299"/>
      <c r="E4" s="299"/>
      <c r="F4" s="299"/>
      <c r="G4" s="297"/>
      <c r="H4" s="301">
        <v>2010</v>
      </c>
      <c r="I4" s="300"/>
      <c r="J4" s="299"/>
    </row>
    <row r="5" spans="1:10">
      <c r="A5" s="297" t="s">
        <v>526</v>
      </c>
      <c r="B5" s="298" t="s">
        <v>527</v>
      </c>
      <c r="C5" s="299"/>
      <c r="D5" s="299"/>
      <c r="E5" s="299"/>
      <c r="F5" s="299"/>
      <c r="G5" s="299"/>
      <c r="H5" s="299"/>
      <c r="I5" s="300"/>
      <c r="J5" s="299"/>
    </row>
    <row r="6" spans="1:10">
      <c r="A6" s="302"/>
      <c r="B6" s="303" t="s">
        <v>292</v>
      </c>
      <c r="C6" s="302"/>
      <c r="D6" s="302"/>
      <c r="E6" s="302"/>
      <c r="F6" s="302"/>
      <c r="G6" s="303" t="s">
        <v>528</v>
      </c>
      <c r="H6" s="302"/>
      <c r="I6" s="304"/>
      <c r="J6" s="303" t="s">
        <v>529</v>
      </c>
    </row>
    <row r="7" spans="1:10">
      <c r="A7" s="303" t="s">
        <v>530</v>
      </c>
      <c r="B7" s="302"/>
      <c r="C7" s="302"/>
      <c r="D7" s="302"/>
      <c r="E7" s="302"/>
      <c r="F7" s="302"/>
      <c r="G7" s="279">
        <v>1</v>
      </c>
      <c r="H7" s="305">
        <v>22674225</v>
      </c>
      <c r="I7" s="306">
        <v>2</v>
      </c>
      <c r="J7" s="305">
        <v>22674225</v>
      </c>
    </row>
    <row r="8" spans="1:10">
      <c r="A8" s="299" t="s">
        <v>531</v>
      </c>
      <c r="B8" s="299"/>
      <c r="C8" s="299"/>
      <c r="D8" s="299"/>
      <c r="E8" s="299"/>
      <c r="F8" s="299"/>
      <c r="G8" s="221">
        <v>3</v>
      </c>
      <c r="H8" s="307">
        <v>21940847</v>
      </c>
      <c r="I8" s="308">
        <v>4</v>
      </c>
      <c r="J8" s="307">
        <v>21940847</v>
      </c>
    </row>
    <row r="9" spans="1:10">
      <c r="A9" s="223" t="s">
        <v>532</v>
      </c>
      <c r="B9" s="299"/>
      <c r="C9" s="299"/>
      <c r="D9" s="299"/>
      <c r="E9" s="299"/>
      <c r="F9" s="299"/>
      <c r="G9" s="309"/>
      <c r="H9" s="310"/>
      <c r="I9" s="308">
        <v>5</v>
      </c>
      <c r="J9" s="307">
        <f>J10+J11+J12+J14+J15+J16+J17+J19+J20+J21+J23+J24+J25+J26+J27+J28+J30+J31+J33</f>
        <v>0</v>
      </c>
    </row>
    <row r="10" spans="1:10">
      <c r="A10" s="223" t="s">
        <v>533</v>
      </c>
      <c r="B10" s="299"/>
      <c r="C10" s="299"/>
      <c r="D10" s="299"/>
      <c r="E10" s="299"/>
      <c r="F10" s="299"/>
      <c r="G10" s="309"/>
      <c r="H10" s="310"/>
      <c r="I10" s="308">
        <v>6</v>
      </c>
      <c r="J10" s="307">
        <v>0</v>
      </c>
    </row>
    <row r="11" spans="1:10">
      <c r="A11" s="223" t="s">
        <v>534</v>
      </c>
      <c r="B11" s="299"/>
      <c r="C11" s="299"/>
      <c r="D11" s="299"/>
      <c r="E11" s="299"/>
      <c r="F11" s="299"/>
      <c r="G11" s="309"/>
      <c r="H11" s="310"/>
      <c r="I11" s="308">
        <v>7</v>
      </c>
      <c r="J11" s="307">
        <v>0</v>
      </c>
    </row>
    <row r="12" spans="1:10">
      <c r="A12" s="223" t="s">
        <v>535</v>
      </c>
      <c r="B12" s="299"/>
      <c r="C12" s="299"/>
      <c r="D12" s="299"/>
      <c r="E12" s="299"/>
      <c r="F12" s="299"/>
      <c r="G12" s="309"/>
      <c r="H12" s="310"/>
      <c r="I12" s="308">
        <v>8</v>
      </c>
      <c r="J12" s="307">
        <v>0</v>
      </c>
    </row>
    <row r="13" spans="1:10">
      <c r="A13" s="223" t="s">
        <v>536</v>
      </c>
      <c r="B13" s="299"/>
      <c r="C13" s="299"/>
      <c r="D13" s="299"/>
      <c r="E13" s="299"/>
      <c r="F13" s="299"/>
      <c r="G13" s="309"/>
      <c r="H13" s="310"/>
      <c r="I13" s="308"/>
      <c r="J13" s="307"/>
    </row>
    <row r="14" spans="1:10">
      <c r="A14" s="223" t="s">
        <v>537</v>
      </c>
      <c r="B14" s="299"/>
      <c r="C14" s="299"/>
      <c r="D14" s="299"/>
      <c r="E14" s="299"/>
      <c r="F14" s="299"/>
      <c r="G14" s="309"/>
      <c r="H14" s="310"/>
      <c r="I14" s="308">
        <v>9</v>
      </c>
      <c r="J14" s="307">
        <v>0</v>
      </c>
    </row>
    <row r="15" spans="1:10">
      <c r="A15" s="223" t="s">
        <v>538</v>
      </c>
      <c r="B15" s="299"/>
      <c r="C15" s="299"/>
      <c r="D15" s="299"/>
      <c r="E15" s="299"/>
      <c r="F15" s="299"/>
      <c r="G15" s="309"/>
      <c r="H15" s="310"/>
      <c r="I15" s="308">
        <v>10</v>
      </c>
      <c r="J15" s="307">
        <v>0</v>
      </c>
    </row>
    <row r="16" spans="1:10">
      <c r="A16" s="223" t="s">
        <v>539</v>
      </c>
      <c r="B16" s="299"/>
      <c r="C16" s="299"/>
      <c r="D16" s="299"/>
      <c r="E16" s="299"/>
      <c r="F16" s="299"/>
      <c r="G16" s="309"/>
      <c r="H16" s="310"/>
      <c r="I16" s="308">
        <v>11</v>
      </c>
      <c r="J16" s="307">
        <v>0</v>
      </c>
    </row>
    <row r="17" spans="1:10">
      <c r="A17" s="223" t="s">
        <v>540</v>
      </c>
      <c r="B17" s="299"/>
      <c r="C17" s="299"/>
      <c r="D17" s="299"/>
      <c r="E17" s="299"/>
      <c r="F17" s="299"/>
      <c r="G17" s="309"/>
      <c r="H17" s="310"/>
      <c r="I17" s="308">
        <v>12</v>
      </c>
      <c r="J17" s="307">
        <v>0</v>
      </c>
    </row>
    <row r="18" spans="1:10">
      <c r="A18" s="223" t="s">
        <v>541</v>
      </c>
      <c r="B18" s="299"/>
      <c r="C18" s="299"/>
      <c r="D18" s="299"/>
      <c r="E18" s="299"/>
      <c r="F18" s="299"/>
      <c r="G18" s="309"/>
      <c r="H18" s="310"/>
      <c r="I18" s="308"/>
      <c r="J18" s="307"/>
    </row>
    <row r="19" spans="1:10">
      <c r="A19" s="223" t="s">
        <v>542</v>
      </c>
      <c r="B19" s="299"/>
      <c r="C19" s="299"/>
      <c r="D19" s="299"/>
      <c r="E19" s="299"/>
      <c r="F19" s="299"/>
      <c r="G19" s="309"/>
      <c r="H19" s="310"/>
      <c r="I19" s="308">
        <v>13</v>
      </c>
      <c r="J19" s="307">
        <v>0</v>
      </c>
    </row>
    <row r="20" spans="1:10">
      <c r="A20" s="223" t="s">
        <v>543</v>
      </c>
      <c r="B20" s="299"/>
      <c r="C20" s="299"/>
      <c r="D20" s="299"/>
      <c r="E20" s="299"/>
      <c r="F20" s="299"/>
      <c r="G20" s="309"/>
      <c r="H20" s="310"/>
      <c r="I20" s="308">
        <v>14</v>
      </c>
      <c r="J20" s="307">
        <v>0</v>
      </c>
    </row>
    <row r="21" spans="1:10">
      <c r="A21" s="223" t="s">
        <v>544</v>
      </c>
      <c r="B21" s="299"/>
      <c r="C21" s="299"/>
      <c r="D21" s="299"/>
      <c r="E21" s="299"/>
      <c r="F21" s="299"/>
      <c r="G21" s="309"/>
      <c r="H21" s="310"/>
      <c r="I21" s="308">
        <v>15</v>
      </c>
      <c r="J21" s="307">
        <v>0</v>
      </c>
    </row>
    <row r="22" spans="1:10">
      <c r="A22" s="223" t="s">
        <v>545</v>
      </c>
      <c r="B22" s="299"/>
      <c r="C22" s="299"/>
      <c r="D22" s="299"/>
      <c r="E22" s="299"/>
      <c r="F22" s="299"/>
      <c r="G22" s="309"/>
      <c r="H22" s="310"/>
      <c r="I22" s="308"/>
      <c r="J22" s="307"/>
    </row>
    <row r="23" spans="1:10">
      <c r="A23" s="223" t="s">
        <v>546</v>
      </c>
      <c r="B23" s="299"/>
      <c r="C23" s="299"/>
      <c r="D23" s="299"/>
      <c r="E23" s="299"/>
      <c r="F23" s="299"/>
      <c r="G23" s="309"/>
      <c r="H23" s="310"/>
      <c r="I23" s="308">
        <v>16</v>
      </c>
      <c r="J23" s="307">
        <v>0</v>
      </c>
    </row>
    <row r="24" spans="1:10">
      <c r="A24" s="223" t="s">
        <v>547</v>
      </c>
      <c r="B24" s="299"/>
      <c r="C24" s="299"/>
      <c r="D24" s="299"/>
      <c r="E24" s="299"/>
      <c r="F24" s="299"/>
      <c r="G24" s="309"/>
      <c r="H24" s="310"/>
      <c r="I24" s="308">
        <v>17</v>
      </c>
      <c r="J24" s="307">
        <v>0</v>
      </c>
    </row>
    <row r="25" spans="1:10">
      <c r="A25" s="223" t="s">
        <v>548</v>
      </c>
      <c r="B25" s="299"/>
      <c r="C25" s="299"/>
      <c r="D25" s="299"/>
      <c r="E25" s="299"/>
      <c r="F25" s="299"/>
      <c r="G25" s="309"/>
      <c r="H25" s="310"/>
      <c r="I25" s="308">
        <v>18</v>
      </c>
      <c r="J25" s="307">
        <v>0</v>
      </c>
    </row>
    <row r="26" spans="1:10">
      <c r="A26" s="223" t="s">
        <v>549</v>
      </c>
      <c r="B26" s="299"/>
      <c r="C26" s="299"/>
      <c r="D26" s="299"/>
      <c r="E26" s="299"/>
      <c r="F26" s="299"/>
      <c r="G26" s="309"/>
      <c r="H26" s="310"/>
      <c r="I26" s="308">
        <v>19</v>
      </c>
      <c r="J26" s="307">
        <v>0</v>
      </c>
    </row>
    <row r="27" spans="1:10">
      <c r="A27" s="223" t="s">
        <v>550</v>
      </c>
      <c r="B27" s="299"/>
      <c r="C27" s="299"/>
      <c r="D27" s="299"/>
      <c r="E27" s="299"/>
      <c r="F27" s="299"/>
      <c r="G27" s="309"/>
      <c r="H27" s="310"/>
      <c r="I27" s="308">
        <v>20</v>
      </c>
      <c r="J27" s="307">
        <v>0</v>
      </c>
    </row>
    <row r="28" spans="1:10">
      <c r="A28" s="223" t="s">
        <v>551</v>
      </c>
      <c r="B28" s="299"/>
      <c r="C28" s="299"/>
      <c r="D28" s="299"/>
      <c r="E28" s="299"/>
      <c r="F28" s="299"/>
      <c r="G28" s="309"/>
      <c r="H28" s="310"/>
      <c r="I28" s="308">
        <v>21</v>
      </c>
      <c r="J28" s="307">
        <v>0</v>
      </c>
    </row>
    <row r="29" spans="1:10">
      <c r="A29" s="223" t="s">
        <v>552</v>
      </c>
      <c r="B29" s="299"/>
      <c r="C29" s="299"/>
      <c r="D29" s="299"/>
      <c r="E29" s="299"/>
      <c r="F29" s="299"/>
      <c r="G29" s="309"/>
      <c r="H29" s="310"/>
      <c r="I29" s="308"/>
      <c r="J29" s="307"/>
    </row>
    <row r="30" spans="1:10">
      <c r="A30" s="223" t="s">
        <v>553</v>
      </c>
      <c r="B30" s="299"/>
      <c r="C30" s="299"/>
      <c r="D30" s="299"/>
      <c r="E30" s="299"/>
      <c r="F30" s="299"/>
      <c r="G30" s="309"/>
      <c r="H30" s="310"/>
      <c r="I30" s="308">
        <v>22</v>
      </c>
      <c r="J30" s="307">
        <v>0</v>
      </c>
    </row>
    <row r="31" spans="1:10">
      <c r="A31" s="223" t="s">
        <v>554</v>
      </c>
      <c r="B31" s="299"/>
      <c r="C31" s="299"/>
      <c r="D31" s="299"/>
      <c r="E31" s="299"/>
      <c r="F31" s="299"/>
      <c r="G31" s="309"/>
      <c r="H31" s="310"/>
      <c r="I31" s="308">
        <v>23</v>
      </c>
      <c r="J31" s="307">
        <v>0</v>
      </c>
    </row>
    <row r="32" spans="1:10">
      <c r="A32" s="223" t="s">
        <v>555</v>
      </c>
      <c r="B32" s="299"/>
      <c r="C32" s="299"/>
      <c r="D32" s="299"/>
      <c r="E32" s="299"/>
      <c r="F32" s="299"/>
      <c r="G32" s="309"/>
      <c r="H32" s="310"/>
      <c r="I32" s="308"/>
      <c r="J32" s="307"/>
    </row>
    <row r="33" spans="1:10">
      <c r="A33" s="223" t="s">
        <v>556</v>
      </c>
      <c r="B33" s="299"/>
      <c r="C33" s="299"/>
      <c r="D33" s="299"/>
      <c r="E33" s="299"/>
      <c r="F33" s="299"/>
      <c r="G33" s="309"/>
      <c r="H33" s="310"/>
      <c r="I33" s="308">
        <v>24</v>
      </c>
      <c r="J33" s="307">
        <v>0</v>
      </c>
    </row>
    <row r="34" spans="1:10" ht="9.75" customHeight="1">
      <c r="A34" s="303" t="s">
        <v>557</v>
      </c>
      <c r="B34" s="302"/>
      <c r="C34" s="302"/>
      <c r="D34" s="302"/>
      <c r="E34" s="302"/>
      <c r="F34" s="302"/>
      <c r="G34" s="279"/>
      <c r="H34" s="305"/>
      <c r="I34" s="306"/>
      <c r="J34" s="305"/>
    </row>
    <row r="35" spans="1:10" ht="9" customHeight="1">
      <c r="A35" s="297" t="s">
        <v>558</v>
      </c>
      <c r="B35" s="299"/>
      <c r="C35" s="299"/>
      <c r="D35" s="299"/>
      <c r="E35" s="299"/>
      <c r="F35" s="299"/>
      <c r="G35" s="221">
        <v>25</v>
      </c>
      <c r="H35" s="307">
        <v>0</v>
      </c>
      <c r="I35" s="308">
        <v>26</v>
      </c>
      <c r="J35" s="307">
        <v>0</v>
      </c>
    </row>
    <row r="36" spans="1:10" ht="10.5" customHeight="1">
      <c r="A36" s="297" t="s">
        <v>559</v>
      </c>
      <c r="B36" s="299"/>
      <c r="C36" s="299"/>
      <c r="D36" s="299"/>
      <c r="E36" s="299"/>
      <c r="F36" s="299"/>
      <c r="G36" s="221">
        <v>27</v>
      </c>
      <c r="H36" s="307">
        <f>H7-H8</f>
        <v>733378</v>
      </c>
      <c r="I36" s="308">
        <v>28</v>
      </c>
      <c r="J36" s="307">
        <f>J7-J8</f>
        <v>733378</v>
      </c>
    </row>
    <row r="37" spans="1:10" ht="9" customHeight="1">
      <c r="A37" s="223" t="s">
        <v>560</v>
      </c>
      <c r="B37" s="299"/>
      <c r="C37" s="299"/>
      <c r="D37" s="299"/>
      <c r="E37" s="299"/>
      <c r="F37" s="299"/>
      <c r="G37" s="309"/>
      <c r="H37" s="310"/>
      <c r="I37" s="308">
        <v>29</v>
      </c>
      <c r="J37" s="307">
        <v>0</v>
      </c>
    </row>
    <row r="38" spans="1:10" ht="9.75" customHeight="1">
      <c r="A38" s="223" t="s">
        <v>561</v>
      </c>
      <c r="B38" s="299"/>
      <c r="C38" s="299"/>
      <c r="D38" s="299"/>
      <c r="E38" s="299"/>
      <c r="F38" s="299"/>
      <c r="G38" s="309"/>
      <c r="H38" s="310"/>
      <c r="I38" s="308">
        <v>30</v>
      </c>
      <c r="J38" s="307">
        <v>0</v>
      </c>
    </row>
    <row r="39" spans="1:10" ht="10.5" customHeight="1">
      <c r="A39" s="223" t="s">
        <v>562</v>
      </c>
      <c r="B39" s="299"/>
      <c r="C39" s="299"/>
      <c r="D39" s="299"/>
      <c r="E39" s="299"/>
      <c r="F39" s="299"/>
      <c r="G39" s="309"/>
      <c r="H39" s="310"/>
      <c r="I39" s="308">
        <v>31</v>
      </c>
      <c r="J39" s="307">
        <v>0</v>
      </c>
    </row>
    <row r="40" spans="1:10" ht="9" customHeight="1">
      <c r="A40" s="297" t="s">
        <v>563</v>
      </c>
      <c r="B40" s="299"/>
      <c r="C40" s="299"/>
      <c r="D40" s="299"/>
      <c r="E40" s="299"/>
      <c r="F40" s="299"/>
      <c r="G40" s="221">
        <v>32</v>
      </c>
      <c r="H40" s="307">
        <v>0</v>
      </c>
      <c r="I40" s="308">
        <v>33</v>
      </c>
      <c r="J40" s="307">
        <v>0</v>
      </c>
    </row>
    <row r="41" spans="1:10" ht="10.5" customHeight="1">
      <c r="A41" s="297" t="s">
        <v>564</v>
      </c>
      <c r="B41" s="299"/>
      <c r="C41" s="299"/>
      <c r="D41" s="299"/>
      <c r="E41" s="299"/>
      <c r="F41" s="299"/>
      <c r="G41" s="309"/>
      <c r="H41" s="310"/>
      <c r="I41" s="308">
        <v>34</v>
      </c>
      <c r="J41" s="307">
        <v>0</v>
      </c>
    </row>
    <row r="42" spans="1:10" ht="11.25" customHeight="1">
      <c r="A42" s="297" t="s">
        <v>565</v>
      </c>
      <c r="B42" s="299"/>
      <c r="C42" s="299"/>
      <c r="D42" s="299"/>
      <c r="E42" s="299"/>
      <c r="F42" s="299"/>
      <c r="G42" s="309"/>
      <c r="H42" s="310"/>
      <c r="I42" s="308">
        <v>35</v>
      </c>
      <c r="J42" s="307">
        <f>J36</f>
        <v>733378</v>
      </c>
    </row>
    <row r="43" spans="1:10" ht="10.5" customHeight="1">
      <c r="A43" s="297" t="s">
        <v>566</v>
      </c>
      <c r="B43" s="299"/>
      <c r="C43" s="299"/>
      <c r="D43" s="299"/>
      <c r="E43" s="299"/>
      <c r="F43" s="299"/>
      <c r="G43" s="309"/>
      <c r="H43" s="310"/>
      <c r="I43" s="308">
        <v>36</v>
      </c>
      <c r="J43" s="307">
        <f>J42*10%</f>
        <v>73337.8</v>
      </c>
    </row>
    <row r="44" spans="1:10" ht="10.5" customHeight="1">
      <c r="A44" s="297" t="s">
        <v>567</v>
      </c>
      <c r="B44" s="299"/>
      <c r="C44" s="299"/>
      <c r="D44" s="299"/>
      <c r="E44" s="299"/>
      <c r="F44" s="299"/>
      <c r="G44" s="221">
        <v>37</v>
      </c>
      <c r="H44" s="307"/>
      <c r="I44" s="308">
        <v>38</v>
      </c>
      <c r="J44" s="307">
        <v>0</v>
      </c>
    </row>
    <row r="45" spans="1:10" ht="11.25" customHeight="1">
      <c r="A45" s="297" t="s">
        <v>568</v>
      </c>
      <c r="B45" s="299"/>
      <c r="C45" s="299"/>
      <c r="D45" s="299"/>
      <c r="E45" s="299"/>
      <c r="F45" s="299"/>
      <c r="G45" s="309"/>
      <c r="H45" s="310"/>
      <c r="I45" s="308">
        <v>39</v>
      </c>
      <c r="J45" s="307">
        <v>660040</v>
      </c>
    </row>
    <row r="46" spans="1:10" ht="9.75" customHeight="1">
      <c r="A46" s="297" t="s">
        <v>569</v>
      </c>
      <c r="B46" s="299"/>
      <c r="C46" s="299"/>
      <c r="D46" s="299"/>
      <c r="E46" s="299"/>
      <c r="F46" s="299"/>
      <c r="G46" s="309"/>
      <c r="H46" s="310"/>
      <c r="I46" s="308">
        <v>40</v>
      </c>
      <c r="J46" s="307">
        <v>37636637</v>
      </c>
    </row>
    <row r="47" spans="1:10" ht="10.5" customHeight="1">
      <c r="A47" s="297" t="s">
        <v>570</v>
      </c>
      <c r="B47" s="299"/>
      <c r="C47" s="299"/>
      <c r="D47" s="299"/>
      <c r="E47" s="299"/>
      <c r="F47" s="299"/>
      <c r="G47" s="309"/>
      <c r="H47" s="310"/>
      <c r="I47" s="308">
        <v>41</v>
      </c>
      <c r="J47" s="307">
        <v>0</v>
      </c>
    </row>
    <row r="48" spans="1:10" ht="9.75" customHeight="1">
      <c r="A48" s="297" t="s">
        <v>571</v>
      </c>
      <c r="B48" s="299"/>
      <c r="C48" s="299"/>
      <c r="D48" s="299"/>
      <c r="E48" s="299"/>
      <c r="F48" s="299"/>
      <c r="G48" s="309"/>
      <c r="H48" s="310"/>
      <c r="I48" s="308">
        <v>42</v>
      </c>
      <c r="J48" s="307">
        <v>0</v>
      </c>
    </row>
    <row r="49" spans="1:10" ht="8.25" customHeight="1">
      <c r="A49" s="297" t="s">
        <v>572</v>
      </c>
      <c r="B49" s="299"/>
      <c r="C49" s="299"/>
      <c r="D49" s="299"/>
      <c r="E49" s="299"/>
      <c r="F49" s="299"/>
      <c r="G49" s="309"/>
      <c r="H49" s="310"/>
      <c r="I49" s="308">
        <v>43</v>
      </c>
      <c r="J49" s="307">
        <v>0</v>
      </c>
    </row>
    <row r="50" spans="1:10" ht="10.5" customHeight="1">
      <c r="A50" s="303" t="s">
        <v>573</v>
      </c>
      <c r="B50" s="302"/>
      <c r="C50" s="302"/>
      <c r="D50" s="302"/>
      <c r="E50" s="302"/>
      <c r="F50" s="302"/>
      <c r="G50" s="279"/>
      <c r="H50" s="305"/>
      <c r="I50" s="306"/>
      <c r="J50" s="305"/>
    </row>
    <row r="51" spans="1:10" ht="9" customHeight="1">
      <c r="A51" s="297" t="s">
        <v>574</v>
      </c>
      <c r="B51" s="299"/>
      <c r="C51" s="299"/>
      <c r="D51" s="299"/>
      <c r="E51" s="299"/>
      <c r="F51" s="299"/>
      <c r="G51" s="221">
        <v>44</v>
      </c>
      <c r="H51" s="307">
        <f>H52+H53+H54+H55</f>
        <v>0</v>
      </c>
      <c r="I51" s="308">
        <v>45</v>
      </c>
      <c r="J51" s="307">
        <f>J52+J53+J54+J55</f>
        <v>864398</v>
      </c>
    </row>
    <row r="52" spans="1:10" ht="10.5" customHeight="1">
      <c r="A52" s="223" t="s">
        <v>575</v>
      </c>
      <c r="B52" s="299"/>
      <c r="C52" s="299"/>
      <c r="D52" s="299"/>
      <c r="E52" s="299"/>
      <c r="F52" s="299"/>
      <c r="G52" s="221">
        <v>46</v>
      </c>
      <c r="H52" s="307"/>
      <c r="I52" s="308">
        <v>47</v>
      </c>
      <c r="J52" s="307">
        <v>841714</v>
      </c>
    </row>
    <row r="53" spans="1:10" ht="9.75" customHeight="1">
      <c r="A53" s="223" t="s">
        <v>576</v>
      </c>
      <c r="B53" s="299"/>
      <c r="C53" s="299"/>
      <c r="D53" s="299"/>
      <c r="E53" s="299"/>
      <c r="F53" s="299"/>
      <c r="G53" s="221">
        <v>48</v>
      </c>
      <c r="H53" s="307"/>
      <c r="I53" s="308">
        <v>49</v>
      </c>
      <c r="J53" s="307">
        <v>0</v>
      </c>
    </row>
    <row r="54" spans="1:10" ht="10.5" customHeight="1">
      <c r="A54" s="223" t="s">
        <v>577</v>
      </c>
      <c r="B54" s="299"/>
      <c r="C54" s="299"/>
      <c r="D54" s="299"/>
      <c r="E54" s="299"/>
      <c r="F54" s="299"/>
      <c r="G54" s="221">
        <v>50</v>
      </c>
      <c r="H54" s="307"/>
      <c r="I54" s="308">
        <v>51</v>
      </c>
      <c r="J54" s="307">
        <v>22684</v>
      </c>
    </row>
    <row r="55" spans="1:10" ht="9.75" customHeight="1">
      <c r="A55" s="223" t="s">
        <v>578</v>
      </c>
      <c r="B55" s="299"/>
      <c r="C55" s="299"/>
      <c r="D55" s="299"/>
      <c r="E55" s="299"/>
      <c r="F55" s="299"/>
      <c r="G55" s="221">
        <v>52</v>
      </c>
      <c r="H55" s="307"/>
      <c r="I55" s="308">
        <v>53</v>
      </c>
      <c r="J55" s="307">
        <v>0</v>
      </c>
    </row>
    <row r="56" spans="1:10">
      <c r="A56" s="297" t="s">
        <v>579</v>
      </c>
      <c r="B56" s="299"/>
      <c r="C56" s="299"/>
      <c r="D56" s="299"/>
      <c r="E56" s="299"/>
      <c r="F56" s="299"/>
      <c r="G56" s="309"/>
      <c r="H56" s="310"/>
      <c r="I56" s="308">
        <v>54</v>
      </c>
      <c r="J56" s="307">
        <v>0</v>
      </c>
    </row>
    <row r="57" spans="1:10">
      <c r="A57" s="289" t="s">
        <v>580</v>
      </c>
      <c r="B57" s="290"/>
      <c r="C57" s="290"/>
      <c r="D57" s="290"/>
      <c r="E57" s="290"/>
      <c r="F57" s="291"/>
      <c r="G57" s="291"/>
      <c r="H57" s="291"/>
      <c r="I57" s="296"/>
      <c r="J57" s="291"/>
    </row>
    <row r="58" spans="1:10">
      <c r="A58" s="289"/>
      <c r="B58" s="290"/>
      <c r="C58" s="290"/>
      <c r="D58" s="290"/>
      <c r="E58" s="290"/>
      <c r="F58" s="291"/>
      <c r="G58" s="291"/>
      <c r="H58" s="311" t="s">
        <v>581</v>
      </c>
      <c r="I58" s="296"/>
      <c r="J58" s="291"/>
    </row>
    <row r="59" spans="1:10">
      <c r="A59" s="289"/>
      <c r="B59" s="290"/>
      <c r="C59" s="290"/>
      <c r="D59" s="290"/>
      <c r="E59" s="290"/>
      <c r="F59" s="291"/>
      <c r="G59" s="291"/>
      <c r="H59" s="311" t="s">
        <v>374</v>
      </c>
      <c r="I59" s="296"/>
      <c r="J59" s="291"/>
    </row>
  </sheetData>
  <pageMargins left="0" right="0" top="0" bottom="0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G43"/>
  <sheetViews>
    <sheetView workbookViewId="0">
      <selection activeCell="F37" sqref="F37"/>
    </sheetView>
  </sheetViews>
  <sheetFormatPr defaultRowHeight="15"/>
  <cols>
    <col min="1" max="1" width="5.42578125" customWidth="1"/>
    <col min="2" max="2" width="19" customWidth="1"/>
    <col min="4" max="4" width="14.28515625" bestFit="1" customWidth="1"/>
    <col min="5" max="5" width="11.5703125" bestFit="1" customWidth="1"/>
    <col min="6" max="6" width="9.28515625" bestFit="1" customWidth="1"/>
    <col min="7" max="7" width="14.28515625" bestFit="1" customWidth="1"/>
  </cols>
  <sheetData>
    <row r="2" spans="1:7">
      <c r="B2" s="280" t="s">
        <v>359</v>
      </c>
      <c r="C2" s="280" t="s">
        <v>360</v>
      </c>
      <c r="D2" s="280"/>
    </row>
    <row r="3" spans="1:7">
      <c r="B3" s="280" t="s">
        <v>361</v>
      </c>
      <c r="C3" s="280" t="s">
        <v>12</v>
      </c>
      <c r="D3" s="280"/>
    </row>
    <row r="5" spans="1:7">
      <c r="B5" s="281" t="s">
        <v>370</v>
      </c>
    </row>
    <row r="7" spans="1:7">
      <c r="A7" s="408" t="s">
        <v>362</v>
      </c>
      <c r="B7" s="408" t="s">
        <v>201</v>
      </c>
      <c r="C7" s="408" t="s">
        <v>363</v>
      </c>
      <c r="D7" s="171" t="s">
        <v>364</v>
      </c>
      <c r="E7" s="408" t="s">
        <v>365</v>
      </c>
      <c r="F7" s="408" t="s">
        <v>366</v>
      </c>
      <c r="G7" s="171" t="s">
        <v>364</v>
      </c>
    </row>
    <row r="8" spans="1:7">
      <c r="A8" s="408"/>
      <c r="B8" s="408"/>
      <c r="C8" s="408"/>
      <c r="D8" s="282">
        <v>40179</v>
      </c>
      <c r="E8" s="408"/>
      <c r="F8" s="408"/>
      <c r="G8" s="282">
        <v>40543</v>
      </c>
    </row>
    <row r="9" spans="1:7">
      <c r="A9" s="171">
        <v>1</v>
      </c>
      <c r="B9" s="171" t="s">
        <v>3</v>
      </c>
      <c r="C9" s="171"/>
      <c r="D9" s="288">
        <v>0</v>
      </c>
      <c r="E9" s="288">
        <v>0</v>
      </c>
      <c r="F9" s="288">
        <v>0</v>
      </c>
      <c r="G9" s="288">
        <v>0</v>
      </c>
    </row>
    <row r="10" spans="1:7">
      <c r="A10" s="171">
        <v>2</v>
      </c>
      <c r="B10" s="171" t="s">
        <v>367</v>
      </c>
      <c r="C10" s="171"/>
      <c r="D10" s="288">
        <v>0</v>
      </c>
      <c r="E10" s="288">
        <v>0</v>
      </c>
      <c r="F10" s="288">
        <v>0</v>
      </c>
      <c r="G10" s="288">
        <v>0</v>
      </c>
    </row>
    <row r="11" spans="1:7">
      <c r="A11" s="171">
        <v>3</v>
      </c>
      <c r="B11" s="171" t="s">
        <v>327</v>
      </c>
      <c r="C11" s="171"/>
      <c r="D11" s="288">
        <v>39495192</v>
      </c>
      <c r="E11" s="288">
        <v>0</v>
      </c>
      <c r="F11" s="288">
        <v>0</v>
      </c>
      <c r="G11" s="288">
        <v>39495192</v>
      </c>
    </row>
    <row r="12" spans="1:7">
      <c r="A12" s="171">
        <v>4</v>
      </c>
      <c r="B12" s="171" t="s">
        <v>368</v>
      </c>
      <c r="C12" s="171"/>
      <c r="D12" s="288">
        <v>15963691</v>
      </c>
      <c r="E12" s="288">
        <v>0</v>
      </c>
      <c r="F12" s="288">
        <v>0</v>
      </c>
      <c r="G12" s="288">
        <v>15963691</v>
      </c>
    </row>
    <row r="13" spans="1:7">
      <c r="A13" s="171">
        <v>5</v>
      </c>
      <c r="B13" s="171" t="s">
        <v>369</v>
      </c>
      <c r="C13" s="171"/>
      <c r="D13" s="288">
        <v>4599590</v>
      </c>
      <c r="E13" s="288">
        <v>510160</v>
      </c>
      <c r="F13" s="288">
        <v>0</v>
      </c>
      <c r="G13" s="288">
        <v>5109750</v>
      </c>
    </row>
    <row r="14" spans="1:7">
      <c r="A14" s="171"/>
      <c r="B14" s="275" t="s">
        <v>291</v>
      </c>
      <c r="C14" s="171"/>
      <c r="D14" s="288">
        <f>SUM(D9:D13)</f>
        <v>60058473</v>
      </c>
      <c r="E14" s="288">
        <f t="shared" ref="E14:G14" si="0">SUM(E9:E13)</f>
        <v>510160</v>
      </c>
      <c r="F14" s="288">
        <f t="shared" si="0"/>
        <v>0</v>
      </c>
      <c r="G14" s="288">
        <f t="shared" si="0"/>
        <v>60568633</v>
      </c>
    </row>
    <row r="16" spans="1:7">
      <c r="C16" s="281" t="s">
        <v>371</v>
      </c>
    </row>
    <row r="18" spans="1:7">
      <c r="A18" s="408" t="s">
        <v>362</v>
      </c>
      <c r="B18" s="408" t="s">
        <v>201</v>
      </c>
      <c r="C18" s="408" t="s">
        <v>363</v>
      </c>
      <c r="D18" s="171" t="s">
        <v>364</v>
      </c>
      <c r="E18" s="408" t="s">
        <v>365</v>
      </c>
      <c r="F18" s="408" t="s">
        <v>366</v>
      </c>
      <c r="G18" s="171" t="s">
        <v>364</v>
      </c>
    </row>
    <row r="19" spans="1:7">
      <c r="A19" s="408"/>
      <c r="B19" s="408"/>
      <c r="C19" s="408"/>
      <c r="D19" s="282">
        <v>40179</v>
      </c>
      <c r="E19" s="408"/>
      <c r="F19" s="408"/>
      <c r="G19" s="282">
        <v>40543</v>
      </c>
    </row>
    <row r="20" spans="1:7">
      <c r="A20" s="171">
        <v>1</v>
      </c>
      <c r="B20" s="171" t="s">
        <v>3</v>
      </c>
      <c r="C20" s="171"/>
      <c r="D20" s="288">
        <v>0</v>
      </c>
      <c r="E20" s="288">
        <v>0</v>
      </c>
      <c r="F20" s="288">
        <v>0</v>
      </c>
      <c r="G20" s="288">
        <v>0</v>
      </c>
    </row>
    <row r="21" spans="1:7">
      <c r="A21" s="171">
        <v>2</v>
      </c>
      <c r="B21" s="171" t="s">
        <v>367</v>
      </c>
      <c r="C21" s="171"/>
      <c r="D21" s="288">
        <v>0</v>
      </c>
      <c r="E21" s="288">
        <v>0</v>
      </c>
      <c r="F21" s="288">
        <v>0</v>
      </c>
      <c r="G21" s="288">
        <v>0</v>
      </c>
    </row>
    <row r="22" spans="1:7">
      <c r="A22" s="171">
        <v>3</v>
      </c>
      <c r="B22" s="171" t="s">
        <v>327</v>
      </c>
      <c r="C22" s="171"/>
      <c r="D22" s="288">
        <v>2333026</v>
      </c>
      <c r="E22" s="288">
        <v>835714</v>
      </c>
      <c r="F22" s="288">
        <v>0</v>
      </c>
      <c r="G22" s="288">
        <v>3168740</v>
      </c>
    </row>
    <row r="23" spans="1:7">
      <c r="A23" s="171">
        <v>4</v>
      </c>
      <c r="B23" s="171" t="s">
        <v>368</v>
      </c>
      <c r="C23" s="171"/>
      <c r="D23" s="288">
        <v>9401035</v>
      </c>
      <c r="E23" s="288">
        <v>6000</v>
      </c>
      <c r="F23" s="288">
        <v>0</v>
      </c>
      <c r="G23" s="288">
        <v>9407035</v>
      </c>
    </row>
    <row r="24" spans="1:7">
      <c r="A24" s="171">
        <v>5</v>
      </c>
      <c r="B24" s="171" t="s">
        <v>369</v>
      </c>
      <c r="C24" s="171"/>
      <c r="D24" s="288">
        <v>4225204</v>
      </c>
      <c r="E24" s="288">
        <v>22684</v>
      </c>
      <c r="F24" s="288">
        <v>0</v>
      </c>
      <c r="G24" s="288">
        <v>4247888</v>
      </c>
    </row>
    <row r="25" spans="1:7">
      <c r="A25" s="171"/>
      <c r="B25" s="275" t="s">
        <v>291</v>
      </c>
      <c r="C25" s="171"/>
      <c r="D25" s="288">
        <f>SUM(D20:D24)</f>
        <v>15959265</v>
      </c>
      <c r="E25" s="288">
        <f t="shared" ref="E25:G25" si="1">SUM(E20:E24)</f>
        <v>864398</v>
      </c>
      <c r="F25" s="288">
        <f t="shared" si="1"/>
        <v>0</v>
      </c>
      <c r="G25" s="288">
        <f t="shared" si="1"/>
        <v>16823663</v>
      </c>
    </row>
    <row r="27" spans="1:7">
      <c r="B27" s="281" t="s">
        <v>372</v>
      </c>
    </row>
    <row r="29" spans="1:7">
      <c r="A29" s="408" t="s">
        <v>362</v>
      </c>
      <c r="B29" s="408" t="s">
        <v>201</v>
      </c>
      <c r="C29" s="408" t="s">
        <v>363</v>
      </c>
      <c r="D29" s="171" t="s">
        <v>364</v>
      </c>
      <c r="E29" s="408" t="s">
        <v>365</v>
      </c>
      <c r="F29" s="408" t="s">
        <v>366</v>
      </c>
      <c r="G29" s="171" t="s">
        <v>364</v>
      </c>
    </row>
    <row r="30" spans="1:7">
      <c r="A30" s="408"/>
      <c r="B30" s="408"/>
      <c r="C30" s="408"/>
      <c r="D30" s="282">
        <v>40179</v>
      </c>
      <c r="E30" s="408"/>
      <c r="F30" s="408"/>
      <c r="G30" s="282">
        <v>40543</v>
      </c>
    </row>
    <row r="31" spans="1:7">
      <c r="A31" s="171">
        <v>1</v>
      </c>
      <c r="B31" s="171" t="s">
        <v>3</v>
      </c>
      <c r="C31" s="171"/>
      <c r="D31" s="288">
        <v>0</v>
      </c>
      <c r="E31" s="288">
        <v>0</v>
      </c>
      <c r="F31" s="288">
        <v>0</v>
      </c>
      <c r="G31" s="288">
        <v>0</v>
      </c>
    </row>
    <row r="32" spans="1:7">
      <c r="A32" s="171">
        <v>2</v>
      </c>
      <c r="B32" s="171" t="s">
        <v>367</v>
      </c>
      <c r="C32" s="171"/>
      <c r="D32" s="288">
        <v>0</v>
      </c>
      <c r="E32" s="288">
        <v>0</v>
      </c>
      <c r="F32" s="288">
        <v>0</v>
      </c>
      <c r="G32" s="288">
        <v>0</v>
      </c>
    </row>
    <row r="33" spans="1:7">
      <c r="A33" s="171">
        <v>3</v>
      </c>
      <c r="B33" s="171" t="s">
        <v>327</v>
      </c>
      <c r="C33" s="171"/>
      <c r="D33" s="288">
        <v>37162166</v>
      </c>
      <c r="E33" s="288">
        <v>0</v>
      </c>
      <c r="F33" s="288">
        <v>835714</v>
      </c>
      <c r="G33" s="288">
        <v>36326452</v>
      </c>
    </row>
    <row r="34" spans="1:7">
      <c r="A34" s="171">
        <v>4</v>
      </c>
      <c r="B34" s="171" t="s">
        <v>368</v>
      </c>
      <c r="C34" s="171"/>
      <c r="D34" s="288">
        <v>6562656</v>
      </c>
      <c r="E34" s="288">
        <v>0</v>
      </c>
      <c r="F34" s="288">
        <v>6000</v>
      </c>
      <c r="G34" s="288">
        <v>6556656</v>
      </c>
    </row>
    <row r="35" spans="1:7">
      <c r="A35" s="171">
        <v>5</v>
      </c>
      <c r="B35" s="171" t="s">
        <v>369</v>
      </c>
      <c r="C35" s="171"/>
      <c r="D35" s="288">
        <v>884546</v>
      </c>
      <c r="E35" s="288">
        <v>0</v>
      </c>
      <c r="F35" s="288">
        <v>22684</v>
      </c>
      <c r="G35" s="288">
        <v>861862</v>
      </c>
    </row>
    <row r="36" spans="1:7">
      <c r="A36" s="171"/>
      <c r="B36" s="275" t="s">
        <v>291</v>
      </c>
      <c r="C36" s="171"/>
      <c r="D36" s="288">
        <f>SUM(D31:D35)</f>
        <v>44609368</v>
      </c>
      <c r="E36" s="288">
        <f t="shared" ref="E36:G36" si="2">SUM(E31:E35)</f>
        <v>0</v>
      </c>
      <c r="F36" s="288">
        <f t="shared" si="2"/>
        <v>864398</v>
      </c>
      <c r="G36" s="288">
        <f t="shared" si="2"/>
        <v>43744970</v>
      </c>
    </row>
    <row r="42" spans="1:7">
      <c r="E42" s="280" t="s">
        <v>373</v>
      </c>
    </row>
    <row r="43" spans="1:7">
      <c r="E43" s="280" t="s">
        <v>374</v>
      </c>
    </row>
  </sheetData>
  <mergeCells count="15">
    <mergeCell ref="A29:A30"/>
    <mergeCell ref="B29:B30"/>
    <mergeCell ref="C29:C30"/>
    <mergeCell ref="E29:E30"/>
    <mergeCell ref="F29:F30"/>
    <mergeCell ref="A7:A8"/>
    <mergeCell ref="B7:B8"/>
    <mergeCell ref="C7:C8"/>
    <mergeCell ref="E7:E8"/>
    <mergeCell ref="F7:F8"/>
    <mergeCell ref="A18:A19"/>
    <mergeCell ref="B18:B19"/>
    <mergeCell ref="C18:C19"/>
    <mergeCell ref="E18:E19"/>
    <mergeCell ref="F18:F19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J156"/>
  <sheetViews>
    <sheetView workbookViewId="0">
      <selection activeCell="I77" sqref="I77"/>
    </sheetView>
  </sheetViews>
  <sheetFormatPr defaultRowHeight="15"/>
  <cols>
    <col min="1" max="1" width="5.85546875" customWidth="1"/>
    <col min="6" max="6" width="8.42578125" customWidth="1"/>
    <col min="7" max="7" width="11.28515625" customWidth="1"/>
    <col min="8" max="8" width="13.85546875" customWidth="1"/>
    <col min="9" max="9" width="11" customWidth="1"/>
    <col min="10" max="10" width="10.5703125" bestFit="1" customWidth="1"/>
  </cols>
  <sheetData>
    <row r="2" spans="1:10">
      <c r="B2" s="280" t="s">
        <v>359</v>
      </c>
      <c r="C2" s="280" t="s">
        <v>360</v>
      </c>
      <c r="D2" s="280"/>
    </row>
    <row r="3" spans="1:10">
      <c r="B3" s="280" t="s">
        <v>361</v>
      </c>
      <c r="C3" s="280" t="s">
        <v>12</v>
      </c>
      <c r="D3" s="280"/>
    </row>
    <row r="4" spans="1:10">
      <c r="I4" s="280" t="s">
        <v>375</v>
      </c>
      <c r="J4" s="280"/>
    </row>
    <row r="5" spans="1:10">
      <c r="I5" s="280" t="s">
        <v>376</v>
      </c>
    </row>
    <row r="6" spans="1:10">
      <c r="A6" s="435" t="s">
        <v>377</v>
      </c>
      <c r="B6" s="435"/>
      <c r="C6" s="435"/>
      <c r="D6" s="435"/>
      <c r="E6" s="435"/>
      <c r="F6" s="435"/>
      <c r="G6" s="435"/>
      <c r="H6" s="435"/>
      <c r="I6" s="435"/>
      <c r="J6" s="435"/>
    </row>
    <row r="7" spans="1:10">
      <c r="A7" s="283"/>
      <c r="B7" s="435" t="s">
        <v>378</v>
      </c>
      <c r="C7" s="435"/>
      <c r="D7" s="435"/>
      <c r="E7" s="435"/>
      <c r="F7" s="435"/>
      <c r="G7" s="283" t="s">
        <v>386</v>
      </c>
      <c r="H7" s="283" t="s">
        <v>389</v>
      </c>
      <c r="I7" s="283" t="s">
        <v>387</v>
      </c>
      <c r="J7" s="283" t="s">
        <v>388</v>
      </c>
    </row>
    <row r="8" spans="1:10">
      <c r="A8" s="283">
        <v>1</v>
      </c>
      <c r="B8" s="436" t="s">
        <v>379</v>
      </c>
      <c r="C8" s="436"/>
      <c r="D8" s="436"/>
      <c r="E8" s="436"/>
      <c r="F8" s="436"/>
      <c r="G8" s="171">
        <v>70</v>
      </c>
      <c r="H8" s="171">
        <v>11100</v>
      </c>
      <c r="I8" s="288">
        <f>I9+I10+I11</f>
        <v>22674</v>
      </c>
      <c r="J8" s="288">
        <f>J9+J10+J11</f>
        <v>31441</v>
      </c>
    </row>
    <row r="9" spans="1:10">
      <c r="A9" s="284" t="s">
        <v>380</v>
      </c>
      <c r="B9" s="437" t="s">
        <v>381</v>
      </c>
      <c r="C9" s="437"/>
      <c r="D9" s="437"/>
      <c r="E9" s="437"/>
      <c r="F9" s="437"/>
      <c r="G9" s="171" t="s">
        <v>405</v>
      </c>
      <c r="H9" s="171">
        <v>11101</v>
      </c>
      <c r="I9" s="288">
        <v>0</v>
      </c>
      <c r="J9" s="288">
        <v>0</v>
      </c>
    </row>
    <row r="10" spans="1:10">
      <c r="A10" s="284" t="s">
        <v>382</v>
      </c>
      <c r="B10" s="437" t="s">
        <v>383</v>
      </c>
      <c r="C10" s="437"/>
      <c r="D10" s="437"/>
      <c r="E10" s="437"/>
      <c r="F10" s="437"/>
      <c r="G10" s="171">
        <v>704</v>
      </c>
      <c r="H10" s="171">
        <v>11102</v>
      </c>
      <c r="I10" s="288">
        <v>22674</v>
      </c>
      <c r="J10" s="288">
        <v>31441</v>
      </c>
    </row>
    <row r="11" spans="1:10">
      <c r="A11" s="284" t="s">
        <v>384</v>
      </c>
      <c r="B11" s="437" t="s">
        <v>385</v>
      </c>
      <c r="C11" s="437"/>
      <c r="D11" s="437"/>
      <c r="E11" s="437"/>
      <c r="F11" s="437"/>
      <c r="G11" s="171">
        <v>705</v>
      </c>
      <c r="H11" s="171">
        <v>11103</v>
      </c>
      <c r="I11" s="288">
        <v>0</v>
      </c>
      <c r="J11" s="288">
        <v>0</v>
      </c>
    </row>
    <row r="12" spans="1:10">
      <c r="A12" s="283">
        <v>2</v>
      </c>
      <c r="B12" s="436" t="s">
        <v>390</v>
      </c>
      <c r="C12" s="436"/>
      <c r="D12" s="436"/>
      <c r="E12" s="436"/>
      <c r="F12" s="436"/>
      <c r="G12" s="171">
        <v>708</v>
      </c>
      <c r="H12" s="171">
        <v>11104</v>
      </c>
      <c r="I12" s="288">
        <f>I13+I14+I15</f>
        <v>0</v>
      </c>
      <c r="J12" s="288">
        <f>J13+J14+J15</f>
        <v>0</v>
      </c>
    </row>
    <row r="13" spans="1:10">
      <c r="A13" s="284" t="s">
        <v>380</v>
      </c>
      <c r="B13" s="437" t="s">
        <v>391</v>
      </c>
      <c r="C13" s="437"/>
      <c r="D13" s="437"/>
      <c r="E13" s="437"/>
      <c r="F13" s="437"/>
      <c r="G13" s="171">
        <v>7081</v>
      </c>
      <c r="H13" s="171">
        <v>111041</v>
      </c>
      <c r="I13" s="288">
        <v>0</v>
      </c>
      <c r="J13" s="288">
        <v>0</v>
      </c>
    </row>
    <row r="14" spans="1:10">
      <c r="A14" s="284" t="s">
        <v>382</v>
      </c>
      <c r="B14" s="437" t="s">
        <v>392</v>
      </c>
      <c r="C14" s="437"/>
      <c r="D14" s="437"/>
      <c r="E14" s="437"/>
      <c r="F14" s="437"/>
      <c r="G14" s="171">
        <v>7082</v>
      </c>
      <c r="H14" s="171">
        <v>111042</v>
      </c>
      <c r="I14" s="288">
        <v>0</v>
      </c>
      <c r="J14" s="288">
        <v>0</v>
      </c>
    </row>
    <row r="15" spans="1:10">
      <c r="A15" s="284" t="s">
        <v>384</v>
      </c>
      <c r="B15" s="437" t="s">
        <v>393</v>
      </c>
      <c r="C15" s="437"/>
      <c r="D15" s="437"/>
      <c r="E15" s="437"/>
      <c r="F15" s="437"/>
      <c r="G15" s="171">
        <v>7083</v>
      </c>
      <c r="H15" s="171">
        <v>111043</v>
      </c>
      <c r="I15" s="288">
        <v>0</v>
      </c>
      <c r="J15" s="288">
        <v>0</v>
      </c>
    </row>
    <row r="16" spans="1:10">
      <c r="A16" s="283">
        <v>3</v>
      </c>
      <c r="B16" s="436" t="s">
        <v>394</v>
      </c>
      <c r="C16" s="436"/>
      <c r="D16" s="436"/>
      <c r="E16" s="436"/>
      <c r="F16" s="436"/>
      <c r="G16" s="171">
        <v>71</v>
      </c>
      <c r="H16" s="171">
        <v>11201</v>
      </c>
      <c r="I16" s="288">
        <f>I17+I18</f>
        <v>0</v>
      </c>
      <c r="J16" s="288">
        <f>J17+J18</f>
        <v>0</v>
      </c>
    </row>
    <row r="17" spans="1:10">
      <c r="A17" s="171"/>
      <c r="B17" s="408" t="s">
        <v>395</v>
      </c>
      <c r="C17" s="408"/>
      <c r="D17" s="408"/>
      <c r="E17" s="408"/>
      <c r="F17" s="408"/>
      <c r="G17" s="171"/>
      <c r="H17" s="171">
        <v>112011</v>
      </c>
      <c r="I17" s="288">
        <v>0</v>
      </c>
      <c r="J17" s="288">
        <v>0</v>
      </c>
    </row>
    <row r="18" spans="1:10">
      <c r="A18" s="171"/>
      <c r="B18" s="408" t="s">
        <v>396</v>
      </c>
      <c r="C18" s="408"/>
      <c r="D18" s="408"/>
      <c r="E18" s="408"/>
      <c r="F18" s="408"/>
      <c r="G18" s="171"/>
      <c r="H18" s="171">
        <v>112012</v>
      </c>
      <c r="I18" s="288">
        <v>0</v>
      </c>
      <c r="J18" s="288">
        <v>0</v>
      </c>
    </row>
    <row r="19" spans="1:10">
      <c r="A19" s="283">
        <v>4</v>
      </c>
      <c r="B19" s="436" t="s">
        <v>397</v>
      </c>
      <c r="C19" s="436"/>
      <c r="D19" s="436"/>
      <c r="E19" s="436"/>
      <c r="F19" s="436"/>
      <c r="G19" s="171">
        <v>72</v>
      </c>
      <c r="H19" s="171">
        <v>11300</v>
      </c>
      <c r="I19" s="288">
        <v>0</v>
      </c>
      <c r="J19" s="288">
        <v>0</v>
      </c>
    </row>
    <row r="20" spans="1:10">
      <c r="A20" s="171"/>
      <c r="B20" s="437" t="s">
        <v>403</v>
      </c>
      <c r="C20" s="437"/>
      <c r="D20" s="437"/>
      <c r="E20" s="437"/>
      <c r="F20" s="437"/>
      <c r="G20" s="171"/>
      <c r="H20" s="171">
        <v>11301</v>
      </c>
      <c r="I20" s="288">
        <v>0</v>
      </c>
      <c r="J20" s="288">
        <v>0</v>
      </c>
    </row>
    <row r="21" spans="1:10">
      <c r="A21" s="283">
        <v>5</v>
      </c>
      <c r="B21" s="436" t="s">
        <v>398</v>
      </c>
      <c r="C21" s="436"/>
      <c r="D21" s="436"/>
      <c r="E21" s="436"/>
      <c r="F21" s="436"/>
      <c r="G21" s="171">
        <v>73</v>
      </c>
      <c r="H21" s="171">
        <v>11400</v>
      </c>
      <c r="I21" s="288">
        <v>0</v>
      </c>
      <c r="J21" s="288">
        <v>0</v>
      </c>
    </row>
    <row r="22" spans="1:10">
      <c r="A22" s="283">
        <v>6</v>
      </c>
      <c r="B22" s="436" t="s">
        <v>399</v>
      </c>
      <c r="C22" s="436"/>
      <c r="D22" s="436"/>
      <c r="E22" s="436"/>
      <c r="F22" s="436"/>
      <c r="G22" s="171">
        <v>75</v>
      </c>
      <c r="H22" s="171">
        <v>11500</v>
      </c>
      <c r="I22" s="288">
        <v>0</v>
      </c>
      <c r="J22" s="288">
        <v>0</v>
      </c>
    </row>
    <row r="23" spans="1:10">
      <c r="A23" s="283">
        <v>7</v>
      </c>
      <c r="B23" s="436" t="s">
        <v>400</v>
      </c>
      <c r="C23" s="436"/>
      <c r="D23" s="436"/>
      <c r="E23" s="436"/>
      <c r="F23" s="436"/>
      <c r="G23" s="171">
        <v>77</v>
      </c>
      <c r="H23" s="171">
        <v>11600</v>
      </c>
      <c r="I23" s="288">
        <v>0</v>
      </c>
      <c r="J23" s="288">
        <v>0</v>
      </c>
    </row>
    <row r="24" spans="1:10">
      <c r="A24" s="285" t="s">
        <v>401</v>
      </c>
      <c r="B24" s="436" t="s">
        <v>402</v>
      </c>
      <c r="C24" s="436"/>
      <c r="D24" s="436"/>
      <c r="E24" s="436"/>
      <c r="F24" s="436"/>
      <c r="G24" s="171"/>
      <c r="H24" s="171">
        <v>118000</v>
      </c>
      <c r="I24" s="288">
        <f>I8+I12+I16+I19+I21+I22+I23</f>
        <v>22674</v>
      </c>
      <c r="J24" s="288">
        <f>J8+J12+J16+J19+J21+J22+J23</f>
        <v>31441</v>
      </c>
    </row>
    <row r="28" spans="1:10">
      <c r="H28" s="280" t="s">
        <v>373</v>
      </c>
    </row>
    <row r="29" spans="1:10">
      <c r="H29" s="280" t="s">
        <v>404</v>
      </c>
    </row>
    <row r="54" spans="1:10">
      <c r="B54" s="280" t="s">
        <v>359</v>
      </c>
      <c r="C54" s="280" t="s">
        <v>360</v>
      </c>
      <c r="D54" s="280"/>
    </row>
    <row r="55" spans="1:10">
      <c r="B55" s="280" t="s">
        <v>361</v>
      </c>
      <c r="C55" s="280" t="s">
        <v>12</v>
      </c>
      <c r="D55" s="280"/>
    </row>
    <row r="56" spans="1:10">
      <c r="I56" s="280" t="s">
        <v>459</v>
      </c>
      <c r="J56" s="280"/>
    </row>
    <row r="57" spans="1:10">
      <c r="I57" s="280" t="s">
        <v>376</v>
      </c>
    </row>
    <row r="58" spans="1:10">
      <c r="A58" s="435" t="s">
        <v>377</v>
      </c>
      <c r="B58" s="435"/>
      <c r="C58" s="435"/>
      <c r="D58" s="435"/>
      <c r="E58" s="435"/>
      <c r="F58" s="435"/>
      <c r="G58" s="435"/>
      <c r="H58" s="435"/>
      <c r="I58" s="435"/>
      <c r="J58" s="435"/>
    </row>
    <row r="59" spans="1:10">
      <c r="A59" s="283"/>
      <c r="B59" s="435" t="s">
        <v>406</v>
      </c>
      <c r="C59" s="435"/>
      <c r="D59" s="435"/>
      <c r="E59" s="435"/>
      <c r="F59" s="435"/>
      <c r="G59" s="283" t="s">
        <v>386</v>
      </c>
      <c r="H59" s="283" t="s">
        <v>389</v>
      </c>
      <c r="I59" s="283" t="s">
        <v>387</v>
      </c>
      <c r="J59" s="283" t="s">
        <v>388</v>
      </c>
    </row>
    <row r="60" spans="1:10">
      <c r="A60" s="283">
        <v>1</v>
      </c>
      <c r="B60" s="436" t="s">
        <v>407</v>
      </c>
      <c r="C60" s="436"/>
      <c r="D60" s="436"/>
      <c r="E60" s="436"/>
      <c r="F60" s="436"/>
      <c r="G60" s="286">
        <v>60</v>
      </c>
      <c r="H60" s="286">
        <v>12100</v>
      </c>
      <c r="I60" s="288">
        <f>I61+I62+I63+I64+I65</f>
        <v>12741</v>
      </c>
      <c r="J60" s="288">
        <f>J61+J62+J63+J64+J65</f>
        <v>9468</v>
      </c>
    </row>
    <row r="61" spans="1:10">
      <c r="A61" s="284" t="s">
        <v>380</v>
      </c>
      <c r="B61" s="437" t="s">
        <v>408</v>
      </c>
      <c r="C61" s="437"/>
      <c r="D61" s="437"/>
      <c r="E61" s="437"/>
      <c r="F61" s="437"/>
      <c r="G61" s="286" t="s">
        <v>455</v>
      </c>
      <c r="H61" s="286">
        <v>12101</v>
      </c>
      <c r="I61" s="288">
        <v>0</v>
      </c>
      <c r="J61" s="288">
        <v>0</v>
      </c>
    </row>
    <row r="62" spans="1:10">
      <c r="A62" s="284" t="s">
        <v>382</v>
      </c>
      <c r="B62" s="437" t="s">
        <v>409</v>
      </c>
      <c r="C62" s="437"/>
      <c r="D62" s="437"/>
      <c r="E62" s="437"/>
      <c r="F62" s="437"/>
      <c r="G62" s="286"/>
      <c r="H62" s="286">
        <v>12102</v>
      </c>
      <c r="I62" s="288">
        <v>0</v>
      </c>
      <c r="J62" s="288">
        <v>0</v>
      </c>
    </row>
    <row r="63" spans="1:10">
      <c r="A63" s="284" t="s">
        <v>384</v>
      </c>
      <c r="B63" s="437" t="s">
        <v>410</v>
      </c>
      <c r="C63" s="437"/>
      <c r="D63" s="437"/>
      <c r="E63" s="437"/>
      <c r="F63" s="437"/>
      <c r="G63" s="286" t="s">
        <v>456</v>
      </c>
      <c r="H63" s="286">
        <v>12103</v>
      </c>
      <c r="I63" s="288">
        <v>8753</v>
      </c>
      <c r="J63" s="288">
        <v>11753</v>
      </c>
    </row>
    <row r="64" spans="1:10">
      <c r="A64" s="284" t="s">
        <v>411</v>
      </c>
      <c r="B64" s="437" t="s">
        <v>412</v>
      </c>
      <c r="C64" s="437"/>
      <c r="D64" s="437"/>
      <c r="E64" s="437"/>
      <c r="F64" s="437"/>
      <c r="G64" s="286"/>
      <c r="H64" s="286">
        <v>12104</v>
      </c>
      <c r="I64" s="288">
        <v>3428</v>
      </c>
      <c r="J64" s="288">
        <v>-3685</v>
      </c>
    </row>
    <row r="65" spans="1:10">
      <c r="A65" s="284" t="s">
        <v>413</v>
      </c>
      <c r="B65" s="437" t="s">
        <v>414</v>
      </c>
      <c r="C65" s="437"/>
      <c r="D65" s="437"/>
      <c r="E65" s="437"/>
      <c r="F65" s="437"/>
      <c r="G65" s="286" t="s">
        <v>457</v>
      </c>
      <c r="H65" s="286">
        <v>12105</v>
      </c>
      <c r="I65" s="288">
        <v>560</v>
      </c>
      <c r="J65" s="288">
        <v>1400</v>
      </c>
    </row>
    <row r="66" spans="1:10">
      <c r="A66" s="283">
        <v>2</v>
      </c>
      <c r="B66" s="436" t="s">
        <v>415</v>
      </c>
      <c r="C66" s="436"/>
      <c r="D66" s="436"/>
      <c r="E66" s="436"/>
      <c r="F66" s="436"/>
      <c r="G66" s="286">
        <v>64</v>
      </c>
      <c r="H66" s="286">
        <v>12200</v>
      </c>
      <c r="I66" s="288">
        <f>I67+I68</f>
        <v>3247</v>
      </c>
      <c r="J66" s="288">
        <f>J67+J68</f>
        <v>7625</v>
      </c>
    </row>
    <row r="67" spans="1:10">
      <c r="A67" s="284" t="s">
        <v>416</v>
      </c>
      <c r="B67" s="437" t="s">
        <v>7</v>
      </c>
      <c r="C67" s="437"/>
      <c r="D67" s="437"/>
      <c r="E67" s="437"/>
      <c r="F67" s="437"/>
      <c r="G67" s="286">
        <v>641</v>
      </c>
      <c r="H67" s="286">
        <v>12201</v>
      </c>
      <c r="I67" s="288">
        <v>2812</v>
      </c>
      <c r="J67" s="288">
        <v>6580</v>
      </c>
    </row>
    <row r="68" spans="1:10">
      <c r="A68" s="284" t="s">
        <v>417</v>
      </c>
      <c r="B68" s="437" t="s">
        <v>418</v>
      </c>
      <c r="C68" s="437"/>
      <c r="D68" s="437"/>
      <c r="E68" s="437"/>
      <c r="F68" s="437"/>
      <c r="G68" s="286">
        <v>644</v>
      </c>
      <c r="H68" s="286">
        <v>12202</v>
      </c>
      <c r="I68" s="288">
        <v>435</v>
      </c>
      <c r="J68" s="288">
        <v>1045</v>
      </c>
    </row>
    <row r="69" spans="1:10">
      <c r="A69" s="283">
        <v>3</v>
      </c>
      <c r="B69" s="436" t="s">
        <v>124</v>
      </c>
      <c r="C69" s="436"/>
      <c r="D69" s="436"/>
      <c r="E69" s="436"/>
      <c r="F69" s="436"/>
      <c r="G69" s="286">
        <v>68</v>
      </c>
      <c r="H69" s="286">
        <v>12300</v>
      </c>
      <c r="I69" s="288">
        <v>864</v>
      </c>
      <c r="J69" s="288">
        <v>2034</v>
      </c>
    </row>
    <row r="70" spans="1:10">
      <c r="A70" s="283">
        <v>4</v>
      </c>
      <c r="B70" s="436" t="s">
        <v>419</v>
      </c>
      <c r="C70" s="436"/>
      <c r="D70" s="436"/>
      <c r="E70" s="436"/>
      <c r="F70" s="436"/>
      <c r="G70" s="286">
        <v>61</v>
      </c>
      <c r="H70" s="286">
        <v>12400</v>
      </c>
      <c r="I70" s="288">
        <f>I71+I72+I73+I74++I75++I76+I77+I78+I79+I80+I81++I82+I85</f>
        <v>4762</v>
      </c>
      <c r="J70" s="288">
        <f>J71+J72+J73+J74++J75++J76+J77+J78+J79+J80+J81++J82+J85</f>
        <v>11393</v>
      </c>
    </row>
    <row r="71" spans="1:10">
      <c r="A71" s="284" t="s">
        <v>380</v>
      </c>
      <c r="B71" s="437" t="s">
        <v>420</v>
      </c>
      <c r="C71" s="437"/>
      <c r="D71" s="437"/>
      <c r="E71" s="437"/>
      <c r="F71" s="437"/>
      <c r="G71" s="286"/>
      <c r="H71" s="286">
        <v>12401</v>
      </c>
      <c r="I71" s="288"/>
      <c r="J71" s="288"/>
    </row>
    <row r="72" spans="1:10">
      <c r="A72" s="284" t="s">
        <v>382</v>
      </c>
      <c r="B72" s="437" t="s">
        <v>421</v>
      </c>
      <c r="C72" s="437"/>
      <c r="D72" s="437"/>
      <c r="E72" s="437"/>
      <c r="F72" s="437"/>
      <c r="G72" s="286">
        <v>611</v>
      </c>
      <c r="H72" s="286">
        <v>12402</v>
      </c>
      <c r="I72" s="288">
        <v>521</v>
      </c>
      <c r="J72" s="288">
        <v>1233</v>
      </c>
    </row>
    <row r="73" spans="1:10">
      <c r="A73" s="284" t="s">
        <v>384</v>
      </c>
      <c r="B73" s="437" t="s">
        <v>422</v>
      </c>
      <c r="C73" s="437"/>
      <c r="D73" s="437"/>
      <c r="E73" s="437"/>
      <c r="F73" s="437"/>
      <c r="G73" s="286">
        <v>613</v>
      </c>
      <c r="H73" s="286">
        <v>12403</v>
      </c>
      <c r="I73" s="288">
        <v>2000</v>
      </c>
      <c r="J73" s="288">
        <v>5681</v>
      </c>
    </row>
    <row r="74" spans="1:10">
      <c r="A74" s="284" t="s">
        <v>411</v>
      </c>
      <c r="B74" s="437" t="s">
        <v>423</v>
      </c>
      <c r="C74" s="437"/>
      <c r="D74" s="437"/>
      <c r="E74" s="437"/>
      <c r="F74" s="437"/>
      <c r="G74" s="286">
        <v>615</v>
      </c>
      <c r="H74" s="286">
        <v>12404</v>
      </c>
      <c r="I74" s="288"/>
      <c r="J74" s="288"/>
    </row>
    <row r="75" spans="1:10">
      <c r="A75" s="284" t="s">
        <v>413</v>
      </c>
      <c r="B75" s="437" t="s">
        <v>424</v>
      </c>
      <c r="C75" s="437"/>
      <c r="D75" s="437"/>
      <c r="E75" s="437"/>
      <c r="F75" s="437"/>
      <c r="G75" s="286">
        <v>616</v>
      </c>
      <c r="H75" s="286">
        <v>12405</v>
      </c>
      <c r="I75" s="288">
        <v>76</v>
      </c>
      <c r="J75" s="288">
        <v>76</v>
      </c>
    </row>
    <row r="76" spans="1:10">
      <c r="A76" s="284" t="s">
        <v>425</v>
      </c>
      <c r="B76" s="437" t="s">
        <v>426</v>
      </c>
      <c r="C76" s="437"/>
      <c r="D76" s="437"/>
      <c r="E76" s="437"/>
      <c r="F76" s="437"/>
      <c r="G76" s="286">
        <v>617</v>
      </c>
      <c r="H76" s="286">
        <v>12406</v>
      </c>
      <c r="I76" s="288"/>
      <c r="J76" s="288"/>
    </row>
    <row r="77" spans="1:10">
      <c r="A77" s="284" t="s">
        <v>427</v>
      </c>
      <c r="B77" s="437" t="s">
        <v>428</v>
      </c>
      <c r="C77" s="437"/>
      <c r="D77" s="437"/>
      <c r="E77" s="437"/>
      <c r="F77" s="437"/>
      <c r="G77" s="286">
        <v>618</v>
      </c>
      <c r="H77" s="286">
        <v>12407</v>
      </c>
      <c r="I77" s="288"/>
      <c r="J77" s="288"/>
    </row>
    <row r="78" spans="1:10">
      <c r="A78" s="284" t="s">
        <v>429</v>
      </c>
      <c r="B78" s="437" t="s">
        <v>430</v>
      </c>
      <c r="C78" s="437"/>
      <c r="D78" s="437"/>
      <c r="E78" s="437"/>
      <c r="F78" s="437"/>
      <c r="G78" s="286">
        <v>623</v>
      </c>
      <c r="H78" s="286">
        <v>12408</v>
      </c>
      <c r="I78" s="288"/>
      <c r="J78" s="288"/>
    </row>
    <row r="79" spans="1:10">
      <c r="A79" s="284" t="s">
        <v>431</v>
      </c>
      <c r="B79" s="437" t="s">
        <v>432</v>
      </c>
      <c r="C79" s="437"/>
      <c r="D79" s="437"/>
      <c r="E79" s="437"/>
      <c r="F79" s="437"/>
      <c r="G79" s="286">
        <v>624</v>
      </c>
      <c r="H79" s="286">
        <v>12409</v>
      </c>
      <c r="I79" s="288"/>
      <c r="J79" s="288"/>
    </row>
    <row r="80" spans="1:10">
      <c r="A80" s="284" t="s">
        <v>433</v>
      </c>
      <c r="B80" s="437" t="s">
        <v>434</v>
      </c>
      <c r="C80" s="437"/>
      <c r="D80" s="437"/>
      <c r="E80" s="437"/>
      <c r="F80" s="437"/>
      <c r="G80" s="286">
        <v>625</v>
      </c>
      <c r="H80" s="286">
        <v>12410</v>
      </c>
      <c r="I80" s="288"/>
      <c r="J80" s="288"/>
    </row>
    <row r="81" spans="1:10">
      <c r="A81" s="284" t="s">
        <v>435</v>
      </c>
      <c r="B81" s="437" t="s">
        <v>436</v>
      </c>
      <c r="C81" s="437"/>
      <c r="D81" s="437"/>
      <c r="E81" s="437"/>
      <c r="F81" s="437"/>
      <c r="G81" s="286">
        <v>626</v>
      </c>
      <c r="H81" s="286">
        <v>12411</v>
      </c>
      <c r="I81" s="288">
        <v>574</v>
      </c>
      <c r="J81" s="288">
        <v>1989</v>
      </c>
    </row>
    <row r="82" spans="1:10">
      <c r="A82" s="284" t="s">
        <v>437</v>
      </c>
      <c r="B82" s="437" t="s">
        <v>438</v>
      </c>
      <c r="C82" s="437"/>
      <c r="D82" s="437"/>
      <c r="E82" s="437"/>
      <c r="F82" s="437"/>
      <c r="G82" s="286">
        <v>627</v>
      </c>
      <c r="H82" s="286">
        <v>12412</v>
      </c>
      <c r="I82" s="288">
        <v>0</v>
      </c>
      <c r="J82" s="288">
        <v>206</v>
      </c>
    </row>
    <row r="83" spans="1:10">
      <c r="A83" s="171"/>
      <c r="B83" s="437" t="s">
        <v>439</v>
      </c>
      <c r="C83" s="437"/>
      <c r="D83" s="437"/>
      <c r="E83" s="437"/>
      <c r="F83" s="437"/>
      <c r="G83" s="286">
        <v>6271</v>
      </c>
      <c r="H83" s="286">
        <v>124121</v>
      </c>
      <c r="I83" s="288">
        <v>0</v>
      </c>
      <c r="J83" s="288">
        <v>206</v>
      </c>
    </row>
    <row r="84" spans="1:10">
      <c r="A84" s="171"/>
      <c r="B84" s="437" t="s">
        <v>440</v>
      </c>
      <c r="C84" s="437"/>
      <c r="D84" s="437"/>
      <c r="E84" s="437"/>
      <c r="F84" s="437"/>
      <c r="G84" s="286">
        <v>6272</v>
      </c>
      <c r="H84" s="286">
        <v>124122</v>
      </c>
      <c r="I84" s="288">
        <v>0</v>
      </c>
      <c r="J84" s="288">
        <v>0</v>
      </c>
    </row>
    <row r="85" spans="1:10">
      <c r="A85" s="284" t="s">
        <v>441</v>
      </c>
      <c r="B85" s="437" t="s">
        <v>442</v>
      </c>
      <c r="C85" s="437"/>
      <c r="D85" s="437"/>
      <c r="E85" s="437"/>
      <c r="F85" s="437"/>
      <c r="G85" s="286">
        <v>628</v>
      </c>
      <c r="H85" s="286">
        <v>12413</v>
      </c>
      <c r="I85" s="288">
        <v>1591</v>
      </c>
      <c r="J85" s="288">
        <v>2208</v>
      </c>
    </row>
    <row r="86" spans="1:10">
      <c r="A86" s="283">
        <v>5</v>
      </c>
      <c r="B86" s="436" t="s">
        <v>516</v>
      </c>
      <c r="C86" s="436"/>
      <c r="D86" s="436"/>
      <c r="E86" s="436"/>
      <c r="F86" s="436"/>
      <c r="G86" s="286">
        <v>63</v>
      </c>
      <c r="H86" s="286">
        <v>12500</v>
      </c>
      <c r="I86" s="288">
        <f>I87+I88+I89+I90</f>
        <v>327</v>
      </c>
      <c r="J86" s="288">
        <f>J87+J88+J89+J90</f>
        <v>285</v>
      </c>
    </row>
    <row r="87" spans="1:10">
      <c r="A87" s="284" t="s">
        <v>380</v>
      </c>
      <c r="B87" s="437" t="s">
        <v>443</v>
      </c>
      <c r="C87" s="437"/>
      <c r="D87" s="437"/>
      <c r="E87" s="437"/>
      <c r="F87" s="437"/>
      <c r="G87" s="286">
        <v>632</v>
      </c>
      <c r="H87" s="286">
        <v>12501</v>
      </c>
      <c r="I87" s="288">
        <v>0</v>
      </c>
      <c r="J87" s="288">
        <v>0</v>
      </c>
    </row>
    <row r="88" spans="1:10">
      <c r="A88" s="284" t="s">
        <v>382</v>
      </c>
      <c r="B88" s="437" t="s">
        <v>444</v>
      </c>
      <c r="C88" s="437"/>
      <c r="D88" s="437"/>
      <c r="E88" s="437"/>
      <c r="F88" s="437"/>
      <c r="G88" s="286">
        <v>633</v>
      </c>
      <c r="H88" s="286">
        <v>12502</v>
      </c>
      <c r="I88" s="288">
        <v>0</v>
      </c>
      <c r="J88" s="288">
        <v>0</v>
      </c>
    </row>
    <row r="89" spans="1:10">
      <c r="A89" s="284" t="s">
        <v>384</v>
      </c>
      <c r="B89" s="437" t="s">
        <v>445</v>
      </c>
      <c r="C89" s="437"/>
      <c r="D89" s="437"/>
      <c r="E89" s="437"/>
      <c r="F89" s="437"/>
      <c r="G89" s="286">
        <v>634</v>
      </c>
      <c r="H89" s="286">
        <v>12503</v>
      </c>
      <c r="I89" s="288">
        <v>327</v>
      </c>
      <c r="J89" s="288">
        <v>285</v>
      </c>
    </row>
    <row r="90" spans="1:10">
      <c r="A90" s="284" t="s">
        <v>411</v>
      </c>
      <c r="B90" s="437" t="s">
        <v>446</v>
      </c>
      <c r="C90" s="437"/>
      <c r="D90" s="437"/>
      <c r="E90" s="437"/>
      <c r="F90" s="437"/>
      <c r="G90" s="286" t="s">
        <v>458</v>
      </c>
      <c r="H90" s="286">
        <v>12504</v>
      </c>
      <c r="I90" s="288">
        <v>0</v>
      </c>
      <c r="J90" s="288">
        <v>0</v>
      </c>
    </row>
    <row r="91" spans="1:10">
      <c r="A91" s="285" t="s">
        <v>447</v>
      </c>
      <c r="B91" s="436" t="s">
        <v>517</v>
      </c>
      <c r="C91" s="436"/>
      <c r="D91" s="436"/>
      <c r="E91" s="436"/>
      <c r="F91" s="436"/>
      <c r="G91" s="286"/>
      <c r="H91" s="286">
        <v>12600</v>
      </c>
      <c r="I91" s="288">
        <f>I60+I66+I69+I70+I86</f>
        <v>21941</v>
      </c>
      <c r="J91" s="288">
        <f>J60+J66+J69+J70+J86</f>
        <v>30805</v>
      </c>
    </row>
    <row r="92" spans="1:10">
      <c r="A92" s="283"/>
      <c r="B92" s="436" t="s">
        <v>448</v>
      </c>
      <c r="C92" s="436"/>
      <c r="D92" s="436"/>
      <c r="E92" s="436"/>
      <c r="F92" s="436"/>
      <c r="G92" s="436"/>
      <c r="H92" s="436"/>
      <c r="I92" s="283" t="s">
        <v>387</v>
      </c>
      <c r="J92" s="283" t="s">
        <v>388</v>
      </c>
    </row>
    <row r="93" spans="1:10">
      <c r="A93" s="283">
        <v>1</v>
      </c>
      <c r="B93" s="436" t="s">
        <v>450</v>
      </c>
      <c r="C93" s="436"/>
      <c r="D93" s="436"/>
      <c r="E93" s="436"/>
      <c r="F93" s="436"/>
      <c r="G93" s="287"/>
      <c r="H93" s="287">
        <v>14000</v>
      </c>
      <c r="I93" s="171">
        <v>18</v>
      </c>
      <c r="J93" s="171">
        <v>16</v>
      </c>
    </row>
    <row r="94" spans="1:10">
      <c r="A94" s="283">
        <v>2</v>
      </c>
      <c r="B94" s="436" t="s">
        <v>449</v>
      </c>
      <c r="C94" s="436"/>
      <c r="D94" s="436"/>
      <c r="E94" s="436"/>
      <c r="F94" s="436"/>
      <c r="G94" s="287"/>
      <c r="H94" s="287">
        <v>15000</v>
      </c>
      <c r="I94" s="171"/>
      <c r="J94" s="171"/>
    </row>
    <row r="95" spans="1:10">
      <c r="A95" s="284" t="s">
        <v>380</v>
      </c>
      <c r="B95" s="437" t="s">
        <v>451</v>
      </c>
      <c r="C95" s="437"/>
      <c r="D95" s="437"/>
      <c r="E95" s="437"/>
      <c r="F95" s="437"/>
      <c r="G95" s="286"/>
      <c r="H95" s="286">
        <v>15001</v>
      </c>
      <c r="I95" s="288">
        <v>510160</v>
      </c>
      <c r="J95" s="171">
        <v>0</v>
      </c>
    </row>
    <row r="96" spans="1:10">
      <c r="A96" s="284"/>
      <c r="B96" s="437" t="s">
        <v>452</v>
      </c>
      <c r="C96" s="437"/>
      <c r="D96" s="437"/>
      <c r="E96" s="437"/>
      <c r="F96" s="437"/>
      <c r="G96" s="286"/>
      <c r="H96" s="286">
        <v>150011</v>
      </c>
      <c r="I96" s="288">
        <v>510160</v>
      </c>
      <c r="J96" s="171">
        <v>0</v>
      </c>
    </row>
    <row r="97" spans="1:10">
      <c r="A97" s="284" t="s">
        <v>382</v>
      </c>
      <c r="B97" s="437" t="s">
        <v>453</v>
      </c>
      <c r="C97" s="437"/>
      <c r="D97" s="437"/>
      <c r="E97" s="437"/>
      <c r="F97" s="437"/>
      <c r="G97" s="286"/>
      <c r="H97" s="286">
        <v>15002</v>
      </c>
      <c r="I97" s="171">
        <v>0</v>
      </c>
      <c r="J97" s="171">
        <v>0</v>
      </c>
    </row>
    <row r="98" spans="1:10">
      <c r="A98" s="171"/>
      <c r="B98" s="437" t="s">
        <v>454</v>
      </c>
      <c r="C98" s="437"/>
      <c r="D98" s="437"/>
      <c r="E98" s="437"/>
      <c r="F98" s="437"/>
      <c r="G98" s="286"/>
      <c r="H98" s="286">
        <v>150021</v>
      </c>
      <c r="I98" s="171">
        <v>0</v>
      </c>
      <c r="J98" s="171">
        <v>0</v>
      </c>
    </row>
    <row r="101" spans="1:10">
      <c r="H101" s="280" t="s">
        <v>373</v>
      </c>
    </row>
    <row r="102" spans="1:10">
      <c r="H102" s="280" t="s">
        <v>404</v>
      </c>
    </row>
    <row r="105" spans="1:10">
      <c r="B105" s="280" t="s">
        <v>359</v>
      </c>
      <c r="C105" s="280" t="s">
        <v>360</v>
      </c>
      <c r="D105" s="280"/>
    </row>
    <row r="106" spans="1:10">
      <c r="B106" s="280" t="s">
        <v>361</v>
      </c>
      <c r="C106" s="280" t="s">
        <v>12</v>
      </c>
      <c r="D106" s="280"/>
      <c r="E106" s="280"/>
      <c r="F106" s="280"/>
      <c r="G106" s="280"/>
      <c r="H106" s="280"/>
      <c r="I106" s="280" t="s">
        <v>460</v>
      </c>
      <c r="J106" s="280"/>
    </row>
    <row r="107" spans="1:10">
      <c r="A107" s="171"/>
      <c r="B107" s="408"/>
      <c r="C107" s="408"/>
      <c r="D107" s="436" t="s">
        <v>461</v>
      </c>
      <c r="E107" s="436"/>
      <c r="F107" s="436"/>
      <c r="G107" s="436"/>
      <c r="H107" s="435" t="s">
        <v>462</v>
      </c>
      <c r="I107" s="435"/>
      <c r="J107" s="435"/>
    </row>
    <row r="108" spans="1:10">
      <c r="A108" s="171">
        <v>1</v>
      </c>
      <c r="B108" s="437" t="s">
        <v>464</v>
      </c>
      <c r="C108" s="437"/>
      <c r="D108" s="437" t="s">
        <v>463</v>
      </c>
      <c r="E108" s="437"/>
      <c r="F108" s="437"/>
      <c r="G108" s="437"/>
      <c r="H108" s="428">
        <v>0</v>
      </c>
      <c r="I108" s="403"/>
      <c r="J108" s="404"/>
    </row>
    <row r="109" spans="1:10">
      <c r="A109" s="171">
        <v>2</v>
      </c>
      <c r="B109" s="437" t="s">
        <v>464</v>
      </c>
      <c r="C109" s="437"/>
      <c r="D109" s="437" t="s">
        <v>465</v>
      </c>
      <c r="E109" s="437"/>
      <c r="F109" s="437"/>
      <c r="G109" s="437"/>
      <c r="H109" s="428">
        <v>0</v>
      </c>
      <c r="I109" s="403"/>
      <c r="J109" s="404"/>
    </row>
    <row r="110" spans="1:10">
      <c r="A110" s="171">
        <v>3</v>
      </c>
      <c r="B110" s="437" t="s">
        <v>464</v>
      </c>
      <c r="C110" s="437"/>
      <c r="D110" s="437" t="s">
        <v>466</v>
      </c>
      <c r="E110" s="437"/>
      <c r="F110" s="437"/>
      <c r="G110" s="437"/>
      <c r="H110" s="428">
        <v>0</v>
      </c>
      <c r="I110" s="403"/>
      <c r="J110" s="404"/>
    </row>
    <row r="111" spans="1:10">
      <c r="A111" s="171">
        <v>4</v>
      </c>
      <c r="B111" s="437" t="s">
        <v>464</v>
      </c>
      <c r="C111" s="437"/>
      <c r="D111" s="437" t="s">
        <v>467</v>
      </c>
      <c r="E111" s="437"/>
      <c r="F111" s="437"/>
      <c r="G111" s="437"/>
      <c r="H111" s="428">
        <v>0</v>
      </c>
      <c r="I111" s="403"/>
      <c r="J111" s="404"/>
    </row>
    <row r="112" spans="1:10">
      <c r="A112" s="171">
        <v>5</v>
      </c>
      <c r="B112" s="437" t="s">
        <v>464</v>
      </c>
      <c r="C112" s="437"/>
      <c r="D112" s="437" t="s">
        <v>468</v>
      </c>
      <c r="E112" s="437"/>
      <c r="F112" s="437"/>
      <c r="G112" s="437"/>
      <c r="H112" s="428">
        <v>0</v>
      </c>
      <c r="I112" s="403"/>
      <c r="J112" s="404"/>
    </row>
    <row r="113" spans="1:10">
      <c r="A113" s="171">
        <v>6</v>
      </c>
      <c r="B113" s="437" t="s">
        <v>464</v>
      </c>
      <c r="C113" s="437"/>
      <c r="D113" s="437" t="s">
        <v>469</v>
      </c>
      <c r="E113" s="437"/>
      <c r="F113" s="437"/>
      <c r="G113" s="437"/>
      <c r="H113" s="428">
        <v>0</v>
      </c>
      <c r="I113" s="403"/>
      <c r="J113" s="404"/>
    </row>
    <row r="114" spans="1:10">
      <c r="A114" s="171">
        <v>7</v>
      </c>
      <c r="B114" s="437" t="s">
        <v>464</v>
      </c>
      <c r="C114" s="437"/>
      <c r="D114" s="437" t="s">
        <v>470</v>
      </c>
      <c r="E114" s="437"/>
      <c r="F114" s="437"/>
      <c r="G114" s="437"/>
      <c r="H114" s="428">
        <v>0</v>
      </c>
      <c r="I114" s="403"/>
      <c r="J114" s="404"/>
    </row>
    <row r="115" spans="1:10">
      <c r="A115" s="171">
        <v>8</v>
      </c>
      <c r="B115" s="437" t="s">
        <v>464</v>
      </c>
      <c r="C115" s="437"/>
      <c r="D115" s="437" t="s">
        <v>471</v>
      </c>
      <c r="E115" s="437"/>
      <c r="F115" s="437"/>
      <c r="G115" s="437"/>
      <c r="H115" s="428">
        <v>0</v>
      </c>
      <c r="I115" s="403"/>
      <c r="J115" s="404"/>
    </row>
    <row r="116" spans="1:10">
      <c r="A116" s="283" t="s">
        <v>45</v>
      </c>
      <c r="B116" s="436"/>
      <c r="C116" s="436"/>
      <c r="D116" s="436" t="s">
        <v>515</v>
      </c>
      <c r="E116" s="436"/>
      <c r="F116" s="436"/>
      <c r="G116" s="436"/>
      <c r="H116" s="428">
        <f>H108+H109++H110+H111+H112+H113+H114++H115</f>
        <v>0</v>
      </c>
      <c r="I116" s="403"/>
      <c r="J116" s="404"/>
    </row>
    <row r="117" spans="1:10">
      <c r="A117" s="171">
        <v>9</v>
      </c>
      <c r="B117" s="437" t="s">
        <v>472</v>
      </c>
      <c r="C117" s="437"/>
      <c r="D117" s="437" t="s">
        <v>473</v>
      </c>
      <c r="E117" s="437"/>
      <c r="F117" s="437"/>
      <c r="G117" s="437"/>
      <c r="H117" s="428">
        <v>0</v>
      </c>
      <c r="I117" s="403"/>
      <c r="J117" s="404"/>
    </row>
    <row r="118" spans="1:10">
      <c r="A118" s="171">
        <v>10</v>
      </c>
      <c r="B118" s="437" t="s">
        <v>472</v>
      </c>
      <c r="C118" s="437"/>
      <c r="D118" s="437" t="s">
        <v>474</v>
      </c>
      <c r="E118" s="437"/>
      <c r="F118" s="437"/>
      <c r="G118" s="437"/>
      <c r="H118" s="428">
        <v>0</v>
      </c>
      <c r="I118" s="403"/>
      <c r="J118" s="404"/>
    </row>
    <row r="119" spans="1:10">
      <c r="A119" s="171">
        <v>11</v>
      </c>
      <c r="B119" s="437" t="s">
        <v>472</v>
      </c>
      <c r="C119" s="437"/>
      <c r="D119" s="437" t="s">
        <v>475</v>
      </c>
      <c r="E119" s="437"/>
      <c r="F119" s="437"/>
      <c r="G119" s="437"/>
      <c r="H119" s="428">
        <v>0</v>
      </c>
      <c r="I119" s="403"/>
      <c r="J119" s="404"/>
    </row>
    <row r="120" spans="1:10">
      <c r="A120" s="283" t="s">
        <v>64</v>
      </c>
      <c r="B120" s="436"/>
      <c r="C120" s="436"/>
      <c r="D120" s="436" t="s">
        <v>514</v>
      </c>
      <c r="E120" s="436"/>
      <c r="F120" s="436"/>
      <c r="G120" s="436"/>
      <c r="H120" s="428">
        <f>H117+H118+H119</f>
        <v>0</v>
      </c>
      <c r="I120" s="403"/>
      <c r="J120" s="404"/>
    </row>
    <row r="121" spans="1:10">
      <c r="A121" s="171">
        <v>12</v>
      </c>
      <c r="B121" s="437" t="s">
        <v>476</v>
      </c>
      <c r="C121" s="437"/>
      <c r="D121" s="437" t="s">
        <v>477</v>
      </c>
      <c r="E121" s="437"/>
      <c r="F121" s="437"/>
      <c r="G121" s="437"/>
      <c r="H121" s="428">
        <v>0</v>
      </c>
      <c r="I121" s="403"/>
      <c r="J121" s="404"/>
    </row>
    <row r="122" spans="1:10">
      <c r="A122" s="171">
        <v>13</v>
      </c>
      <c r="B122" s="437" t="s">
        <v>476</v>
      </c>
      <c r="C122" s="437"/>
      <c r="D122" s="437" t="s">
        <v>478</v>
      </c>
      <c r="E122" s="437"/>
      <c r="F122" s="437"/>
      <c r="G122" s="437"/>
      <c r="H122" s="428">
        <v>0</v>
      </c>
      <c r="I122" s="403"/>
      <c r="J122" s="404"/>
    </row>
    <row r="123" spans="1:10">
      <c r="A123" s="171">
        <v>14</v>
      </c>
      <c r="B123" s="437" t="s">
        <v>476</v>
      </c>
      <c r="C123" s="437"/>
      <c r="D123" s="437" t="s">
        <v>479</v>
      </c>
      <c r="E123" s="437"/>
      <c r="F123" s="437"/>
      <c r="G123" s="437"/>
      <c r="H123" s="428">
        <v>0</v>
      </c>
      <c r="I123" s="403"/>
      <c r="J123" s="404"/>
    </row>
    <row r="124" spans="1:10">
      <c r="A124" s="171">
        <v>15</v>
      </c>
      <c r="B124" s="437" t="s">
        <v>476</v>
      </c>
      <c r="C124" s="437"/>
      <c r="D124" s="437" t="s">
        <v>480</v>
      </c>
      <c r="E124" s="437"/>
      <c r="F124" s="437"/>
      <c r="G124" s="437"/>
      <c r="H124" s="428">
        <v>0</v>
      </c>
      <c r="I124" s="403"/>
      <c r="J124" s="404"/>
    </row>
    <row r="125" spans="1:10">
      <c r="A125" s="171">
        <v>16</v>
      </c>
      <c r="B125" s="437" t="s">
        <v>476</v>
      </c>
      <c r="C125" s="437"/>
      <c r="D125" s="437" t="s">
        <v>481</v>
      </c>
      <c r="E125" s="437"/>
      <c r="F125" s="437"/>
      <c r="G125" s="437"/>
      <c r="H125" s="428">
        <v>0</v>
      </c>
      <c r="I125" s="403"/>
      <c r="J125" s="404"/>
    </row>
    <row r="126" spans="1:10">
      <c r="A126" s="171">
        <v>17</v>
      </c>
      <c r="B126" s="437" t="s">
        <v>476</v>
      </c>
      <c r="C126" s="437"/>
      <c r="D126" s="437" t="s">
        <v>482</v>
      </c>
      <c r="E126" s="437"/>
      <c r="F126" s="437"/>
      <c r="G126" s="437"/>
      <c r="H126" s="428">
        <v>0</v>
      </c>
      <c r="I126" s="403"/>
      <c r="J126" s="404"/>
    </row>
    <row r="127" spans="1:10">
      <c r="A127" s="171">
        <v>18</v>
      </c>
      <c r="B127" s="437" t="s">
        <v>476</v>
      </c>
      <c r="C127" s="437"/>
      <c r="D127" s="437" t="s">
        <v>483</v>
      </c>
      <c r="E127" s="437"/>
      <c r="F127" s="437"/>
      <c r="G127" s="437"/>
      <c r="H127" s="428">
        <v>0</v>
      </c>
      <c r="I127" s="403"/>
      <c r="J127" s="404"/>
    </row>
    <row r="128" spans="1:10">
      <c r="A128" s="171">
        <v>19</v>
      </c>
      <c r="B128" s="437" t="s">
        <v>476</v>
      </c>
      <c r="C128" s="437"/>
      <c r="D128" s="437" t="s">
        <v>484</v>
      </c>
      <c r="E128" s="437"/>
      <c r="F128" s="437"/>
      <c r="G128" s="437"/>
      <c r="H128" s="428">
        <v>0</v>
      </c>
      <c r="I128" s="403"/>
      <c r="J128" s="404"/>
    </row>
    <row r="129" spans="1:10">
      <c r="A129" s="283" t="s">
        <v>101</v>
      </c>
      <c r="B129" s="436"/>
      <c r="C129" s="436"/>
      <c r="D129" s="436" t="s">
        <v>513</v>
      </c>
      <c r="E129" s="436"/>
      <c r="F129" s="436"/>
      <c r="G129" s="436"/>
      <c r="H129" s="428">
        <f>H121+H122+++H123+H124+H125+H126+H127+H128</f>
        <v>0</v>
      </c>
      <c r="I129" s="403"/>
      <c r="J129" s="404"/>
    </row>
    <row r="130" spans="1:10">
      <c r="A130" s="171">
        <v>20</v>
      </c>
      <c r="B130" s="437" t="s">
        <v>485</v>
      </c>
      <c r="C130" s="437"/>
      <c r="D130" s="437" t="s">
        <v>486</v>
      </c>
      <c r="E130" s="437"/>
      <c r="F130" s="437"/>
      <c r="G130" s="437"/>
      <c r="H130" s="428">
        <v>0</v>
      </c>
      <c r="I130" s="403"/>
      <c r="J130" s="404"/>
    </row>
    <row r="131" spans="1:10">
      <c r="A131" s="171">
        <v>21</v>
      </c>
      <c r="B131" s="437" t="s">
        <v>485</v>
      </c>
      <c r="C131" s="437"/>
      <c r="D131" s="437" t="s">
        <v>487</v>
      </c>
      <c r="E131" s="437"/>
      <c r="F131" s="437"/>
      <c r="G131" s="437"/>
      <c r="H131" s="428">
        <v>0</v>
      </c>
      <c r="I131" s="403"/>
      <c r="J131" s="404"/>
    </row>
    <row r="132" spans="1:10">
      <c r="A132" s="171">
        <v>22</v>
      </c>
      <c r="B132" s="437" t="s">
        <v>485</v>
      </c>
      <c r="C132" s="437"/>
      <c r="D132" s="437" t="s">
        <v>488</v>
      </c>
      <c r="E132" s="437"/>
      <c r="F132" s="437"/>
      <c r="G132" s="437"/>
      <c r="H132" s="428">
        <v>0</v>
      </c>
      <c r="I132" s="403"/>
      <c r="J132" s="404"/>
    </row>
    <row r="133" spans="1:10">
      <c r="A133" s="171">
        <v>23</v>
      </c>
      <c r="B133" s="437" t="s">
        <v>485</v>
      </c>
      <c r="C133" s="437"/>
      <c r="D133" s="437" t="s">
        <v>489</v>
      </c>
      <c r="E133" s="437"/>
      <c r="F133" s="437"/>
      <c r="G133" s="437"/>
      <c r="H133" s="428">
        <v>0</v>
      </c>
      <c r="I133" s="403"/>
      <c r="J133" s="404"/>
    </row>
    <row r="134" spans="1:10">
      <c r="A134" s="283" t="s">
        <v>490</v>
      </c>
      <c r="B134" s="436"/>
      <c r="C134" s="436"/>
      <c r="D134" s="436" t="s">
        <v>512</v>
      </c>
      <c r="E134" s="436"/>
      <c r="F134" s="436"/>
      <c r="G134" s="436"/>
      <c r="H134" s="428">
        <f>H130+H131+H132+H133</f>
        <v>0</v>
      </c>
      <c r="I134" s="403"/>
      <c r="J134" s="404"/>
    </row>
    <row r="135" spans="1:10">
      <c r="A135" s="171">
        <v>24</v>
      </c>
      <c r="B135" s="437" t="s">
        <v>491</v>
      </c>
      <c r="C135" s="437"/>
      <c r="D135" s="437" t="s">
        <v>492</v>
      </c>
      <c r="E135" s="437"/>
      <c r="F135" s="437"/>
      <c r="G135" s="437"/>
      <c r="H135" s="428">
        <v>0</v>
      </c>
      <c r="I135" s="403"/>
      <c r="J135" s="404"/>
    </row>
    <row r="136" spans="1:10">
      <c r="A136" s="171">
        <v>25</v>
      </c>
      <c r="B136" s="437" t="s">
        <v>491</v>
      </c>
      <c r="C136" s="437"/>
      <c r="D136" s="437" t="s">
        <v>493</v>
      </c>
      <c r="E136" s="437"/>
      <c r="F136" s="437"/>
      <c r="G136" s="437"/>
      <c r="H136" s="428">
        <v>0</v>
      </c>
      <c r="I136" s="403"/>
      <c r="J136" s="404"/>
    </row>
    <row r="137" spans="1:10">
      <c r="A137" s="171">
        <v>26</v>
      </c>
      <c r="B137" s="437" t="s">
        <v>491</v>
      </c>
      <c r="C137" s="437"/>
      <c r="D137" s="437" t="s">
        <v>494</v>
      </c>
      <c r="E137" s="437"/>
      <c r="F137" s="437"/>
      <c r="G137" s="437"/>
      <c r="H137" s="428">
        <v>0</v>
      </c>
      <c r="I137" s="403"/>
      <c r="J137" s="404"/>
    </row>
    <row r="138" spans="1:10">
      <c r="A138" s="171">
        <v>27</v>
      </c>
      <c r="B138" s="437" t="s">
        <v>491</v>
      </c>
      <c r="C138" s="437"/>
      <c r="D138" s="437" t="s">
        <v>495</v>
      </c>
      <c r="E138" s="437"/>
      <c r="F138" s="437"/>
      <c r="G138" s="437"/>
      <c r="H138" s="429">
        <v>22674225</v>
      </c>
      <c r="I138" s="430"/>
      <c r="J138" s="431"/>
    </row>
    <row r="139" spans="1:10">
      <c r="A139" s="171">
        <v>28</v>
      </c>
      <c r="B139" s="437" t="s">
        <v>491</v>
      </c>
      <c r="C139" s="437"/>
      <c r="D139" s="437" t="s">
        <v>496</v>
      </c>
      <c r="E139" s="437"/>
      <c r="F139" s="437"/>
      <c r="G139" s="437"/>
      <c r="H139" s="429">
        <v>0</v>
      </c>
      <c r="I139" s="430"/>
      <c r="J139" s="431"/>
    </row>
    <row r="140" spans="1:10">
      <c r="A140" s="171">
        <v>29</v>
      </c>
      <c r="B140" s="437" t="s">
        <v>491</v>
      </c>
      <c r="C140" s="437"/>
      <c r="D140" s="437" t="s">
        <v>497</v>
      </c>
      <c r="E140" s="437"/>
      <c r="F140" s="437"/>
      <c r="G140" s="437"/>
      <c r="H140" s="429">
        <v>0</v>
      </c>
      <c r="I140" s="430"/>
      <c r="J140" s="431"/>
    </row>
    <row r="141" spans="1:10">
      <c r="A141" s="171">
        <v>30</v>
      </c>
      <c r="B141" s="437" t="s">
        <v>491</v>
      </c>
      <c r="C141" s="437"/>
      <c r="D141" s="437" t="s">
        <v>498</v>
      </c>
      <c r="E141" s="437"/>
      <c r="F141" s="437"/>
      <c r="G141" s="437"/>
      <c r="H141" s="429">
        <v>0</v>
      </c>
      <c r="I141" s="430"/>
      <c r="J141" s="431"/>
    </row>
    <row r="142" spans="1:10">
      <c r="A142" s="171">
        <v>31</v>
      </c>
      <c r="B142" s="437" t="s">
        <v>491</v>
      </c>
      <c r="C142" s="437"/>
      <c r="D142" s="437" t="s">
        <v>499</v>
      </c>
      <c r="E142" s="437"/>
      <c r="F142" s="437"/>
      <c r="G142" s="437"/>
      <c r="H142" s="429">
        <v>0</v>
      </c>
      <c r="I142" s="430"/>
      <c r="J142" s="431"/>
    </row>
    <row r="143" spans="1:10">
      <c r="A143" s="171">
        <v>32</v>
      </c>
      <c r="B143" s="437" t="s">
        <v>491</v>
      </c>
      <c r="C143" s="437"/>
      <c r="D143" s="437" t="s">
        <v>500</v>
      </c>
      <c r="E143" s="437"/>
      <c r="F143" s="437"/>
      <c r="G143" s="437"/>
      <c r="H143" s="429">
        <v>0</v>
      </c>
      <c r="I143" s="430"/>
      <c r="J143" s="431"/>
    </row>
    <row r="144" spans="1:10">
      <c r="A144" s="171">
        <v>33</v>
      </c>
      <c r="B144" s="437" t="s">
        <v>491</v>
      </c>
      <c r="C144" s="437"/>
      <c r="D144" s="437" t="s">
        <v>501</v>
      </c>
      <c r="E144" s="437"/>
      <c r="F144" s="437"/>
      <c r="G144" s="437"/>
      <c r="H144" s="429">
        <v>0</v>
      </c>
      <c r="I144" s="430"/>
      <c r="J144" s="431"/>
    </row>
    <row r="145" spans="1:10">
      <c r="A145" s="171">
        <v>34</v>
      </c>
      <c r="B145" s="437" t="s">
        <v>491</v>
      </c>
      <c r="C145" s="437"/>
      <c r="D145" s="437" t="s">
        <v>428</v>
      </c>
      <c r="E145" s="437"/>
      <c r="F145" s="437"/>
      <c r="G145" s="437"/>
      <c r="H145" s="429">
        <v>0</v>
      </c>
      <c r="I145" s="430"/>
      <c r="J145" s="431"/>
    </row>
    <row r="146" spans="1:10">
      <c r="A146" s="283" t="s">
        <v>502</v>
      </c>
      <c r="B146" s="435"/>
      <c r="C146" s="435"/>
      <c r="D146" s="436" t="s">
        <v>511</v>
      </c>
      <c r="E146" s="436"/>
      <c r="F146" s="436"/>
      <c r="G146" s="436"/>
      <c r="H146" s="429">
        <f>H135+H136+H137+H138+H139++++H140+H141+H142+H143+H144+H145</f>
        <v>22674225</v>
      </c>
      <c r="I146" s="430"/>
      <c r="J146" s="431"/>
    </row>
    <row r="147" spans="1:10">
      <c r="A147" s="283"/>
      <c r="B147" s="435"/>
      <c r="C147" s="435"/>
      <c r="D147" s="436" t="s">
        <v>503</v>
      </c>
      <c r="E147" s="436"/>
      <c r="F147" s="436"/>
      <c r="G147" s="436"/>
      <c r="H147" s="429">
        <f>H116+H120+H129+H134+H146</f>
        <v>22674225</v>
      </c>
      <c r="I147" s="430"/>
      <c r="J147" s="431"/>
    </row>
    <row r="148" spans="1:10">
      <c r="A148" s="171"/>
      <c r="B148" s="436" t="s">
        <v>504</v>
      </c>
      <c r="C148" s="436"/>
      <c r="D148" s="436"/>
      <c r="E148" s="436"/>
      <c r="F148" s="436"/>
      <c r="G148" s="436"/>
      <c r="H148" s="432" t="s">
        <v>505</v>
      </c>
      <c r="I148" s="433"/>
      <c r="J148" s="434"/>
    </row>
    <row r="149" spans="1:10">
      <c r="A149" s="171"/>
      <c r="B149" s="437" t="s">
        <v>506</v>
      </c>
      <c r="C149" s="437"/>
      <c r="D149" s="437"/>
      <c r="E149" s="437"/>
      <c r="F149" s="437"/>
      <c r="G149" s="437"/>
      <c r="H149" s="428">
        <v>6</v>
      </c>
      <c r="I149" s="403"/>
      <c r="J149" s="404"/>
    </row>
    <row r="150" spans="1:10">
      <c r="A150" s="171"/>
      <c r="B150" s="437" t="s">
        <v>507</v>
      </c>
      <c r="C150" s="437"/>
      <c r="D150" s="437"/>
      <c r="E150" s="437"/>
      <c r="F150" s="437"/>
      <c r="G150" s="437"/>
      <c r="H150" s="428">
        <v>11</v>
      </c>
      <c r="I150" s="403"/>
      <c r="J150" s="404"/>
    </row>
    <row r="151" spans="1:10">
      <c r="A151" s="171"/>
      <c r="B151" s="437" t="s">
        <v>508</v>
      </c>
      <c r="C151" s="437"/>
      <c r="D151" s="437"/>
      <c r="E151" s="437"/>
      <c r="F151" s="437"/>
      <c r="G151" s="437"/>
      <c r="H151" s="428">
        <v>0</v>
      </c>
      <c r="I151" s="403"/>
      <c r="J151" s="404"/>
    </row>
    <row r="152" spans="1:10">
      <c r="A152" s="171"/>
      <c r="B152" s="437" t="s">
        <v>509</v>
      </c>
      <c r="C152" s="437"/>
      <c r="D152" s="437"/>
      <c r="E152" s="437"/>
      <c r="F152" s="437"/>
      <c r="G152" s="437"/>
      <c r="H152" s="428">
        <v>0</v>
      </c>
      <c r="I152" s="403"/>
      <c r="J152" s="404"/>
    </row>
    <row r="153" spans="1:10">
      <c r="A153" s="171"/>
      <c r="B153" s="437" t="s">
        <v>510</v>
      </c>
      <c r="C153" s="437"/>
      <c r="D153" s="437"/>
      <c r="E153" s="437"/>
      <c r="F153" s="437"/>
      <c r="G153" s="437"/>
      <c r="H153" s="428">
        <v>1</v>
      </c>
      <c r="I153" s="403"/>
      <c r="J153" s="404"/>
    </row>
    <row r="154" spans="1:10">
      <c r="A154" s="171"/>
      <c r="B154" s="435" t="s">
        <v>291</v>
      </c>
      <c r="C154" s="435"/>
      <c r="D154" s="435"/>
      <c r="E154" s="435"/>
      <c r="F154" s="435"/>
      <c r="G154" s="435"/>
      <c r="H154" s="428">
        <v>18</v>
      </c>
      <c r="I154" s="403"/>
      <c r="J154" s="404"/>
    </row>
    <row r="155" spans="1:10">
      <c r="H155" s="280" t="s">
        <v>373</v>
      </c>
    </row>
    <row r="156" spans="1:10">
      <c r="H156" s="280" t="s">
        <v>374</v>
      </c>
    </row>
  </sheetData>
  <mergeCells count="197">
    <mergeCell ref="H111:J111"/>
    <mergeCell ref="H112:J112"/>
    <mergeCell ref="H113:J113"/>
    <mergeCell ref="H114:J114"/>
    <mergeCell ref="H115:J115"/>
    <mergeCell ref="H116:J116"/>
    <mergeCell ref="H117:J117"/>
    <mergeCell ref="H139:J139"/>
    <mergeCell ref="H140:J140"/>
    <mergeCell ref="H141:J141"/>
    <mergeCell ref="H118:J118"/>
    <mergeCell ref="H119:J119"/>
    <mergeCell ref="H120:J120"/>
    <mergeCell ref="H121:J121"/>
    <mergeCell ref="H122:J122"/>
    <mergeCell ref="H123:J123"/>
    <mergeCell ref="H124:J124"/>
    <mergeCell ref="H125:J125"/>
    <mergeCell ref="H126:J126"/>
    <mergeCell ref="H127:J127"/>
    <mergeCell ref="H128:J128"/>
    <mergeCell ref="H129:J129"/>
    <mergeCell ref="H130:J130"/>
    <mergeCell ref="H131:J131"/>
    <mergeCell ref="H132:J132"/>
    <mergeCell ref="H133:J133"/>
    <mergeCell ref="H134:J134"/>
    <mergeCell ref="H135:J135"/>
    <mergeCell ref="H136:J136"/>
    <mergeCell ref="H137:J137"/>
    <mergeCell ref="H138:J138"/>
    <mergeCell ref="B153:G153"/>
    <mergeCell ref="B154:G154"/>
    <mergeCell ref="B148:G148"/>
    <mergeCell ref="B149:G149"/>
    <mergeCell ref="B150:G150"/>
    <mergeCell ref="B151:G151"/>
    <mergeCell ref="D143:G143"/>
    <mergeCell ref="D144:G144"/>
    <mergeCell ref="D145:G145"/>
    <mergeCell ref="D146:G146"/>
    <mergeCell ref="B147:C147"/>
    <mergeCell ref="D147:G147"/>
    <mergeCell ref="B145:C145"/>
    <mergeCell ref="B146:C146"/>
    <mergeCell ref="B143:C143"/>
    <mergeCell ref="B144:C144"/>
    <mergeCell ref="D139:G139"/>
    <mergeCell ref="D140:G140"/>
    <mergeCell ref="D141:G141"/>
    <mergeCell ref="D142:G142"/>
    <mergeCell ref="B139:C139"/>
    <mergeCell ref="B140:C140"/>
    <mergeCell ref="B141:C141"/>
    <mergeCell ref="B142:C142"/>
    <mergeCell ref="B152:G152"/>
    <mergeCell ref="B134:C134"/>
    <mergeCell ref="D134:G134"/>
    <mergeCell ref="B135:C135"/>
    <mergeCell ref="B136:C136"/>
    <mergeCell ref="B137:C137"/>
    <mergeCell ref="B138:C138"/>
    <mergeCell ref="B129:C129"/>
    <mergeCell ref="D129:G129"/>
    <mergeCell ref="B130:C130"/>
    <mergeCell ref="B131:C131"/>
    <mergeCell ref="B132:C132"/>
    <mergeCell ref="B133:C133"/>
    <mergeCell ref="D130:G130"/>
    <mergeCell ref="D131:G131"/>
    <mergeCell ref="D132:G132"/>
    <mergeCell ref="D133:G133"/>
    <mergeCell ref="D135:G135"/>
    <mergeCell ref="D136:G136"/>
    <mergeCell ref="D137:G137"/>
    <mergeCell ref="D138:G138"/>
    <mergeCell ref="B128:C128"/>
    <mergeCell ref="D122:G122"/>
    <mergeCell ref="D123:G123"/>
    <mergeCell ref="D124:G124"/>
    <mergeCell ref="D125:G125"/>
    <mergeCell ref="D126:G126"/>
    <mergeCell ref="D127:G127"/>
    <mergeCell ref="D128:G128"/>
    <mergeCell ref="B122:C122"/>
    <mergeCell ref="B123:C123"/>
    <mergeCell ref="B124:C124"/>
    <mergeCell ref="B125:C125"/>
    <mergeCell ref="B126:C126"/>
    <mergeCell ref="B127:C127"/>
    <mergeCell ref="B119:C119"/>
    <mergeCell ref="D119:G119"/>
    <mergeCell ref="B120:C120"/>
    <mergeCell ref="D120:G120"/>
    <mergeCell ref="B121:C121"/>
    <mergeCell ref="D121:G121"/>
    <mergeCell ref="B116:C116"/>
    <mergeCell ref="D116:G116"/>
    <mergeCell ref="B117:C117"/>
    <mergeCell ref="D117:G117"/>
    <mergeCell ref="B118:C118"/>
    <mergeCell ref="D118:G118"/>
    <mergeCell ref="B113:C113"/>
    <mergeCell ref="D113:G113"/>
    <mergeCell ref="B114:C114"/>
    <mergeCell ref="D114:G114"/>
    <mergeCell ref="B115:C115"/>
    <mergeCell ref="D115:G115"/>
    <mergeCell ref="B110:C110"/>
    <mergeCell ref="D110:G110"/>
    <mergeCell ref="B111:C111"/>
    <mergeCell ref="D111:G111"/>
    <mergeCell ref="B112:C112"/>
    <mergeCell ref="D112:G112"/>
    <mergeCell ref="B107:C107"/>
    <mergeCell ref="D107:G107"/>
    <mergeCell ref="H107:J107"/>
    <mergeCell ref="B108:C108"/>
    <mergeCell ref="D108:G108"/>
    <mergeCell ref="B109:C109"/>
    <mergeCell ref="D109:G109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H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B78:F78"/>
    <mergeCell ref="B79:F79"/>
    <mergeCell ref="B80:F80"/>
    <mergeCell ref="B69:F69"/>
    <mergeCell ref="B70:F70"/>
    <mergeCell ref="B71:F71"/>
    <mergeCell ref="B72:F72"/>
    <mergeCell ref="B73:F73"/>
    <mergeCell ref="B74:F74"/>
    <mergeCell ref="B66:F66"/>
    <mergeCell ref="B67:F67"/>
    <mergeCell ref="B68:F68"/>
    <mergeCell ref="B24:F24"/>
    <mergeCell ref="A58:J58"/>
    <mergeCell ref="B59:F59"/>
    <mergeCell ref="B60:F60"/>
    <mergeCell ref="B61:F61"/>
    <mergeCell ref="B62:F62"/>
    <mergeCell ref="A6:J6"/>
    <mergeCell ref="B7:F7"/>
    <mergeCell ref="B8:F8"/>
    <mergeCell ref="B9:F9"/>
    <mergeCell ref="B10:F10"/>
    <mergeCell ref="B11:F11"/>
    <mergeCell ref="H108:J108"/>
    <mergeCell ref="H109:J109"/>
    <mergeCell ref="H110:J110"/>
    <mergeCell ref="B18:F18"/>
    <mergeCell ref="B19:F19"/>
    <mergeCell ref="B20:F20"/>
    <mergeCell ref="B21:F21"/>
    <mergeCell ref="B22:F22"/>
    <mergeCell ref="B23:F23"/>
    <mergeCell ref="B12:F12"/>
    <mergeCell ref="B13:F13"/>
    <mergeCell ref="B14:F14"/>
    <mergeCell ref="B15:F15"/>
    <mergeCell ref="B16:F16"/>
    <mergeCell ref="B17:F17"/>
    <mergeCell ref="B63:F63"/>
    <mergeCell ref="B64:F64"/>
    <mergeCell ref="B65:F65"/>
    <mergeCell ref="H151:J151"/>
    <mergeCell ref="H152:J152"/>
    <mergeCell ref="H153:J153"/>
    <mergeCell ref="H154:J154"/>
    <mergeCell ref="H142:J142"/>
    <mergeCell ref="H143:J143"/>
    <mergeCell ref="H144:J144"/>
    <mergeCell ref="H145:J145"/>
    <mergeCell ref="H146:J146"/>
    <mergeCell ref="H147:J147"/>
    <mergeCell ref="H148:J148"/>
    <mergeCell ref="H149:J149"/>
    <mergeCell ref="H150:J150"/>
  </mergeCells>
  <pageMargins left="0" right="0" top="0" bottom="0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01"/>
  <sheetViews>
    <sheetView workbookViewId="0">
      <selection activeCell="J35" sqref="J35"/>
    </sheetView>
  </sheetViews>
  <sheetFormatPr defaultRowHeight="15"/>
  <cols>
    <col min="1" max="1" width="5.42578125" customWidth="1"/>
    <col min="2" max="2" width="22.5703125" customWidth="1"/>
  </cols>
  <sheetData>
    <row r="1" spans="1:6">
      <c r="B1" s="312" t="s">
        <v>582</v>
      </c>
      <c r="C1" s="312"/>
      <c r="F1" s="313"/>
    </row>
    <row r="2" spans="1:6">
      <c r="B2" s="312" t="s">
        <v>583</v>
      </c>
      <c r="C2" s="312"/>
      <c r="F2" s="313"/>
    </row>
    <row r="3" spans="1:6">
      <c r="B3" s="312" t="s">
        <v>584</v>
      </c>
      <c r="C3" s="312"/>
      <c r="F3" s="313"/>
    </row>
    <row r="4" spans="1:6">
      <c r="B4" s="314"/>
      <c r="F4" s="313"/>
    </row>
    <row r="5" spans="1:6">
      <c r="B5" s="314"/>
      <c r="F5" s="313"/>
    </row>
    <row r="6" spans="1:6">
      <c r="B6" s="315" t="s">
        <v>585</v>
      </c>
      <c r="F6" s="313"/>
    </row>
    <row r="7" spans="1:6">
      <c r="B7" s="314"/>
      <c r="F7" s="313"/>
    </row>
    <row r="8" spans="1:6">
      <c r="A8" s="227" t="s">
        <v>362</v>
      </c>
      <c r="B8" s="227" t="s">
        <v>201</v>
      </c>
      <c r="C8" s="227" t="s">
        <v>586</v>
      </c>
      <c r="D8" s="227" t="s">
        <v>587</v>
      </c>
      <c r="E8" s="227" t="s">
        <v>588</v>
      </c>
      <c r="F8" s="316" t="s">
        <v>589</v>
      </c>
    </row>
    <row r="9" spans="1:6">
      <c r="A9" s="171">
        <v>1</v>
      </c>
      <c r="B9" s="171" t="s">
        <v>590</v>
      </c>
      <c r="C9" s="171" t="s">
        <v>591</v>
      </c>
      <c r="D9" s="171">
        <v>1</v>
      </c>
      <c r="E9" s="171">
        <v>1450</v>
      </c>
      <c r="F9" s="288">
        <f>D9*E9</f>
        <v>1450</v>
      </c>
    </row>
    <row r="10" spans="1:6">
      <c r="A10" s="171">
        <v>2</v>
      </c>
      <c r="B10" s="171" t="s">
        <v>592</v>
      </c>
      <c r="C10" s="171" t="s">
        <v>593</v>
      </c>
      <c r="D10" s="171">
        <v>0.2</v>
      </c>
      <c r="E10" s="171">
        <v>550</v>
      </c>
      <c r="F10" s="288">
        <f t="shared" ref="F10:F73" si="0">D10*E10</f>
        <v>110</v>
      </c>
    </row>
    <row r="11" spans="1:6">
      <c r="A11" s="171">
        <v>3</v>
      </c>
      <c r="B11" s="171" t="s">
        <v>594</v>
      </c>
      <c r="C11" s="171" t="s">
        <v>591</v>
      </c>
      <c r="D11" s="171">
        <v>0.3</v>
      </c>
      <c r="E11" s="171">
        <v>900</v>
      </c>
      <c r="F11" s="288">
        <f t="shared" si="0"/>
        <v>270</v>
      </c>
    </row>
    <row r="12" spans="1:6">
      <c r="A12" s="171">
        <v>4</v>
      </c>
      <c r="B12" s="171" t="s">
        <v>595</v>
      </c>
      <c r="C12" s="171" t="s">
        <v>591</v>
      </c>
      <c r="D12" s="171">
        <v>0.1</v>
      </c>
      <c r="E12" s="171">
        <v>1600</v>
      </c>
      <c r="F12" s="288">
        <f t="shared" si="0"/>
        <v>160</v>
      </c>
    </row>
    <row r="13" spans="1:6">
      <c r="A13" s="171">
        <v>5</v>
      </c>
      <c r="B13" s="171" t="s">
        <v>596</v>
      </c>
      <c r="C13" s="171" t="s">
        <v>597</v>
      </c>
      <c r="D13" s="171">
        <v>2</v>
      </c>
      <c r="E13" s="171">
        <v>300</v>
      </c>
      <c r="F13" s="288">
        <f t="shared" si="0"/>
        <v>600</v>
      </c>
    </row>
    <row r="14" spans="1:6">
      <c r="A14" s="171">
        <v>6</v>
      </c>
      <c r="B14" s="171" t="s">
        <v>598</v>
      </c>
      <c r="C14" s="171" t="s">
        <v>591</v>
      </c>
      <c r="D14" s="171">
        <v>0.2</v>
      </c>
      <c r="E14" s="171">
        <v>1200</v>
      </c>
      <c r="F14" s="288">
        <f t="shared" si="0"/>
        <v>240</v>
      </c>
    </row>
    <row r="15" spans="1:6">
      <c r="A15" s="171">
        <f>A14+1</f>
        <v>7</v>
      </c>
      <c r="B15" s="171" t="s">
        <v>599</v>
      </c>
      <c r="C15" s="171" t="s">
        <v>591</v>
      </c>
      <c r="D15" s="171">
        <v>0.2</v>
      </c>
      <c r="E15" s="171">
        <v>1000</v>
      </c>
      <c r="F15" s="288">
        <f t="shared" si="0"/>
        <v>200</v>
      </c>
    </row>
    <row r="16" spans="1:6">
      <c r="A16" s="171">
        <f t="shared" ref="A16:A79" si="1">A15+1</f>
        <v>8</v>
      </c>
      <c r="B16" s="171" t="s">
        <v>600</v>
      </c>
      <c r="C16" s="171" t="s">
        <v>601</v>
      </c>
      <c r="D16" s="171">
        <v>3</v>
      </c>
      <c r="E16" s="171">
        <v>160</v>
      </c>
      <c r="F16" s="288">
        <f t="shared" si="0"/>
        <v>480</v>
      </c>
    </row>
    <row r="17" spans="1:6">
      <c r="A17" s="171">
        <f t="shared" si="1"/>
        <v>9</v>
      </c>
      <c r="B17" s="171" t="s">
        <v>602</v>
      </c>
      <c r="C17" s="171" t="s">
        <v>591</v>
      </c>
      <c r="D17" s="171">
        <v>1.75</v>
      </c>
      <c r="E17" s="171">
        <v>600</v>
      </c>
      <c r="F17" s="288">
        <f t="shared" si="0"/>
        <v>1050</v>
      </c>
    </row>
    <row r="18" spans="1:6">
      <c r="A18" s="171">
        <f t="shared" si="1"/>
        <v>10</v>
      </c>
      <c r="B18" s="171" t="s">
        <v>603</v>
      </c>
      <c r="C18" s="171" t="s">
        <v>591</v>
      </c>
      <c r="D18" s="171">
        <v>1.7</v>
      </c>
      <c r="E18" s="171">
        <v>900</v>
      </c>
      <c r="F18" s="288">
        <f t="shared" si="0"/>
        <v>1530</v>
      </c>
    </row>
    <row r="19" spans="1:6">
      <c r="A19" s="171">
        <f t="shared" si="1"/>
        <v>11</v>
      </c>
      <c r="B19" s="171" t="s">
        <v>604</v>
      </c>
      <c r="C19" s="171" t="s">
        <v>591</v>
      </c>
      <c r="D19" s="171">
        <v>1</v>
      </c>
      <c r="E19" s="171">
        <v>160</v>
      </c>
      <c r="F19" s="288">
        <f t="shared" si="0"/>
        <v>160</v>
      </c>
    </row>
    <row r="20" spans="1:6">
      <c r="A20" s="171">
        <f t="shared" si="1"/>
        <v>12</v>
      </c>
      <c r="B20" s="171" t="s">
        <v>605</v>
      </c>
      <c r="C20" s="171" t="s">
        <v>606</v>
      </c>
      <c r="D20" s="171">
        <v>1</v>
      </c>
      <c r="E20" s="171">
        <v>100</v>
      </c>
      <c r="F20" s="317">
        <f t="shared" si="0"/>
        <v>100</v>
      </c>
    </row>
    <row r="21" spans="1:6">
      <c r="A21" s="171">
        <f t="shared" si="1"/>
        <v>13</v>
      </c>
      <c r="B21" s="171" t="s">
        <v>607</v>
      </c>
      <c r="C21" s="171" t="s">
        <v>591</v>
      </c>
      <c r="D21" s="171">
        <v>2.2000000000000002</v>
      </c>
      <c r="E21" s="171">
        <v>590</v>
      </c>
      <c r="F21" s="288">
        <v>620</v>
      </c>
    </row>
    <row r="22" spans="1:6">
      <c r="A22" s="171">
        <f t="shared" si="1"/>
        <v>14</v>
      </c>
      <c r="B22" s="171" t="s">
        <v>608</v>
      </c>
      <c r="C22" s="171" t="s">
        <v>591</v>
      </c>
      <c r="D22" s="171">
        <v>0.7</v>
      </c>
      <c r="E22" s="171">
        <v>400</v>
      </c>
      <c r="F22" s="288">
        <f t="shared" si="0"/>
        <v>280</v>
      </c>
    </row>
    <row r="23" spans="1:6">
      <c r="A23" s="171">
        <f t="shared" si="1"/>
        <v>15</v>
      </c>
      <c r="B23" s="171" t="s">
        <v>609</v>
      </c>
      <c r="C23" s="171" t="s">
        <v>591</v>
      </c>
      <c r="D23" s="171">
        <v>1.5</v>
      </c>
      <c r="E23" s="171">
        <v>600</v>
      </c>
      <c r="F23" s="288">
        <f t="shared" si="0"/>
        <v>900</v>
      </c>
    </row>
    <row r="24" spans="1:6">
      <c r="A24" s="171">
        <f t="shared" si="1"/>
        <v>16</v>
      </c>
      <c r="B24" s="171" t="s">
        <v>610</v>
      </c>
      <c r="C24" s="171" t="s">
        <v>591</v>
      </c>
      <c r="D24" s="171">
        <v>0.1</v>
      </c>
      <c r="E24" s="171">
        <v>1050</v>
      </c>
      <c r="F24" s="288">
        <v>430</v>
      </c>
    </row>
    <row r="25" spans="1:6">
      <c r="A25" s="171">
        <f t="shared" si="1"/>
        <v>17</v>
      </c>
      <c r="B25" s="171" t="s">
        <v>611</v>
      </c>
      <c r="C25" s="171" t="s">
        <v>591</v>
      </c>
      <c r="D25" s="171">
        <v>0.5</v>
      </c>
      <c r="E25" s="171">
        <v>800</v>
      </c>
      <c r="F25" s="288">
        <f>D25*E25</f>
        <v>400</v>
      </c>
    </row>
    <row r="26" spans="1:6">
      <c r="A26" s="171">
        <f t="shared" si="1"/>
        <v>18</v>
      </c>
      <c r="B26" s="171" t="s">
        <v>612</v>
      </c>
      <c r="C26" s="171" t="s">
        <v>591</v>
      </c>
      <c r="D26" s="171">
        <v>2.1</v>
      </c>
      <c r="E26" s="171">
        <v>420</v>
      </c>
      <c r="F26" s="288">
        <f t="shared" si="0"/>
        <v>882</v>
      </c>
    </row>
    <row r="27" spans="1:6">
      <c r="A27" s="171">
        <f t="shared" si="1"/>
        <v>19</v>
      </c>
      <c r="B27" s="171" t="s">
        <v>613</v>
      </c>
      <c r="C27" s="171" t="s">
        <v>591</v>
      </c>
      <c r="D27" s="171">
        <v>3</v>
      </c>
      <c r="E27" s="171">
        <v>400</v>
      </c>
      <c r="F27" s="288">
        <f t="shared" si="0"/>
        <v>1200</v>
      </c>
    </row>
    <row r="28" spans="1:6">
      <c r="A28" s="171">
        <f t="shared" si="1"/>
        <v>20</v>
      </c>
      <c r="B28" s="171" t="s">
        <v>614</v>
      </c>
      <c r="C28" s="171" t="s">
        <v>591</v>
      </c>
      <c r="D28" s="171">
        <v>0.8</v>
      </c>
      <c r="E28" s="171">
        <v>1400</v>
      </c>
      <c r="F28" s="288">
        <f t="shared" si="0"/>
        <v>1120</v>
      </c>
    </row>
    <row r="29" spans="1:6">
      <c r="A29" s="171">
        <f t="shared" si="1"/>
        <v>21</v>
      </c>
      <c r="B29" s="171" t="s">
        <v>615</v>
      </c>
      <c r="C29" s="171" t="s">
        <v>591</v>
      </c>
      <c r="D29" s="171">
        <v>1.75</v>
      </c>
      <c r="E29" s="171">
        <v>1700</v>
      </c>
      <c r="F29" s="288">
        <f t="shared" si="0"/>
        <v>2975</v>
      </c>
    </row>
    <row r="30" spans="1:6">
      <c r="A30" s="171">
        <f t="shared" si="1"/>
        <v>22</v>
      </c>
      <c r="B30" s="171" t="s">
        <v>616</v>
      </c>
      <c r="C30" s="171" t="s">
        <v>591</v>
      </c>
      <c r="D30" s="171">
        <v>0.26</v>
      </c>
      <c r="E30" s="171">
        <v>3000</v>
      </c>
      <c r="F30" s="288">
        <f t="shared" si="0"/>
        <v>780</v>
      </c>
    </row>
    <row r="31" spans="1:6">
      <c r="A31" s="171">
        <f t="shared" si="1"/>
        <v>23</v>
      </c>
      <c r="B31" s="171" t="s">
        <v>617</v>
      </c>
      <c r="C31" s="171" t="s">
        <v>591</v>
      </c>
      <c r="D31" s="171">
        <v>0.03</v>
      </c>
      <c r="E31" s="171">
        <v>4000</v>
      </c>
      <c r="F31" s="288">
        <v>120</v>
      </c>
    </row>
    <row r="32" spans="1:6">
      <c r="A32" s="171">
        <f t="shared" si="1"/>
        <v>24</v>
      </c>
      <c r="B32" s="171" t="s">
        <v>618</v>
      </c>
      <c r="C32" s="171" t="s">
        <v>591</v>
      </c>
      <c r="D32" s="171">
        <v>0.5</v>
      </c>
      <c r="E32" s="171">
        <v>1000</v>
      </c>
      <c r="F32" s="288">
        <f t="shared" si="0"/>
        <v>500</v>
      </c>
    </row>
    <row r="33" spans="1:6">
      <c r="A33" s="171">
        <f t="shared" si="1"/>
        <v>25</v>
      </c>
      <c r="B33" s="171" t="s">
        <v>619</v>
      </c>
      <c r="C33" s="171" t="s">
        <v>601</v>
      </c>
      <c r="D33" s="171">
        <v>1</v>
      </c>
      <c r="E33" s="171">
        <v>365</v>
      </c>
      <c r="F33" s="288">
        <f t="shared" si="0"/>
        <v>365</v>
      </c>
    </row>
    <row r="34" spans="1:6">
      <c r="A34" s="171">
        <f t="shared" si="1"/>
        <v>26</v>
      </c>
      <c r="B34" s="171" t="s">
        <v>620</v>
      </c>
      <c r="C34" s="171" t="s">
        <v>591</v>
      </c>
      <c r="D34" s="171">
        <v>15</v>
      </c>
      <c r="E34" s="171">
        <v>80</v>
      </c>
      <c r="F34" s="288">
        <f t="shared" si="0"/>
        <v>1200</v>
      </c>
    </row>
    <row r="35" spans="1:6">
      <c r="A35" s="171">
        <f t="shared" si="1"/>
        <v>27</v>
      </c>
      <c r="B35" s="171" t="s">
        <v>621</v>
      </c>
      <c r="C35" s="171" t="s">
        <v>591</v>
      </c>
      <c r="D35" s="171">
        <v>2</v>
      </c>
      <c r="E35" s="171">
        <v>300</v>
      </c>
      <c r="F35" s="288">
        <f t="shared" si="0"/>
        <v>600</v>
      </c>
    </row>
    <row r="36" spans="1:6">
      <c r="A36" s="171">
        <f t="shared" si="1"/>
        <v>28</v>
      </c>
      <c r="B36" s="171" t="s">
        <v>622</v>
      </c>
      <c r="C36" s="171" t="s">
        <v>591</v>
      </c>
      <c r="D36" s="171">
        <v>1.35</v>
      </c>
      <c r="E36" s="171">
        <v>400</v>
      </c>
      <c r="F36" s="288">
        <v>1370</v>
      </c>
    </row>
    <row r="37" spans="1:6">
      <c r="A37" s="171">
        <f t="shared" si="1"/>
        <v>29</v>
      </c>
      <c r="B37" s="171" t="s">
        <v>623</v>
      </c>
      <c r="C37" s="171" t="s">
        <v>591</v>
      </c>
      <c r="D37" s="171">
        <v>1.6</v>
      </c>
      <c r="E37" s="171">
        <v>400</v>
      </c>
      <c r="F37" s="288">
        <f t="shared" si="0"/>
        <v>640</v>
      </c>
    </row>
    <row r="38" spans="1:6">
      <c r="A38" s="171">
        <f t="shared" si="1"/>
        <v>30</v>
      </c>
      <c r="B38" s="171" t="s">
        <v>624</v>
      </c>
      <c r="C38" s="171" t="s">
        <v>591</v>
      </c>
      <c r="D38" s="171">
        <v>0.5</v>
      </c>
      <c r="E38" s="171">
        <v>200</v>
      </c>
      <c r="F38" s="288">
        <f t="shared" si="0"/>
        <v>100</v>
      </c>
    </row>
    <row r="39" spans="1:6">
      <c r="A39" s="171">
        <f t="shared" si="1"/>
        <v>31</v>
      </c>
      <c r="B39" s="171" t="s">
        <v>625</v>
      </c>
      <c r="C39" s="171" t="s">
        <v>626</v>
      </c>
      <c r="D39" s="171">
        <v>1</v>
      </c>
      <c r="E39" s="171">
        <v>50</v>
      </c>
      <c r="F39" s="288">
        <f t="shared" si="0"/>
        <v>50</v>
      </c>
    </row>
    <row r="40" spans="1:6">
      <c r="A40" s="171">
        <f t="shared" si="1"/>
        <v>32</v>
      </c>
      <c r="B40" s="171" t="s">
        <v>627</v>
      </c>
      <c r="C40" s="171" t="s">
        <v>591</v>
      </c>
      <c r="D40" s="171">
        <v>0.5</v>
      </c>
      <c r="E40" s="171">
        <v>1000</v>
      </c>
      <c r="F40" s="288">
        <f t="shared" si="0"/>
        <v>500</v>
      </c>
    </row>
    <row r="41" spans="1:6">
      <c r="A41" s="171">
        <f t="shared" si="1"/>
        <v>33</v>
      </c>
      <c r="B41" s="171" t="s">
        <v>628</v>
      </c>
      <c r="C41" s="171" t="s">
        <v>591</v>
      </c>
      <c r="D41" s="171">
        <v>1</v>
      </c>
      <c r="E41" s="171">
        <v>80</v>
      </c>
      <c r="F41" s="288">
        <f t="shared" si="0"/>
        <v>80</v>
      </c>
    </row>
    <row r="42" spans="1:6">
      <c r="A42" s="171">
        <f t="shared" si="1"/>
        <v>34</v>
      </c>
      <c r="B42" s="171" t="s">
        <v>629</v>
      </c>
      <c r="C42" s="171" t="s">
        <v>591</v>
      </c>
      <c r="D42" s="171">
        <v>1</v>
      </c>
      <c r="E42" s="171">
        <v>200</v>
      </c>
      <c r="F42" s="288">
        <f t="shared" si="0"/>
        <v>200</v>
      </c>
    </row>
    <row r="43" spans="1:6">
      <c r="A43" s="171">
        <f t="shared" si="1"/>
        <v>35</v>
      </c>
      <c r="B43" s="171" t="s">
        <v>630</v>
      </c>
      <c r="C43" s="171" t="s">
        <v>591</v>
      </c>
      <c r="D43" s="171">
        <v>0.5</v>
      </c>
      <c r="E43" s="171">
        <v>600</v>
      </c>
      <c r="F43" s="288">
        <f t="shared" si="0"/>
        <v>300</v>
      </c>
    </row>
    <row r="44" spans="1:6">
      <c r="A44" s="171">
        <f t="shared" si="1"/>
        <v>36</v>
      </c>
      <c r="B44" s="171" t="s">
        <v>631</v>
      </c>
      <c r="C44" s="171" t="s">
        <v>626</v>
      </c>
      <c r="D44" s="171">
        <v>0.5</v>
      </c>
      <c r="E44" s="171">
        <v>150</v>
      </c>
      <c r="F44" s="288">
        <f t="shared" si="0"/>
        <v>75</v>
      </c>
    </row>
    <row r="45" spans="1:6">
      <c r="A45" s="171">
        <f t="shared" si="1"/>
        <v>37</v>
      </c>
      <c r="B45" s="171" t="s">
        <v>632</v>
      </c>
      <c r="C45" s="171" t="s">
        <v>591</v>
      </c>
      <c r="D45" s="171">
        <v>10</v>
      </c>
      <c r="E45" s="171">
        <v>50</v>
      </c>
      <c r="F45" s="288">
        <f t="shared" si="0"/>
        <v>500</v>
      </c>
    </row>
    <row r="46" spans="1:6">
      <c r="A46" s="171">
        <f t="shared" si="1"/>
        <v>38</v>
      </c>
      <c r="B46" s="171" t="s">
        <v>633</v>
      </c>
      <c r="C46" s="171" t="s">
        <v>593</v>
      </c>
      <c r="D46" s="171">
        <v>0.1</v>
      </c>
      <c r="E46" s="171">
        <v>500</v>
      </c>
      <c r="F46" s="288">
        <f t="shared" si="0"/>
        <v>50</v>
      </c>
    </row>
    <row r="47" spans="1:6">
      <c r="A47" s="171">
        <f t="shared" si="1"/>
        <v>39</v>
      </c>
      <c r="B47" s="171" t="s">
        <v>634</v>
      </c>
      <c r="C47" s="171" t="s">
        <v>601</v>
      </c>
      <c r="D47" s="171">
        <v>2</v>
      </c>
      <c r="E47" s="171">
        <v>40</v>
      </c>
      <c r="F47" s="288">
        <v>180</v>
      </c>
    </row>
    <row r="48" spans="1:6">
      <c r="A48" s="171">
        <f t="shared" si="1"/>
        <v>40</v>
      </c>
      <c r="B48" s="171" t="s">
        <v>635</v>
      </c>
      <c r="C48" s="171" t="s">
        <v>591</v>
      </c>
      <c r="D48" s="171">
        <v>2</v>
      </c>
      <c r="E48" s="171">
        <v>30</v>
      </c>
      <c r="F48" s="288">
        <f t="shared" si="0"/>
        <v>60</v>
      </c>
    </row>
    <row r="49" spans="1:6">
      <c r="A49" s="171">
        <f t="shared" si="1"/>
        <v>41</v>
      </c>
      <c r="B49" s="171" t="s">
        <v>636</v>
      </c>
      <c r="C49" s="171" t="s">
        <v>591</v>
      </c>
      <c r="D49" s="171">
        <v>30</v>
      </c>
      <c r="E49" s="171">
        <v>25</v>
      </c>
      <c r="F49" s="288">
        <f t="shared" si="0"/>
        <v>750</v>
      </c>
    </row>
    <row r="50" spans="1:6">
      <c r="A50" s="171">
        <f t="shared" si="1"/>
        <v>42</v>
      </c>
      <c r="B50" s="171" t="s">
        <v>637</v>
      </c>
      <c r="C50" s="171" t="s">
        <v>638</v>
      </c>
      <c r="D50" s="171">
        <v>0</v>
      </c>
      <c r="E50" s="171">
        <v>80</v>
      </c>
      <c r="F50" s="288">
        <v>580</v>
      </c>
    </row>
    <row r="51" spans="1:6">
      <c r="A51" s="171">
        <f t="shared" si="1"/>
        <v>43</v>
      </c>
      <c r="B51" s="171" t="s">
        <v>639</v>
      </c>
      <c r="C51" s="171" t="s">
        <v>591</v>
      </c>
      <c r="D51" s="171">
        <v>0.5</v>
      </c>
      <c r="E51" s="171">
        <v>140</v>
      </c>
      <c r="F51" s="288">
        <f t="shared" si="0"/>
        <v>70</v>
      </c>
    </row>
    <row r="52" spans="1:6">
      <c r="A52" s="171">
        <f t="shared" si="1"/>
        <v>44</v>
      </c>
      <c r="B52" s="171" t="s">
        <v>640</v>
      </c>
      <c r="C52" s="171" t="s">
        <v>591</v>
      </c>
      <c r="D52" s="171">
        <v>4</v>
      </c>
      <c r="E52" s="171">
        <v>333</v>
      </c>
      <c r="F52" s="288">
        <f t="shared" si="0"/>
        <v>1332</v>
      </c>
    </row>
    <row r="53" spans="1:6">
      <c r="A53" s="171">
        <f t="shared" si="1"/>
        <v>45</v>
      </c>
      <c r="B53" s="171" t="s">
        <v>641</v>
      </c>
      <c r="C53" s="171" t="s">
        <v>591</v>
      </c>
      <c r="D53" s="171">
        <v>30</v>
      </c>
      <c r="E53" s="171">
        <v>78</v>
      </c>
      <c r="F53" s="288">
        <f t="shared" si="0"/>
        <v>2340</v>
      </c>
    </row>
    <row r="54" spans="1:6">
      <c r="A54" s="171">
        <f t="shared" si="1"/>
        <v>46</v>
      </c>
      <c r="B54" s="171" t="s">
        <v>642</v>
      </c>
      <c r="C54" s="171" t="s">
        <v>591</v>
      </c>
      <c r="D54" s="171">
        <v>1</v>
      </c>
      <c r="E54" s="171">
        <v>150</v>
      </c>
      <c r="F54" s="288">
        <f t="shared" si="0"/>
        <v>150</v>
      </c>
    </row>
    <row r="55" spans="1:6">
      <c r="A55" s="171">
        <f t="shared" si="1"/>
        <v>47</v>
      </c>
      <c r="B55" s="171" t="s">
        <v>643</v>
      </c>
      <c r="C55" s="171" t="s">
        <v>591</v>
      </c>
      <c r="D55" s="171">
        <v>2</v>
      </c>
      <c r="E55" s="171">
        <v>85</v>
      </c>
      <c r="F55" s="288">
        <f t="shared" si="0"/>
        <v>170</v>
      </c>
    </row>
    <row r="56" spans="1:6">
      <c r="A56" s="171">
        <f t="shared" si="1"/>
        <v>48</v>
      </c>
      <c r="B56" s="171" t="s">
        <v>644</v>
      </c>
      <c r="C56" s="171" t="s">
        <v>626</v>
      </c>
      <c r="D56" s="171">
        <v>1</v>
      </c>
      <c r="E56" s="171">
        <v>110</v>
      </c>
      <c r="F56" s="288">
        <f t="shared" si="0"/>
        <v>110</v>
      </c>
    </row>
    <row r="57" spans="1:6">
      <c r="A57" s="171">
        <f t="shared" si="1"/>
        <v>49</v>
      </c>
      <c r="B57" s="171" t="s">
        <v>645</v>
      </c>
      <c r="C57" s="171" t="s">
        <v>591</v>
      </c>
      <c r="D57" s="171">
        <v>3.5</v>
      </c>
      <c r="E57" s="171">
        <v>600</v>
      </c>
      <c r="F57" s="288">
        <f t="shared" si="0"/>
        <v>2100</v>
      </c>
    </row>
    <row r="58" spans="1:6">
      <c r="A58" s="171">
        <f t="shared" si="1"/>
        <v>50</v>
      </c>
      <c r="B58" s="171" t="s">
        <v>646</v>
      </c>
      <c r="C58" s="171" t="s">
        <v>591</v>
      </c>
      <c r="D58" s="171">
        <v>0</v>
      </c>
      <c r="E58" s="171">
        <v>330</v>
      </c>
      <c r="F58" s="288">
        <v>100</v>
      </c>
    </row>
    <row r="59" spans="1:6">
      <c r="A59" s="171">
        <f t="shared" si="1"/>
        <v>51</v>
      </c>
      <c r="B59" s="171" t="s">
        <v>647</v>
      </c>
      <c r="C59" s="171" t="s">
        <v>591</v>
      </c>
      <c r="D59" s="171">
        <v>0.2</v>
      </c>
      <c r="E59" s="171">
        <v>3500</v>
      </c>
      <c r="F59" s="288">
        <f t="shared" si="0"/>
        <v>700</v>
      </c>
    </row>
    <row r="60" spans="1:6">
      <c r="A60" s="171">
        <f t="shared" si="1"/>
        <v>52</v>
      </c>
      <c r="B60" s="171" t="s">
        <v>648</v>
      </c>
      <c r="C60" s="171" t="s">
        <v>591</v>
      </c>
      <c r="D60" s="171">
        <v>1</v>
      </c>
      <c r="E60" s="171">
        <v>100</v>
      </c>
      <c r="F60" s="288">
        <f t="shared" si="0"/>
        <v>100</v>
      </c>
    </row>
    <row r="61" spans="1:6">
      <c r="A61" s="171">
        <f t="shared" si="1"/>
        <v>53</v>
      </c>
      <c r="B61" s="171" t="s">
        <v>649</v>
      </c>
      <c r="C61" s="171" t="s">
        <v>591</v>
      </c>
      <c r="D61" s="171">
        <v>1</v>
      </c>
      <c r="E61" s="171">
        <v>220</v>
      </c>
      <c r="F61" s="288">
        <f t="shared" si="0"/>
        <v>220</v>
      </c>
    </row>
    <row r="62" spans="1:6">
      <c r="A62" s="171">
        <f t="shared" si="1"/>
        <v>54</v>
      </c>
      <c r="B62" s="171" t="s">
        <v>650</v>
      </c>
      <c r="C62" s="171" t="s">
        <v>593</v>
      </c>
      <c r="D62" s="171">
        <v>1</v>
      </c>
      <c r="E62" s="171">
        <v>220</v>
      </c>
      <c r="F62" s="288">
        <f t="shared" si="0"/>
        <v>220</v>
      </c>
    </row>
    <row r="63" spans="1:6">
      <c r="A63" s="171">
        <f t="shared" si="1"/>
        <v>55</v>
      </c>
      <c r="B63" s="171" t="s">
        <v>651</v>
      </c>
      <c r="C63" s="171" t="s">
        <v>626</v>
      </c>
      <c r="D63" s="171">
        <v>7</v>
      </c>
      <c r="E63" s="171">
        <v>75</v>
      </c>
      <c r="F63" s="288">
        <f t="shared" si="0"/>
        <v>525</v>
      </c>
    </row>
    <row r="64" spans="1:6">
      <c r="A64" s="171">
        <f t="shared" si="1"/>
        <v>56</v>
      </c>
      <c r="B64" s="171" t="s">
        <v>652</v>
      </c>
      <c r="C64" s="171" t="s">
        <v>591</v>
      </c>
      <c r="D64" s="171">
        <v>2.5</v>
      </c>
      <c r="E64" s="171">
        <v>140</v>
      </c>
      <c r="F64" s="288">
        <f t="shared" si="0"/>
        <v>350</v>
      </c>
    </row>
    <row r="65" spans="1:6">
      <c r="A65" s="171">
        <f t="shared" si="1"/>
        <v>57</v>
      </c>
      <c r="B65" s="171" t="s">
        <v>653</v>
      </c>
      <c r="C65" s="171" t="s">
        <v>626</v>
      </c>
      <c r="D65" s="171">
        <v>2</v>
      </c>
      <c r="E65" s="171">
        <v>250</v>
      </c>
      <c r="F65" s="288">
        <f t="shared" si="0"/>
        <v>500</v>
      </c>
    </row>
    <row r="66" spans="1:6">
      <c r="A66" s="171">
        <f t="shared" si="1"/>
        <v>58</v>
      </c>
      <c r="B66" s="171" t="s">
        <v>654</v>
      </c>
      <c r="C66" s="171" t="s">
        <v>591</v>
      </c>
      <c r="D66" s="171">
        <v>2</v>
      </c>
      <c r="E66" s="171">
        <v>240</v>
      </c>
      <c r="F66" s="288">
        <f t="shared" si="0"/>
        <v>480</v>
      </c>
    </row>
    <row r="67" spans="1:6">
      <c r="A67" s="171">
        <f t="shared" si="1"/>
        <v>59</v>
      </c>
      <c r="B67" s="171" t="s">
        <v>655</v>
      </c>
      <c r="C67" s="171" t="s">
        <v>591</v>
      </c>
      <c r="D67" s="171">
        <v>0</v>
      </c>
      <c r="E67" s="171">
        <v>650</v>
      </c>
      <c r="F67" s="288">
        <v>1500</v>
      </c>
    </row>
    <row r="68" spans="1:6">
      <c r="A68" s="171">
        <f t="shared" si="1"/>
        <v>60</v>
      </c>
      <c r="B68" s="171" t="s">
        <v>656</v>
      </c>
      <c r="C68" s="171" t="s">
        <v>591</v>
      </c>
      <c r="D68" s="171">
        <v>0.2</v>
      </c>
      <c r="E68" s="171">
        <v>450</v>
      </c>
      <c r="F68" s="288">
        <f t="shared" si="0"/>
        <v>90</v>
      </c>
    </row>
    <row r="69" spans="1:6">
      <c r="A69" s="171">
        <f t="shared" si="1"/>
        <v>61</v>
      </c>
      <c r="B69" s="171" t="s">
        <v>657</v>
      </c>
      <c r="C69" s="171" t="s">
        <v>591</v>
      </c>
      <c r="D69" s="171">
        <v>3</v>
      </c>
      <c r="E69" s="171">
        <v>430</v>
      </c>
      <c r="F69" s="288">
        <f>D69*E69</f>
        <v>1290</v>
      </c>
    </row>
    <row r="70" spans="1:6">
      <c r="A70" s="171">
        <f t="shared" si="1"/>
        <v>62</v>
      </c>
      <c r="B70" s="171" t="s">
        <v>658</v>
      </c>
      <c r="C70" s="171" t="s">
        <v>591</v>
      </c>
      <c r="D70" s="171">
        <v>1.08</v>
      </c>
      <c r="E70" s="171">
        <v>1250</v>
      </c>
      <c r="F70" s="288">
        <f t="shared" si="0"/>
        <v>1350</v>
      </c>
    </row>
    <row r="71" spans="1:6">
      <c r="A71" s="171">
        <f t="shared" si="1"/>
        <v>63</v>
      </c>
      <c r="B71" s="171" t="s">
        <v>659</v>
      </c>
      <c r="C71" s="171" t="s">
        <v>660</v>
      </c>
      <c r="D71" s="171">
        <v>100</v>
      </c>
      <c r="E71" s="171">
        <v>17</v>
      </c>
      <c r="F71" s="288">
        <f t="shared" si="0"/>
        <v>1700</v>
      </c>
    </row>
    <row r="72" spans="1:6">
      <c r="A72" s="171">
        <f t="shared" si="1"/>
        <v>64</v>
      </c>
      <c r="B72" s="171" t="s">
        <v>661</v>
      </c>
      <c r="C72" s="171" t="s">
        <v>591</v>
      </c>
      <c r="D72" s="171">
        <v>2</v>
      </c>
      <c r="E72" s="171">
        <v>60</v>
      </c>
      <c r="F72" s="288">
        <f t="shared" si="0"/>
        <v>120</v>
      </c>
    </row>
    <row r="73" spans="1:6">
      <c r="A73" s="171">
        <f t="shared" si="1"/>
        <v>65</v>
      </c>
      <c r="B73" s="171" t="s">
        <v>662</v>
      </c>
      <c r="C73" s="171" t="s">
        <v>593</v>
      </c>
      <c r="D73" s="171">
        <v>3</v>
      </c>
      <c r="E73" s="171">
        <v>94</v>
      </c>
      <c r="F73" s="288">
        <f t="shared" si="0"/>
        <v>282</v>
      </c>
    </row>
    <row r="74" spans="1:6">
      <c r="A74" s="171">
        <f t="shared" si="1"/>
        <v>66</v>
      </c>
      <c r="B74" s="318" t="s">
        <v>663</v>
      </c>
      <c r="C74" s="318" t="s">
        <v>626</v>
      </c>
      <c r="D74" s="318">
        <v>2</v>
      </c>
      <c r="E74" s="318">
        <v>160</v>
      </c>
      <c r="F74" s="288">
        <f t="shared" ref="F74:F95" si="2">D74*E74</f>
        <v>320</v>
      </c>
    </row>
    <row r="75" spans="1:6">
      <c r="A75" s="171">
        <f t="shared" si="1"/>
        <v>67</v>
      </c>
      <c r="B75" s="318" t="s">
        <v>664</v>
      </c>
      <c r="C75" s="318" t="s">
        <v>591</v>
      </c>
      <c r="D75" s="318">
        <v>0.4</v>
      </c>
      <c r="E75" s="318">
        <v>600</v>
      </c>
      <c r="F75" s="288">
        <f t="shared" si="2"/>
        <v>240</v>
      </c>
    </row>
    <row r="76" spans="1:6">
      <c r="A76" s="171">
        <f t="shared" si="1"/>
        <v>68</v>
      </c>
      <c r="B76" s="318" t="s">
        <v>665</v>
      </c>
      <c r="C76" s="318" t="s">
        <v>666</v>
      </c>
      <c r="D76" s="318">
        <v>0.2</v>
      </c>
      <c r="E76" s="318">
        <v>400</v>
      </c>
      <c r="F76" s="288">
        <f t="shared" si="2"/>
        <v>80</v>
      </c>
    </row>
    <row r="77" spans="1:6">
      <c r="A77" s="171">
        <f t="shared" si="1"/>
        <v>69</v>
      </c>
      <c r="B77" s="318" t="s">
        <v>667</v>
      </c>
      <c r="C77" s="318" t="s">
        <v>666</v>
      </c>
      <c r="D77" s="318">
        <v>2</v>
      </c>
      <c r="E77" s="318">
        <v>200</v>
      </c>
      <c r="F77" s="288">
        <f t="shared" si="2"/>
        <v>400</v>
      </c>
    </row>
    <row r="78" spans="1:6">
      <c r="A78" s="171">
        <f t="shared" si="1"/>
        <v>70</v>
      </c>
      <c r="B78" s="318" t="s">
        <v>668</v>
      </c>
      <c r="C78" s="318" t="s">
        <v>666</v>
      </c>
      <c r="D78" s="318">
        <v>2</v>
      </c>
      <c r="E78" s="318">
        <v>800</v>
      </c>
      <c r="F78" s="288">
        <f t="shared" si="2"/>
        <v>1600</v>
      </c>
    </row>
    <row r="79" spans="1:6">
      <c r="A79" s="171">
        <f t="shared" si="1"/>
        <v>71</v>
      </c>
      <c r="B79" s="318" t="s">
        <v>669</v>
      </c>
      <c r="C79" s="318" t="s">
        <v>591</v>
      </c>
      <c r="D79" s="318">
        <v>0.5</v>
      </c>
      <c r="E79" s="318">
        <v>1500</v>
      </c>
      <c r="F79" s="288">
        <f t="shared" si="2"/>
        <v>750</v>
      </c>
    </row>
    <row r="80" spans="1:6">
      <c r="A80" s="171">
        <f t="shared" ref="A80:A95" si="3">A79+1</f>
        <v>72</v>
      </c>
      <c r="B80" s="318" t="s">
        <v>670</v>
      </c>
      <c r="C80" s="318" t="s">
        <v>601</v>
      </c>
      <c r="D80" s="318">
        <v>1</v>
      </c>
      <c r="E80" s="318">
        <v>140</v>
      </c>
      <c r="F80" s="288">
        <f t="shared" si="2"/>
        <v>140</v>
      </c>
    </row>
    <row r="81" spans="1:6">
      <c r="A81" s="171">
        <f t="shared" si="3"/>
        <v>73</v>
      </c>
      <c r="B81" s="318" t="s">
        <v>671</v>
      </c>
      <c r="C81" s="318" t="s">
        <v>591</v>
      </c>
      <c r="D81" s="318">
        <v>2</v>
      </c>
      <c r="E81" s="318">
        <v>115</v>
      </c>
      <c r="F81" s="288">
        <f t="shared" si="2"/>
        <v>230</v>
      </c>
    </row>
    <row r="82" spans="1:6">
      <c r="A82" s="171">
        <f t="shared" si="3"/>
        <v>74</v>
      </c>
      <c r="B82" s="318" t="s">
        <v>672</v>
      </c>
      <c r="C82" s="318" t="s">
        <v>591</v>
      </c>
      <c r="D82" s="318">
        <v>1</v>
      </c>
      <c r="E82" s="318">
        <v>150</v>
      </c>
      <c r="F82" s="288">
        <f t="shared" si="2"/>
        <v>150</v>
      </c>
    </row>
    <row r="83" spans="1:6">
      <c r="A83" s="171">
        <f t="shared" si="3"/>
        <v>75</v>
      </c>
      <c r="B83" s="318" t="s">
        <v>673</v>
      </c>
      <c r="C83" s="318" t="s">
        <v>591</v>
      </c>
      <c r="D83" s="318">
        <v>4</v>
      </c>
      <c r="E83" s="318">
        <v>200</v>
      </c>
      <c r="F83" s="288">
        <f t="shared" si="2"/>
        <v>800</v>
      </c>
    </row>
    <row r="84" spans="1:6">
      <c r="A84" s="171">
        <f t="shared" si="3"/>
        <v>76</v>
      </c>
      <c r="B84" s="318" t="s">
        <v>674</v>
      </c>
      <c r="C84" s="318" t="s">
        <v>591</v>
      </c>
      <c r="D84" s="318">
        <v>0.6</v>
      </c>
      <c r="E84" s="318">
        <v>670</v>
      </c>
      <c r="F84" s="288">
        <f t="shared" si="2"/>
        <v>402</v>
      </c>
    </row>
    <row r="85" spans="1:6">
      <c r="A85" s="171">
        <f t="shared" si="3"/>
        <v>77</v>
      </c>
      <c r="B85" s="318" t="s">
        <v>675</v>
      </c>
      <c r="C85" s="318" t="s">
        <v>591</v>
      </c>
      <c r="D85" s="318">
        <v>1</v>
      </c>
      <c r="E85" s="318">
        <v>560</v>
      </c>
      <c r="F85" s="288">
        <f t="shared" si="2"/>
        <v>560</v>
      </c>
    </row>
    <row r="86" spans="1:6">
      <c r="A86" s="171">
        <f t="shared" si="3"/>
        <v>78</v>
      </c>
      <c r="B86" s="318" t="s">
        <v>676</v>
      </c>
      <c r="C86" s="318" t="s">
        <v>591</v>
      </c>
      <c r="D86" s="318">
        <v>2</v>
      </c>
      <c r="E86" s="318">
        <v>450</v>
      </c>
      <c r="F86" s="288">
        <f t="shared" si="2"/>
        <v>900</v>
      </c>
    </row>
    <row r="87" spans="1:6">
      <c r="A87" s="171">
        <f t="shared" si="3"/>
        <v>79</v>
      </c>
      <c r="B87" s="318" t="s">
        <v>677</v>
      </c>
      <c r="C87" s="318" t="s">
        <v>591</v>
      </c>
      <c r="D87" s="318">
        <v>1</v>
      </c>
      <c r="E87" s="318">
        <v>300</v>
      </c>
      <c r="F87" s="288">
        <f t="shared" si="2"/>
        <v>300</v>
      </c>
    </row>
    <row r="88" spans="1:6">
      <c r="A88" s="171">
        <f t="shared" si="3"/>
        <v>80</v>
      </c>
      <c r="B88" s="318" t="s">
        <v>678</v>
      </c>
      <c r="C88" s="318" t="s">
        <v>593</v>
      </c>
      <c r="D88" s="318">
        <v>1</v>
      </c>
      <c r="E88" s="318">
        <v>300</v>
      </c>
      <c r="F88" s="288">
        <f t="shared" si="2"/>
        <v>300</v>
      </c>
    </row>
    <row r="89" spans="1:6">
      <c r="A89" s="171">
        <f t="shared" si="3"/>
        <v>81</v>
      </c>
      <c r="B89" s="318" t="s">
        <v>679</v>
      </c>
      <c r="C89" s="318" t="s">
        <v>593</v>
      </c>
      <c r="D89" s="318">
        <v>2</v>
      </c>
      <c r="E89" s="318">
        <v>220</v>
      </c>
      <c r="F89" s="288">
        <f t="shared" si="2"/>
        <v>440</v>
      </c>
    </row>
    <row r="90" spans="1:6">
      <c r="A90" s="171">
        <f t="shared" si="3"/>
        <v>82</v>
      </c>
      <c r="B90" s="318" t="s">
        <v>678</v>
      </c>
      <c r="C90" s="318" t="s">
        <v>593</v>
      </c>
      <c r="D90" s="318">
        <v>1</v>
      </c>
      <c r="E90" s="318">
        <v>520</v>
      </c>
      <c r="F90" s="288">
        <f t="shared" si="2"/>
        <v>520</v>
      </c>
    </row>
    <row r="91" spans="1:6">
      <c r="A91" s="171">
        <f t="shared" si="3"/>
        <v>83</v>
      </c>
      <c r="B91" s="318" t="s">
        <v>680</v>
      </c>
      <c r="C91" s="318" t="s">
        <v>593</v>
      </c>
      <c r="D91" s="318">
        <v>0.5</v>
      </c>
      <c r="E91" s="318">
        <v>260</v>
      </c>
      <c r="F91" s="288">
        <f t="shared" si="2"/>
        <v>130</v>
      </c>
    </row>
    <row r="92" spans="1:6">
      <c r="A92" s="171">
        <f t="shared" si="3"/>
        <v>84</v>
      </c>
      <c r="B92" s="318" t="s">
        <v>681</v>
      </c>
      <c r="C92" s="318" t="s">
        <v>682</v>
      </c>
      <c r="D92" s="318">
        <v>30</v>
      </c>
      <c r="E92" s="318">
        <v>12</v>
      </c>
      <c r="F92" s="288">
        <f t="shared" si="2"/>
        <v>360</v>
      </c>
    </row>
    <row r="93" spans="1:6">
      <c r="A93" s="171">
        <f t="shared" si="3"/>
        <v>85</v>
      </c>
      <c r="B93" s="318" t="s">
        <v>683</v>
      </c>
      <c r="C93" s="318" t="s">
        <v>666</v>
      </c>
      <c r="D93" s="318">
        <v>1</v>
      </c>
      <c r="E93" s="318">
        <v>638</v>
      </c>
      <c r="F93" s="288">
        <f t="shared" si="2"/>
        <v>638</v>
      </c>
    </row>
    <row r="94" spans="1:6">
      <c r="A94" s="171">
        <f t="shared" si="3"/>
        <v>86</v>
      </c>
      <c r="B94" s="318" t="s">
        <v>684</v>
      </c>
      <c r="C94" s="318" t="s">
        <v>597</v>
      </c>
      <c r="D94" s="318">
        <v>2</v>
      </c>
      <c r="E94" s="318">
        <v>550</v>
      </c>
      <c r="F94" s="288">
        <f t="shared" si="2"/>
        <v>1100</v>
      </c>
    </row>
    <row r="95" spans="1:6">
      <c r="A95" s="171">
        <f t="shared" si="3"/>
        <v>87</v>
      </c>
      <c r="B95" s="318" t="s">
        <v>685</v>
      </c>
      <c r="C95" s="318" t="s">
        <v>597</v>
      </c>
      <c r="D95" s="318">
        <v>2</v>
      </c>
      <c r="E95" s="318">
        <v>300</v>
      </c>
      <c r="F95" s="288">
        <f t="shared" si="2"/>
        <v>600</v>
      </c>
    </row>
    <row r="96" spans="1:6">
      <c r="A96" s="227"/>
      <c r="B96" s="319" t="s">
        <v>2</v>
      </c>
      <c r="C96" s="227"/>
      <c r="D96" s="227"/>
      <c r="E96" s="227"/>
      <c r="F96" s="316">
        <f>SUM(F9:F95)</f>
        <v>50916</v>
      </c>
    </row>
    <row r="97" spans="2:6">
      <c r="F97" s="313"/>
    </row>
    <row r="99" spans="2:6">
      <c r="B99" s="314"/>
      <c r="C99" s="320" t="s">
        <v>686</v>
      </c>
      <c r="D99" s="320"/>
      <c r="E99" s="314"/>
      <c r="F99" s="314"/>
    </row>
    <row r="100" spans="2:6">
      <c r="B100" s="314"/>
      <c r="C100" s="320" t="s">
        <v>687</v>
      </c>
      <c r="D100" s="320"/>
      <c r="E100" s="314"/>
      <c r="F100" s="314"/>
    </row>
    <row r="101" spans="2:6">
      <c r="B101" s="314"/>
      <c r="C101" s="314"/>
      <c r="D101" s="314"/>
      <c r="E101" s="314"/>
      <c r="F101" s="314"/>
    </row>
  </sheetData>
  <pageMargins left="0.7" right="0.7" top="0" bottom="0" header="0" footer="0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6"/>
  <sheetViews>
    <sheetView workbookViewId="0">
      <selection activeCell="I29" sqref="I29"/>
    </sheetView>
  </sheetViews>
  <sheetFormatPr defaultRowHeight="15"/>
  <cols>
    <col min="1" max="1" width="7" customWidth="1"/>
    <col min="2" max="2" width="22.28515625" customWidth="1"/>
    <col min="5" max="5" width="13.5703125" customWidth="1"/>
    <col min="6" max="6" width="13.140625" customWidth="1"/>
  </cols>
  <sheetData>
    <row r="1" spans="1:6">
      <c r="A1" s="321"/>
      <c r="B1" s="312" t="s">
        <v>582</v>
      </c>
      <c r="C1" s="312"/>
      <c r="D1" s="320"/>
      <c r="E1" s="320"/>
      <c r="F1" s="320"/>
    </row>
    <row r="2" spans="1:6">
      <c r="A2" s="321"/>
      <c r="B2" s="312" t="s">
        <v>583</v>
      </c>
      <c r="C2" s="312"/>
      <c r="D2" s="320"/>
      <c r="E2" s="320"/>
      <c r="F2" s="320"/>
    </row>
    <row r="3" spans="1:6">
      <c r="A3" s="321"/>
      <c r="B3" s="312" t="s">
        <v>584</v>
      </c>
      <c r="C3" s="312"/>
      <c r="D3" s="320"/>
      <c r="E3" s="320"/>
      <c r="F3" s="320"/>
    </row>
    <row r="4" spans="1:6">
      <c r="A4" s="321"/>
      <c r="B4" s="320"/>
      <c r="C4" s="320"/>
      <c r="D4" s="320"/>
      <c r="E4" s="320"/>
      <c r="F4" s="320"/>
    </row>
    <row r="5" spans="1:6">
      <c r="A5" s="321"/>
      <c r="B5" s="320"/>
      <c r="C5" s="320"/>
      <c r="D5" s="320"/>
      <c r="E5" s="320"/>
      <c r="F5" s="320"/>
    </row>
    <row r="6" spans="1:6">
      <c r="A6" s="320"/>
      <c r="B6" s="322" t="s">
        <v>688</v>
      </c>
      <c r="C6" s="320"/>
      <c r="D6" s="320"/>
      <c r="E6" s="320"/>
      <c r="F6" s="320"/>
    </row>
    <row r="7" spans="1:6">
      <c r="A7" s="323"/>
      <c r="B7" s="323"/>
      <c r="C7" s="323"/>
      <c r="D7" s="323"/>
      <c r="E7" s="323"/>
      <c r="F7" s="323"/>
    </row>
    <row r="8" spans="1:6">
      <c r="A8" s="324" t="s">
        <v>689</v>
      </c>
      <c r="B8" s="324" t="s">
        <v>201</v>
      </c>
      <c r="C8" s="325" t="s">
        <v>690</v>
      </c>
      <c r="D8" s="326" t="s">
        <v>691</v>
      </c>
      <c r="E8" s="327" t="s">
        <v>692</v>
      </c>
      <c r="F8" s="328" t="s">
        <v>693</v>
      </c>
    </row>
    <row r="9" spans="1:6">
      <c r="A9" s="329" t="s">
        <v>694</v>
      </c>
      <c r="B9" s="329" t="s">
        <v>695</v>
      </c>
      <c r="C9" s="330" t="s">
        <v>696</v>
      </c>
      <c r="D9" s="326">
        <v>65.75</v>
      </c>
      <c r="E9" s="331">
        <v>76</v>
      </c>
      <c r="F9" s="331">
        <v>4997</v>
      </c>
    </row>
    <row r="10" spans="1:6">
      <c r="A10" s="332" t="s">
        <v>697</v>
      </c>
      <c r="B10" s="332" t="s">
        <v>698</v>
      </c>
      <c r="C10" s="333" t="s">
        <v>696</v>
      </c>
      <c r="D10" s="334">
        <v>49.25</v>
      </c>
      <c r="E10" s="335">
        <v>224</v>
      </c>
      <c r="F10" s="336">
        <v>11033</v>
      </c>
    </row>
    <row r="11" spans="1:6">
      <c r="A11" s="332" t="s">
        <v>699</v>
      </c>
      <c r="B11" s="332" t="s">
        <v>700</v>
      </c>
      <c r="C11" s="333" t="s">
        <v>696</v>
      </c>
      <c r="D11" s="334">
        <v>69.83</v>
      </c>
      <c r="E11" s="335">
        <v>966</v>
      </c>
      <c r="F11" s="336">
        <v>67454</v>
      </c>
    </row>
    <row r="12" spans="1:6">
      <c r="A12" s="332" t="s">
        <v>701</v>
      </c>
      <c r="B12" s="332" t="s">
        <v>702</v>
      </c>
      <c r="C12" s="333" t="s">
        <v>696</v>
      </c>
      <c r="D12" s="334">
        <v>79.61</v>
      </c>
      <c r="E12" s="335">
        <v>392</v>
      </c>
      <c r="F12" s="336">
        <v>31206</v>
      </c>
    </row>
    <row r="13" spans="1:6">
      <c r="A13" s="332" t="s">
        <v>703</v>
      </c>
      <c r="B13" s="332" t="s">
        <v>704</v>
      </c>
      <c r="C13" s="333" t="s">
        <v>696</v>
      </c>
      <c r="D13" s="334">
        <v>61.06</v>
      </c>
      <c r="E13" s="335">
        <v>5875</v>
      </c>
      <c r="F13" s="336">
        <v>358719</v>
      </c>
    </row>
    <row r="14" spans="1:6">
      <c r="A14" s="332" t="s">
        <v>705</v>
      </c>
      <c r="B14" s="332" t="s">
        <v>706</v>
      </c>
      <c r="C14" s="333" t="s">
        <v>696</v>
      </c>
      <c r="D14" s="334">
        <v>61.4</v>
      </c>
      <c r="E14" s="335">
        <v>585</v>
      </c>
      <c r="F14" s="336">
        <v>35918</v>
      </c>
    </row>
    <row r="15" spans="1:6">
      <c r="A15" s="332" t="s">
        <v>707</v>
      </c>
      <c r="B15" s="332" t="s">
        <v>708</v>
      </c>
      <c r="C15" s="333" t="s">
        <v>696</v>
      </c>
      <c r="D15" s="334">
        <v>38.79</v>
      </c>
      <c r="E15" s="335">
        <v>51</v>
      </c>
      <c r="F15" s="336">
        <v>1978</v>
      </c>
    </row>
    <row r="16" spans="1:6">
      <c r="A16" s="332" t="s">
        <v>709</v>
      </c>
      <c r="B16" s="332" t="s">
        <v>710</v>
      </c>
      <c r="C16" s="333" t="s">
        <v>696</v>
      </c>
      <c r="D16" s="334">
        <v>56.55</v>
      </c>
      <c r="E16" s="335">
        <v>18</v>
      </c>
      <c r="F16" s="336">
        <f>E16*D16</f>
        <v>1017.9</v>
      </c>
    </row>
    <row r="17" spans="1:6">
      <c r="A17" s="332" t="s">
        <v>711</v>
      </c>
      <c r="B17" s="332" t="s">
        <v>712</v>
      </c>
      <c r="C17" s="333" t="s">
        <v>696</v>
      </c>
      <c r="D17" s="334">
        <v>66.680000000000007</v>
      </c>
      <c r="E17" s="335">
        <v>913</v>
      </c>
      <c r="F17" s="336">
        <v>60883</v>
      </c>
    </row>
    <row r="18" spans="1:6">
      <c r="A18" s="332" t="s">
        <v>713</v>
      </c>
      <c r="B18" s="332" t="s">
        <v>714</v>
      </c>
      <c r="C18" s="333" t="s">
        <v>696</v>
      </c>
      <c r="D18" s="334">
        <v>49.03</v>
      </c>
      <c r="E18" s="335">
        <v>122</v>
      </c>
      <c r="F18" s="336">
        <v>5981</v>
      </c>
    </row>
    <row r="19" spans="1:6">
      <c r="A19" s="332" t="s">
        <v>715</v>
      </c>
      <c r="B19" s="332" t="s">
        <v>716</v>
      </c>
      <c r="C19" s="333" t="s">
        <v>696</v>
      </c>
      <c r="D19" s="334">
        <v>78.37</v>
      </c>
      <c r="E19" s="335">
        <v>114</v>
      </c>
      <c r="F19" s="336">
        <f>E19*D19</f>
        <v>8934.18</v>
      </c>
    </row>
    <row r="20" spans="1:6">
      <c r="A20" s="332" t="s">
        <v>717</v>
      </c>
      <c r="B20" s="332" t="s">
        <v>718</v>
      </c>
      <c r="C20" s="333" t="s">
        <v>696</v>
      </c>
      <c r="D20" s="334">
        <v>46.29</v>
      </c>
      <c r="E20" s="335">
        <v>138</v>
      </c>
      <c r="F20" s="336">
        <v>6387</v>
      </c>
    </row>
    <row r="21" spans="1:6">
      <c r="A21" s="332" t="s">
        <v>719</v>
      </c>
      <c r="B21" s="332" t="s">
        <v>720</v>
      </c>
      <c r="C21" s="333" t="s">
        <v>696</v>
      </c>
      <c r="D21" s="334">
        <v>69.02</v>
      </c>
      <c r="E21" s="335">
        <v>470</v>
      </c>
      <c r="F21" s="336">
        <v>32439</v>
      </c>
    </row>
    <row r="22" spans="1:6">
      <c r="A22" s="332" t="s">
        <v>721</v>
      </c>
      <c r="B22" s="332" t="s">
        <v>722</v>
      </c>
      <c r="C22" s="333" t="s">
        <v>696</v>
      </c>
      <c r="D22" s="334">
        <v>56.55</v>
      </c>
      <c r="E22" s="335">
        <v>149</v>
      </c>
      <c r="F22" s="336">
        <v>8426</v>
      </c>
    </row>
    <row r="23" spans="1:6">
      <c r="A23" s="332" t="s">
        <v>723</v>
      </c>
      <c r="B23" s="332" t="s">
        <v>724</v>
      </c>
      <c r="C23" s="333" t="s">
        <v>696</v>
      </c>
      <c r="D23" s="334">
        <v>104.11</v>
      </c>
      <c r="E23" s="335">
        <v>403</v>
      </c>
      <c r="F23" s="336">
        <v>41955</v>
      </c>
    </row>
    <row r="24" spans="1:6">
      <c r="A24" s="332" t="s">
        <v>725</v>
      </c>
      <c r="B24" s="332" t="s">
        <v>726</v>
      </c>
      <c r="C24" s="333" t="s">
        <v>696</v>
      </c>
      <c r="D24" s="334">
        <v>88.91</v>
      </c>
      <c r="E24" s="335">
        <v>1994</v>
      </c>
      <c r="F24" s="336">
        <v>177284</v>
      </c>
    </row>
    <row r="25" spans="1:6">
      <c r="A25" s="332" t="s">
        <v>727</v>
      </c>
      <c r="B25" s="332" t="s">
        <v>728</v>
      </c>
      <c r="C25" s="333" t="s">
        <v>696</v>
      </c>
      <c r="D25" s="334">
        <v>70.319999999999993</v>
      </c>
      <c r="E25" s="335">
        <v>484</v>
      </c>
      <c r="F25" s="336">
        <v>34033</v>
      </c>
    </row>
    <row r="26" spans="1:6">
      <c r="A26" s="332" t="s">
        <v>729</v>
      </c>
      <c r="B26" s="332" t="s">
        <v>730</v>
      </c>
      <c r="C26" s="333" t="s">
        <v>696</v>
      </c>
      <c r="D26" s="334">
        <v>104.17</v>
      </c>
      <c r="E26" s="335">
        <v>267</v>
      </c>
      <c r="F26" s="336">
        <f>E26*D26</f>
        <v>27813.39</v>
      </c>
    </row>
    <row r="27" spans="1:6">
      <c r="A27" s="332" t="s">
        <v>731</v>
      </c>
      <c r="B27" s="332" t="s">
        <v>732</v>
      </c>
      <c r="C27" s="333" t="s">
        <v>660</v>
      </c>
      <c r="D27" s="334">
        <v>38.880000000000003</v>
      </c>
      <c r="E27" s="335">
        <v>306</v>
      </c>
      <c r="F27" s="336">
        <v>11896</v>
      </c>
    </row>
    <row r="28" spans="1:6">
      <c r="A28" s="332" t="s">
        <v>733</v>
      </c>
      <c r="B28" s="332" t="s">
        <v>734</v>
      </c>
      <c r="C28" s="333" t="s">
        <v>660</v>
      </c>
      <c r="D28" s="334">
        <v>22.47</v>
      </c>
      <c r="E28" s="335">
        <v>923</v>
      </c>
      <c r="F28" s="336">
        <v>20738</v>
      </c>
    </row>
    <row r="29" spans="1:6">
      <c r="A29" s="332" t="s">
        <v>735</v>
      </c>
      <c r="B29" s="332" t="s">
        <v>736</v>
      </c>
      <c r="C29" s="333" t="s">
        <v>660</v>
      </c>
      <c r="D29" s="334">
        <v>25</v>
      </c>
      <c r="E29" s="335">
        <v>231</v>
      </c>
      <c r="F29" s="336">
        <v>5775</v>
      </c>
    </row>
    <row r="30" spans="1:6">
      <c r="A30" s="332" t="s">
        <v>737</v>
      </c>
      <c r="B30" s="332" t="s">
        <v>738</v>
      </c>
      <c r="C30" s="333" t="s">
        <v>739</v>
      </c>
      <c r="D30" s="334">
        <v>13.33</v>
      </c>
      <c r="E30" s="335">
        <v>1611</v>
      </c>
      <c r="F30" s="336">
        <v>21480</v>
      </c>
    </row>
    <row r="31" spans="1:6">
      <c r="A31" s="332" t="s">
        <v>740</v>
      </c>
      <c r="B31" s="332" t="s">
        <v>741</v>
      </c>
      <c r="C31" s="333" t="s">
        <v>739</v>
      </c>
      <c r="D31" s="334">
        <v>16.670000000000002</v>
      </c>
      <c r="E31" s="335">
        <v>121</v>
      </c>
      <c r="F31" s="336">
        <v>2017</v>
      </c>
    </row>
    <row r="32" spans="1:6">
      <c r="A32" s="332" t="s">
        <v>742</v>
      </c>
      <c r="B32" s="332" t="s">
        <v>662</v>
      </c>
      <c r="C32" s="333" t="s">
        <v>739</v>
      </c>
      <c r="D32" s="334">
        <v>20.77</v>
      </c>
      <c r="E32" s="335">
        <v>48</v>
      </c>
      <c r="F32" s="336">
        <f>E32*D32</f>
        <v>996.96</v>
      </c>
    </row>
    <row r="33" spans="1:6">
      <c r="A33" s="332" t="s">
        <v>743</v>
      </c>
      <c r="B33" s="332" t="s">
        <v>744</v>
      </c>
      <c r="C33" s="333" t="s">
        <v>666</v>
      </c>
      <c r="D33" s="334">
        <v>3870.29</v>
      </c>
      <c r="E33" s="335">
        <v>66</v>
      </c>
      <c r="F33" s="336">
        <v>255439</v>
      </c>
    </row>
    <row r="34" spans="1:6">
      <c r="A34" s="332" t="s">
        <v>745</v>
      </c>
      <c r="B34" s="332" t="s">
        <v>746</v>
      </c>
      <c r="C34" s="333" t="s">
        <v>696</v>
      </c>
      <c r="D34" s="334">
        <v>76.19</v>
      </c>
      <c r="E34" s="335">
        <v>34</v>
      </c>
      <c r="F34" s="336">
        <v>2590</v>
      </c>
    </row>
    <row r="35" spans="1:6">
      <c r="A35" s="332" t="s">
        <v>747</v>
      </c>
      <c r="B35" s="332" t="s">
        <v>748</v>
      </c>
      <c r="C35" s="333" t="s">
        <v>696</v>
      </c>
      <c r="D35" s="334">
        <v>71.28</v>
      </c>
      <c r="E35" s="335">
        <v>564</v>
      </c>
      <c r="F35" s="336">
        <v>40200</v>
      </c>
    </row>
    <row r="36" spans="1:6">
      <c r="A36" s="332" t="s">
        <v>749</v>
      </c>
      <c r="B36" s="332" t="s">
        <v>750</v>
      </c>
      <c r="C36" s="333" t="s">
        <v>696</v>
      </c>
      <c r="D36" s="334">
        <v>86.36</v>
      </c>
      <c r="E36" s="335">
        <v>58</v>
      </c>
      <c r="F36" s="336">
        <v>5009</v>
      </c>
    </row>
    <row r="37" spans="1:6">
      <c r="A37" s="332" t="s">
        <v>751</v>
      </c>
      <c r="B37" s="332" t="s">
        <v>752</v>
      </c>
      <c r="C37" s="333" t="s">
        <v>593</v>
      </c>
      <c r="D37" s="334">
        <v>26.65</v>
      </c>
      <c r="E37" s="335">
        <v>55.25</v>
      </c>
      <c r="F37" s="336">
        <v>1472</v>
      </c>
    </row>
    <row r="38" spans="1:6">
      <c r="A38" s="332" t="s">
        <v>753</v>
      </c>
      <c r="B38" s="332" t="s">
        <v>754</v>
      </c>
      <c r="C38" s="333" t="s">
        <v>660</v>
      </c>
      <c r="D38" s="334">
        <v>41.96</v>
      </c>
      <c r="E38" s="335">
        <v>733</v>
      </c>
      <c r="F38" s="336">
        <v>30758</v>
      </c>
    </row>
    <row r="39" spans="1:6">
      <c r="A39" s="332" t="s">
        <v>755</v>
      </c>
      <c r="B39" s="332" t="s">
        <v>756</v>
      </c>
      <c r="C39" s="333" t="s">
        <v>666</v>
      </c>
      <c r="D39" s="334">
        <v>2731.2</v>
      </c>
      <c r="E39" s="335">
        <v>210</v>
      </c>
      <c r="F39" s="336">
        <v>573553</v>
      </c>
    </row>
    <row r="40" spans="1:6">
      <c r="A40" s="337"/>
      <c r="B40" s="338" t="s">
        <v>2</v>
      </c>
      <c r="C40" s="337"/>
      <c r="D40" s="339"/>
      <c r="E40" s="340"/>
      <c r="F40" s="340">
        <f>SUM(F8:F39)</f>
        <v>1888382.4300000002</v>
      </c>
    </row>
    <row r="41" spans="1:6">
      <c r="A41" s="337"/>
      <c r="B41" s="341" t="s">
        <v>757</v>
      </c>
      <c r="C41" s="342"/>
      <c r="D41" s="342"/>
      <c r="E41" s="342"/>
      <c r="F41" s="343">
        <v>50916</v>
      </c>
    </row>
    <row r="42" spans="1:6">
      <c r="A42" s="337"/>
      <c r="B42" s="341" t="s">
        <v>291</v>
      </c>
      <c r="C42" s="342"/>
      <c r="D42" s="342"/>
      <c r="E42" s="342"/>
      <c r="F42" s="344">
        <f>SUM(F40:F41)</f>
        <v>1939298.4300000002</v>
      </c>
    </row>
    <row r="43" spans="1:6">
      <c r="A43" s="323"/>
      <c r="B43" s="320"/>
      <c r="C43" s="320"/>
      <c r="D43" s="320"/>
      <c r="E43" s="320"/>
      <c r="F43" s="320"/>
    </row>
    <row r="44" spans="1:6">
      <c r="A44" s="323"/>
      <c r="B44" s="320"/>
      <c r="C44" s="320"/>
      <c r="D44" s="320"/>
      <c r="E44" s="320"/>
      <c r="F44" s="320"/>
    </row>
    <row r="45" spans="1:6">
      <c r="A45" s="323"/>
      <c r="B45" s="320"/>
      <c r="C45" s="320"/>
      <c r="D45" s="320" t="s">
        <v>686</v>
      </c>
      <c r="E45" s="320"/>
      <c r="F45" s="320"/>
    </row>
    <row r="46" spans="1:6">
      <c r="A46" s="323"/>
      <c r="B46" s="320"/>
      <c r="C46" s="320"/>
      <c r="D46" s="320" t="s">
        <v>687</v>
      </c>
      <c r="E46" s="320"/>
      <c r="F46" s="320"/>
    </row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H30" sqref="H30"/>
    </sheetView>
  </sheetViews>
  <sheetFormatPr defaultRowHeight="15"/>
  <cols>
    <col min="1" max="1" width="5.7109375" customWidth="1"/>
    <col min="2" max="2" width="34.5703125" customWidth="1"/>
    <col min="3" max="3" width="11.7109375" customWidth="1"/>
    <col min="5" max="5" width="13.42578125" customWidth="1"/>
  </cols>
  <sheetData>
    <row r="1" spans="1:6">
      <c r="A1" s="345"/>
      <c r="B1" s="312" t="s">
        <v>582</v>
      </c>
      <c r="C1" s="312"/>
      <c r="D1" s="312"/>
      <c r="E1" s="312"/>
    </row>
    <row r="2" spans="1:6">
      <c r="A2" s="345"/>
      <c r="B2" s="312" t="s">
        <v>583</v>
      </c>
      <c r="C2" s="312"/>
      <c r="D2" s="312"/>
      <c r="E2" s="312"/>
    </row>
    <row r="3" spans="1:6">
      <c r="A3" s="345"/>
      <c r="B3" s="312" t="s">
        <v>584</v>
      </c>
      <c r="C3" s="312"/>
      <c r="D3" s="312"/>
      <c r="E3" s="312"/>
    </row>
    <row r="4" spans="1:6">
      <c r="A4" s="345"/>
      <c r="B4" s="312"/>
      <c r="C4" s="312"/>
      <c r="D4" s="312"/>
      <c r="E4" s="312"/>
    </row>
    <row r="5" spans="1:6">
      <c r="A5" s="345"/>
      <c r="B5" s="312" t="s">
        <v>758</v>
      </c>
      <c r="C5" s="345"/>
      <c r="D5" s="312"/>
      <c r="E5" s="312"/>
    </row>
    <row r="6" spans="1:6">
      <c r="A6" s="345"/>
      <c r="B6" s="345"/>
      <c r="C6" s="345"/>
      <c r="D6" s="345"/>
      <c r="E6" s="345"/>
    </row>
    <row r="7" spans="1:6">
      <c r="A7" s="346" t="s">
        <v>362</v>
      </c>
      <c r="B7" s="346" t="s">
        <v>759</v>
      </c>
      <c r="C7" s="346" t="s">
        <v>760</v>
      </c>
      <c r="D7" s="346" t="s">
        <v>761</v>
      </c>
      <c r="E7" s="346" t="s">
        <v>325</v>
      </c>
      <c r="F7" s="138"/>
    </row>
    <row r="8" spans="1:6">
      <c r="A8" s="347">
        <v>1</v>
      </c>
      <c r="B8" s="347" t="s">
        <v>762</v>
      </c>
      <c r="C8" s="347" t="s">
        <v>763</v>
      </c>
      <c r="D8" s="347" t="s">
        <v>764</v>
      </c>
      <c r="E8" s="348">
        <v>1076700</v>
      </c>
      <c r="F8" s="349"/>
    </row>
    <row r="9" spans="1:6">
      <c r="A9" s="347">
        <v>2</v>
      </c>
      <c r="B9" s="347" t="s">
        <v>765</v>
      </c>
      <c r="C9" s="347" t="s">
        <v>766</v>
      </c>
      <c r="D9" s="347" t="s">
        <v>767</v>
      </c>
      <c r="E9" s="348">
        <v>7318991</v>
      </c>
      <c r="F9" s="349"/>
    </row>
    <row r="10" spans="1:6">
      <c r="A10" s="347">
        <v>3</v>
      </c>
      <c r="B10" s="347" t="s">
        <v>768</v>
      </c>
      <c r="C10" s="347" t="s">
        <v>766</v>
      </c>
      <c r="D10" s="347" t="s">
        <v>769</v>
      </c>
      <c r="E10" s="348">
        <v>7518000</v>
      </c>
      <c r="F10" s="349"/>
    </row>
    <row r="11" spans="1:6">
      <c r="A11" s="347">
        <v>4</v>
      </c>
      <c r="B11" s="347" t="s">
        <v>770</v>
      </c>
      <c r="C11" s="347" t="s">
        <v>771</v>
      </c>
      <c r="D11" s="347">
        <v>0</v>
      </c>
      <c r="E11" s="348">
        <v>50000</v>
      </c>
      <c r="F11" s="349"/>
    </row>
    <row r="12" spans="1:6">
      <c r="A12" s="346"/>
      <c r="B12" s="350" t="s">
        <v>2</v>
      </c>
      <c r="C12" s="346"/>
      <c r="D12" s="346"/>
      <c r="E12" s="351">
        <f>SUM(E8:E11)</f>
        <v>15963691</v>
      </c>
    </row>
    <row r="27" spans="4:4">
      <c r="D27" s="280" t="s">
        <v>772</v>
      </c>
    </row>
    <row r="28" spans="4:4">
      <c r="D28" s="280" t="s">
        <v>687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59"/>
  <sheetViews>
    <sheetView workbookViewId="0">
      <selection activeCell="E40" sqref="E40"/>
    </sheetView>
  </sheetViews>
  <sheetFormatPr defaultRowHeight="12.75"/>
  <cols>
    <col min="1" max="1" width="3.85546875" style="1" customWidth="1"/>
    <col min="2" max="2" width="4.7109375" style="31" customWidth="1"/>
    <col min="3" max="3" width="3.7109375" style="31" customWidth="1"/>
    <col min="4" max="4" width="9.140625" style="31"/>
    <col min="5" max="5" width="32.85546875" style="1" customWidth="1"/>
    <col min="6" max="6" width="9.140625" style="1"/>
    <col min="7" max="7" width="12.5703125" style="32" customWidth="1"/>
    <col min="8" max="8" width="12.7109375" style="32" customWidth="1"/>
    <col min="9" max="16384" width="9.140625" style="1"/>
  </cols>
  <sheetData>
    <row r="2" spans="1:10">
      <c r="A2" s="2"/>
      <c r="B2" s="198"/>
      <c r="C2" s="198"/>
      <c r="D2" s="198"/>
      <c r="E2" s="3"/>
      <c r="F2" s="3"/>
      <c r="G2" s="252"/>
      <c r="H2" s="252"/>
      <c r="I2" s="4"/>
    </row>
    <row r="3" spans="1:10" s="33" customFormat="1" ht="18">
      <c r="A3" s="253"/>
      <c r="B3" s="34" t="s">
        <v>37</v>
      </c>
      <c r="C3" s="35"/>
      <c r="D3" s="35"/>
      <c r="E3" s="36"/>
      <c r="H3" s="37" t="s">
        <v>38</v>
      </c>
      <c r="I3" s="78"/>
    </row>
    <row r="4" spans="1:10" s="33" customFormat="1" ht="18">
      <c r="A4" s="253"/>
      <c r="B4" s="34"/>
      <c r="C4" s="35"/>
      <c r="D4" s="35"/>
      <c r="E4" s="36"/>
      <c r="G4" s="37"/>
      <c r="H4" s="37"/>
      <c r="I4" s="78"/>
    </row>
    <row r="5" spans="1:10" s="33" customFormat="1" ht="15">
      <c r="A5" s="253"/>
      <c r="B5" s="361" t="s">
        <v>114</v>
      </c>
      <c r="C5" s="361"/>
      <c r="D5" s="361"/>
      <c r="E5" s="361"/>
      <c r="F5" s="361"/>
      <c r="G5" s="361"/>
      <c r="H5" s="361"/>
      <c r="I5" s="78"/>
    </row>
    <row r="6" spans="1:10">
      <c r="A6" s="20"/>
      <c r="I6" s="22"/>
    </row>
    <row r="7" spans="1:10">
      <c r="A7" s="20"/>
      <c r="B7" s="362" t="s">
        <v>39</v>
      </c>
      <c r="C7" s="364" t="s">
        <v>40</v>
      </c>
      <c r="D7" s="365"/>
      <c r="E7" s="366"/>
      <c r="F7" s="362" t="s">
        <v>41</v>
      </c>
      <c r="G7" s="38" t="s">
        <v>42</v>
      </c>
      <c r="H7" s="38" t="s">
        <v>42</v>
      </c>
      <c r="I7" s="22"/>
    </row>
    <row r="8" spans="1:10">
      <c r="A8" s="20"/>
      <c r="B8" s="363"/>
      <c r="C8" s="367"/>
      <c r="D8" s="368"/>
      <c r="E8" s="369"/>
      <c r="F8" s="363"/>
      <c r="G8" s="39" t="s">
        <v>43</v>
      </c>
      <c r="H8" s="40" t="s">
        <v>44</v>
      </c>
      <c r="I8" s="22"/>
    </row>
    <row r="9" spans="1:10" s="33" customFormat="1">
      <c r="A9" s="253"/>
      <c r="B9" s="41" t="s">
        <v>45</v>
      </c>
      <c r="C9" s="358" t="s">
        <v>46</v>
      </c>
      <c r="D9" s="359"/>
      <c r="E9" s="360"/>
      <c r="F9" s="42"/>
      <c r="G9" s="43">
        <f>G10+G13+G14+G22+G30+G31+G32</f>
        <v>98988179</v>
      </c>
      <c r="H9" s="43">
        <f>H10+H13+H14+H22+H30+H31+H32</f>
        <v>93831190</v>
      </c>
      <c r="I9" s="78"/>
    </row>
    <row r="10" spans="1:10" s="33" customFormat="1">
      <c r="A10" s="253"/>
      <c r="B10" s="44"/>
      <c r="C10" s="45">
        <v>1</v>
      </c>
      <c r="D10" s="46" t="s">
        <v>47</v>
      </c>
      <c r="E10" s="47"/>
      <c r="F10" s="48"/>
      <c r="G10" s="43">
        <f>G11+G12</f>
        <v>287067</v>
      </c>
      <c r="H10" s="43">
        <f>H11+H12</f>
        <v>992402</v>
      </c>
      <c r="I10" s="78"/>
    </row>
    <row r="11" spans="1:10" s="33" customFormat="1">
      <c r="A11" s="253"/>
      <c r="B11" s="44"/>
      <c r="C11" s="45"/>
      <c r="D11" s="49" t="s">
        <v>48</v>
      </c>
      <c r="E11" s="50" t="s">
        <v>1</v>
      </c>
      <c r="F11" s="48"/>
      <c r="G11" s="43">
        <v>262553</v>
      </c>
      <c r="H11" s="43">
        <v>853083</v>
      </c>
      <c r="I11" s="78"/>
    </row>
    <row r="12" spans="1:10" s="33" customFormat="1">
      <c r="A12" s="253"/>
      <c r="B12" s="44"/>
      <c r="C12" s="45"/>
      <c r="D12" s="49" t="s">
        <v>48</v>
      </c>
      <c r="E12" s="50" t="s">
        <v>0</v>
      </c>
      <c r="F12" s="48"/>
      <c r="G12" s="43">
        <v>24514</v>
      </c>
      <c r="H12" s="43">
        <v>139319</v>
      </c>
      <c r="I12" s="78"/>
    </row>
    <row r="13" spans="1:10" s="33" customFormat="1">
      <c r="A13" s="253"/>
      <c r="B13" s="44"/>
      <c r="C13" s="45">
        <v>2</v>
      </c>
      <c r="D13" s="46" t="s">
        <v>49</v>
      </c>
      <c r="E13" s="47"/>
      <c r="F13" s="48"/>
      <c r="G13" s="43"/>
      <c r="H13" s="43"/>
      <c r="I13" s="78"/>
    </row>
    <row r="14" spans="1:10" s="33" customFormat="1">
      <c r="A14" s="253"/>
      <c r="B14" s="44"/>
      <c r="C14" s="45">
        <v>3</v>
      </c>
      <c r="D14" s="46" t="s">
        <v>50</v>
      </c>
      <c r="E14" s="47"/>
      <c r="F14" s="48"/>
      <c r="G14" s="43">
        <f>G15+G16+G17+G18+G19+G20+G21</f>
        <v>23600772</v>
      </c>
      <c r="H14" s="43">
        <f>H15+H16+H17+H18+H19+H20+H21</f>
        <v>24255542</v>
      </c>
      <c r="I14" s="78"/>
    </row>
    <row r="15" spans="1:10" s="33" customFormat="1">
      <c r="A15" s="253"/>
      <c r="B15" s="44"/>
      <c r="C15" s="51"/>
      <c r="D15" s="49" t="s">
        <v>48</v>
      </c>
      <c r="E15" s="50" t="s">
        <v>5</v>
      </c>
      <c r="F15" s="48"/>
      <c r="G15" s="43">
        <v>9527541</v>
      </c>
      <c r="H15" s="43">
        <v>10269445</v>
      </c>
      <c r="I15" s="78"/>
      <c r="J15" s="52"/>
    </row>
    <row r="16" spans="1:10" s="33" customFormat="1">
      <c r="A16" s="253"/>
      <c r="B16" s="44"/>
      <c r="C16" s="51"/>
      <c r="D16" s="49" t="s">
        <v>48</v>
      </c>
      <c r="E16" s="50" t="s">
        <v>51</v>
      </c>
      <c r="F16" s="48"/>
      <c r="G16" s="43">
        <v>7838400</v>
      </c>
      <c r="H16" s="43">
        <v>7838400</v>
      </c>
      <c r="I16" s="78"/>
      <c r="J16" s="52"/>
    </row>
    <row r="17" spans="1:9" s="33" customFormat="1">
      <c r="A17" s="253"/>
      <c r="B17" s="44"/>
      <c r="C17" s="51"/>
      <c r="D17" s="49" t="s">
        <v>48</v>
      </c>
      <c r="E17" s="50" t="s">
        <v>8</v>
      </c>
      <c r="F17" s="48"/>
      <c r="G17" s="43">
        <v>6234831</v>
      </c>
      <c r="H17" s="43">
        <v>6147697</v>
      </c>
      <c r="I17" s="78"/>
    </row>
    <row r="18" spans="1:9" s="33" customFormat="1">
      <c r="A18" s="253"/>
      <c r="B18" s="44"/>
      <c r="C18" s="51"/>
      <c r="D18" s="49" t="s">
        <v>48</v>
      </c>
      <c r="E18" s="50" t="s">
        <v>6</v>
      </c>
      <c r="F18" s="48"/>
      <c r="G18" s="43">
        <f>'[1]Centro 09'!L25</f>
        <v>0</v>
      </c>
      <c r="H18" s="43">
        <v>0</v>
      </c>
      <c r="I18" s="78"/>
    </row>
    <row r="19" spans="1:9" s="33" customFormat="1">
      <c r="A19" s="253"/>
      <c r="B19" s="44"/>
      <c r="C19" s="51"/>
      <c r="D19" s="49" t="s">
        <v>48</v>
      </c>
      <c r="E19" s="50" t="s">
        <v>52</v>
      </c>
      <c r="F19" s="48"/>
      <c r="G19" s="43"/>
      <c r="H19" s="43"/>
      <c r="I19" s="78"/>
    </row>
    <row r="20" spans="1:9" s="33" customFormat="1">
      <c r="A20" s="253"/>
      <c r="B20" s="44"/>
      <c r="C20" s="51"/>
      <c r="D20" s="49" t="s">
        <v>48</v>
      </c>
      <c r="E20" s="50"/>
      <c r="F20" s="48"/>
      <c r="G20" s="43"/>
      <c r="H20" s="43"/>
      <c r="I20" s="78"/>
    </row>
    <row r="21" spans="1:9" s="33" customFormat="1">
      <c r="A21" s="253"/>
      <c r="B21" s="44"/>
      <c r="C21" s="51"/>
      <c r="D21" s="49" t="s">
        <v>48</v>
      </c>
      <c r="E21" s="50"/>
      <c r="F21" s="48"/>
      <c r="G21" s="43"/>
      <c r="H21" s="43"/>
      <c r="I21" s="78"/>
    </row>
    <row r="22" spans="1:9" s="33" customFormat="1">
      <c r="A22" s="253"/>
      <c r="B22" s="44"/>
      <c r="C22" s="45">
        <v>4</v>
      </c>
      <c r="D22" s="46" t="s">
        <v>53</v>
      </c>
      <c r="E22" s="47"/>
      <c r="F22" s="48"/>
      <c r="G22" s="43">
        <f>G23+G24+G25+G26+G27+G28+G29</f>
        <v>1939298</v>
      </c>
      <c r="H22" s="43">
        <f>H23+H24+H25+H26+H27+H28+H29</f>
        <v>5367135</v>
      </c>
      <c r="I22" s="78"/>
    </row>
    <row r="23" spans="1:9" s="33" customFormat="1">
      <c r="A23" s="253"/>
      <c r="B23" s="44"/>
      <c r="C23" s="51"/>
      <c r="D23" s="49" t="s">
        <v>48</v>
      </c>
      <c r="E23" s="50" t="s">
        <v>54</v>
      </c>
      <c r="F23" s="48"/>
      <c r="G23" s="43">
        <v>1939298</v>
      </c>
      <c r="H23" s="43">
        <v>5367135</v>
      </c>
      <c r="I23" s="78"/>
    </row>
    <row r="24" spans="1:9" s="33" customFormat="1">
      <c r="A24" s="253"/>
      <c r="B24" s="44"/>
      <c r="C24" s="51"/>
      <c r="D24" s="49" t="s">
        <v>48</v>
      </c>
      <c r="E24" s="50" t="s">
        <v>55</v>
      </c>
      <c r="F24" s="48"/>
      <c r="G24" s="43"/>
      <c r="H24" s="43"/>
      <c r="I24" s="78"/>
    </row>
    <row r="25" spans="1:9" s="33" customFormat="1">
      <c r="A25" s="253"/>
      <c r="B25" s="44"/>
      <c r="C25" s="51"/>
      <c r="D25" s="49" t="s">
        <v>48</v>
      </c>
      <c r="E25" s="50" t="s">
        <v>56</v>
      </c>
      <c r="F25" s="48"/>
      <c r="G25" s="43"/>
      <c r="H25" s="43"/>
      <c r="I25" s="78"/>
    </row>
    <row r="26" spans="1:9" s="33" customFormat="1">
      <c r="A26" s="253"/>
      <c r="B26" s="44"/>
      <c r="C26" s="51"/>
      <c r="D26" s="49" t="s">
        <v>48</v>
      </c>
      <c r="E26" s="50" t="s">
        <v>57</v>
      </c>
      <c r="F26" s="48"/>
      <c r="G26" s="43"/>
      <c r="H26" s="43"/>
      <c r="I26" s="78"/>
    </row>
    <row r="27" spans="1:9" s="33" customFormat="1">
      <c r="A27" s="253"/>
      <c r="B27" s="44"/>
      <c r="C27" s="51"/>
      <c r="D27" s="49" t="s">
        <v>48</v>
      </c>
      <c r="E27" s="50" t="s">
        <v>58</v>
      </c>
      <c r="F27" s="48"/>
      <c r="G27" s="43"/>
      <c r="H27" s="43"/>
      <c r="I27" s="78"/>
    </row>
    <row r="28" spans="1:9" s="33" customFormat="1">
      <c r="A28" s="253"/>
      <c r="B28" s="44"/>
      <c r="C28" s="51"/>
      <c r="D28" s="49" t="s">
        <v>48</v>
      </c>
      <c r="E28" s="50" t="s">
        <v>59</v>
      </c>
      <c r="F28" s="48"/>
      <c r="G28" s="43"/>
      <c r="H28" s="43"/>
      <c r="I28" s="78"/>
    </row>
    <row r="29" spans="1:9" s="33" customFormat="1">
      <c r="A29" s="253"/>
      <c r="B29" s="44"/>
      <c r="C29" s="51"/>
      <c r="D29" s="49" t="s">
        <v>48</v>
      </c>
      <c r="E29" s="50"/>
      <c r="F29" s="48"/>
      <c r="G29" s="43"/>
      <c r="H29" s="43"/>
      <c r="I29" s="78"/>
    </row>
    <row r="30" spans="1:9" s="33" customFormat="1">
      <c r="A30" s="253"/>
      <c r="B30" s="44"/>
      <c r="C30" s="45">
        <v>5</v>
      </c>
      <c r="D30" s="46" t="s">
        <v>60</v>
      </c>
      <c r="E30" s="47"/>
      <c r="F30" s="48"/>
      <c r="G30" s="43"/>
      <c r="H30" s="43"/>
      <c r="I30" s="78"/>
    </row>
    <row r="31" spans="1:9" s="33" customFormat="1">
      <c r="A31" s="253"/>
      <c r="B31" s="44"/>
      <c r="C31" s="45">
        <v>6</v>
      </c>
      <c r="D31" s="46" t="s">
        <v>61</v>
      </c>
      <c r="E31" s="47"/>
      <c r="F31" s="48"/>
      <c r="G31" s="43"/>
      <c r="H31" s="43"/>
      <c r="I31" s="78"/>
    </row>
    <row r="32" spans="1:9" s="33" customFormat="1">
      <c r="A32" s="253"/>
      <c r="B32" s="44"/>
      <c r="C32" s="45">
        <v>7</v>
      </c>
      <c r="D32" s="46" t="s">
        <v>62</v>
      </c>
      <c r="E32" s="47"/>
      <c r="F32" s="48"/>
      <c r="G32" s="43">
        <f>G33+G34</f>
        <v>73161042</v>
      </c>
      <c r="H32" s="43">
        <f>H33+H34</f>
        <v>63216111</v>
      </c>
      <c r="I32" s="78"/>
    </row>
    <row r="33" spans="1:9" s="33" customFormat="1">
      <c r="A33" s="253"/>
      <c r="B33" s="44"/>
      <c r="C33" s="45"/>
      <c r="D33" s="49" t="s">
        <v>48</v>
      </c>
      <c r="E33" s="47" t="s">
        <v>63</v>
      </c>
      <c r="F33" s="48"/>
      <c r="G33" s="43">
        <v>73161042</v>
      </c>
      <c r="H33" s="43">
        <v>63216111</v>
      </c>
      <c r="I33" s="78"/>
    </row>
    <row r="34" spans="1:9" s="33" customFormat="1">
      <c r="A34" s="253"/>
      <c r="B34" s="44"/>
      <c r="C34" s="45"/>
      <c r="D34" s="49" t="s">
        <v>48</v>
      </c>
      <c r="E34" s="47"/>
      <c r="F34" s="48"/>
      <c r="G34" s="43"/>
      <c r="H34" s="43"/>
      <c r="I34" s="78"/>
    </row>
    <row r="35" spans="1:9" s="33" customFormat="1">
      <c r="A35" s="253"/>
      <c r="B35" s="53" t="s">
        <v>64</v>
      </c>
      <c r="C35" s="358" t="s">
        <v>65</v>
      </c>
      <c r="D35" s="359"/>
      <c r="E35" s="360"/>
      <c r="F35" s="48"/>
      <c r="G35" s="43">
        <f>G36+G37+G43+G44+G45+G46</f>
        <v>97421744</v>
      </c>
      <c r="H35" s="43">
        <f>H36+H37+H43+H44+H45+H46</f>
        <v>97775982</v>
      </c>
      <c r="I35" s="78"/>
    </row>
    <row r="36" spans="1:9" s="33" customFormat="1">
      <c r="A36" s="253"/>
      <c r="B36" s="44"/>
      <c r="C36" s="45">
        <v>1</v>
      </c>
      <c r="D36" s="46" t="s">
        <v>66</v>
      </c>
      <c r="E36" s="47"/>
      <c r="F36" s="48"/>
      <c r="G36" s="43">
        <f>'[1]Centro 09'!L13</f>
        <v>53676774</v>
      </c>
      <c r="H36" s="43">
        <v>53676774</v>
      </c>
      <c r="I36" s="78"/>
    </row>
    <row r="37" spans="1:9" s="33" customFormat="1">
      <c r="A37" s="253"/>
      <c r="B37" s="44"/>
      <c r="C37" s="45">
        <v>2</v>
      </c>
      <c r="D37" s="46" t="s">
        <v>67</v>
      </c>
      <c r="E37" s="54"/>
      <c r="F37" s="48"/>
      <c r="G37" s="43">
        <f>G38+G39+G41+G42+G40</f>
        <v>43744970</v>
      </c>
      <c r="H37" s="43">
        <f>H38+H39+H41+H42+H40</f>
        <v>44099208</v>
      </c>
      <c r="I37" s="78"/>
    </row>
    <row r="38" spans="1:9" s="33" customFormat="1">
      <c r="A38" s="253"/>
      <c r="B38" s="44"/>
      <c r="C38" s="51"/>
      <c r="D38" s="49" t="s">
        <v>48</v>
      </c>
      <c r="E38" s="50" t="s">
        <v>3</v>
      </c>
      <c r="F38" s="48"/>
      <c r="G38" s="43">
        <f>'[1]Centro 09'!L8</f>
        <v>0</v>
      </c>
      <c r="H38" s="43">
        <f>'[1]Centro 09'!C8</f>
        <v>0</v>
      </c>
      <c r="I38" s="78"/>
    </row>
    <row r="39" spans="1:9" s="33" customFormat="1">
      <c r="A39" s="253"/>
      <c r="B39" s="44"/>
      <c r="C39" s="51"/>
      <c r="D39" s="49" t="s">
        <v>48</v>
      </c>
      <c r="E39" s="50" t="s">
        <v>4</v>
      </c>
      <c r="F39" s="48"/>
      <c r="G39" s="43">
        <f>'[1]Centro 09'!L9+'[1]Centro 09'!L14</f>
        <v>0</v>
      </c>
      <c r="H39" s="43">
        <f>'[1]Centro 09'!C9+'[1]Centro 09'!C14</f>
        <v>0</v>
      </c>
      <c r="I39" s="78"/>
    </row>
    <row r="40" spans="1:9" s="33" customFormat="1">
      <c r="A40" s="253"/>
      <c r="B40" s="44"/>
      <c r="C40" s="51"/>
      <c r="D40" s="49" t="s">
        <v>48</v>
      </c>
      <c r="E40" s="50" t="s">
        <v>68</v>
      </c>
      <c r="F40" s="48"/>
      <c r="G40" s="43">
        <v>6556656</v>
      </c>
      <c r="H40" s="43">
        <v>6562656</v>
      </c>
      <c r="I40" s="78"/>
    </row>
    <row r="41" spans="1:9" s="33" customFormat="1">
      <c r="A41" s="253"/>
      <c r="B41" s="44"/>
      <c r="C41" s="51"/>
      <c r="D41" s="49" t="s">
        <v>48</v>
      </c>
      <c r="E41" s="50" t="s">
        <v>69</v>
      </c>
      <c r="F41" s="48"/>
      <c r="G41" s="43">
        <v>36326452</v>
      </c>
      <c r="H41" s="43">
        <v>37156034</v>
      </c>
      <c r="I41" s="78"/>
    </row>
    <row r="42" spans="1:9" s="33" customFormat="1">
      <c r="A42" s="253"/>
      <c r="B42" s="44"/>
      <c r="C42" s="51"/>
      <c r="D42" s="49" t="s">
        <v>48</v>
      </c>
      <c r="E42" s="50" t="s">
        <v>70</v>
      </c>
      <c r="F42" s="48"/>
      <c r="G42" s="43">
        <v>861862</v>
      </c>
      <c r="H42" s="43">
        <v>380518</v>
      </c>
      <c r="I42" s="78"/>
    </row>
    <row r="43" spans="1:9" s="33" customFormat="1">
      <c r="A43" s="253"/>
      <c r="B43" s="44"/>
      <c r="C43" s="45">
        <v>3</v>
      </c>
      <c r="D43" s="46" t="s">
        <v>71</v>
      </c>
      <c r="E43" s="47"/>
      <c r="F43" s="48"/>
      <c r="G43" s="43"/>
      <c r="H43" s="43"/>
      <c r="I43" s="78"/>
    </row>
    <row r="44" spans="1:9" s="33" customFormat="1">
      <c r="A44" s="253"/>
      <c r="B44" s="44"/>
      <c r="C44" s="45">
        <v>4</v>
      </c>
      <c r="D44" s="46" t="s">
        <v>72</v>
      </c>
      <c r="E44" s="47"/>
      <c r="F44" s="48"/>
      <c r="G44" s="43"/>
      <c r="H44" s="43"/>
      <c r="I44" s="78"/>
    </row>
    <row r="45" spans="1:9" s="33" customFormat="1">
      <c r="A45" s="253"/>
      <c r="B45" s="44"/>
      <c r="C45" s="45">
        <v>5</v>
      </c>
      <c r="D45" s="46" t="s">
        <v>73</v>
      </c>
      <c r="E45" s="47"/>
      <c r="F45" s="48"/>
      <c r="G45" s="43"/>
      <c r="H45" s="43"/>
      <c r="I45" s="78"/>
    </row>
    <row r="46" spans="1:9" s="33" customFormat="1">
      <c r="A46" s="253"/>
      <c r="B46" s="44"/>
      <c r="C46" s="45">
        <v>6</v>
      </c>
      <c r="D46" s="46" t="s">
        <v>74</v>
      </c>
      <c r="E46" s="47"/>
      <c r="F46" s="48"/>
      <c r="G46" s="43"/>
      <c r="H46" s="43"/>
      <c r="I46" s="78"/>
    </row>
    <row r="47" spans="1:9" s="33" customFormat="1">
      <c r="A47" s="253"/>
      <c r="B47" s="48"/>
      <c r="C47" s="358" t="s">
        <v>75</v>
      </c>
      <c r="D47" s="359"/>
      <c r="E47" s="360"/>
      <c r="F47" s="48"/>
      <c r="G47" s="43">
        <f>G9+G35</f>
        <v>196409923</v>
      </c>
      <c r="H47" s="43">
        <f>H9+H35</f>
        <v>191607172</v>
      </c>
      <c r="I47" s="78"/>
    </row>
    <row r="48" spans="1:9" s="33" customFormat="1">
      <c r="A48" s="253"/>
      <c r="B48" s="55"/>
      <c r="C48" s="55"/>
      <c r="D48" s="55"/>
      <c r="E48" s="55"/>
      <c r="F48" s="56"/>
      <c r="G48" s="57"/>
      <c r="H48" s="57"/>
      <c r="I48" s="78"/>
    </row>
    <row r="49" spans="1:9" s="33" customFormat="1">
      <c r="A49" s="253"/>
      <c r="B49" s="55"/>
      <c r="C49" s="55"/>
      <c r="D49" s="55"/>
      <c r="E49" s="55"/>
      <c r="F49" s="56"/>
      <c r="G49" s="57"/>
      <c r="H49" s="57"/>
      <c r="I49" s="78"/>
    </row>
    <row r="50" spans="1:9">
      <c r="A50" s="20"/>
      <c r="I50" s="22"/>
    </row>
    <row r="51" spans="1:9">
      <c r="A51" s="20"/>
      <c r="I51" s="22"/>
    </row>
    <row r="52" spans="1:9">
      <c r="A52" s="20"/>
      <c r="I52" s="22"/>
    </row>
    <row r="53" spans="1:9">
      <c r="A53" s="20"/>
      <c r="I53" s="22"/>
    </row>
    <row r="54" spans="1:9">
      <c r="A54" s="20"/>
      <c r="I54" s="22"/>
    </row>
    <row r="55" spans="1:9">
      <c r="A55" s="20"/>
      <c r="I55" s="22"/>
    </row>
    <row r="56" spans="1:9">
      <c r="A56" s="20"/>
      <c r="I56" s="22"/>
    </row>
    <row r="57" spans="1:9">
      <c r="A57" s="20"/>
      <c r="I57" s="22"/>
    </row>
    <row r="58" spans="1:9">
      <c r="A58" s="20"/>
      <c r="I58" s="22"/>
    </row>
    <row r="59" spans="1:9">
      <c r="A59" s="28"/>
      <c r="B59" s="202"/>
      <c r="C59" s="202"/>
      <c r="D59" s="202"/>
      <c r="E59" s="29"/>
      <c r="F59" s="29"/>
      <c r="G59" s="254"/>
      <c r="H59" s="254"/>
      <c r="I59" s="30"/>
    </row>
  </sheetData>
  <mergeCells count="7">
    <mergeCell ref="C47:E47"/>
    <mergeCell ref="B5:H5"/>
    <mergeCell ref="B7:B8"/>
    <mergeCell ref="C7:E8"/>
    <mergeCell ref="F7:F8"/>
    <mergeCell ref="C9:E9"/>
    <mergeCell ref="C35:E35"/>
  </mergeCells>
  <pageMargins left="0" right="0" top="0" bottom="0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65"/>
  <sheetViews>
    <sheetView workbookViewId="0">
      <selection activeCell="E55" sqref="E55"/>
    </sheetView>
  </sheetViews>
  <sheetFormatPr defaultRowHeight="12.75"/>
  <cols>
    <col min="1" max="1" width="3.28515625" style="1" customWidth="1"/>
    <col min="2" max="2" width="5.5703125" style="31" customWidth="1"/>
    <col min="3" max="3" width="3.7109375" style="31" customWidth="1"/>
    <col min="4" max="4" width="9.140625" style="31"/>
    <col min="5" max="5" width="37.5703125" style="1" customWidth="1"/>
    <col min="6" max="6" width="9.140625" style="1"/>
    <col min="7" max="7" width="11.7109375" style="32" customWidth="1"/>
    <col min="8" max="8" width="12.28515625" style="32" customWidth="1"/>
    <col min="9" max="16384" width="9.140625" style="1"/>
  </cols>
  <sheetData>
    <row r="2" spans="1:9">
      <c r="A2" s="2"/>
      <c r="B2" s="198"/>
      <c r="C2" s="198"/>
      <c r="D2" s="198"/>
      <c r="E2" s="3"/>
      <c r="F2" s="3"/>
      <c r="G2" s="252"/>
      <c r="H2" s="252"/>
      <c r="I2" s="4"/>
    </row>
    <row r="3" spans="1:9" s="33" customFormat="1" ht="18">
      <c r="A3" s="253"/>
      <c r="B3" s="255" t="s">
        <v>37</v>
      </c>
      <c r="C3" s="256"/>
      <c r="D3" s="256"/>
      <c r="E3" s="257"/>
      <c r="F3" s="56"/>
      <c r="G3" s="56"/>
      <c r="H3" s="258" t="s">
        <v>38</v>
      </c>
      <c r="I3" s="78"/>
    </row>
    <row r="4" spans="1:9" s="33" customFormat="1" ht="18">
      <c r="A4" s="253"/>
      <c r="B4" s="255"/>
      <c r="C4" s="256"/>
      <c r="D4" s="256"/>
      <c r="E4" s="257"/>
      <c r="F4" s="56"/>
      <c r="G4" s="258"/>
      <c r="H4" s="258"/>
      <c r="I4" s="78"/>
    </row>
    <row r="5" spans="1:9" s="33" customFormat="1" ht="15">
      <c r="A5" s="253"/>
      <c r="B5" s="370" t="s">
        <v>114</v>
      </c>
      <c r="C5" s="370"/>
      <c r="D5" s="370"/>
      <c r="E5" s="370"/>
      <c r="F5" s="370"/>
      <c r="G5" s="370"/>
      <c r="H5" s="370"/>
      <c r="I5" s="78"/>
    </row>
    <row r="6" spans="1:9">
      <c r="A6" s="20"/>
      <c r="B6" s="59"/>
      <c r="C6" s="59"/>
      <c r="D6" s="59"/>
      <c r="E6" s="21"/>
      <c r="F6" s="21"/>
      <c r="G6" s="61"/>
      <c r="H6" s="61"/>
      <c r="I6" s="22"/>
    </row>
    <row r="7" spans="1:9" s="33" customFormat="1">
      <c r="A7" s="253"/>
      <c r="B7" s="371" t="s">
        <v>39</v>
      </c>
      <c r="C7" s="371" t="s">
        <v>76</v>
      </c>
      <c r="D7" s="371"/>
      <c r="E7" s="371"/>
      <c r="F7" s="371" t="s">
        <v>41</v>
      </c>
      <c r="G7" s="82" t="s">
        <v>42</v>
      </c>
      <c r="H7" s="82" t="s">
        <v>42</v>
      </c>
      <c r="I7" s="78"/>
    </row>
    <row r="8" spans="1:9" s="33" customFormat="1">
      <c r="A8" s="253"/>
      <c r="B8" s="371"/>
      <c r="C8" s="371"/>
      <c r="D8" s="371"/>
      <c r="E8" s="371"/>
      <c r="F8" s="371"/>
      <c r="G8" s="82" t="s">
        <v>43</v>
      </c>
      <c r="H8" s="82" t="s">
        <v>44</v>
      </c>
      <c r="I8" s="78"/>
    </row>
    <row r="9" spans="1:9" s="33" customFormat="1">
      <c r="A9" s="253"/>
      <c r="B9" s="53" t="s">
        <v>45</v>
      </c>
      <c r="C9" s="358" t="s">
        <v>77</v>
      </c>
      <c r="D9" s="359"/>
      <c r="E9" s="360"/>
      <c r="F9" s="48"/>
      <c r="G9" s="43">
        <f>G10+G11+G14+G25+G26</f>
        <v>11295238</v>
      </c>
      <c r="H9" s="43">
        <f>H10+H11+H14+H25+H26</f>
        <v>14519993</v>
      </c>
      <c r="I9" s="78"/>
    </row>
    <row r="10" spans="1:9" s="33" customFormat="1">
      <c r="A10" s="253"/>
      <c r="B10" s="44"/>
      <c r="C10" s="238">
        <v>1</v>
      </c>
      <c r="D10" s="245" t="s">
        <v>78</v>
      </c>
      <c r="E10" s="47"/>
      <c r="F10" s="48"/>
      <c r="G10" s="43"/>
      <c r="H10" s="43"/>
      <c r="I10" s="78"/>
    </row>
    <row r="11" spans="1:9" s="33" customFormat="1">
      <c r="A11" s="253"/>
      <c r="B11" s="44"/>
      <c r="C11" s="238">
        <v>2</v>
      </c>
      <c r="D11" s="245" t="s">
        <v>79</v>
      </c>
      <c r="E11" s="47"/>
      <c r="F11" s="48"/>
      <c r="G11" s="43">
        <f>G12+G13</f>
        <v>0</v>
      </c>
      <c r="H11" s="43">
        <f>H12+H13</f>
        <v>0</v>
      </c>
      <c r="I11" s="78"/>
    </row>
    <row r="12" spans="1:9" s="33" customFormat="1">
      <c r="A12" s="253"/>
      <c r="B12" s="44"/>
      <c r="C12" s="51"/>
      <c r="D12" s="49" t="s">
        <v>48</v>
      </c>
      <c r="E12" s="50" t="s">
        <v>80</v>
      </c>
      <c r="F12" s="48"/>
      <c r="G12" s="43">
        <f>'[1]Centro 09'!M33</f>
        <v>0</v>
      </c>
      <c r="H12" s="43">
        <f>'[1]Centro 09'!V33</f>
        <v>0</v>
      </c>
      <c r="I12" s="78"/>
    </row>
    <row r="13" spans="1:9" s="33" customFormat="1">
      <c r="A13" s="253"/>
      <c r="B13" s="44"/>
      <c r="C13" s="51"/>
      <c r="D13" s="49" t="s">
        <v>48</v>
      </c>
      <c r="E13" s="50" t="s">
        <v>81</v>
      </c>
      <c r="F13" s="48"/>
      <c r="G13" s="43">
        <v>0</v>
      </c>
      <c r="H13" s="43">
        <v>0</v>
      </c>
      <c r="I13" s="78"/>
    </row>
    <row r="14" spans="1:9" s="33" customFormat="1">
      <c r="A14" s="253"/>
      <c r="B14" s="44"/>
      <c r="C14" s="238">
        <v>3</v>
      </c>
      <c r="D14" s="245" t="s">
        <v>82</v>
      </c>
      <c r="E14" s="47"/>
      <c r="F14" s="48"/>
      <c r="G14" s="43">
        <f>G15+G16+G17+G18+G19+G20+G21+G22+G23+G24</f>
        <v>11295238</v>
      </c>
      <c r="H14" s="43">
        <f>H15+H16+H17+H18+H19+H20+H21+H22+H23+H24</f>
        <v>14519993</v>
      </c>
      <c r="I14" s="78"/>
    </row>
    <row r="15" spans="1:9" s="33" customFormat="1">
      <c r="A15" s="253"/>
      <c r="B15" s="44"/>
      <c r="C15" s="51"/>
      <c r="D15" s="49" t="s">
        <v>48</v>
      </c>
      <c r="E15" s="50" t="s">
        <v>83</v>
      </c>
      <c r="F15" s="48"/>
      <c r="G15" s="43">
        <v>10884602</v>
      </c>
      <c r="H15" s="43">
        <v>13561200</v>
      </c>
      <c r="I15" s="78"/>
    </row>
    <row r="16" spans="1:9" s="33" customFormat="1">
      <c r="A16" s="253"/>
      <c r="B16" s="44"/>
      <c r="C16" s="51"/>
      <c r="D16" s="49" t="s">
        <v>48</v>
      </c>
      <c r="E16" s="50" t="s">
        <v>84</v>
      </c>
      <c r="F16" s="48"/>
      <c r="G16" s="43">
        <f>'[1]Centro 09'!M21</f>
        <v>0</v>
      </c>
      <c r="H16" s="43">
        <v>0</v>
      </c>
      <c r="I16" s="78"/>
    </row>
    <row r="17" spans="1:9" s="33" customFormat="1">
      <c r="A17" s="253"/>
      <c r="B17" s="44"/>
      <c r="C17" s="51"/>
      <c r="D17" s="49" t="s">
        <v>48</v>
      </c>
      <c r="E17" s="50" t="s">
        <v>85</v>
      </c>
      <c r="F17" s="48"/>
      <c r="G17" s="43">
        <v>132274</v>
      </c>
      <c r="H17" s="43">
        <v>101723</v>
      </c>
      <c r="I17" s="78"/>
    </row>
    <row r="18" spans="1:9" s="33" customFormat="1">
      <c r="A18" s="253"/>
      <c r="B18" s="44"/>
      <c r="C18" s="51"/>
      <c r="D18" s="49" t="s">
        <v>48</v>
      </c>
      <c r="E18" s="50" t="s">
        <v>86</v>
      </c>
      <c r="F18" s="48"/>
      <c r="G18" s="43">
        <v>37000</v>
      </c>
      <c r="H18" s="43">
        <v>31400</v>
      </c>
      <c r="I18" s="78"/>
    </row>
    <row r="19" spans="1:9" s="33" customFormat="1">
      <c r="A19" s="253"/>
      <c r="B19" s="44"/>
      <c r="C19" s="51"/>
      <c r="D19" s="49" t="s">
        <v>48</v>
      </c>
      <c r="E19" s="50" t="s">
        <v>87</v>
      </c>
      <c r="F19" s="48"/>
      <c r="G19" s="43">
        <f>'[1]Centro 09'!M24</f>
        <v>0</v>
      </c>
      <c r="H19" s="43">
        <f>'[1]Centro 09'!V24</f>
        <v>0</v>
      </c>
      <c r="I19" s="78"/>
    </row>
    <row r="20" spans="1:9" s="33" customFormat="1">
      <c r="A20" s="253"/>
      <c r="B20" s="44"/>
      <c r="C20" s="51"/>
      <c r="D20" s="49" t="s">
        <v>48</v>
      </c>
      <c r="E20" s="50" t="s">
        <v>88</v>
      </c>
      <c r="F20" s="48"/>
      <c r="G20" s="43">
        <v>241362</v>
      </c>
      <c r="H20" s="43">
        <v>825670</v>
      </c>
      <c r="I20" s="78"/>
    </row>
    <row r="21" spans="1:9" s="33" customFormat="1">
      <c r="A21" s="253"/>
      <c r="B21" s="44"/>
      <c r="C21" s="51"/>
      <c r="D21" s="49" t="s">
        <v>48</v>
      </c>
      <c r="E21" s="50" t="s">
        <v>89</v>
      </c>
      <c r="F21" s="48"/>
      <c r="G21" s="43">
        <f>'[1]Centro 09'!M26</f>
        <v>0</v>
      </c>
      <c r="H21" s="43">
        <f>'[1]Centro 09'!V26</f>
        <v>0</v>
      </c>
      <c r="I21" s="78"/>
    </row>
    <row r="22" spans="1:9" s="33" customFormat="1">
      <c r="A22" s="253"/>
      <c r="B22" s="44"/>
      <c r="C22" s="51"/>
      <c r="D22" s="49" t="s">
        <v>48</v>
      </c>
      <c r="E22" s="50" t="s">
        <v>52</v>
      </c>
      <c r="F22" s="48"/>
      <c r="G22" s="43">
        <v>0</v>
      </c>
      <c r="H22" s="43">
        <v>0</v>
      </c>
      <c r="I22" s="78"/>
    </row>
    <row r="23" spans="1:9" s="33" customFormat="1">
      <c r="A23" s="253"/>
      <c r="B23" s="44"/>
      <c r="C23" s="51"/>
      <c r="D23" s="49" t="s">
        <v>48</v>
      </c>
      <c r="E23" s="50" t="s">
        <v>90</v>
      </c>
      <c r="F23" s="48"/>
      <c r="G23" s="43"/>
      <c r="H23" s="43"/>
      <c r="I23" s="78"/>
    </row>
    <row r="24" spans="1:9" s="33" customFormat="1">
      <c r="A24" s="253"/>
      <c r="B24" s="44"/>
      <c r="C24" s="51"/>
      <c r="D24" s="49" t="s">
        <v>48</v>
      </c>
      <c r="E24" s="50" t="s">
        <v>91</v>
      </c>
      <c r="F24" s="48"/>
      <c r="G24" s="43">
        <f>'[1]Centro 09'!M29</f>
        <v>0</v>
      </c>
      <c r="H24" s="43">
        <f>'[1]Centro 09'!V29</f>
        <v>0</v>
      </c>
      <c r="I24" s="78"/>
    </row>
    <row r="25" spans="1:9" s="33" customFormat="1">
      <c r="A25" s="253"/>
      <c r="B25" s="44"/>
      <c r="C25" s="238">
        <v>4</v>
      </c>
      <c r="D25" s="245" t="s">
        <v>92</v>
      </c>
      <c r="E25" s="47"/>
      <c r="F25" s="48"/>
      <c r="G25" s="43"/>
      <c r="H25" s="43"/>
      <c r="I25" s="78"/>
    </row>
    <row r="26" spans="1:9" s="33" customFormat="1">
      <c r="A26" s="253"/>
      <c r="B26" s="44"/>
      <c r="C26" s="238">
        <v>5</v>
      </c>
      <c r="D26" s="245" t="s">
        <v>93</v>
      </c>
      <c r="E26" s="47"/>
      <c r="F26" s="48"/>
      <c r="G26" s="43"/>
      <c r="H26" s="43"/>
      <c r="I26" s="78"/>
    </row>
    <row r="27" spans="1:9" s="33" customFormat="1">
      <c r="A27" s="253"/>
      <c r="B27" s="53" t="s">
        <v>64</v>
      </c>
      <c r="C27" s="358" t="s">
        <v>94</v>
      </c>
      <c r="D27" s="359"/>
      <c r="E27" s="360"/>
      <c r="F27" s="48"/>
      <c r="G27" s="43">
        <f>G28+G31+G32+G33</f>
        <v>135525121</v>
      </c>
      <c r="H27" s="43">
        <f>H28+H31+H32+H33</f>
        <v>128157655</v>
      </c>
      <c r="I27" s="78"/>
    </row>
    <row r="28" spans="1:9" s="33" customFormat="1">
      <c r="A28" s="253"/>
      <c r="B28" s="44"/>
      <c r="C28" s="238">
        <v>1</v>
      </c>
      <c r="D28" s="245" t="s">
        <v>95</v>
      </c>
      <c r="E28" s="54"/>
      <c r="F28" s="48"/>
      <c r="G28" s="43">
        <f>G29+G30</f>
        <v>11428341</v>
      </c>
      <c r="H28" s="43">
        <f>H29+H30</f>
        <v>17142625</v>
      </c>
      <c r="I28" s="78"/>
    </row>
    <row r="29" spans="1:9" s="33" customFormat="1">
      <c r="A29" s="253"/>
      <c r="B29" s="44"/>
      <c r="C29" s="51"/>
      <c r="D29" s="49" t="s">
        <v>48</v>
      </c>
      <c r="E29" s="50" t="s">
        <v>96</v>
      </c>
      <c r="F29" s="48"/>
      <c r="G29" s="43">
        <v>11428341</v>
      </c>
      <c r="H29" s="43">
        <v>17142625</v>
      </c>
      <c r="I29" s="78"/>
    </row>
    <row r="30" spans="1:9" s="33" customFormat="1">
      <c r="A30" s="253"/>
      <c r="B30" s="44"/>
      <c r="C30" s="51"/>
      <c r="D30" s="49" t="s">
        <v>48</v>
      </c>
      <c r="E30" s="50" t="s">
        <v>97</v>
      </c>
      <c r="F30" s="48"/>
      <c r="G30" s="43"/>
      <c r="H30" s="43"/>
      <c r="I30" s="78"/>
    </row>
    <row r="31" spans="1:9" s="33" customFormat="1">
      <c r="A31" s="253"/>
      <c r="B31" s="44"/>
      <c r="C31" s="238">
        <v>2</v>
      </c>
      <c r="D31" s="245" t="s">
        <v>98</v>
      </c>
      <c r="E31" s="47"/>
      <c r="F31" s="48"/>
      <c r="G31" s="43">
        <v>124096780</v>
      </c>
      <c r="H31" s="43">
        <v>111015030</v>
      </c>
      <c r="I31" s="78"/>
    </row>
    <row r="32" spans="1:9" s="33" customFormat="1">
      <c r="A32" s="253"/>
      <c r="B32" s="44"/>
      <c r="C32" s="238">
        <v>3</v>
      </c>
      <c r="D32" s="245" t="s">
        <v>92</v>
      </c>
      <c r="E32" s="47"/>
      <c r="F32" s="48"/>
      <c r="G32" s="43"/>
      <c r="H32" s="43"/>
      <c r="I32" s="78"/>
    </row>
    <row r="33" spans="1:9" s="33" customFormat="1">
      <c r="A33" s="253"/>
      <c r="B33" s="44"/>
      <c r="C33" s="238">
        <v>4</v>
      </c>
      <c r="D33" s="245" t="s">
        <v>99</v>
      </c>
      <c r="E33" s="47"/>
      <c r="F33" s="48"/>
      <c r="G33" s="43"/>
      <c r="H33" s="43"/>
      <c r="I33" s="78"/>
    </row>
    <row r="34" spans="1:9" s="33" customFormat="1">
      <c r="A34" s="253"/>
      <c r="B34" s="44"/>
      <c r="C34" s="358" t="s">
        <v>100</v>
      </c>
      <c r="D34" s="359"/>
      <c r="E34" s="360"/>
      <c r="F34" s="48"/>
      <c r="G34" s="43">
        <f>G9+G27</f>
        <v>146820359</v>
      </c>
      <c r="H34" s="43">
        <f>H9+H27</f>
        <v>142677648</v>
      </c>
      <c r="I34" s="78"/>
    </row>
    <row r="35" spans="1:9" s="33" customFormat="1">
      <c r="A35" s="253"/>
      <c r="B35" s="53" t="s">
        <v>101</v>
      </c>
      <c r="C35" s="358" t="s">
        <v>102</v>
      </c>
      <c r="D35" s="359"/>
      <c r="E35" s="360"/>
      <c r="F35" s="48"/>
      <c r="G35" s="43">
        <f>G36+G37+G38+G39+G40+G41+G42+G43+G44+G45</f>
        <v>49589564</v>
      </c>
      <c r="H35" s="43">
        <f>H36+H37+H38+H39+H40+H41+H42+H43+H44+H45</f>
        <v>48929524</v>
      </c>
      <c r="I35" s="78"/>
    </row>
    <row r="36" spans="1:9" s="33" customFormat="1">
      <c r="A36" s="253"/>
      <c r="B36" s="44"/>
      <c r="C36" s="238">
        <v>1</v>
      </c>
      <c r="D36" s="245" t="s">
        <v>103</v>
      </c>
      <c r="E36" s="47"/>
      <c r="F36" s="48"/>
      <c r="G36" s="43"/>
      <c r="H36" s="43"/>
      <c r="I36" s="78"/>
    </row>
    <row r="37" spans="1:9" s="33" customFormat="1">
      <c r="A37" s="253"/>
      <c r="B37" s="44"/>
      <c r="C37" s="246">
        <v>2</v>
      </c>
      <c r="D37" s="245" t="s">
        <v>104</v>
      </c>
      <c r="E37" s="47"/>
      <c r="F37" s="48"/>
      <c r="G37" s="43"/>
      <c r="H37" s="43"/>
      <c r="I37" s="78"/>
    </row>
    <row r="38" spans="1:9" s="33" customFormat="1">
      <c r="A38" s="253"/>
      <c r="B38" s="44"/>
      <c r="C38" s="238">
        <v>3</v>
      </c>
      <c r="D38" s="245" t="s">
        <v>105</v>
      </c>
      <c r="E38" s="47"/>
      <c r="F38" s="48"/>
      <c r="G38" s="43">
        <f>'[1]Centro 09'!M3</f>
        <v>10000000</v>
      </c>
      <c r="H38" s="43">
        <v>10000000</v>
      </c>
      <c r="I38" s="78"/>
    </row>
    <row r="39" spans="1:9" s="33" customFormat="1">
      <c r="A39" s="253"/>
      <c r="B39" s="44"/>
      <c r="C39" s="246">
        <v>4</v>
      </c>
      <c r="D39" s="245" t="s">
        <v>106</v>
      </c>
      <c r="E39" s="47"/>
      <c r="F39" s="48"/>
      <c r="G39" s="43"/>
      <c r="H39" s="43"/>
      <c r="I39" s="78"/>
    </row>
    <row r="40" spans="1:9" s="33" customFormat="1">
      <c r="A40" s="253"/>
      <c r="B40" s="44"/>
      <c r="C40" s="238">
        <v>5</v>
      </c>
      <c r="D40" s="245" t="s">
        <v>107</v>
      </c>
      <c r="E40" s="47"/>
      <c r="F40" s="48"/>
      <c r="G40" s="43"/>
      <c r="H40" s="43"/>
      <c r="I40" s="78"/>
    </row>
    <row r="41" spans="1:9" s="33" customFormat="1">
      <c r="A41" s="253"/>
      <c r="B41" s="44"/>
      <c r="C41" s="246">
        <v>6</v>
      </c>
      <c r="D41" s="245" t="s">
        <v>108</v>
      </c>
      <c r="E41" s="47"/>
      <c r="F41" s="48"/>
      <c r="G41" s="43"/>
      <c r="H41" s="43"/>
      <c r="I41" s="78"/>
    </row>
    <row r="42" spans="1:9" s="33" customFormat="1">
      <c r="A42" s="253"/>
      <c r="B42" s="44"/>
      <c r="C42" s="238">
        <v>7</v>
      </c>
      <c r="D42" s="245" t="s">
        <v>109</v>
      </c>
      <c r="E42" s="47"/>
      <c r="F42" s="48"/>
      <c r="G42" s="43">
        <f>'[1]Centro 09'!M4</f>
        <v>1292887</v>
      </c>
      <c r="H42" s="43">
        <v>1292887</v>
      </c>
      <c r="I42" s="78"/>
    </row>
    <row r="43" spans="1:9" s="33" customFormat="1">
      <c r="A43" s="253"/>
      <c r="B43" s="44"/>
      <c r="C43" s="246">
        <v>8</v>
      </c>
      <c r="D43" s="245" t="s">
        <v>110</v>
      </c>
      <c r="E43" s="47"/>
      <c r="F43" s="48"/>
      <c r="G43" s="43">
        <f>'[1]Centro 09'!M5</f>
        <v>0</v>
      </c>
      <c r="H43" s="43">
        <f>'[1]Centro 09'!V5</f>
        <v>0</v>
      </c>
      <c r="I43" s="78"/>
    </row>
    <row r="44" spans="1:9" s="33" customFormat="1">
      <c r="A44" s="253"/>
      <c r="B44" s="44"/>
      <c r="C44" s="238">
        <v>9</v>
      </c>
      <c r="D44" s="245" t="s">
        <v>111</v>
      </c>
      <c r="E44" s="47"/>
      <c r="F44" s="48"/>
      <c r="G44" s="43">
        <v>37636637</v>
      </c>
      <c r="H44" s="43">
        <v>37636637</v>
      </c>
      <c r="I44" s="78"/>
    </row>
    <row r="45" spans="1:9" s="33" customFormat="1">
      <c r="A45" s="253"/>
      <c r="B45" s="44"/>
      <c r="C45" s="246">
        <v>10</v>
      </c>
      <c r="D45" s="245" t="s">
        <v>112</v>
      </c>
      <c r="E45" s="47"/>
      <c r="F45" s="48"/>
      <c r="G45" s="43">
        <v>660040</v>
      </c>
      <c r="H45" s="43">
        <v>0</v>
      </c>
      <c r="I45" s="78"/>
    </row>
    <row r="46" spans="1:9" s="33" customFormat="1">
      <c r="A46" s="253"/>
      <c r="B46" s="44"/>
      <c r="C46" s="246"/>
      <c r="D46" s="245"/>
      <c r="E46" s="47"/>
      <c r="F46" s="48"/>
      <c r="G46" s="43"/>
      <c r="H46" s="43"/>
      <c r="I46" s="78"/>
    </row>
    <row r="47" spans="1:9" s="33" customFormat="1">
      <c r="A47" s="253"/>
      <c r="B47" s="44"/>
      <c r="C47" s="246"/>
      <c r="D47" s="245"/>
      <c r="E47" s="47"/>
      <c r="F47" s="48"/>
      <c r="G47" s="43"/>
      <c r="H47" s="43"/>
      <c r="I47" s="78"/>
    </row>
    <row r="48" spans="1:9" s="33" customFormat="1">
      <c r="A48" s="253"/>
      <c r="B48" s="44"/>
      <c r="C48" s="246"/>
      <c r="D48" s="245"/>
      <c r="E48" s="47"/>
      <c r="F48" s="48"/>
      <c r="G48" s="43"/>
      <c r="H48" s="43"/>
      <c r="I48" s="78"/>
    </row>
    <row r="49" spans="1:9" s="33" customFormat="1">
      <c r="A49" s="253"/>
      <c r="B49" s="44"/>
      <c r="C49" s="246"/>
      <c r="D49" s="245"/>
      <c r="E49" s="47"/>
      <c r="F49" s="48"/>
      <c r="G49" s="43"/>
      <c r="H49" s="43"/>
      <c r="I49" s="78"/>
    </row>
    <row r="50" spans="1:9" s="33" customFormat="1">
      <c r="A50" s="253"/>
      <c r="B50" s="44"/>
      <c r="C50" s="246"/>
      <c r="D50" s="245"/>
      <c r="E50" s="47"/>
      <c r="F50" s="48"/>
      <c r="G50" s="43"/>
      <c r="H50" s="43"/>
      <c r="I50" s="78"/>
    </row>
    <row r="51" spans="1:9" s="33" customFormat="1">
      <c r="A51" s="253"/>
      <c r="B51" s="44"/>
      <c r="C51" s="246"/>
      <c r="D51" s="245"/>
      <c r="E51" s="47"/>
      <c r="F51" s="48"/>
      <c r="G51" s="43"/>
      <c r="H51" s="43"/>
      <c r="I51" s="78"/>
    </row>
    <row r="52" spans="1:9" s="33" customFormat="1">
      <c r="A52" s="253"/>
      <c r="B52" s="44"/>
      <c r="C52" s="246"/>
      <c r="D52" s="245"/>
      <c r="E52" s="47"/>
      <c r="F52" s="48"/>
      <c r="G52" s="43"/>
      <c r="H52" s="43"/>
      <c r="I52" s="78"/>
    </row>
    <row r="53" spans="1:9" s="33" customFormat="1">
      <c r="A53" s="253"/>
      <c r="B53" s="44"/>
      <c r="C53" s="246"/>
      <c r="D53" s="245"/>
      <c r="E53" s="47"/>
      <c r="F53" s="48"/>
      <c r="G53" s="43"/>
      <c r="H53" s="43"/>
      <c r="I53" s="78"/>
    </row>
    <row r="54" spans="1:9" s="33" customFormat="1">
      <c r="A54" s="253"/>
      <c r="B54" s="44"/>
      <c r="C54" s="358" t="s">
        <v>113</v>
      </c>
      <c r="D54" s="359"/>
      <c r="E54" s="360"/>
      <c r="F54" s="48"/>
      <c r="G54" s="43">
        <f>G34+G35</f>
        <v>196409923</v>
      </c>
      <c r="H54" s="43">
        <f>H34+H35</f>
        <v>191607172</v>
      </c>
      <c r="I54" s="78"/>
    </row>
    <row r="55" spans="1:9" s="33" customFormat="1">
      <c r="A55" s="253"/>
      <c r="B55" s="55"/>
      <c r="C55" s="55"/>
      <c r="D55" s="58"/>
      <c r="E55" s="56"/>
      <c r="F55" s="56"/>
      <c r="G55" s="57"/>
      <c r="H55" s="57"/>
      <c r="I55" s="78"/>
    </row>
    <row r="56" spans="1:9" s="33" customFormat="1">
      <c r="A56" s="253"/>
      <c r="B56" s="55"/>
      <c r="C56" s="55"/>
      <c r="D56" s="58"/>
      <c r="E56" s="56"/>
      <c r="F56" s="56"/>
      <c r="G56" s="57"/>
      <c r="H56" s="57"/>
      <c r="I56" s="78"/>
    </row>
    <row r="57" spans="1:9" s="33" customFormat="1">
      <c r="A57" s="253"/>
      <c r="B57" s="55"/>
      <c r="C57" s="55"/>
      <c r="D57" s="58"/>
      <c r="E57" s="56"/>
      <c r="F57" s="56"/>
      <c r="G57" s="57"/>
      <c r="H57" s="57"/>
      <c r="I57" s="78"/>
    </row>
    <row r="58" spans="1:9" s="33" customFormat="1">
      <c r="A58" s="259"/>
      <c r="B58" s="241"/>
      <c r="C58" s="241"/>
      <c r="D58" s="260"/>
      <c r="E58" s="261"/>
      <c r="F58" s="261"/>
      <c r="G58" s="262"/>
      <c r="H58" s="262"/>
      <c r="I58" s="76"/>
    </row>
    <row r="59" spans="1:9" s="33" customFormat="1">
      <c r="B59" s="55"/>
      <c r="C59" s="55"/>
      <c r="D59" s="58"/>
      <c r="E59" s="56"/>
      <c r="F59" s="56"/>
      <c r="G59" s="57"/>
      <c r="H59" s="57"/>
    </row>
    <row r="60" spans="1:9" s="33" customFormat="1">
      <c r="B60" s="55"/>
      <c r="C60" s="55"/>
      <c r="D60" s="58"/>
      <c r="E60" s="56"/>
      <c r="F60" s="56"/>
      <c r="G60" s="57"/>
      <c r="H60" s="57"/>
    </row>
    <row r="61" spans="1:9" s="33" customFormat="1">
      <c r="B61" s="55"/>
      <c r="C61" s="55"/>
      <c r="D61" s="58"/>
      <c r="E61" s="56"/>
      <c r="F61" s="56"/>
      <c r="G61" s="57"/>
      <c r="H61" s="57"/>
    </row>
    <row r="62" spans="1:9" s="33" customFormat="1">
      <c r="B62" s="55"/>
      <c r="C62" s="55"/>
      <c r="D62" s="58"/>
      <c r="E62" s="56"/>
      <c r="F62" s="56"/>
      <c r="G62" s="57"/>
      <c r="H62" s="57"/>
    </row>
    <row r="63" spans="1:9" s="33" customFormat="1">
      <c r="B63" s="55"/>
      <c r="C63" s="55"/>
      <c r="D63" s="58"/>
      <c r="E63" s="56"/>
      <c r="F63" s="56"/>
      <c r="G63" s="57"/>
      <c r="H63" s="57"/>
    </row>
    <row r="64" spans="1:9" s="33" customFormat="1">
      <c r="B64" s="55"/>
      <c r="C64" s="55"/>
      <c r="D64" s="55"/>
      <c r="E64" s="55"/>
      <c r="F64" s="56"/>
      <c r="G64" s="57"/>
      <c r="H64" s="57"/>
    </row>
    <row r="65" spans="2:8">
      <c r="B65" s="59"/>
      <c r="C65" s="59"/>
      <c r="D65" s="60"/>
      <c r="E65" s="21"/>
      <c r="F65" s="21"/>
      <c r="G65" s="61"/>
      <c r="H65" s="61"/>
    </row>
  </sheetData>
  <mergeCells count="9">
    <mergeCell ref="C34:E34"/>
    <mergeCell ref="C35:E35"/>
    <mergeCell ref="C54:E54"/>
    <mergeCell ref="B5:H5"/>
    <mergeCell ref="B7:B8"/>
    <mergeCell ref="C7:E8"/>
    <mergeCell ref="F7:F8"/>
    <mergeCell ref="C9:E9"/>
    <mergeCell ref="C27:E27"/>
  </mergeCells>
  <pageMargins left="0" right="0" top="0.25" bottom="0.2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K51"/>
  <sheetViews>
    <sheetView workbookViewId="0">
      <selection activeCell="F48" sqref="F48"/>
    </sheetView>
  </sheetViews>
  <sheetFormatPr defaultRowHeight="12.75"/>
  <cols>
    <col min="1" max="1" width="2.5703125" style="1" customWidth="1"/>
    <col min="2" max="2" width="6.7109375" style="31" customWidth="1"/>
    <col min="3" max="4" width="9.140625" style="31"/>
    <col min="5" max="5" width="40.85546875" style="1" customWidth="1"/>
    <col min="6" max="6" width="12.85546875" style="32" customWidth="1"/>
    <col min="7" max="7" width="13.28515625" style="32" customWidth="1"/>
    <col min="8" max="9" width="9.140625" style="1"/>
    <col min="10" max="10" width="9.140625" style="70"/>
    <col min="11" max="16384" width="9.140625" style="1"/>
  </cols>
  <sheetData>
    <row r="2" spans="1:10">
      <c r="A2" s="2"/>
      <c r="B2" s="198"/>
      <c r="C2" s="198"/>
      <c r="D2" s="198"/>
      <c r="E2" s="3"/>
      <c r="F2" s="252"/>
      <c r="G2" s="252"/>
      <c r="H2" s="4"/>
    </row>
    <row r="3" spans="1:10">
      <c r="A3" s="20"/>
      <c r="B3" s="59"/>
      <c r="C3" s="59"/>
      <c r="D3" s="59"/>
      <c r="E3" s="21"/>
      <c r="F3" s="61"/>
      <c r="G3" s="61"/>
      <c r="H3" s="22"/>
    </row>
    <row r="4" spans="1:10" s="33" customFormat="1" ht="18">
      <c r="A4" s="253"/>
      <c r="B4" s="255" t="s">
        <v>115</v>
      </c>
      <c r="C4" s="255"/>
      <c r="D4" s="256"/>
      <c r="E4" s="257"/>
      <c r="F4" s="56"/>
      <c r="G4" s="258" t="s">
        <v>38</v>
      </c>
      <c r="H4" s="78"/>
      <c r="J4" s="69"/>
    </row>
    <row r="5" spans="1:10" s="33" customFormat="1" ht="18">
      <c r="A5" s="253"/>
      <c r="B5" s="255"/>
      <c r="C5" s="255"/>
      <c r="D5" s="256"/>
      <c r="E5" s="257"/>
      <c r="F5" s="258"/>
      <c r="G5" s="57"/>
      <c r="H5" s="78"/>
      <c r="J5" s="69"/>
    </row>
    <row r="6" spans="1:10" s="33" customFormat="1" ht="18">
      <c r="A6" s="253"/>
      <c r="B6" s="380" t="s">
        <v>149</v>
      </c>
      <c r="C6" s="380"/>
      <c r="D6" s="380"/>
      <c r="E6" s="380"/>
      <c r="F6" s="380"/>
      <c r="G6" s="380"/>
      <c r="H6" s="78"/>
      <c r="J6" s="69"/>
    </row>
    <row r="7" spans="1:10" s="33" customFormat="1" ht="15">
      <c r="A7" s="253"/>
      <c r="B7" s="381" t="s">
        <v>116</v>
      </c>
      <c r="C7" s="381"/>
      <c r="D7" s="381"/>
      <c r="E7" s="381"/>
      <c r="F7" s="381"/>
      <c r="G7" s="381"/>
      <c r="H7" s="78"/>
      <c r="J7" s="69"/>
    </row>
    <row r="8" spans="1:10">
      <c r="A8" s="20"/>
      <c r="B8" s="59"/>
      <c r="C8" s="59"/>
      <c r="D8" s="59"/>
      <c r="E8" s="21"/>
      <c r="F8" s="61"/>
      <c r="G8" s="61"/>
      <c r="H8" s="22"/>
    </row>
    <row r="9" spans="1:10" s="33" customFormat="1">
      <c r="A9" s="253"/>
      <c r="B9" s="382" t="s">
        <v>39</v>
      </c>
      <c r="C9" s="384" t="s">
        <v>117</v>
      </c>
      <c r="D9" s="385"/>
      <c r="E9" s="386"/>
      <c r="F9" s="62" t="s">
        <v>42</v>
      </c>
      <c r="G9" s="62" t="s">
        <v>42</v>
      </c>
      <c r="H9" s="78"/>
      <c r="J9" s="69"/>
    </row>
    <row r="10" spans="1:10" s="33" customFormat="1">
      <c r="A10" s="253"/>
      <c r="B10" s="383"/>
      <c r="C10" s="387"/>
      <c r="D10" s="388"/>
      <c r="E10" s="389"/>
      <c r="F10" s="63" t="s">
        <v>43</v>
      </c>
      <c r="G10" s="64" t="s">
        <v>44</v>
      </c>
      <c r="H10" s="78"/>
      <c r="J10" s="69" t="s">
        <v>143</v>
      </c>
    </row>
    <row r="11" spans="1:10" s="33" customFormat="1">
      <c r="A11" s="253"/>
      <c r="B11" s="44">
        <v>1</v>
      </c>
      <c r="C11" s="374" t="s">
        <v>118</v>
      </c>
      <c r="D11" s="375"/>
      <c r="E11" s="376"/>
      <c r="F11" s="65">
        <v>22674225</v>
      </c>
      <c r="G11" s="65">
        <v>31440800</v>
      </c>
      <c r="H11" s="78"/>
      <c r="J11" s="69">
        <v>701.70500000000004</v>
      </c>
    </row>
    <row r="12" spans="1:10" s="33" customFormat="1">
      <c r="A12" s="253"/>
      <c r="B12" s="44">
        <v>2</v>
      </c>
      <c r="C12" s="374" t="s">
        <v>119</v>
      </c>
      <c r="D12" s="375"/>
      <c r="E12" s="376"/>
      <c r="F12" s="65">
        <v>0</v>
      </c>
      <c r="G12" s="65">
        <v>0</v>
      </c>
      <c r="H12" s="78"/>
      <c r="J12" s="69" t="s">
        <v>144</v>
      </c>
    </row>
    <row r="13" spans="1:10" s="33" customFormat="1">
      <c r="A13" s="253"/>
      <c r="B13" s="239">
        <v>3</v>
      </c>
      <c r="C13" s="374" t="s">
        <v>120</v>
      </c>
      <c r="D13" s="375"/>
      <c r="E13" s="376"/>
      <c r="F13" s="248">
        <v>-3427837</v>
      </c>
      <c r="G13" s="248"/>
      <c r="H13" s="78"/>
      <c r="J13" s="69">
        <v>71</v>
      </c>
    </row>
    <row r="14" spans="1:10" s="33" customFormat="1">
      <c r="A14" s="253"/>
      <c r="B14" s="239">
        <v>4</v>
      </c>
      <c r="C14" s="374" t="s">
        <v>121</v>
      </c>
      <c r="D14" s="375"/>
      <c r="E14" s="376"/>
      <c r="F14" s="248">
        <v>8752595</v>
      </c>
      <c r="G14" s="248">
        <v>8068309</v>
      </c>
      <c r="H14" s="78"/>
      <c r="J14" s="69" t="s">
        <v>145</v>
      </c>
    </row>
    <row r="15" spans="1:10" s="33" customFormat="1">
      <c r="A15" s="253"/>
      <c r="B15" s="239">
        <v>5</v>
      </c>
      <c r="C15" s="374" t="s">
        <v>122</v>
      </c>
      <c r="D15" s="375"/>
      <c r="E15" s="376"/>
      <c r="F15" s="248">
        <f>F16+F17</f>
        <v>3247028</v>
      </c>
      <c r="G15" s="248">
        <v>7625283</v>
      </c>
      <c r="H15" s="78"/>
      <c r="J15" s="69">
        <v>641.64800000000002</v>
      </c>
    </row>
    <row r="16" spans="1:10" s="33" customFormat="1">
      <c r="A16" s="253"/>
      <c r="B16" s="239"/>
      <c r="C16" s="242"/>
      <c r="D16" s="372" t="s">
        <v>7</v>
      </c>
      <c r="E16" s="373"/>
      <c r="F16" s="248">
        <v>2812000</v>
      </c>
      <c r="G16" s="248">
        <v>6580200</v>
      </c>
      <c r="H16" s="78"/>
      <c r="J16" s="69">
        <v>641</v>
      </c>
    </row>
    <row r="17" spans="1:11" s="33" customFormat="1">
      <c r="A17" s="253"/>
      <c r="B17" s="239"/>
      <c r="C17" s="242"/>
      <c r="D17" s="372" t="s">
        <v>123</v>
      </c>
      <c r="E17" s="373"/>
      <c r="F17" s="248">
        <v>435028</v>
      </c>
      <c r="G17" s="248">
        <v>1045083</v>
      </c>
      <c r="H17" s="78"/>
      <c r="J17" s="69">
        <v>644</v>
      </c>
    </row>
    <row r="18" spans="1:11" s="33" customFormat="1">
      <c r="A18" s="253"/>
      <c r="B18" s="44">
        <v>6</v>
      </c>
      <c r="C18" s="374" t="s">
        <v>124</v>
      </c>
      <c r="D18" s="375"/>
      <c r="E18" s="376"/>
      <c r="F18" s="65">
        <v>864398</v>
      </c>
      <c r="G18" s="65">
        <v>2034263</v>
      </c>
      <c r="H18" s="78"/>
      <c r="J18" s="69" t="s">
        <v>146</v>
      </c>
    </row>
    <row r="19" spans="1:11" s="33" customFormat="1">
      <c r="A19" s="253"/>
      <c r="B19" s="44">
        <v>7</v>
      </c>
      <c r="C19" s="374" t="s">
        <v>125</v>
      </c>
      <c r="D19" s="375"/>
      <c r="E19" s="376"/>
      <c r="F19" s="65">
        <v>4057849</v>
      </c>
      <c r="G19" s="65">
        <v>10869091</v>
      </c>
      <c r="H19" s="78"/>
      <c r="J19" s="69">
        <v>61.63</v>
      </c>
    </row>
    <row r="20" spans="1:11" s="33" customFormat="1">
      <c r="A20" s="253"/>
      <c r="B20" s="44">
        <v>8</v>
      </c>
      <c r="C20" s="358" t="s">
        <v>126</v>
      </c>
      <c r="D20" s="359"/>
      <c r="E20" s="360"/>
      <c r="F20" s="65">
        <f>F14+F15+F18+F19</f>
        <v>16921870</v>
      </c>
      <c r="G20" s="65">
        <f>G14+G15+G18+G19</f>
        <v>28596946</v>
      </c>
      <c r="H20" s="78"/>
      <c r="J20" s="69"/>
    </row>
    <row r="21" spans="1:11" s="33" customFormat="1">
      <c r="A21" s="253"/>
      <c r="B21" s="44">
        <v>9</v>
      </c>
      <c r="C21" s="377" t="s">
        <v>127</v>
      </c>
      <c r="D21" s="378"/>
      <c r="E21" s="379"/>
      <c r="F21" s="65">
        <f>(F11+F13)-F20</f>
        <v>2324518</v>
      </c>
      <c r="G21" s="65">
        <f>(G11+G12+G13)-G20</f>
        <v>2843854</v>
      </c>
      <c r="H21" s="78"/>
      <c r="J21" s="69"/>
    </row>
    <row r="22" spans="1:11" s="33" customFormat="1">
      <c r="A22" s="253"/>
      <c r="B22" s="44">
        <v>10</v>
      </c>
      <c r="C22" s="374" t="s">
        <v>128</v>
      </c>
      <c r="D22" s="375"/>
      <c r="E22" s="376"/>
      <c r="F22" s="65">
        <v>0</v>
      </c>
      <c r="G22" s="65">
        <v>0</v>
      </c>
      <c r="H22" s="78"/>
      <c r="J22" s="69">
        <v>761.66099999999994</v>
      </c>
    </row>
    <row r="23" spans="1:11" s="33" customFormat="1">
      <c r="A23" s="253"/>
      <c r="B23" s="44">
        <v>11</v>
      </c>
      <c r="C23" s="374" t="s">
        <v>129</v>
      </c>
      <c r="D23" s="375"/>
      <c r="E23" s="376"/>
      <c r="F23" s="65">
        <v>0</v>
      </c>
      <c r="G23" s="65">
        <v>0</v>
      </c>
      <c r="H23" s="78"/>
      <c r="J23" s="69">
        <v>762.66200000000003</v>
      </c>
    </row>
    <row r="24" spans="1:11" s="33" customFormat="1" ht="15">
      <c r="A24" s="253"/>
      <c r="B24" s="44">
        <v>12</v>
      </c>
      <c r="C24" s="390" t="s">
        <v>130</v>
      </c>
      <c r="D24" s="375"/>
      <c r="E24" s="376"/>
      <c r="F24" s="65">
        <f>F25+F26+F27+F28</f>
        <v>-1591140</v>
      </c>
      <c r="G24" s="65">
        <f>G25+G26+G27+G28</f>
        <v>-2207646</v>
      </c>
      <c r="H24" s="78"/>
      <c r="J24" s="69"/>
    </row>
    <row r="25" spans="1:11" s="33" customFormat="1">
      <c r="A25" s="253"/>
      <c r="B25" s="44"/>
      <c r="C25" s="66">
        <v>121</v>
      </c>
      <c r="D25" s="372" t="s">
        <v>131</v>
      </c>
      <c r="E25" s="373"/>
      <c r="F25" s="65"/>
      <c r="G25" s="65"/>
      <c r="H25" s="78"/>
      <c r="J25" s="69" t="s">
        <v>147</v>
      </c>
    </row>
    <row r="26" spans="1:11" s="33" customFormat="1">
      <c r="A26" s="253"/>
      <c r="B26" s="44"/>
      <c r="C26" s="242">
        <v>122</v>
      </c>
      <c r="D26" s="372" t="s">
        <v>132</v>
      </c>
      <c r="E26" s="373"/>
      <c r="F26" s="65">
        <v>-1508908</v>
      </c>
      <c r="G26" s="65">
        <v>-2146676</v>
      </c>
      <c r="H26" s="78"/>
      <c r="J26" s="69">
        <v>767.66700000000003</v>
      </c>
    </row>
    <row r="27" spans="1:11" s="33" customFormat="1">
      <c r="A27" s="253"/>
      <c r="B27" s="44"/>
      <c r="C27" s="242">
        <v>123</v>
      </c>
      <c r="D27" s="372" t="s">
        <v>133</v>
      </c>
      <c r="E27" s="373"/>
      <c r="F27" s="65">
        <f>'[1]Centro 09'!J54-'[1]Centro 09'!O48</f>
        <v>0</v>
      </c>
      <c r="G27" s="65">
        <v>0</v>
      </c>
      <c r="H27" s="78"/>
      <c r="J27" s="69">
        <v>769.66899999999998</v>
      </c>
    </row>
    <row r="28" spans="1:11" s="33" customFormat="1">
      <c r="A28" s="253"/>
      <c r="B28" s="44"/>
      <c r="C28" s="242">
        <v>124</v>
      </c>
      <c r="D28" s="372" t="s">
        <v>134</v>
      </c>
      <c r="E28" s="373"/>
      <c r="F28" s="65">
        <v>-82232</v>
      </c>
      <c r="G28" s="65">
        <v>-60970</v>
      </c>
      <c r="H28" s="78"/>
      <c r="J28" s="69">
        <v>768.66800000000001</v>
      </c>
      <c r="K28" s="71" t="s">
        <v>148</v>
      </c>
    </row>
    <row r="29" spans="1:11" s="33" customFormat="1">
      <c r="A29" s="253"/>
      <c r="B29" s="44">
        <v>13</v>
      </c>
      <c r="C29" s="377" t="s">
        <v>135</v>
      </c>
      <c r="D29" s="378"/>
      <c r="E29" s="379"/>
      <c r="F29" s="65">
        <f>F22+F23+F24</f>
        <v>-1591140</v>
      </c>
      <c r="G29" s="65">
        <f>G22+G23+G24</f>
        <v>-2207646</v>
      </c>
      <c r="H29" s="78"/>
      <c r="J29" s="69"/>
    </row>
    <row r="30" spans="1:11" s="33" customFormat="1">
      <c r="A30" s="253"/>
      <c r="B30" s="44">
        <v>14</v>
      </c>
      <c r="C30" s="377" t="s">
        <v>136</v>
      </c>
      <c r="D30" s="378"/>
      <c r="E30" s="379"/>
      <c r="F30" s="65">
        <f>F21+F29</f>
        <v>733378</v>
      </c>
      <c r="G30" s="65">
        <f>G21+G29</f>
        <v>636208</v>
      </c>
      <c r="H30" s="78"/>
      <c r="J30" s="69"/>
    </row>
    <row r="31" spans="1:11" s="33" customFormat="1">
      <c r="A31" s="253"/>
      <c r="B31" s="44">
        <v>15</v>
      </c>
      <c r="C31" s="374" t="s">
        <v>137</v>
      </c>
      <c r="D31" s="375"/>
      <c r="E31" s="376"/>
      <c r="F31" s="65">
        <v>73338</v>
      </c>
      <c r="G31" s="65">
        <v>63621</v>
      </c>
      <c r="H31" s="78"/>
      <c r="J31" s="69">
        <v>69</v>
      </c>
    </row>
    <row r="32" spans="1:11" s="33" customFormat="1">
      <c r="A32" s="253"/>
      <c r="B32" s="44">
        <v>16</v>
      </c>
      <c r="C32" s="377" t="s">
        <v>138</v>
      </c>
      <c r="D32" s="378"/>
      <c r="E32" s="379"/>
      <c r="F32" s="65">
        <f>F30-F31</f>
        <v>660040</v>
      </c>
      <c r="G32" s="65">
        <f>G30-G31</f>
        <v>572587</v>
      </c>
      <c r="H32" s="78"/>
      <c r="J32" s="69"/>
    </row>
    <row r="33" spans="1:10" s="33" customFormat="1">
      <c r="A33" s="253"/>
      <c r="B33" s="44">
        <v>17</v>
      </c>
      <c r="C33" s="374" t="s">
        <v>139</v>
      </c>
      <c r="D33" s="375"/>
      <c r="E33" s="376"/>
      <c r="F33" s="65">
        <v>0</v>
      </c>
      <c r="G33" s="65">
        <v>0</v>
      </c>
      <c r="H33" s="78"/>
      <c r="J33" s="69"/>
    </row>
    <row r="34" spans="1:10" s="33" customFormat="1">
      <c r="A34" s="253"/>
      <c r="B34" s="55"/>
      <c r="C34" s="55"/>
      <c r="D34" s="55"/>
      <c r="E34" s="56"/>
      <c r="F34" s="57"/>
      <c r="G34" s="57"/>
      <c r="H34" s="78"/>
      <c r="J34" s="72"/>
    </row>
    <row r="35" spans="1:10" s="33" customFormat="1">
      <c r="A35" s="253"/>
      <c r="B35" s="55"/>
      <c r="C35" s="55"/>
      <c r="D35" s="55"/>
      <c r="E35" s="56"/>
      <c r="F35" s="57"/>
      <c r="G35" s="57"/>
      <c r="H35" s="78"/>
      <c r="J35" s="72"/>
    </row>
    <row r="36" spans="1:10" s="33" customFormat="1">
      <c r="A36" s="253"/>
      <c r="B36" s="55"/>
      <c r="C36" s="55"/>
      <c r="D36" s="55"/>
      <c r="E36" s="56"/>
      <c r="F36" s="57"/>
      <c r="G36" s="57"/>
      <c r="H36" s="78"/>
      <c r="J36" s="69"/>
    </row>
    <row r="37" spans="1:10" s="33" customFormat="1">
      <c r="A37" s="253"/>
      <c r="B37" s="55"/>
      <c r="C37" s="56"/>
      <c r="D37" s="56"/>
      <c r="E37" s="48" t="s">
        <v>136</v>
      </c>
      <c r="F37" s="43">
        <f>F30</f>
        <v>733378</v>
      </c>
      <c r="G37" s="56"/>
      <c r="H37" s="78"/>
      <c r="J37" s="69"/>
    </row>
    <row r="38" spans="1:10" s="33" customFormat="1">
      <c r="A38" s="253"/>
      <c r="B38" s="55"/>
      <c r="C38" s="55"/>
      <c r="D38" s="56"/>
      <c r="E38" s="273" t="s">
        <v>140</v>
      </c>
      <c r="F38" s="43">
        <v>0</v>
      </c>
      <c r="G38" s="57"/>
      <c r="H38" s="78"/>
      <c r="J38" s="69"/>
    </row>
    <row r="39" spans="1:10" s="33" customFormat="1">
      <c r="A39" s="253"/>
      <c r="B39" s="55"/>
      <c r="C39" s="55"/>
      <c r="D39" s="55"/>
      <c r="E39" s="48" t="s">
        <v>141</v>
      </c>
      <c r="F39" s="43">
        <f>F37+F38</f>
        <v>733378</v>
      </c>
      <c r="G39" s="57"/>
      <c r="H39" s="78"/>
      <c r="J39" s="69"/>
    </row>
    <row r="40" spans="1:10" s="33" customFormat="1">
      <c r="A40" s="253"/>
      <c r="B40" s="55"/>
      <c r="C40" s="55"/>
      <c r="D40" s="55"/>
      <c r="E40" s="48" t="s">
        <v>142</v>
      </c>
      <c r="F40" s="43">
        <f>F39*10%</f>
        <v>73337.8</v>
      </c>
      <c r="G40" s="57"/>
      <c r="H40" s="78"/>
      <c r="J40" s="69"/>
    </row>
    <row r="41" spans="1:10" s="33" customFormat="1">
      <c r="A41" s="253"/>
      <c r="B41" s="55"/>
      <c r="C41" s="55"/>
      <c r="D41" s="55"/>
      <c r="E41" s="48" t="s">
        <v>138</v>
      </c>
      <c r="F41" s="43">
        <f>F37-F40</f>
        <v>660040.19999999995</v>
      </c>
      <c r="G41" s="57"/>
      <c r="H41" s="78"/>
      <c r="J41" s="69"/>
    </row>
    <row r="42" spans="1:10" s="33" customFormat="1">
      <c r="A42" s="253"/>
      <c r="B42" s="55"/>
      <c r="C42" s="55"/>
      <c r="D42" s="55"/>
      <c r="E42" s="56"/>
      <c r="F42" s="57"/>
      <c r="G42" s="57"/>
      <c r="H42" s="78"/>
      <c r="J42" s="69"/>
    </row>
    <row r="43" spans="1:10" s="33" customFormat="1">
      <c r="A43" s="253"/>
      <c r="B43" s="55"/>
      <c r="C43" s="55"/>
      <c r="D43" s="55"/>
      <c r="E43" s="55"/>
      <c r="F43" s="57"/>
      <c r="G43" s="57"/>
      <c r="H43" s="78"/>
      <c r="J43" s="69"/>
    </row>
    <row r="44" spans="1:10">
      <c r="A44" s="20"/>
      <c r="B44" s="59"/>
      <c r="C44" s="59"/>
      <c r="D44" s="59"/>
      <c r="E44" s="21"/>
      <c r="F44" s="61"/>
      <c r="G44" s="61"/>
      <c r="H44" s="22"/>
    </row>
    <row r="45" spans="1:10">
      <c r="A45" s="20"/>
      <c r="B45" s="59"/>
      <c r="C45" s="59"/>
      <c r="D45" s="59"/>
      <c r="E45" s="21"/>
      <c r="F45" s="61"/>
      <c r="G45" s="61"/>
      <c r="H45" s="22"/>
    </row>
    <row r="46" spans="1:10">
      <c r="A46" s="20"/>
      <c r="B46" s="59"/>
      <c r="C46" s="59"/>
      <c r="D46" s="59"/>
      <c r="E46" s="21"/>
      <c r="F46" s="61"/>
      <c r="G46" s="61"/>
      <c r="H46" s="22"/>
    </row>
    <row r="47" spans="1:10">
      <c r="A47" s="20"/>
      <c r="B47" s="59"/>
      <c r="C47" s="59"/>
      <c r="D47" s="59"/>
      <c r="E47" s="21"/>
      <c r="F47" s="61"/>
      <c r="G47" s="61"/>
      <c r="H47" s="22"/>
    </row>
    <row r="48" spans="1:10">
      <c r="A48" s="20"/>
      <c r="B48" s="59"/>
      <c r="C48" s="59"/>
      <c r="D48" s="59"/>
      <c r="E48" s="21"/>
      <c r="F48" s="61"/>
      <c r="G48" s="61"/>
      <c r="H48" s="22"/>
    </row>
    <row r="49" spans="1:8">
      <c r="A49" s="20"/>
      <c r="B49" s="59"/>
      <c r="C49" s="59"/>
      <c r="D49" s="59"/>
      <c r="E49" s="21"/>
      <c r="F49" s="61"/>
      <c r="G49" s="61"/>
      <c r="H49" s="22"/>
    </row>
    <row r="50" spans="1:8">
      <c r="A50" s="20"/>
      <c r="B50" s="59"/>
      <c r="C50" s="59"/>
      <c r="D50" s="59"/>
      <c r="E50" s="21"/>
      <c r="F50" s="61"/>
      <c r="G50" s="61"/>
      <c r="H50" s="22"/>
    </row>
    <row r="51" spans="1:8">
      <c r="A51" s="28"/>
      <c r="B51" s="202"/>
      <c r="C51" s="202"/>
      <c r="D51" s="202"/>
      <c r="E51" s="29"/>
      <c r="F51" s="254"/>
      <c r="G51" s="254"/>
      <c r="H51" s="30"/>
    </row>
  </sheetData>
  <mergeCells count="27">
    <mergeCell ref="C33:E33"/>
    <mergeCell ref="C22:E22"/>
    <mergeCell ref="C29:E29"/>
    <mergeCell ref="C30:E30"/>
    <mergeCell ref="C31:E31"/>
    <mergeCell ref="C32:E32"/>
    <mergeCell ref="C23:E23"/>
    <mergeCell ref="D25:E25"/>
    <mergeCell ref="D26:E26"/>
    <mergeCell ref="D27:E27"/>
    <mergeCell ref="D28:E28"/>
    <mergeCell ref="C24:E24"/>
    <mergeCell ref="B6:G6"/>
    <mergeCell ref="B7:G7"/>
    <mergeCell ref="B9:B10"/>
    <mergeCell ref="C9:E10"/>
    <mergeCell ref="C11:E11"/>
    <mergeCell ref="C12:E12"/>
    <mergeCell ref="C13:E13"/>
    <mergeCell ref="C14:E14"/>
    <mergeCell ref="C15:E15"/>
    <mergeCell ref="D16:E16"/>
    <mergeCell ref="D17:E17"/>
    <mergeCell ref="C18:E18"/>
    <mergeCell ref="C19:E19"/>
    <mergeCell ref="C20:E20"/>
    <mergeCell ref="C21:E21"/>
  </mergeCells>
  <pageMargins left="0" right="0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J56"/>
  <sheetViews>
    <sheetView workbookViewId="0">
      <selection activeCell="F44" sqref="F44"/>
    </sheetView>
  </sheetViews>
  <sheetFormatPr defaultRowHeight="12.75"/>
  <cols>
    <col min="1" max="1" width="4.28515625" style="1" customWidth="1"/>
    <col min="2" max="2" width="6.5703125" style="31" customWidth="1"/>
    <col min="3" max="3" width="6.85546875" style="31" customWidth="1"/>
    <col min="4" max="4" width="9.140625" style="31"/>
    <col min="5" max="5" width="37.85546875" style="1" customWidth="1"/>
    <col min="6" max="6" width="13.28515625" style="32" customWidth="1"/>
    <col min="7" max="7" width="13.85546875" style="32" customWidth="1"/>
    <col min="8" max="16384" width="9.140625" style="1"/>
  </cols>
  <sheetData>
    <row r="2" spans="1:8">
      <c r="A2" s="2"/>
      <c r="B2" s="198"/>
      <c r="C2" s="198"/>
      <c r="D2" s="198"/>
      <c r="E2" s="3"/>
      <c r="F2" s="252"/>
      <c r="G2" s="252"/>
      <c r="H2" s="4"/>
    </row>
    <row r="3" spans="1:8">
      <c r="A3" s="20"/>
      <c r="B3" s="59"/>
      <c r="C3" s="59"/>
      <c r="D3" s="59"/>
      <c r="E3" s="21"/>
      <c r="F3" s="61"/>
      <c r="G3" s="61"/>
      <c r="H3" s="22"/>
    </row>
    <row r="4" spans="1:8" s="33" customFormat="1" ht="18">
      <c r="A4" s="253"/>
      <c r="B4" s="255" t="s">
        <v>115</v>
      </c>
      <c r="C4" s="255"/>
      <c r="D4" s="256"/>
      <c r="E4" s="257"/>
      <c r="F4" s="56"/>
      <c r="G4" s="258" t="s">
        <v>38</v>
      </c>
      <c r="H4" s="78"/>
    </row>
    <row r="5" spans="1:8" s="33" customFormat="1" ht="18">
      <c r="A5" s="253"/>
      <c r="B5" s="255"/>
      <c r="C5" s="255"/>
      <c r="D5" s="256"/>
      <c r="E5" s="257"/>
      <c r="F5" s="263"/>
      <c r="G5" s="264"/>
      <c r="H5" s="78"/>
    </row>
    <row r="6" spans="1:8" s="33" customFormat="1" ht="18">
      <c r="A6" s="253"/>
      <c r="B6" s="255"/>
      <c r="C6" s="255"/>
      <c r="D6" s="256"/>
      <c r="E6" s="257"/>
      <c r="F6" s="258"/>
      <c r="G6" s="57"/>
      <c r="H6" s="78"/>
    </row>
    <row r="7" spans="1:8" s="33" customFormat="1" ht="18">
      <c r="A7" s="253"/>
      <c r="B7" s="380" t="s">
        <v>183</v>
      </c>
      <c r="C7" s="380"/>
      <c r="D7" s="380"/>
      <c r="E7" s="380"/>
      <c r="F7" s="380"/>
      <c r="G7" s="380"/>
      <c r="H7" s="78"/>
    </row>
    <row r="8" spans="1:8">
      <c r="A8" s="20"/>
      <c r="B8" s="59"/>
      <c r="C8" s="59"/>
      <c r="D8" s="59"/>
      <c r="E8" s="21"/>
      <c r="F8" s="61"/>
      <c r="G8" s="61"/>
      <c r="H8" s="22"/>
    </row>
    <row r="9" spans="1:8" s="33" customFormat="1">
      <c r="A9" s="253"/>
      <c r="B9" s="362" t="s">
        <v>39</v>
      </c>
      <c r="C9" s="384" t="s">
        <v>150</v>
      </c>
      <c r="D9" s="385"/>
      <c r="E9" s="386"/>
      <c r="F9" s="38" t="s">
        <v>42</v>
      </c>
      <c r="G9" s="38" t="s">
        <v>42</v>
      </c>
      <c r="H9" s="78"/>
    </row>
    <row r="10" spans="1:8" s="33" customFormat="1">
      <c r="A10" s="253"/>
      <c r="B10" s="363"/>
      <c r="C10" s="387"/>
      <c r="D10" s="388"/>
      <c r="E10" s="389"/>
      <c r="F10" s="39" t="s">
        <v>43</v>
      </c>
      <c r="G10" s="247" t="s">
        <v>44</v>
      </c>
      <c r="H10" s="78"/>
    </row>
    <row r="11" spans="1:8" s="33" customFormat="1">
      <c r="A11" s="253"/>
      <c r="B11" s="44"/>
      <c r="C11" s="73" t="s">
        <v>151</v>
      </c>
      <c r="D11" s="74"/>
      <c r="E11" s="54"/>
      <c r="F11" s="43">
        <f>F12+F18+F20+F21+F25+F26</f>
        <v>121280289</v>
      </c>
      <c r="G11" s="43">
        <f>G12+G18+G20+G21+G25+G26</f>
        <v>113054971</v>
      </c>
      <c r="H11" s="78"/>
    </row>
    <row r="12" spans="1:8" s="33" customFormat="1">
      <c r="A12" s="253"/>
      <c r="B12" s="44"/>
      <c r="C12" s="73"/>
      <c r="D12" s="47" t="s">
        <v>152</v>
      </c>
      <c r="E12" s="47"/>
      <c r="F12" s="43">
        <v>733378</v>
      </c>
      <c r="G12" s="43">
        <v>636208</v>
      </c>
      <c r="H12" s="78"/>
    </row>
    <row r="13" spans="1:8" s="33" customFormat="1">
      <c r="A13" s="253"/>
      <c r="B13" s="44"/>
      <c r="C13" s="75"/>
      <c r="D13" s="76" t="s">
        <v>153</v>
      </c>
      <c r="E13" s="56"/>
      <c r="F13" s="43"/>
      <c r="G13" s="43">
        <f>G14+G15+G16</f>
        <v>0</v>
      </c>
      <c r="H13" s="78"/>
    </row>
    <row r="14" spans="1:8" s="33" customFormat="1">
      <c r="A14" s="253"/>
      <c r="B14" s="44"/>
      <c r="C14" s="73"/>
      <c r="D14" s="74"/>
      <c r="E14" s="243" t="s">
        <v>154</v>
      </c>
      <c r="F14" s="43"/>
      <c r="G14" s="43"/>
      <c r="H14" s="78"/>
    </row>
    <row r="15" spans="1:8" s="33" customFormat="1">
      <c r="A15" s="253"/>
      <c r="B15" s="44"/>
      <c r="C15" s="73"/>
      <c r="D15" s="74"/>
      <c r="E15" s="243" t="s">
        <v>155</v>
      </c>
      <c r="F15" s="43"/>
      <c r="G15" s="43">
        <f>[1]Rezultati!G25</f>
        <v>0</v>
      </c>
      <c r="H15" s="78"/>
    </row>
    <row r="16" spans="1:8" s="33" customFormat="1">
      <c r="A16" s="253"/>
      <c r="B16" s="44"/>
      <c r="C16" s="73"/>
      <c r="D16" s="74"/>
      <c r="E16" s="243" t="s">
        <v>156</v>
      </c>
      <c r="F16" s="43"/>
      <c r="G16" s="43"/>
      <c r="H16" s="78"/>
    </row>
    <row r="17" spans="1:8" s="33" customFormat="1">
      <c r="A17" s="253"/>
      <c r="B17" s="44"/>
      <c r="C17" s="73"/>
      <c r="D17" s="74"/>
      <c r="E17" s="243" t="s">
        <v>157</v>
      </c>
      <c r="F17" s="43"/>
      <c r="G17" s="43"/>
      <c r="H17" s="78"/>
    </row>
    <row r="18" spans="1:8" s="56" customFormat="1">
      <c r="A18" s="253"/>
      <c r="B18" s="364"/>
      <c r="C18" s="384"/>
      <c r="D18" s="77" t="s">
        <v>158</v>
      </c>
      <c r="F18" s="391">
        <v>-23600772</v>
      </c>
      <c r="G18" s="393">
        <v>-24255542</v>
      </c>
      <c r="H18" s="78"/>
    </row>
    <row r="19" spans="1:8" s="56" customFormat="1">
      <c r="A19" s="253"/>
      <c r="B19" s="367"/>
      <c r="C19" s="387"/>
      <c r="D19" s="78" t="s">
        <v>159</v>
      </c>
      <c r="F19" s="392"/>
      <c r="G19" s="394"/>
      <c r="H19" s="78"/>
    </row>
    <row r="20" spans="1:8" s="33" customFormat="1">
      <c r="A20" s="253"/>
      <c r="B20" s="240"/>
      <c r="C20" s="73"/>
      <c r="D20" s="47" t="s">
        <v>160</v>
      </c>
      <c r="E20" s="47"/>
      <c r="F20" s="79">
        <v>-1939298</v>
      </c>
      <c r="G20" s="80">
        <v>-5367135</v>
      </c>
      <c r="H20" s="78"/>
    </row>
    <row r="21" spans="1:8" s="33" customFormat="1">
      <c r="A21" s="253"/>
      <c r="B21" s="362"/>
      <c r="C21" s="384"/>
      <c r="D21" s="77" t="s">
        <v>161</v>
      </c>
      <c r="E21" s="77"/>
      <c r="F21" s="391">
        <v>146820359</v>
      </c>
      <c r="G21" s="393">
        <v>142677648</v>
      </c>
      <c r="H21" s="78"/>
    </row>
    <row r="22" spans="1:8" s="33" customFormat="1">
      <c r="A22" s="253"/>
      <c r="B22" s="363"/>
      <c r="C22" s="387"/>
      <c r="D22" s="76" t="s">
        <v>162</v>
      </c>
      <c r="E22" s="76"/>
      <c r="F22" s="392"/>
      <c r="G22" s="394"/>
      <c r="H22" s="78"/>
    </row>
    <row r="23" spans="1:8" s="33" customFormat="1">
      <c r="A23" s="253"/>
      <c r="B23" s="44"/>
      <c r="C23" s="73"/>
      <c r="D23" s="47" t="s">
        <v>163</v>
      </c>
      <c r="E23" s="47"/>
      <c r="F23" s="81"/>
      <c r="G23" s="81"/>
      <c r="H23" s="78"/>
    </row>
    <row r="24" spans="1:8" s="33" customFormat="1">
      <c r="A24" s="253"/>
      <c r="B24" s="44"/>
      <c r="C24" s="73"/>
      <c r="D24" s="47" t="s">
        <v>164</v>
      </c>
      <c r="E24" s="47"/>
      <c r="F24" s="43"/>
      <c r="G24" s="43"/>
      <c r="H24" s="78"/>
    </row>
    <row r="25" spans="1:8" s="33" customFormat="1">
      <c r="A25" s="253"/>
      <c r="B25" s="44"/>
      <c r="C25" s="73"/>
      <c r="D25" s="47" t="s">
        <v>165</v>
      </c>
      <c r="E25" s="47"/>
      <c r="F25" s="82">
        <v>-73338</v>
      </c>
      <c r="G25" s="43">
        <v>-63621</v>
      </c>
      <c r="H25" s="78"/>
    </row>
    <row r="26" spans="1:8" s="33" customFormat="1">
      <c r="A26" s="253"/>
      <c r="B26" s="44"/>
      <c r="C26" s="73"/>
      <c r="D26" s="50" t="s">
        <v>166</v>
      </c>
      <c r="E26" s="47"/>
      <c r="F26" s="82">
        <v>-660040</v>
      </c>
      <c r="G26" s="43">
        <v>-572587</v>
      </c>
      <c r="H26" s="78"/>
    </row>
    <row r="27" spans="1:8" s="33" customFormat="1">
      <c r="A27" s="253"/>
      <c r="B27" s="44"/>
      <c r="C27" s="83" t="s">
        <v>167</v>
      </c>
      <c r="D27" s="74"/>
      <c r="E27" s="47"/>
      <c r="F27" s="43">
        <f>F29</f>
        <v>-43744970</v>
      </c>
      <c r="G27" s="43">
        <f>G29</f>
        <v>-44099208</v>
      </c>
      <c r="H27" s="78"/>
    </row>
    <row r="28" spans="1:8" s="33" customFormat="1">
      <c r="A28" s="253"/>
      <c r="B28" s="44"/>
      <c r="C28" s="73"/>
      <c r="D28" s="47" t="s">
        <v>168</v>
      </c>
      <c r="E28" s="47"/>
      <c r="F28" s="43"/>
      <c r="G28" s="43"/>
      <c r="H28" s="78"/>
    </row>
    <row r="29" spans="1:8" s="33" customFormat="1">
      <c r="A29" s="253"/>
      <c r="B29" s="44"/>
      <c r="C29" s="73"/>
      <c r="D29" s="47" t="s">
        <v>169</v>
      </c>
      <c r="E29" s="47"/>
      <c r="F29" s="43">
        <v>-43744970</v>
      </c>
      <c r="G29" s="43">
        <v>-44099208</v>
      </c>
      <c r="H29" s="78"/>
    </row>
    <row r="30" spans="1:8" s="33" customFormat="1">
      <c r="A30" s="253"/>
      <c r="B30" s="44"/>
      <c r="C30" s="244"/>
      <c r="D30" s="47" t="s">
        <v>170</v>
      </c>
      <c r="E30" s="47"/>
      <c r="F30" s="43"/>
      <c r="G30" s="43"/>
      <c r="H30" s="78"/>
    </row>
    <row r="31" spans="1:8" s="33" customFormat="1">
      <c r="A31" s="253"/>
      <c r="B31" s="44"/>
      <c r="C31" s="51"/>
      <c r="D31" s="47" t="s">
        <v>171</v>
      </c>
      <c r="E31" s="47"/>
      <c r="F31" s="43"/>
      <c r="G31" s="43"/>
      <c r="H31" s="78"/>
    </row>
    <row r="32" spans="1:8" s="33" customFormat="1">
      <c r="A32" s="253"/>
      <c r="B32" s="44"/>
      <c r="C32" s="51"/>
      <c r="D32" s="47" t="s">
        <v>172</v>
      </c>
      <c r="E32" s="47"/>
      <c r="F32" s="43"/>
      <c r="G32" s="43"/>
      <c r="H32" s="78"/>
    </row>
    <row r="33" spans="1:10" s="33" customFormat="1">
      <c r="A33" s="253"/>
      <c r="B33" s="44"/>
      <c r="C33" s="51"/>
      <c r="D33" s="50" t="s">
        <v>173</v>
      </c>
      <c r="E33" s="47"/>
      <c r="F33" s="43"/>
      <c r="G33" s="43"/>
      <c r="H33" s="78"/>
    </row>
    <row r="34" spans="1:10" s="33" customFormat="1">
      <c r="A34" s="253"/>
      <c r="B34" s="44"/>
      <c r="C34" s="73" t="s">
        <v>174</v>
      </c>
      <c r="D34" s="84"/>
      <c r="E34" s="47"/>
      <c r="F34" s="43">
        <f>F35+F36</f>
        <v>-77248252</v>
      </c>
      <c r="G34" s="43">
        <f>G35+G36+G37+G38+G39</f>
        <v>-67963361</v>
      </c>
      <c r="H34" s="78"/>
    </row>
    <row r="35" spans="1:10" s="33" customFormat="1">
      <c r="A35" s="253"/>
      <c r="B35" s="44"/>
      <c r="C35" s="51"/>
      <c r="D35" s="47" t="s">
        <v>175</v>
      </c>
      <c r="E35" s="47"/>
      <c r="F35" s="43">
        <v>49589564</v>
      </c>
      <c r="G35" s="43">
        <v>48929524</v>
      </c>
      <c r="H35" s="78"/>
    </row>
    <row r="36" spans="1:10" s="33" customFormat="1">
      <c r="A36" s="253"/>
      <c r="B36" s="44"/>
      <c r="C36" s="51"/>
      <c r="D36" s="47" t="s">
        <v>176</v>
      </c>
      <c r="E36" s="47"/>
      <c r="F36" s="43">
        <f>-Aktivet!G32-Aktivet!G36</f>
        <v>-126837816</v>
      </c>
      <c r="G36" s="43">
        <v>-116892885</v>
      </c>
      <c r="H36" s="78"/>
    </row>
    <row r="37" spans="1:10" s="33" customFormat="1">
      <c r="A37" s="253"/>
      <c r="B37" s="44"/>
      <c r="C37" s="51"/>
      <c r="D37" s="47" t="s">
        <v>177</v>
      </c>
      <c r="E37" s="47"/>
      <c r="F37" s="43"/>
      <c r="G37" s="43"/>
      <c r="H37" s="78"/>
    </row>
    <row r="38" spans="1:10" s="33" customFormat="1">
      <c r="A38" s="253"/>
      <c r="B38" s="44"/>
      <c r="C38" s="51"/>
      <c r="D38" s="47" t="s">
        <v>178</v>
      </c>
      <c r="E38" s="47"/>
      <c r="F38" s="43"/>
      <c r="G38" s="43"/>
      <c r="H38" s="78"/>
    </row>
    <row r="39" spans="1:10" s="33" customFormat="1">
      <c r="A39" s="253"/>
      <c r="B39" s="44"/>
      <c r="C39" s="51"/>
      <c r="D39" s="50" t="s">
        <v>179</v>
      </c>
      <c r="E39" s="47"/>
      <c r="F39" s="43"/>
      <c r="G39" s="43"/>
      <c r="H39" s="78"/>
    </row>
    <row r="40" spans="1:10">
      <c r="A40" s="20"/>
      <c r="B40" s="85"/>
      <c r="C40" s="83" t="s">
        <v>180</v>
      </c>
      <c r="D40" s="85"/>
      <c r="E40" s="86"/>
      <c r="F40" s="87">
        <f>F11+F27+F34</f>
        <v>287067</v>
      </c>
      <c r="G40" s="87">
        <f>G11+G27+G34</f>
        <v>992402</v>
      </c>
      <c r="H40" s="22"/>
    </row>
    <row r="41" spans="1:10">
      <c r="A41" s="20"/>
      <c r="B41" s="85"/>
      <c r="C41" s="83" t="s">
        <v>181</v>
      </c>
      <c r="D41" s="85"/>
      <c r="E41" s="86"/>
      <c r="F41" s="87">
        <f>G42</f>
        <v>992402</v>
      </c>
      <c r="G41" s="88"/>
      <c r="H41" s="22"/>
      <c r="J41" s="32"/>
    </row>
    <row r="42" spans="1:10">
      <c r="A42" s="20"/>
      <c r="B42" s="85"/>
      <c r="C42" s="83" t="s">
        <v>182</v>
      </c>
      <c r="D42" s="85"/>
      <c r="E42" s="86"/>
      <c r="F42" s="87">
        <f>F40</f>
        <v>287067</v>
      </c>
      <c r="G42" s="87">
        <f>SUM(G40:G41)</f>
        <v>992402</v>
      </c>
      <c r="H42" s="22"/>
    </row>
    <row r="43" spans="1:10">
      <c r="A43" s="20"/>
      <c r="B43" s="59"/>
      <c r="C43" s="59"/>
      <c r="D43" s="59"/>
      <c r="E43" s="21"/>
      <c r="F43" s="61"/>
      <c r="G43" s="61"/>
      <c r="H43" s="22"/>
    </row>
    <row r="44" spans="1:10">
      <c r="A44" s="20"/>
      <c r="B44" s="59"/>
      <c r="C44" s="59"/>
      <c r="D44" s="59"/>
      <c r="E44" s="21"/>
      <c r="F44" s="61"/>
      <c r="G44" s="265"/>
      <c r="H44" s="22"/>
    </row>
    <row r="45" spans="1:10">
      <c r="A45" s="20"/>
      <c r="B45" s="59"/>
      <c r="C45" s="59"/>
      <c r="D45" s="59"/>
      <c r="E45" s="21"/>
      <c r="F45" s="61"/>
      <c r="G45" s="61"/>
      <c r="H45" s="22"/>
    </row>
    <row r="46" spans="1:10">
      <c r="A46" s="20"/>
      <c r="B46" s="59"/>
      <c r="C46" s="59"/>
      <c r="D46" s="59"/>
      <c r="E46" s="21"/>
      <c r="F46" s="61"/>
      <c r="G46" s="61"/>
      <c r="H46" s="22"/>
    </row>
    <row r="47" spans="1:10">
      <c r="A47" s="20"/>
      <c r="B47" s="59"/>
      <c r="C47" s="59"/>
      <c r="D47" s="59"/>
      <c r="E47" s="21"/>
      <c r="F47" s="61"/>
      <c r="G47" s="61"/>
      <c r="H47" s="22"/>
    </row>
    <row r="48" spans="1:10">
      <c r="A48" s="20"/>
      <c r="B48" s="59"/>
      <c r="C48" s="59"/>
      <c r="D48" s="59"/>
      <c r="E48" s="21"/>
      <c r="F48" s="61"/>
      <c r="G48" s="61"/>
      <c r="H48" s="22"/>
    </row>
    <row r="49" spans="1:8">
      <c r="A49" s="20"/>
      <c r="B49" s="59"/>
      <c r="C49" s="59"/>
      <c r="D49" s="59"/>
      <c r="E49" s="21"/>
      <c r="F49" s="61"/>
      <c r="G49" s="61"/>
      <c r="H49" s="22"/>
    </row>
    <row r="50" spans="1:8">
      <c r="A50" s="20"/>
      <c r="B50" s="59"/>
      <c r="C50" s="59"/>
      <c r="D50" s="59"/>
      <c r="E50" s="21"/>
      <c r="F50" s="61"/>
      <c r="G50" s="61"/>
      <c r="H50" s="22"/>
    </row>
    <row r="51" spans="1:8">
      <c r="A51" s="20"/>
      <c r="B51" s="59"/>
      <c r="C51" s="59"/>
      <c r="D51" s="59"/>
      <c r="E51" s="21"/>
      <c r="F51" s="61"/>
      <c r="G51" s="61"/>
      <c r="H51" s="22"/>
    </row>
    <row r="52" spans="1:8">
      <c r="A52" s="20"/>
      <c r="B52" s="59"/>
      <c r="C52" s="59"/>
      <c r="D52" s="59"/>
      <c r="E52" s="21"/>
      <c r="F52" s="61"/>
      <c r="G52" s="61"/>
      <c r="H52" s="22"/>
    </row>
    <row r="53" spans="1:8">
      <c r="A53" s="20"/>
      <c r="B53" s="59"/>
      <c r="C53" s="59"/>
      <c r="D53" s="59"/>
      <c r="E53" s="21"/>
      <c r="F53" s="61"/>
      <c r="G53" s="61"/>
      <c r="H53" s="22"/>
    </row>
    <row r="54" spans="1:8">
      <c r="A54" s="20"/>
      <c r="B54" s="59"/>
      <c r="C54" s="59"/>
      <c r="D54" s="59"/>
      <c r="E54" s="21"/>
      <c r="F54" s="61"/>
      <c r="G54" s="61"/>
      <c r="H54" s="22"/>
    </row>
    <row r="55" spans="1:8">
      <c r="A55" s="20"/>
      <c r="B55" s="59"/>
      <c r="C55" s="59"/>
      <c r="D55" s="59"/>
      <c r="E55" s="21"/>
      <c r="F55" s="61"/>
      <c r="G55" s="61"/>
      <c r="H55" s="22"/>
    </row>
    <row r="56" spans="1:8">
      <c r="A56" s="28"/>
      <c r="B56" s="202"/>
      <c r="C56" s="202"/>
      <c r="D56" s="202"/>
      <c r="E56" s="29"/>
      <c r="F56" s="254"/>
      <c r="G56" s="254"/>
      <c r="H56" s="30"/>
    </row>
  </sheetData>
  <mergeCells count="11">
    <mergeCell ref="B21:B22"/>
    <mergeCell ref="C21:C22"/>
    <mergeCell ref="F21:F22"/>
    <mergeCell ref="G21:G22"/>
    <mergeCell ref="B7:G7"/>
    <mergeCell ref="B9:B10"/>
    <mergeCell ref="C9:E10"/>
    <mergeCell ref="B18:B19"/>
    <mergeCell ref="C18:C19"/>
    <mergeCell ref="F18:F19"/>
    <mergeCell ref="G18:G19"/>
  </mergeCells>
  <pageMargins left="0" right="0" top="0.25" bottom="0.2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J32"/>
  <sheetViews>
    <sheetView workbookViewId="0">
      <selection activeCell="I28" sqref="I28"/>
    </sheetView>
  </sheetViews>
  <sheetFormatPr defaultColWidth="17.28515625" defaultRowHeight="15"/>
  <cols>
    <col min="1" max="1" width="4" customWidth="1"/>
    <col min="2" max="2" width="5.7109375" customWidth="1"/>
    <col min="3" max="3" width="30.42578125" customWidth="1"/>
    <col min="4" max="4" width="13.28515625" customWidth="1"/>
    <col min="5" max="5" width="11.140625" customWidth="1"/>
    <col min="6" max="6" width="10.28515625" customWidth="1"/>
    <col min="7" max="7" width="13.85546875" customWidth="1"/>
    <col min="8" max="8" width="14.5703125" customWidth="1"/>
    <col min="9" max="9" width="14.85546875" customWidth="1"/>
  </cols>
  <sheetData>
    <row r="2" spans="1:10">
      <c r="A2" s="133"/>
      <c r="B2" s="134"/>
      <c r="C2" s="134"/>
      <c r="D2" s="134"/>
      <c r="E2" s="134"/>
      <c r="F2" s="134"/>
      <c r="G2" s="134"/>
      <c r="H2" s="134"/>
      <c r="I2" s="134"/>
      <c r="J2" s="135"/>
    </row>
    <row r="3" spans="1:10">
      <c r="A3" s="137"/>
      <c r="B3" s="138"/>
      <c r="C3" s="138"/>
      <c r="D3" s="138"/>
      <c r="E3" s="138"/>
      <c r="F3" s="138"/>
      <c r="G3" s="138"/>
      <c r="H3" s="138"/>
      <c r="I3" s="138"/>
      <c r="J3" s="139"/>
    </row>
    <row r="4" spans="1:10">
      <c r="A4" s="137"/>
      <c r="B4" s="138"/>
      <c r="C4" s="255" t="s">
        <v>184</v>
      </c>
      <c r="D4" s="138"/>
      <c r="E4" s="138"/>
      <c r="F4" s="138"/>
      <c r="G4" s="138"/>
      <c r="H4" s="56"/>
      <c r="I4" s="258" t="s">
        <v>38</v>
      </c>
      <c r="J4" s="139"/>
    </row>
    <row r="5" spans="1:10">
      <c r="A5" s="137"/>
      <c r="B5" s="138"/>
      <c r="C5" s="138"/>
      <c r="D5" s="138"/>
      <c r="E5" s="138"/>
      <c r="F5" s="138"/>
      <c r="G5" s="138"/>
      <c r="H5" s="138"/>
      <c r="I5" s="138"/>
      <c r="J5" s="139"/>
    </row>
    <row r="6" spans="1:10" ht="15.75">
      <c r="A6" s="137"/>
      <c r="B6" s="395" t="s">
        <v>200</v>
      </c>
      <c r="C6" s="395"/>
      <c r="D6" s="395"/>
      <c r="E6" s="395"/>
      <c r="F6" s="395"/>
      <c r="G6" s="395"/>
      <c r="H6" s="395"/>
      <c r="I6" s="395"/>
      <c r="J6" s="139"/>
    </row>
    <row r="7" spans="1:10">
      <c r="A7" s="137"/>
      <c r="B7" s="138"/>
      <c r="C7" s="138"/>
      <c r="D7" s="138"/>
      <c r="E7" s="138"/>
      <c r="F7" s="138"/>
      <c r="G7" s="138"/>
      <c r="H7" s="138"/>
      <c r="I7" s="138"/>
      <c r="J7" s="139"/>
    </row>
    <row r="8" spans="1:10">
      <c r="A8" s="137"/>
      <c r="B8" s="138"/>
      <c r="C8" s="266" t="s">
        <v>185</v>
      </c>
      <c r="D8" s="138"/>
      <c r="E8" s="138"/>
      <c r="F8" s="138"/>
      <c r="G8" s="138"/>
      <c r="H8" s="237"/>
      <c r="I8" s="138"/>
      <c r="J8" s="139"/>
    </row>
    <row r="9" spans="1:10" ht="15.75" thickBot="1">
      <c r="A9" s="137"/>
      <c r="B9" s="138"/>
      <c r="C9" s="138"/>
      <c r="D9" s="138"/>
      <c r="E9" s="138"/>
      <c r="F9" s="138"/>
      <c r="G9" s="138"/>
      <c r="H9" s="138"/>
      <c r="I9" s="138"/>
      <c r="J9" s="139"/>
    </row>
    <row r="10" spans="1:10" s="31" customFormat="1" ht="13.5" thickTop="1">
      <c r="A10" s="267"/>
      <c r="B10" s="89"/>
      <c r="C10" s="90"/>
      <c r="D10" s="90" t="s">
        <v>105</v>
      </c>
      <c r="E10" s="90" t="s">
        <v>106</v>
      </c>
      <c r="F10" s="91" t="s">
        <v>186</v>
      </c>
      <c r="G10" s="91" t="s">
        <v>357</v>
      </c>
      <c r="H10" s="90" t="s">
        <v>356</v>
      </c>
      <c r="I10" s="92" t="s">
        <v>187</v>
      </c>
      <c r="J10" s="268"/>
    </row>
    <row r="11" spans="1:10" s="97" customFormat="1" ht="12">
      <c r="A11" s="269"/>
      <c r="B11" s="93" t="s">
        <v>45</v>
      </c>
      <c r="C11" s="94" t="s">
        <v>188</v>
      </c>
      <c r="D11" s="95">
        <v>10000000</v>
      </c>
      <c r="E11" s="95">
        <v>0</v>
      </c>
      <c r="F11" s="95">
        <v>0</v>
      </c>
      <c r="G11" s="95">
        <v>1292887</v>
      </c>
      <c r="H11" s="95">
        <v>37064050</v>
      </c>
      <c r="I11" s="96">
        <f>SUM(D11:H11)</f>
        <v>48356937</v>
      </c>
      <c r="J11" s="270"/>
    </row>
    <row r="12" spans="1:10" s="97" customFormat="1" ht="12">
      <c r="A12" s="269"/>
      <c r="B12" s="98" t="s">
        <v>189</v>
      </c>
      <c r="C12" s="99" t="s">
        <v>190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6">
        <f t="shared" ref="I12:I17" si="0">SUM(D12:H12)</f>
        <v>0</v>
      </c>
      <c r="J12" s="270"/>
    </row>
    <row r="13" spans="1:10" s="97" customFormat="1" ht="12">
      <c r="A13" s="269"/>
      <c r="B13" s="93" t="s">
        <v>191</v>
      </c>
      <c r="C13" s="94" t="s">
        <v>192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6">
        <f t="shared" si="0"/>
        <v>0</v>
      </c>
      <c r="J13" s="270"/>
    </row>
    <row r="14" spans="1:10" s="97" customFormat="1" ht="12">
      <c r="A14" s="269"/>
      <c r="B14" s="100">
        <v>1</v>
      </c>
      <c r="C14" s="101" t="s">
        <v>193</v>
      </c>
      <c r="D14" s="102">
        <v>0</v>
      </c>
      <c r="E14" s="102">
        <v>0</v>
      </c>
      <c r="F14" s="102">
        <v>0</v>
      </c>
      <c r="G14" s="102">
        <v>0</v>
      </c>
      <c r="H14" s="102">
        <v>0</v>
      </c>
      <c r="I14" s="96">
        <f t="shared" si="0"/>
        <v>0</v>
      </c>
      <c r="J14" s="270"/>
    </row>
    <row r="15" spans="1:10" s="97" customFormat="1" ht="12">
      <c r="A15" s="269"/>
      <c r="B15" s="100">
        <v>2</v>
      </c>
      <c r="C15" s="101" t="s">
        <v>194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96">
        <f t="shared" si="0"/>
        <v>0</v>
      </c>
      <c r="J15" s="270"/>
    </row>
    <row r="16" spans="1:10" s="97" customFormat="1" ht="12">
      <c r="A16" s="269"/>
      <c r="B16" s="100">
        <v>3</v>
      </c>
      <c r="C16" s="101" t="s">
        <v>195</v>
      </c>
      <c r="D16" s="102">
        <v>0</v>
      </c>
      <c r="E16" s="102">
        <v>0</v>
      </c>
      <c r="F16" s="102">
        <v>0</v>
      </c>
      <c r="G16" s="102">
        <v>0</v>
      </c>
      <c r="H16" s="102">
        <v>0</v>
      </c>
      <c r="I16" s="96">
        <f t="shared" si="0"/>
        <v>0</v>
      </c>
      <c r="J16" s="270"/>
    </row>
    <row r="17" spans="1:10" s="97" customFormat="1" ht="12">
      <c r="A17" s="269"/>
      <c r="B17" s="100">
        <v>4</v>
      </c>
      <c r="C17" s="101" t="s">
        <v>196</v>
      </c>
      <c r="D17" s="102">
        <v>0</v>
      </c>
      <c r="E17" s="102">
        <v>0</v>
      </c>
      <c r="F17" s="102"/>
      <c r="G17" s="102">
        <v>0</v>
      </c>
      <c r="H17" s="102">
        <v>0</v>
      </c>
      <c r="I17" s="96">
        <f t="shared" si="0"/>
        <v>0</v>
      </c>
      <c r="J17" s="270"/>
    </row>
    <row r="18" spans="1:10" s="97" customFormat="1" ht="12">
      <c r="A18" s="269"/>
      <c r="B18" s="93" t="s">
        <v>64</v>
      </c>
      <c r="C18" s="94" t="s">
        <v>199</v>
      </c>
      <c r="D18" s="102">
        <f t="shared" ref="D18:G18" si="1">SUM(D11:D17)</f>
        <v>10000000</v>
      </c>
      <c r="E18" s="102">
        <f t="shared" si="1"/>
        <v>0</v>
      </c>
      <c r="F18" s="102">
        <f t="shared" si="1"/>
        <v>0</v>
      </c>
      <c r="G18" s="102">
        <f t="shared" si="1"/>
        <v>1292887</v>
      </c>
      <c r="H18" s="102">
        <v>37636637</v>
      </c>
      <c r="I18" s="103">
        <f>D18+G18+H18</f>
        <v>48929524</v>
      </c>
      <c r="J18" s="270"/>
    </row>
    <row r="19" spans="1:10" s="97" customFormat="1" ht="12">
      <c r="A19" s="269"/>
      <c r="B19" s="98">
        <v>1</v>
      </c>
      <c r="C19" s="101" t="s">
        <v>193</v>
      </c>
      <c r="D19" s="102">
        <v>0</v>
      </c>
      <c r="E19" s="102">
        <v>0</v>
      </c>
      <c r="F19" s="102">
        <v>0</v>
      </c>
      <c r="G19" s="102">
        <v>0</v>
      </c>
      <c r="H19" s="102">
        <v>660040</v>
      </c>
      <c r="I19" s="103">
        <v>660040</v>
      </c>
      <c r="J19" s="270"/>
    </row>
    <row r="20" spans="1:10" s="97" customFormat="1" ht="12">
      <c r="A20" s="269"/>
      <c r="B20" s="98">
        <v>2</v>
      </c>
      <c r="C20" s="101" t="s">
        <v>194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3">
        <v>0</v>
      </c>
      <c r="J20" s="270"/>
    </row>
    <row r="21" spans="1:10" s="97" customFormat="1" ht="12">
      <c r="A21" s="269"/>
      <c r="B21" s="98">
        <v>3</v>
      </c>
      <c r="C21" s="101" t="s">
        <v>197</v>
      </c>
      <c r="D21" s="102">
        <v>0</v>
      </c>
      <c r="E21" s="102">
        <v>0</v>
      </c>
      <c r="F21" s="102">
        <v>0</v>
      </c>
      <c r="G21" s="102">
        <v>0</v>
      </c>
      <c r="H21" s="102">
        <v>0</v>
      </c>
      <c r="I21" s="103">
        <v>0</v>
      </c>
      <c r="J21" s="270"/>
    </row>
    <row r="22" spans="1:10" s="97" customFormat="1" ht="12">
      <c r="A22" s="269"/>
      <c r="B22" s="98">
        <v>4</v>
      </c>
      <c r="C22" s="101" t="s">
        <v>198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3">
        <v>0</v>
      </c>
      <c r="J22" s="270"/>
    </row>
    <row r="23" spans="1:10" s="97" customFormat="1" ht="12.75" thickBot="1">
      <c r="A23" s="269"/>
      <c r="B23" s="104" t="s">
        <v>101</v>
      </c>
      <c r="C23" s="105" t="s">
        <v>355</v>
      </c>
      <c r="D23" s="106">
        <f t="shared" ref="D23:I23" si="2">SUM(D18:D22)</f>
        <v>10000000</v>
      </c>
      <c r="E23" s="106">
        <f t="shared" si="2"/>
        <v>0</v>
      </c>
      <c r="F23" s="106">
        <f t="shared" si="2"/>
        <v>0</v>
      </c>
      <c r="G23" s="106">
        <f t="shared" si="2"/>
        <v>1292887</v>
      </c>
      <c r="H23" s="106">
        <f t="shared" si="2"/>
        <v>38296677</v>
      </c>
      <c r="I23" s="107">
        <f t="shared" si="2"/>
        <v>49589564</v>
      </c>
      <c r="J23" s="270"/>
    </row>
    <row r="24" spans="1:10" ht="15.75" thickTop="1">
      <c r="A24" s="137"/>
      <c r="B24" s="138"/>
      <c r="C24" s="138"/>
      <c r="D24" s="138"/>
      <c r="E24" s="138"/>
      <c r="F24" s="138"/>
      <c r="G24" s="138"/>
      <c r="H24" s="138"/>
      <c r="I24" s="138"/>
      <c r="J24" s="139"/>
    </row>
    <row r="25" spans="1:10">
      <c r="A25" s="137"/>
      <c r="B25" s="138"/>
      <c r="C25" s="138"/>
      <c r="D25" s="138"/>
      <c r="E25" s="138"/>
      <c r="F25" s="138"/>
      <c r="G25" s="138"/>
      <c r="H25" s="138"/>
      <c r="I25" s="271"/>
      <c r="J25" s="139"/>
    </row>
    <row r="26" spans="1:10">
      <c r="A26" s="137"/>
      <c r="B26" s="138"/>
      <c r="C26" s="138"/>
      <c r="D26" s="138"/>
      <c r="E26" s="138"/>
      <c r="F26" s="138"/>
      <c r="G26" s="138"/>
      <c r="H26" s="138"/>
      <c r="I26" s="138"/>
      <c r="J26" s="139"/>
    </row>
    <row r="27" spans="1:10">
      <c r="A27" s="137"/>
      <c r="B27" s="138"/>
      <c r="C27" s="138"/>
      <c r="D27" s="138"/>
      <c r="E27" s="138"/>
      <c r="F27" s="138"/>
      <c r="G27" s="138"/>
      <c r="H27" s="138"/>
      <c r="I27" s="138"/>
      <c r="J27" s="139"/>
    </row>
    <row r="28" spans="1:10">
      <c r="A28" s="137"/>
      <c r="B28" s="138"/>
      <c r="C28" s="138"/>
      <c r="D28" s="138"/>
      <c r="E28" s="138"/>
      <c r="F28" s="138"/>
      <c r="G28" s="138"/>
      <c r="H28" s="138"/>
      <c r="I28" s="138"/>
      <c r="J28" s="139"/>
    </row>
    <row r="29" spans="1:10">
      <c r="A29" s="137"/>
      <c r="B29" s="138"/>
      <c r="C29" s="138"/>
      <c r="D29" s="138"/>
      <c r="E29" s="138"/>
      <c r="F29" s="138"/>
      <c r="G29" s="138"/>
      <c r="H29" s="138"/>
      <c r="I29" s="138"/>
      <c r="J29" s="139"/>
    </row>
    <row r="30" spans="1:10">
      <c r="A30" s="137"/>
      <c r="B30" s="138"/>
      <c r="C30" s="138"/>
      <c r="D30" s="138"/>
      <c r="E30" s="138"/>
      <c r="F30" s="138"/>
      <c r="G30" s="138"/>
      <c r="H30" s="138"/>
      <c r="I30" s="138"/>
      <c r="J30" s="139"/>
    </row>
    <row r="31" spans="1:10">
      <c r="A31" s="137"/>
      <c r="B31" s="138"/>
      <c r="C31" s="138"/>
      <c r="D31" s="138"/>
      <c r="E31" s="138"/>
      <c r="F31" s="138"/>
      <c r="G31" s="138"/>
      <c r="H31" s="138"/>
      <c r="I31" s="138"/>
      <c r="J31" s="139"/>
    </row>
    <row r="32" spans="1:10">
      <c r="A32" s="145"/>
      <c r="B32" s="146"/>
      <c r="C32" s="146"/>
      <c r="D32" s="146"/>
      <c r="E32" s="146"/>
      <c r="F32" s="146"/>
      <c r="G32" s="146"/>
      <c r="H32" s="146"/>
      <c r="I32" s="146"/>
      <c r="J32" s="147"/>
    </row>
  </sheetData>
  <mergeCells count="1">
    <mergeCell ref="B6:I6"/>
  </mergeCells>
  <pageMargins left="0" right="0" top="0.75" bottom="0.75" header="0.3" footer="0.3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J27"/>
  <sheetViews>
    <sheetView workbookViewId="0">
      <selection activeCell="C33" sqref="C33"/>
    </sheetView>
  </sheetViews>
  <sheetFormatPr defaultRowHeight="12"/>
  <cols>
    <col min="1" max="1" width="5.7109375" style="5" customWidth="1"/>
    <col min="2" max="2" width="34" style="5" customWidth="1"/>
    <col min="3" max="3" width="17.42578125" style="5" customWidth="1"/>
    <col min="4" max="4" width="11.42578125" style="5" customWidth="1"/>
    <col min="5" max="5" width="11.85546875" style="5" customWidth="1"/>
    <col min="6" max="7" width="9.140625" style="5"/>
    <col min="8" max="9" width="11.85546875" style="5" customWidth="1"/>
    <col min="10" max="10" width="12.5703125" style="5" customWidth="1"/>
    <col min="11" max="16384" width="9.140625" style="5"/>
  </cols>
  <sheetData>
    <row r="2" spans="1:10" ht="15">
      <c r="B2" s="34" t="s">
        <v>37</v>
      </c>
    </row>
    <row r="3" spans="1:10" ht="15">
      <c r="C3" s="108" t="s">
        <v>220</v>
      </c>
    </row>
    <row r="5" spans="1:10">
      <c r="A5" s="396" t="s">
        <v>39</v>
      </c>
      <c r="B5" s="396" t="s">
        <v>201</v>
      </c>
      <c r="C5" s="109"/>
      <c r="D5" s="109"/>
      <c r="E5" s="109"/>
      <c r="F5" s="109"/>
      <c r="G5" s="109"/>
      <c r="H5" s="110" t="s">
        <v>202</v>
      </c>
      <c r="I5" s="110" t="s">
        <v>202</v>
      </c>
      <c r="J5" s="109" t="s">
        <v>203</v>
      </c>
    </row>
    <row r="6" spans="1:10">
      <c r="A6" s="397"/>
      <c r="B6" s="397"/>
      <c r="C6" s="111"/>
      <c r="D6" s="111"/>
      <c r="E6" s="111"/>
      <c r="F6" s="111"/>
      <c r="G6" s="111"/>
      <c r="H6" s="112" t="s">
        <v>352</v>
      </c>
      <c r="I6" s="113" t="s">
        <v>204</v>
      </c>
      <c r="J6" s="111" t="s">
        <v>205</v>
      </c>
    </row>
    <row r="7" spans="1:10">
      <c r="A7" s="114">
        <v>1</v>
      </c>
      <c r="B7" s="115" t="s">
        <v>1</v>
      </c>
      <c r="C7" s="115"/>
      <c r="D7" s="116"/>
      <c r="E7" s="116"/>
      <c r="F7" s="116"/>
      <c r="G7" s="116"/>
      <c r="H7" s="117">
        <v>262553</v>
      </c>
      <c r="I7" s="117">
        <v>853083</v>
      </c>
      <c r="J7" s="117">
        <f>H7-I7</f>
        <v>-590530</v>
      </c>
    </row>
    <row r="8" spans="1:10">
      <c r="A8" s="114">
        <v>2</v>
      </c>
      <c r="B8" s="115" t="s">
        <v>0</v>
      </c>
      <c r="C8" s="115"/>
      <c r="D8" s="116"/>
      <c r="E8" s="116"/>
      <c r="F8" s="116"/>
      <c r="G8" s="116"/>
      <c r="H8" s="117">
        <v>24514</v>
      </c>
      <c r="I8" s="117">
        <v>139319</v>
      </c>
      <c r="J8" s="117">
        <f>H8-I8</f>
        <v>-114805</v>
      </c>
    </row>
    <row r="9" spans="1:10" s="97" customFormat="1">
      <c r="A9" s="118"/>
      <c r="B9" s="119" t="s">
        <v>206</v>
      </c>
      <c r="C9" s="119"/>
      <c r="D9" s="120"/>
      <c r="E9" s="120"/>
      <c r="F9" s="120"/>
      <c r="G9" s="120"/>
      <c r="H9" s="95">
        <f>SUM(H7:H8)</f>
        <v>287067</v>
      </c>
      <c r="I9" s="95">
        <f>SUM(I7:I8)</f>
        <v>992402</v>
      </c>
      <c r="J9" s="95">
        <f>SUM(J7:J8)</f>
        <v>-705335</v>
      </c>
    </row>
    <row r="10" spans="1:10">
      <c r="D10" s="121"/>
      <c r="E10" s="121"/>
      <c r="F10" s="121"/>
      <c r="G10" s="121"/>
      <c r="H10" s="121"/>
      <c r="I10" s="121"/>
      <c r="J10" s="121"/>
    </row>
    <row r="11" spans="1:10" s="97" customFormat="1">
      <c r="A11" s="122" t="s">
        <v>39</v>
      </c>
      <c r="B11" s="396" t="s">
        <v>201</v>
      </c>
      <c r="C11" s="396" t="s">
        <v>207</v>
      </c>
      <c r="D11" s="123" t="s">
        <v>202</v>
      </c>
      <c r="E11" s="123" t="s">
        <v>202</v>
      </c>
      <c r="F11" s="123" t="s">
        <v>208</v>
      </c>
      <c r="G11" s="123" t="s">
        <v>208</v>
      </c>
      <c r="H11" s="123" t="s">
        <v>209</v>
      </c>
      <c r="I11" s="123" t="s">
        <v>210</v>
      </c>
      <c r="J11" s="123" t="s">
        <v>203</v>
      </c>
    </row>
    <row r="12" spans="1:10" s="97" customFormat="1">
      <c r="A12" s="124"/>
      <c r="B12" s="397"/>
      <c r="C12" s="397"/>
      <c r="D12" s="112" t="s">
        <v>352</v>
      </c>
      <c r="E12" s="113" t="s">
        <v>204</v>
      </c>
      <c r="F12" s="125"/>
      <c r="G12" s="125"/>
      <c r="H12" s="126"/>
      <c r="I12" s="126"/>
      <c r="J12" s="126" t="s">
        <v>205</v>
      </c>
    </row>
    <row r="13" spans="1:10" s="97" customFormat="1" ht="12.75">
      <c r="A13" s="114">
        <v>1</v>
      </c>
      <c r="B13" s="46" t="s">
        <v>50</v>
      </c>
      <c r="C13" s="127" t="s">
        <v>211</v>
      </c>
      <c r="D13" s="128">
        <v>-23600772</v>
      </c>
      <c r="E13" s="128">
        <v>-24255542</v>
      </c>
      <c r="F13" s="117">
        <f>D13-E13</f>
        <v>654770</v>
      </c>
      <c r="G13" s="117">
        <f>E13-D13</f>
        <v>-654770</v>
      </c>
      <c r="H13" s="126"/>
      <c r="I13" s="236">
        <v>-23600772</v>
      </c>
      <c r="J13" s="117">
        <v>-23600772</v>
      </c>
    </row>
    <row r="14" spans="1:10" s="97" customFormat="1" ht="12.75">
      <c r="A14" s="114">
        <v>2</v>
      </c>
      <c r="B14" s="46" t="s">
        <v>53</v>
      </c>
      <c r="C14" s="127" t="s">
        <v>211</v>
      </c>
      <c r="D14" s="128">
        <v>-1939298</v>
      </c>
      <c r="E14" s="128">
        <v>-5367135</v>
      </c>
      <c r="F14" s="117">
        <f>D14-E14</f>
        <v>3427837</v>
      </c>
      <c r="G14" s="117">
        <f>E14-D14</f>
        <v>-3427837</v>
      </c>
      <c r="H14" s="126"/>
      <c r="I14" s="236">
        <v>-1939298</v>
      </c>
      <c r="J14" s="117">
        <v>-1939298</v>
      </c>
    </row>
    <row r="15" spans="1:10" ht="12.75">
      <c r="A15" s="114">
        <v>3</v>
      </c>
      <c r="B15" s="46" t="s">
        <v>67</v>
      </c>
      <c r="C15" s="127" t="s">
        <v>211</v>
      </c>
      <c r="D15" s="129">
        <v>-43744970</v>
      </c>
      <c r="E15" s="129">
        <v>-44099208</v>
      </c>
      <c r="F15" s="117">
        <f t="shared" ref="F15:F20" si="0">D15-E15</f>
        <v>354238</v>
      </c>
      <c r="G15" s="117">
        <f t="shared" ref="G15:G20" si="1">E15-D15</f>
        <v>-354238</v>
      </c>
      <c r="H15" s="117"/>
      <c r="I15" s="117">
        <v>-43744970</v>
      </c>
      <c r="J15" s="117">
        <v>-43744970</v>
      </c>
    </row>
    <row r="16" spans="1:10">
      <c r="A16" s="114">
        <v>4</v>
      </c>
      <c r="B16" s="130" t="s">
        <v>212</v>
      </c>
      <c r="C16" s="127" t="s">
        <v>213</v>
      </c>
      <c r="D16" s="129">
        <f>('[1]Centro 09'!K15+'[1]Centro 09'!K16)*-1</f>
        <v>0</v>
      </c>
      <c r="E16" s="129">
        <f>('[1]Centro 09'!C15+'[1]Centro 09'!C16)*-1</f>
        <v>0</v>
      </c>
      <c r="F16" s="117">
        <f t="shared" si="0"/>
        <v>0</v>
      </c>
      <c r="G16" s="117">
        <f t="shared" si="1"/>
        <v>0</v>
      </c>
      <c r="H16" s="117"/>
      <c r="I16" s="117"/>
      <c r="J16" s="117">
        <f>H16-I16</f>
        <v>0</v>
      </c>
    </row>
    <row r="17" spans="1:10" ht="12.75">
      <c r="A17" s="114">
        <v>5</v>
      </c>
      <c r="B17" s="46" t="s">
        <v>214</v>
      </c>
      <c r="C17" s="127" t="s">
        <v>211</v>
      </c>
      <c r="D17" s="129">
        <f>[1]Aktivet!G42</f>
        <v>0</v>
      </c>
      <c r="E17" s="129">
        <f>[1]Aktivet!H42</f>
        <v>0</v>
      </c>
      <c r="F17" s="117">
        <f t="shared" si="0"/>
        <v>0</v>
      </c>
      <c r="G17" s="117">
        <f t="shared" si="1"/>
        <v>0</v>
      </c>
      <c r="H17" s="117"/>
      <c r="I17" s="117"/>
      <c r="J17" s="117">
        <f>H17-I17</f>
        <v>0</v>
      </c>
    </row>
    <row r="18" spans="1:10" ht="12.75">
      <c r="A18" s="114">
        <v>6</v>
      </c>
      <c r="B18" s="46" t="s">
        <v>72</v>
      </c>
      <c r="C18" s="127" t="s">
        <v>211</v>
      </c>
      <c r="D18" s="129">
        <v>-53676774</v>
      </c>
      <c r="E18" s="129">
        <v>-53676774</v>
      </c>
      <c r="F18" s="117">
        <f t="shared" si="0"/>
        <v>0</v>
      </c>
      <c r="G18" s="117">
        <f t="shared" si="1"/>
        <v>0</v>
      </c>
      <c r="H18" s="117"/>
      <c r="I18" s="117">
        <v>-53676774</v>
      </c>
      <c r="J18" s="117">
        <v>-53676774</v>
      </c>
    </row>
    <row r="19" spans="1:10" ht="12.75">
      <c r="A19" s="114">
        <v>7</v>
      </c>
      <c r="B19" s="46" t="s">
        <v>73</v>
      </c>
      <c r="C19" s="127" t="s">
        <v>211</v>
      </c>
      <c r="D19" s="129">
        <f>[1]Aktivet!G44</f>
        <v>0</v>
      </c>
      <c r="E19" s="129">
        <f>[1]Aktivet!H44</f>
        <v>0</v>
      </c>
      <c r="F19" s="117">
        <f t="shared" si="0"/>
        <v>0</v>
      </c>
      <c r="G19" s="117">
        <f t="shared" si="1"/>
        <v>0</v>
      </c>
      <c r="H19" s="117"/>
      <c r="I19" s="117"/>
      <c r="J19" s="117">
        <f>H19-I19</f>
        <v>0</v>
      </c>
    </row>
    <row r="20" spans="1:10" ht="12.75">
      <c r="A20" s="114">
        <v>8</v>
      </c>
      <c r="B20" s="46" t="s">
        <v>74</v>
      </c>
      <c r="C20" s="127" t="s">
        <v>215</v>
      </c>
      <c r="D20" s="129">
        <v>-73161042</v>
      </c>
      <c r="E20" s="129">
        <v>-63216111</v>
      </c>
      <c r="F20" s="117">
        <f t="shared" si="0"/>
        <v>-9944931</v>
      </c>
      <c r="G20" s="117">
        <f t="shared" si="1"/>
        <v>9944931</v>
      </c>
      <c r="H20" s="117"/>
      <c r="I20" s="117">
        <v>-73161042</v>
      </c>
      <c r="J20" s="117">
        <v>-73161042</v>
      </c>
    </row>
    <row r="21" spans="1:10" ht="12.75">
      <c r="A21" s="114"/>
      <c r="B21" s="46"/>
      <c r="C21" s="127"/>
      <c r="D21" s="129"/>
      <c r="E21" s="129"/>
      <c r="F21" s="117">
        <f>D21-E21</f>
        <v>0</v>
      </c>
      <c r="G21" s="117">
        <f>E21-D21</f>
        <v>0</v>
      </c>
      <c r="H21" s="117"/>
      <c r="I21" s="117"/>
      <c r="J21" s="117">
        <f>H21-I21</f>
        <v>0</v>
      </c>
    </row>
    <row r="22" spans="1:10" ht="12.75">
      <c r="A22" s="114">
        <v>9</v>
      </c>
      <c r="B22" s="46" t="s">
        <v>216</v>
      </c>
      <c r="C22" s="127" t="s">
        <v>213</v>
      </c>
      <c r="D22" s="129">
        <v>11295238</v>
      </c>
      <c r="E22" s="129">
        <v>14519993</v>
      </c>
      <c r="F22" s="117">
        <f>D22-E22</f>
        <v>-3224755</v>
      </c>
      <c r="G22" s="117">
        <f>E22-D22</f>
        <v>3224755</v>
      </c>
      <c r="H22" s="117">
        <f>D22</f>
        <v>11295238</v>
      </c>
      <c r="I22" s="117"/>
      <c r="J22" s="117">
        <f>H22-I22</f>
        <v>11295238</v>
      </c>
    </row>
    <row r="23" spans="1:10" ht="12.75">
      <c r="A23" s="114">
        <v>10</v>
      </c>
      <c r="B23" s="46" t="s">
        <v>217</v>
      </c>
      <c r="C23" s="127" t="s">
        <v>213</v>
      </c>
      <c r="D23" s="129">
        <v>135525121</v>
      </c>
      <c r="E23" s="129">
        <v>128157655</v>
      </c>
      <c r="F23" s="117">
        <f>D23-E23</f>
        <v>7367466</v>
      </c>
      <c r="G23" s="117">
        <f>E23-D23</f>
        <v>-7367466</v>
      </c>
      <c r="H23" s="117">
        <v>135525121</v>
      </c>
      <c r="I23" s="117"/>
      <c r="J23" s="117">
        <f>H23-I23</f>
        <v>135525121</v>
      </c>
    </row>
    <row r="24" spans="1:10" ht="12.75">
      <c r="A24" s="114">
        <v>11</v>
      </c>
      <c r="B24" s="46" t="s">
        <v>218</v>
      </c>
      <c r="C24" s="127" t="s">
        <v>213</v>
      </c>
      <c r="D24" s="129">
        <v>49589564</v>
      </c>
      <c r="E24" s="129">
        <v>48929524</v>
      </c>
      <c r="F24" s="117">
        <f>D24-E24</f>
        <v>660040</v>
      </c>
      <c r="G24" s="117">
        <f>E24-D24</f>
        <v>-660040</v>
      </c>
      <c r="H24" s="117">
        <v>49589564</v>
      </c>
      <c r="I24" s="117"/>
      <c r="J24" s="117">
        <f>H24-I24</f>
        <v>49589564</v>
      </c>
    </row>
    <row r="25" spans="1:10" s="97" customFormat="1">
      <c r="A25" s="118"/>
      <c r="B25" s="118" t="s">
        <v>219</v>
      </c>
      <c r="C25" s="118"/>
      <c r="D25" s="131">
        <f>SUM(D13:D24)</f>
        <v>287067</v>
      </c>
      <c r="E25" s="131">
        <f t="shared" ref="E25:J25" si="2">SUM(E13:E24)</f>
        <v>992402</v>
      </c>
      <c r="F25" s="131">
        <f t="shared" si="2"/>
        <v>-705335</v>
      </c>
      <c r="G25" s="131">
        <f t="shared" si="2"/>
        <v>705335</v>
      </c>
      <c r="H25" s="131">
        <f t="shared" si="2"/>
        <v>196409923</v>
      </c>
      <c r="I25" s="131">
        <f t="shared" si="2"/>
        <v>-196122856</v>
      </c>
      <c r="J25" s="131">
        <f t="shared" si="2"/>
        <v>287067</v>
      </c>
    </row>
    <row r="27" spans="1:10">
      <c r="J27" s="132"/>
    </row>
  </sheetData>
  <mergeCells count="4">
    <mergeCell ref="A5:A6"/>
    <mergeCell ref="B5:B6"/>
    <mergeCell ref="B11:B12"/>
    <mergeCell ref="C11:C12"/>
  </mergeCells>
  <pageMargins left="0" right="0" top="0.75" bottom="0.7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E54"/>
  <sheetViews>
    <sheetView workbookViewId="0">
      <selection activeCell="I19" sqref="I19"/>
    </sheetView>
  </sheetViews>
  <sheetFormatPr defaultRowHeight="15"/>
  <cols>
    <col min="1" max="1" width="1.7109375" customWidth="1"/>
    <col min="2" max="2" width="1.85546875" customWidth="1"/>
    <col min="5" max="5" width="75.28515625" customWidth="1"/>
  </cols>
  <sheetData>
    <row r="2" spans="2:5">
      <c r="B2" s="133"/>
      <c r="C2" s="134"/>
      <c r="D2" s="134"/>
      <c r="E2" s="135"/>
    </row>
    <row r="3" spans="2:5" s="136" customFormat="1" ht="18">
      <c r="B3" s="398" t="s">
        <v>221</v>
      </c>
      <c r="C3" s="399"/>
      <c r="D3" s="399"/>
      <c r="E3" s="400"/>
    </row>
    <row r="4" spans="2:5">
      <c r="B4" s="137"/>
      <c r="C4" s="138"/>
      <c r="D4" s="138"/>
      <c r="E4" s="139"/>
    </row>
    <row r="5" spans="2:5" ht="15.75">
      <c r="B5" s="137"/>
      <c r="C5" s="140" t="s">
        <v>222</v>
      </c>
      <c r="D5" s="141" t="s">
        <v>223</v>
      </c>
      <c r="E5" s="139"/>
    </row>
    <row r="6" spans="2:5">
      <c r="B6" s="137"/>
      <c r="C6" s="142"/>
      <c r="E6" s="139"/>
    </row>
    <row r="7" spans="2:5">
      <c r="B7" s="137"/>
      <c r="C7" s="60">
        <v>1</v>
      </c>
      <c r="D7" s="143" t="s">
        <v>224</v>
      </c>
      <c r="E7" s="139"/>
    </row>
    <row r="8" spans="2:5">
      <c r="B8" s="137"/>
      <c r="C8" s="60">
        <v>2</v>
      </c>
      <c r="D8" t="s">
        <v>225</v>
      </c>
      <c r="E8" s="139"/>
    </row>
    <row r="9" spans="2:5">
      <c r="B9" s="137"/>
      <c r="C9" s="21">
        <v>3</v>
      </c>
      <c r="D9" s="1" t="s">
        <v>226</v>
      </c>
      <c r="E9" s="139"/>
    </row>
    <row r="10" spans="2:5" s="1" customFormat="1" ht="12.75">
      <c r="B10" s="20"/>
      <c r="C10" s="21">
        <v>4</v>
      </c>
      <c r="D10" s="21" t="s">
        <v>227</v>
      </c>
      <c r="E10" s="22"/>
    </row>
    <row r="11" spans="2:5" s="1" customFormat="1" ht="12.75">
      <c r="B11" s="20"/>
      <c r="C11" s="21"/>
      <c r="D11" s="143" t="s">
        <v>228</v>
      </c>
      <c r="E11" s="22"/>
    </row>
    <row r="12" spans="2:5" s="1" customFormat="1" ht="12.75">
      <c r="B12" s="20"/>
      <c r="C12" s="21" t="s">
        <v>229</v>
      </c>
      <c r="D12" s="21"/>
      <c r="E12" s="22"/>
    </row>
    <row r="13" spans="2:5" s="1" customFormat="1" ht="12.75">
      <c r="B13" s="20"/>
      <c r="C13" s="21"/>
      <c r="D13" s="143" t="s">
        <v>230</v>
      </c>
      <c r="E13" s="22"/>
    </row>
    <row r="14" spans="2:5" s="1" customFormat="1" ht="12.75">
      <c r="B14" s="20"/>
      <c r="C14" s="21" t="s">
        <v>231</v>
      </c>
      <c r="D14" s="21"/>
      <c r="E14" s="22"/>
    </row>
    <row r="15" spans="2:5" s="1" customFormat="1" ht="12.75">
      <c r="B15" s="20"/>
      <c r="C15" s="21"/>
      <c r="D15" s="143" t="s">
        <v>232</v>
      </c>
      <c r="E15" s="22"/>
    </row>
    <row r="16" spans="2:5" s="1" customFormat="1" ht="12.75">
      <c r="B16" s="20"/>
      <c r="C16" s="21" t="s">
        <v>233</v>
      </c>
      <c r="D16" s="21"/>
      <c r="E16" s="22"/>
    </row>
    <row r="17" spans="2:5" s="1" customFormat="1" ht="12.75">
      <c r="B17" s="20"/>
      <c r="C17" s="21"/>
      <c r="D17" s="21" t="s">
        <v>234</v>
      </c>
      <c r="E17" s="22"/>
    </row>
    <row r="18" spans="2:5" s="1" customFormat="1" ht="12.75">
      <c r="B18" s="20"/>
      <c r="C18" s="21" t="s">
        <v>235</v>
      </c>
      <c r="D18" s="21"/>
      <c r="E18" s="22"/>
    </row>
    <row r="19" spans="2:5" s="1" customFormat="1" ht="12.75">
      <c r="B19" s="20"/>
      <c r="C19" s="143" t="s">
        <v>236</v>
      </c>
      <c r="D19" s="21"/>
      <c r="E19" s="22"/>
    </row>
    <row r="20" spans="2:5" s="1" customFormat="1" ht="12.75">
      <c r="B20" s="20"/>
      <c r="C20" s="21"/>
      <c r="D20" s="21" t="s">
        <v>237</v>
      </c>
      <c r="E20" s="22"/>
    </row>
    <row r="21" spans="2:5" s="1" customFormat="1" ht="12.75">
      <c r="B21" s="20"/>
      <c r="C21" s="143" t="s">
        <v>238</v>
      </c>
      <c r="D21" s="21"/>
      <c r="E21" s="22"/>
    </row>
    <row r="22" spans="2:5" s="1" customFormat="1" ht="12.75">
      <c r="B22" s="20"/>
      <c r="C22" s="21"/>
      <c r="D22" s="21" t="s">
        <v>239</v>
      </c>
      <c r="E22" s="22"/>
    </row>
    <row r="23" spans="2:5" s="1" customFormat="1" ht="12.75">
      <c r="B23" s="20"/>
      <c r="C23" s="143" t="s">
        <v>240</v>
      </c>
      <c r="D23" s="21"/>
      <c r="E23" s="22"/>
    </row>
    <row r="24" spans="2:5" s="1" customFormat="1" ht="12.75">
      <c r="B24" s="20"/>
      <c r="C24" s="21" t="s">
        <v>241</v>
      </c>
      <c r="D24" s="21" t="s">
        <v>242</v>
      </c>
      <c r="E24" s="22"/>
    </row>
    <row r="25" spans="2:5" s="1" customFormat="1" ht="12.75">
      <c r="B25" s="20"/>
      <c r="C25" s="21"/>
      <c r="D25" s="143" t="s">
        <v>243</v>
      </c>
      <c r="E25" s="22"/>
    </row>
    <row r="26" spans="2:5" s="1" customFormat="1" ht="12.75">
      <c r="B26" s="20"/>
      <c r="C26" s="21"/>
      <c r="D26" s="143" t="s">
        <v>244</v>
      </c>
      <c r="E26" s="22"/>
    </row>
    <row r="27" spans="2:5" s="1" customFormat="1" ht="12.75">
      <c r="B27" s="20"/>
      <c r="C27" s="21"/>
      <c r="D27" s="143" t="s">
        <v>245</v>
      </c>
      <c r="E27" s="22"/>
    </row>
    <row r="28" spans="2:5" s="1" customFormat="1" ht="12.75">
      <c r="B28" s="20"/>
      <c r="C28" s="21"/>
      <c r="D28" s="143" t="s">
        <v>246</v>
      </c>
      <c r="E28" s="22"/>
    </row>
    <row r="29" spans="2:5" s="1" customFormat="1" ht="12.75">
      <c r="B29" s="20"/>
      <c r="C29" s="21"/>
      <c r="D29" s="143" t="s">
        <v>247</v>
      </c>
      <c r="E29" s="22"/>
    </row>
    <row r="30" spans="2:5" s="1" customFormat="1" ht="12.75">
      <c r="B30" s="20"/>
      <c r="C30" s="21"/>
      <c r="D30" s="143" t="s">
        <v>248</v>
      </c>
      <c r="E30" s="22"/>
    </row>
    <row r="31" spans="2:5" s="1" customFormat="1" ht="12.75">
      <c r="B31" s="20"/>
      <c r="C31" s="21"/>
      <c r="D31" s="21"/>
      <c r="E31" s="22"/>
    </row>
    <row r="32" spans="2:5" s="1" customFormat="1" ht="15.75">
      <c r="B32" s="20"/>
      <c r="C32" s="140" t="s">
        <v>249</v>
      </c>
      <c r="D32" s="141" t="s">
        <v>250</v>
      </c>
      <c r="E32" s="22"/>
    </row>
    <row r="33" spans="2:5" s="1" customFormat="1" ht="12.75">
      <c r="B33" s="20"/>
      <c r="C33" s="21"/>
      <c r="D33" s="21"/>
      <c r="E33" s="22"/>
    </row>
    <row r="34" spans="2:5" s="1" customFormat="1" ht="12.75">
      <c r="B34" s="20"/>
      <c r="C34" s="21"/>
      <c r="D34" s="143" t="s">
        <v>251</v>
      </c>
      <c r="E34" s="22"/>
    </row>
    <row r="35" spans="2:5" s="1" customFormat="1" ht="12.75">
      <c r="B35" s="20"/>
      <c r="C35" s="21" t="s">
        <v>252</v>
      </c>
      <c r="D35" s="21"/>
      <c r="E35" s="22"/>
    </row>
    <row r="36" spans="2:5" s="1" customFormat="1" ht="12.75">
      <c r="B36" s="20"/>
      <c r="C36" s="21"/>
      <c r="D36" s="21" t="s">
        <v>253</v>
      </c>
      <c r="E36" s="22"/>
    </row>
    <row r="37" spans="2:5" s="1" customFormat="1" ht="12.75">
      <c r="B37" s="20"/>
      <c r="C37" s="21" t="s">
        <v>254</v>
      </c>
      <c r="D37" s="21"/>
      <c r="E37" s="22"/>
    </row>
    <row r="38" spans="2:5" s="1" customFormat="1" ht="12.75">
      <c r="B38" s="20"/>
      <c r="C38" s="21"/>
      <c r="D38" s="21" t="s">
        <v>255</v>
      </c>
      <c r="E38" s="22"/>
    </row>
    <row r="39" spans="2:5" s="1" customFormat="1" ht="12.75">
      <c r="B39" s="20"/>
      <c r="C39" s="21" t="s">
        <v>256</v>
      </c>
      <c r="D39" s="21"/>
      <c r="E39" s="22"/>
    </row>
    <row r="40" spans="2:5" s="1" customFormat="1" ht="12.75">
      <c r="B40" s="20"/>
      <c r="C40" s="21"/>
      <c r="D40" s="21" t="s">
        <v>257</v>
      </c>
      <c r="E40" s="22"/>
    </row>
    <row r="41" spans="2:5" s="1" customFormat="1" ht="12.75">
      <c r="B41" s="20"/>
      <c r="C41" s="21" t="s">
        <v>258</v>
      </c>
      <c r="D41" s="21"/>
      <c r="E41" s="22"/>
    </row>
    <row r="42" spans="2:5" s="1" customFormat="1" ht="12.75">
      <c r="B42" s="20"/>
      <c r="D42" s="1" t="s">
        <v>259</v>
      </c>
      <c r="E42" s="22"/>
    </row>
    <row r="43" spans="2:5" s="1" customFormat="1" ht="12.75">
      <c r="B43" s="20"/>
      <c r="C43" s="1" t="s">
        <v>260</v>
      </c>
      <c r="E43" s="22"/>
    </row>
    <row r="44" spans="2:5" s="1" customFormat="1" ht="12.75">
      <c r="B44" s="20"/>
      <c r="C44" s="1" t="s">
        <v>261</v>
      </c>
      <c r="E44" s="22"/>
    </row>
    <row r="45" spans="2:5" s="1" customFormat="1" ht="12.75">
      <c r="B45" s="20"/>
      <c r="C45" s="1" t="s">
        <v>262</v>
      </c>
      <c r="D45" s="21"/>
      <c r="E45" s="22"/>
    </row>
    <row r="46" spans="2:5" s="1" customFormat="1" ht="12.75">
      <c r="B46" s="20"/>
      <c r="C46" s="21"/>
      <c r="D46" s="1" t="s">
        <v>263</v>
      </c>
      <c r="E46" s="22"/>
    </row>
    <row r="47" spans="2:5" s="1" customFormat="1" ht="12.75">
      <c r="B47" s="20"/>
      <c r="C47" s="21"/>
      <c r="D47" s="21" t="s">
        <v>264</v>
      </c>
      <c r="E47" s="22"/>
    </row>
    <row r="48" spans="2:5" s="1" customFormat="1" ht="12.75">
      <c r="B48" s="20"/>
      <c r="C48" s="21"/>
      <c r="D48" s="21" t="s">
        <v>265</v>
      </c>
      <c r="E48" s="22"/>
    </row>
    <row r="49" spans="2:5">
      <c r="B49" s="137"/>
      <c r="C49" s="1"/>
      <c r="D49" s="1" t="s">
        <v>266</v>
      </c>
      <c r="E49" s="139"/>
    </row>
    <row r="50" spans="2:5">
      <c r="B50" s="137"/>
      <c r="C50" s="1" t="s">
        <v>267</v>
      </c>
      <c r="D50" s="1"/>
      <c r="E50" s="139"/>
    </row>
    <row r="51" spans="2:5">
      <c r="B51" s="137"/>
      <c r="C51" s="1"/>
      <c r="D51" s="1"/>
      <c r="E51" s="139"/>
    </row>
    <row r="52" spans="2:5">
      <c r="B52" s="137"/>
      <c r="C52" s="1"/>
      <c r="D52" s="1"/>
      <c r="E52" s="139"/>
    </row>
    <row r="53" spans="2:5">
      <c r="B53" s="137"/>
      <c r="C53" s="1"/>
      <c r="D53" s="1"/>
      <c r="E53" s="144">
        <v>1</v>
      </c>
    </row>
    <row r="54" spans="2:5">
      <c r="B54" s="145"/>
      <c r="C54" s="146"/>
      <c r="D54" s="146"/>
      <c r="E54" s="147"/>
    </row>
  </sheetData>
  <mergeCells count="1">
    <mergeCell ref="B3:E3"/>
  </mergeCells>
  <pageMargins left="0" right="0" top="0" bottom="0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T206"/>
  <sheetViews>
    <sheetView workbookViewId="0">
      <selection activeCell="M6" sqref="M6"/>
    </sheetView>
  </sheetViews>
  <sheetFormatPr defaultRowHeight="15"/>
  <cols>
    <col min="1" max="1" width="1.28515625" customWidth="1"/>
    <col min="2" max="2" width="0.5703125" customWidth="1"/>
    <col min="3" max="3" width="3" style="211" customWidth="1"/>
    <col min="4" max="4" width="0.85546875" customWidth="1"/>
    <col min="5" max="5" width="3" customWidth="1"/>
    <col min="6" max="6" width="15.140625" customWidth="1"/>
    <col min="7" max="7" width="8.85546875" customWidth="1"/>
    <col min="8" max="8" width="9" customWidth="1"/>
    <col min="10" max="10" width="9" customWidth="1"/>
    <col min="11" max="11" width="8.7109375" customWidth="1"/>
    <col min="12" max="12" width="14.140625" style="189" customWidth="1"/>
    <col min="13" max="13" width="12.28515625" style="189" customWidth="1"/>
    <col min="14" max="14" width="8.5703125" customWidth="1"/>
  </cols>
  <sheetData>
    <row r="2" spans="2:20">
      <c r="B2" s="137"/>
      <c r="C2" s="148" t="s">
        <v>268</v>
      </c>
      <c r="D2" s="134"/>
      <c r="E2" s="134"/>
      <c r="F2" s="134"/>
      <c r="G2" s="134"/>
      <c r="H2" s="134"/>
      <c r="I2" s="134"/>
      <c r="J2" s="134"/>
      <c r="K2" s="134"/>
      <c r="L2" s="149"/>
      <c r="M2" s="149"/>
      <c r="N2" s="135"/>
    </row>
    <row r="3" spans="2:20" ht="15.75">
      <c r="B3" s="137"/>
      <c r="C3" s="150"/>
      <c r="D3" s="405" t="s">
        <v>191</v>
      </c>
      <c r="E3" s="405"/>
      <c r="F3" s="152" t="s">
        <v>269</v>
      </c>
      <c r="G3" s="138"/>
      <c r="H3" s="138"/>
      <c r="I3" s="138"/>
      <c r="J3" s="138"/>
      <c r="K3" s="153"/>
      <c r="L3" s="154"/>
      <c r="M3" s="151"/>
      <c r="N3" s="139"/>
    </row>
    <row r="4" spans="2:20">
      <c r="B4" s="137"/>
      <c r="C4" s="150"/>
      <c r="D4" s="138"/>
      <c r="E4" s="155" t="s">
        <v>45</v>
      </c>
      <c r="F4" s="156" t="s">
        <v>270</v>
      </c>
      <c r="G4" s="156"/>
      <c r="H4" s="157"/>
      <c r="I4" s="138"/>
      <c r="J4" s="138"/>
      <c r="K4" s="138"/>
      <c r="L4" s="151"/>
      <c r="M4" s="151"/>
      <c r="N4" s="139"/>
    </row>
    <row r="5" spans="2:20">
      <c r="B5" s="20"/>
      <c r="C5" s="59"/>
      <c r="D5" s="21"/>
      <c r="E5" s="158">
        <v>1</v>
      </c>
      <c r="F5" s="159" t="s">
        <v>47</v>
      </c>
      <c r="G5" s="56"/>
      <c r="H5" s="138"/>
      <c r="I5" s="138"/>
      <c r="J5" s="138"/>
      <c r="K5" s="138"/>
      <c r="L5" s="151"/>
      <c r="M5" s="151"/>
      <c r="N5" s="139"/>
    </row>
    <row r="6" spans="2:20">
      <c r="B6" s="137"/>
      <c r="C6" s="150">
        <v>3</v>
      </c>
      <c r="D6" s="138"/>
      <c r="E6" s="138"/>
      <c r="F6" s="150" t="s">
        <v>1</v>
      </c>
      <c r="G6" s="153"/>
      <c r="H6" s="153"/>
      <c r="I6" s="153"/>
      <c r="J6" s="153"/>
      <c r="K6" s="153"/>
      <c r="L6" s="154"/>
      <c r="M6" s="151"/>
      <c r="N6" s="139"/>
    </row>
    <row r="7" spans="2:20">
      <c r="B7" s="137"/>
      <c r="C7" s="150"/>
      <c r="D7" s="138"/>
      <c r="E7" s="406" t="s">
        <v>39</v>
      </c>
      <c r="F7" s="406" t="s">
        <v>271</v>
      </c>
      <c r="G7" s="406"/>
      <c r="H7" s="406" t="s">
        <v>272</v>
      </c>
      <c r="I7" s="406" t="s">
        <v>273</v>
      </c>
      <c r="J7" s="406"/>
      <c r="K7" s="160" t="s">
        <v>274</v>
      </c>
      <c r="L7" s="161" t="s">
        <v>275</v>
      </c>
      <c r="M7" s="161" t="s">
        <v>274</v>
      </c>
      <c r="N7" s="139"/>
      <c r="Q7" s="162"/>
      <c r="R7" s="163"/>
      <c r="S7" s="163"/>
      <c r="T7" s="164"/>
    </row>
    <row r="8" spans="2:20">
      <c r="B8" s="137"/>
      <c r="C8" s="150"/>
      <c r="D8" s="138"/>
      <c r="E8" s="406"/>
      <c r="F8" s="406"/>
      <c r="G8" s="406"/>
      <c r="H8" s="406"/>
      <c r="I8" s="406"/>
      <c r="J8" s="406"/>
      <c r="K8" s="165" t="s">
        <v>276</v>
      </c>
      <c r="L8" s="166" t="s">
        <v>277</v>
      </c>
      <c r="M8" s="166" t="s">
        <v>278</v>
      </c>
      <c r="N8" s="139"/>
      <c r="Q8" s="162"/>
      <c r="R8" s="163"/>
      <c r="S8" s="163"/>
      <c r="T8" s="164"/>
    </row>
    <row r="9" spans="2:20">
      <c r="B9" s="137"/>
      <c r="C9" s="150"/>
      <c r="D9" s="138"/>
      <c r="E9" s="167">
        <v>1</v>
      </c>
      <c r="F9" s="401" t="s">
        <v>279</v>
      </c>
      <c r="G9" s="402"/>
      <c r="H9" s="168" t="s">
        <v>30</v>
      </c>
      <c r="I9" s="403">
        <v>10016466</v>
      </c>
      <c r="J9" s="404"/>
      <c r="K9" s="168"/>
      <c r="L9" s="169"/>
      <c r="M9" s="170">
        <v>18145</v>
      </c>
      <c r="N9" s="139"/>
      <c r="Q9" s="162"/>
      <c r="R9" s="163"/>
      <c r="S9" s="163"/>
      <c r="T9" s="164"/>
    </row>
    <row r="10" spans="2:20">
      <c r="B10" s="137"/>
      <c r="C10" s="150"/>
      <c r="D10" s="138"/>
      <c r="E10" s="171">
        <v>2</v>
      </c>
      <c r="F10" s="401" t="s">
        <v>280</v>
      </c>
      <c r="G10" s="402"/>
      <c r="H10" s="168" t="s">
        <v>30</v>
      </c>
      <c r="I10" s="403">
        <v>110010035</v>
      </c>
      <c r="J10" s="404"/>
      <c r="K10" s="171"/>
      <c r="L10" s="170"/>
      <c r="M10" s="170">
        <v>66415</v>
      </c>
      <c r="N10" s="139"/>
      <c r="Q10" s="162"/>
      <c r="R10" s="163"/>
      <c r="S10" s="163"/>
      <c r="T10" s="164"/>
    </row>
    <row r="11" spans="2:20">
      <c r="B11" s="137"/>
      <c r="C11" s="150"/>
      <c r="D11" s="138"/>
      <c r="E11" s="171">
        <v>3</v>
      </c>
      <c r="F11" s="401" t="s">
        <v>281</v>
      </c>
      <c r="G11" s="402"/>
      <c r="H11" s="168" t="s">
        <v>282</v>
      </c>
      <c r="I11" s="403">
        <v>607759</v>
      </c>
      <c r="J11" s="404"/>
      <c r="K11" s="171">
        <v>48</v>
      </c>
      <c r="L11" s="170">
        <f>M11/K11</f>
        <v>138.375</v>
      </c>
      <c r="M11" s="170">
        <v>6642</v>
      </c>
      <c r="N11" s="139"/>
      <c r="Q11" s="162"/>
      <c r="R11" s="163"/>
      <c r="S11" s="163"/>
      <c r="T11" s="164"/>
    </row>
    <row r="12" spans="2:20">
      <c r="B12" s="137"/>
      <c r="C12" s="150"/>
      <c r="D12" s="138"/>
      <c r="E12" s="171">
        <v>4</v>
      </c>
      <c r="F12" s="401" t="s">
        <v>281</v>
      </c>
      <c r="G12" s="402"/>
      <c r="H12" s="168" t="s">
        <v>30</v>
      </c>
      <c r="I12" s="403">
        <v>615641</v>
      </c>
      <c r="J12" s="404"/>
      <c r="K12" s="171"/>
      <c r="L12" s="170"/>
      <c r="M12" s="170">
        <v>79586</v>
      </c>
      <c r="N12" s="139"/>
      <c r="Q12" s="162"/>
      <c r="R12" s="163"/>
      <c r="S12" s="163"/>
      <c r="T12" s="164"/>
    </row>
    <row r="13" spans="2:20">
      <c r="B13" s="137"/>
      <c r="C13" s="150"/>
      <c r="D13" s="138"/>
      <c r="E13" s="171">
        <v>5</v>
      </c>
      <c r="F13" s="401" t="s">
        <v>283</v>
      </c>
      <c r="G13" s="402"/>
      <c r="H13" s="168" t="s">
        <v>30</v>
      </c>
      <c r="I13" s="403" t="s">
        <v>284</v>
      </c>
      <c r="J13" s="404"/>
      <c r="K13" s="172"/>
      <c r="L13" s="173"/>
      <c r="M13" s="170">
        <v>73710</v>
      </c>
      <c r="N13" s="139"/>
      <c r="Q13" s="162"/>
      <c r="R13" s="163"/>
      <c r="S13" s="163"/>
      <c r="T13" s="164"/>
    </row>
    <row r="14" spans="2:20">
      <c r="B14" s="137"/>
      <c r="C14" s="150"/>
      <c r="D14" s="138"/>
      <c r="E14" s="171">
        <v>6</v>
      </c>
      <c r="F14" s="174" t="s">
        <v>285</v>
      </c>
      <c r="G14" s="175"/>
      <c r="H14" s="168" t="s">
        <v>282</v>
      </c>
      <c r="I14" s="176" t="s">
        <v>286</v>
      </c>
      <c r="J14" s="177"/>
      <c r="K14" s="172">
        <v>54</v>
      </c>
      <c r="L14" s="173">
        <v>138</v>
      </c>
      <c r="M14" s="170">
        <v>7413</v>
      </c>
      <c r="N14" s="139"/>
      <c r="Q14" s="21"/>
      <c r="R14" s="163"/>
      <c r="S14" s="163"/>
      <c r="T14" s="164"/>
    </row>
    <row r="15" spans="2:20">
      <c r="B15" s="137"/>
      <c r="C15" s="150"/>
      <c r="D15" s="138"/>
      <c r="E15" s="171">
        <v>7</v>
      </c>
      <c r="F15" s="401" t="s">
        <v>287</v>
      </c>
      <c r="G15" s="407"/>
      <c r="H15" s="168" t="s">
        <v>30</v>
      </c>
      <c r="I15" s="408">
        <v>20207235301</v>
      </c>
      <c r="J15" s="408"/>
      <c r="K15" s="172"/>
      <c r="L15" s="173"/>
      <c r="M15" s="170">
        <v>10370</v>
      </c>
      <c r="N15" s="139"/>
      <c r="Q15" s="21"/>
      <c r="R15" s="163"/>
      <c r="S15" s="163"/>
      <c r="T15" s="164"/>
    </row>
    <row r="16" spans="2:20">
      <c r="B16" s="137"/>
      <c r="C16" s="150"/>
      <c r="D16" s="138"/>
      <c r="E16" s="171">
        <v>8</v>
      </c>
      <c r="F16" s="401" t="s">
        <v>288</v>
      </c>
      <c r="G16" s="407"/>
      <c r="H16" s="168" t="s">
        <v>282</v>
      </c>
      <c r="I16" s="408" t="s">
        <v>289</v>
      </c>
      <c r="J16" s="408"/>
      <c r="K16" s="178">
        <v>1.5</v>
      </c>
      <c r="L16" s="179">
        <v>0</v>
      </c>
      <c r="M16" s="170">
        <v>152</v>
      </c>
      <c r="N16" s="139"/>
      <c r="Q16" s="21"/>
      <c r="R16" s="163"/>
      <c r="S16" s="163"/>
      <c r="T16" s="164"/>
    </row>
    <row r="17" spans="2:20">
      <c r="B17" s="137"/>
      <c r="C17" s="150"/>
      <c r="D17" s="138"/>
      <c r="E17" s="171">
        <v>9</v>
      </c>
      <c r="F17" s="410" t="s">
        <v>288</v>
      </c>
      <c r="G17" s="410"/>
      <c r="H17" s="168" t="s">
        <v>30</v>
      </c>
      <c r="I17" s="408" t="s">
        <v>290</v>
      </c>
      <c r="J17" s="408"/>
      <c r="K17" s="178"/>
      <c r="L17" s="179"/>
      <c r="M17" s="170">
        <v>120</v>
      </c>
      <c r="N17" s="139"/>
      <c r="Q17" s="21"/>
      <c r="R17" s="163"/>
      <c r="S17" s="163"/>
      <c r="T17" s="164"/>
    </row>
    <row r="18" spans="2:20" s="136" customFormat="1">
      <c r="B18" s="180"/>
      <c r="C18" s="181"/>
      <c r="D18" s="182"/>
      <c r="E18" s="183"/>
      <c r="F18" s="411" t="s">
        <v>291</v>
      </c>
      <c r="G18" s="412"/>
      <c r="H18" s="412"/>
      <c r="I18" s="412"/>
      <c r="J18" s="412"/>
      <c r="K18" s="412"/>
      <c r="L18" s="413"/>
      <c r="M18" s="184">
        <f>SUM(M9:M17)</f>
        <v>262553</v>
      </c>
      <c r="N18" s="185"/>
    </row>
    <row r="19" spans="2:20">
      <c r="B19" s="137"/>
      <c r="C19" s="150">
        <v>4</v>
      </c>
      <c r="D19" s="138"/>
      <c r="E19" s="186"/>
      <c r="F19" s="59" t="s">
        <v>0</v>
      </c>
      <c r="G19" s="186"/>
      <c r="H19" s="186"/>
      <c r="I19" s="186"/>
      <c r="J19" s="186"/>
      <c r="K19" s="186"/>
      <c r="L19" s="187"/>
      <c r="M19" s="151"/>
      <c r="N19" s="139"/>
    </row>
    <row r="20" spans="2:20">
      <c r="B20" s="137"/>
      <c r="C20" s="150"/>
      <c r="D20" s="138"/>
      <c r="E20" s="406" t="s">
        <v>39</v>
      </c>
      <c r="F20" s="414" t="s">
        <v>292</v>
      </c>
      <c r="G20" s="415"/>
      <c r="H20" s="415"/>
      <c r="I20" s="415"/>
      <c r="J20" s="416"/>
      <c r="K20" s="160" t="s">
        <v>274</v>
      </c>
      <c r="L20" s="161" t="s">
        <v>275</v>
      </c>
      <c r="M20" s="161" t="s">
        <v>274</v>
      </c>
      <c r="N20" s="139"/>
    </row>
    <row r="21" spans="2:20">
      <c r="B21" s="137"/>
      <c r="C21" s="150"/>
      <c r="D21" s="138"/>
      <c r="E21" s="406"/>
      <c r="F21" s="417"/>
      <c r="G21" s="418"/>
      <c r="H21" s="418"/>
      <c r="I21" s="418"/>
      <c r="J21" s="419"/>
      <c r="K21" s="165" t="s">
        <v>276</v>
      </c>
      <c r="L21" s="166" t="s">
        <v>277</v>
      </c>
      <c r="M21" s="166" t="s">
        <v>278</v>
      </c>
      <c r="N21" s="139"/>
    </row>
    <row r="22" spans="2:20">
      <c r="B22" s="137"/>
      <c r="C22" s="150"/>
      <c r="D22" s="138"/>
      <c r="E22" s="167"/>
      <c r="F22" s="401" t="s">
        <v>293</v>
      </c>
      <c r="G22" s="407"/>
      <c r="H22" s="407"/>
      <c r="I22" s="407"/>
      <c r="J22" s="402"/>
      <c r="K22" s="168"/>
      <c r="L22" s="169"/>
      <c r="M22" s="170">
        <v>24514</v>
      </c>
      <c r="N22" s="139"/>
    </row>
    <row r="23" spans="2:20">
      <c r="B23" s="137"/>
      <c r="C23" s="150"/>
      <c r="D23" s="138"/>
      <c r="E23" s="171"/>
      <c r="F23" s="401" t="s">
        <v>294</v>
      </c>
      <c r="G23" s="407"/>
      <c r="H23" s="407"/>
      <c r="I23" s="407"/>
      <c r="J23" s="402"/>
      <c r="K23" s="171"/>
      <c r="L23" s="170"/>
      <c r="M23" s="170">
        <v>0</v>
      </c>
      <c r="N23" s="139"/>
    </row>
    <row r="24" spans="2:20">
      <c r="B24" s="137"/>
      <c r="C24" s="150"/>
      <c r="D24" s="138"/>
      <c r="E24" s="171"/>
      <c r="F24" s="401" t="s">
        <v>295</v>
      </c>
      <c r="G24" s="407"/>
      <c r="H24" s="407"/>
      <c r="I24" s="407"/>
      <c r="J24" s="402"/>
      <c r="K24" s="171"/>
      <c r="L24" s="170"/>
      <c r="M24" s="170">
        <v>0</v>
      </c>
      <c r="N24" s="139"/>
    </row>
    <row r="25" spans="2:20">
      <c r="B25" s="137"/>
      <c r="C25" s="150"/>
      <c r="D25" s="138"/>
      <c r="E25" s="183"/>
      <c r="F25" s="411" t="s">
        <v>291</v>
      </c>
      <c r="G25" s="412"/>
      <c r="H25" s="412"/>
      <c r="I25" s="412"/>
      <c r="J25" s="412"/>
      <c r="K25" s="412"/>
      <c r="L25" s="413"/>
      <c r="M25" s="184">
        <v>24514</v>
      </c>
      <c r="N25" s="139"/>
    </row>
    <row r="26" spans="2:20">
      <c r="B26" s="137"/>
      <c r="C26" s="150">
        <v>5</v>
      </c>
      <c r="D26" s="138"/>
      <c r="E26" s="158">
        <v>2</v>
      </c>
      <c r="F26" s="159" t="s">
        <v>49</v>
      </c>
      <c r="G26" s="56"/>
      <c r="H26" s="138"/>
      <c r="I26" s="138"/>
      <c r="J26" s="138"/>
      <c r="K26" s="138"/>
      <c r="L26" s="151"/>
      <c r="M26" s="151"/>
      <c r="N26" s="139"/>
    </row>
    <row r="27" spans="2:20">
      <c r="B27" s="137"/>
      <c r="C27" s="150"/>
      <c r="D27" s="138"/>
      <c r="E27" s="138"/>
      <c r="F27" s="138"/>
      <c r="G27" s="138" t="s">
        <v>296</v>
      </c>
      <c r="H27" s="138"/>
      <c r="I27" s="138"/>
      <c r="J27" s="138"/>
      <c r="K27" s="138"/>
      <c r="L27" s="151"/>
      <c r="M27" s="151"/>
      <c r="N27" s="139"/>
    </row>
    <row r="28" spans="2:20">
      <c r="B28" s="137"/>
      <c r="C28" s="150">
        <v>6</v>
      </c>
      <c r="D28" s="138"/>
      <c r="E28" s="158">
        <v>3</v>
      </c>
      <c r="F28" s="159" t="s">
        <v>50</v>
      </c>
      <c r="G28" s="56"/>
      <c r="H28" s="138"/>
      <c r="I28" s="138"/>
      <c r="J28" s="138"/>
      <c r="K28" s="138"/>
      <c r="L28" s="151"/>
      <c r="M28" s="151"/>
      <c r="N28" s="139"/>
    </row>
    <row r="29" spans="2:20">
      <c r="B29" s="137"/>
      <c r="C29" s="150">
        <v>7</v>
      </c>
      <c r="D29" s="138"/>
      <c r="E29" s="55" t="s">
        <v>48</v>
      </c>
      <c r="F29" s="188" t="s">
        <v>297</v>
      </c>
      <c r="G29" s="138"/>
      <c r="H29" s="138"/>
      <c r="I29" s="138"/>
      <c r="J29" s="138"/>
      <c r="K29" s="138"/>
      <c r="L29" s="151"/>
      <c r="M29" s="151"/>
      <c r="N29" s="139"/>
    </row>
    <row r="30" spans="2:20">
      <c r="B30" s="137"/>
      <c r="C30" s="150"/>
      <c r="D30" s="138"/>
      <c r="E30" s="138"/>
      <c r="F30" s="409" t="s">
        <v>298</v>
      </c>
      <c r="G30" s="409"/>
      <c r="H30" s="138"/>
      <c r="I30" s="150" t="s">
        <v>39</v>
      </c>
      <c r="J30" s="138">
        <v>9</v>
      </c>
      <c r="K30" s="150" t="s">
        <v>30</v>
      </c>
      <c r="L30" s="189">
        <v>9527541</v>
      </c>
      <c r="M30" s="151"/>
      <c r="N30" s="139"/>
    </row>
    <row r="31" spans="2:20">
      <c r="B31" s="137"/>
      <c r="C31" s="150"/>
      <c r="D31" s="138"/>
      <c r="E31" s="138"/>
      <c r="F31" s="409" t="s">
        <v>299</v>
      </c>
      <c r="G31" s="409"/>
      <c r="H31" s="138"/>
      <c r="I31" s="150" t="s">
        <v>39</v>
      </c>
      <c r="J31" s="190">
        <v>0</v>
      </c>
      <c r="K31" s="150" t="s">
        <v>30</v>
      </c>
      <c r="L31" s="191">
        <v>0</v>
      </c>
      <c r="M31" s="151"/>
      <c r="N31" s="139"/>
    </row>
    <row r="32" spans="2:20">
      <c r="B32" s="137"/>
      <c r="C32" s="150"/>
      <c r="D32" s="138"/>
      <c r="E32" s="138"/>
      <c r="F32" s="138" t="s">
        <v>300</v>
      </c>
      <c r="G32" s="138"/>
      <c r="H32" s="138"/>
      <c r="I32" s="150" t="s">
        <v>39</v>
      </c>
      <c r="J32" s="190">
        <v>0</v>
      </c>
      <c r="K32" s="150" t="s">
        <v>30</v>
      </c>
      <c r="L32" s="191">
        <v>0</v>
      </c>
      <c r="M32" s="151"/>
      <c r="N32" s="139"/>
    </row>
    <row r="33" spans="2:14">
      <c r="B33" s="137"/>
      <c r="C33" s="150"/>
      <c r="D33" s="138"/>
      <c r="E33" s="138"/>
      <c r="F33" s="138" t="s">
        <v>301</v>
      </c>
      <c r="G33" s="138"/>
      <c r="H33" s="138"/>
      <c r="I33" s="150" t="s">
        <v>39</v>
      </c>
      <c r="J33" s="190">
        <v>0</v>
      </c>
      <c r="K33" s="150" t="s">
        <v>30</v>
      </c>
      <c r="L33" s="191">
        <v>0</v>
      </c>
      <c r="M33" s="151"/>
      <c r="N33" s="139"/>
    </row>
    <row r="34" spans="2:14">
      <c r="B34" s="137"/>
      <c r="C34" s="150"/>
      <c r="D34" s="138"/>
      <c r="E34" s="138"/>
      <c r="F34" s="138" t="s">
        <v>302</v>
      </c>
      <c r="G34" s="138"/>
      <c r="H34" s="138"/>
      <c r="I34" s="150" t="s">
        <v>39</v>
      </c>
      <c r="J34" s="190">
        <v>0</v>
      </c>
      <c r="K34" s="150" t="s">
        <v>30</v>
      </c>
      <c r="L34" s="191">
        <v>0</v>
      </c>
      <c r="M34" s="151"/>
      <c r="N34" s="139"/>
    </row>
    <row r="35" spans="2:14">
      <c r="B35" s="137"/>
      <c r="C35" s="150"/>
      <c r="D35" s="138"/>
      <c r="E35" s="138"/>
      <c r="F35" s="138" t="s">
        <v>303</v>
      </c>
      <c r="G35" s="138"/>
      <c r="H35" s="138"/>
      <c r="I35" s="150" t="s">
        <v>39</v>
      </c>
      <c r="J35" s="190">
        <v>9</v>
      </c>
      <c r="K35" s="150" t="s">
        <v>30</v>
      </c>
      <c r="L35" s="191">
        <v>9527541</v>
      </c>
      <c r="M35" s="151"/>
      <c r="N35" s="139"/>
    </row>
    <row r="36" spans="2:14">
      <c r="B36" s="137"/>
      <c r="C36" s="150"/>
      <c r="D36" s="138"/>
      <c r="E36" s="138"/>
      <c r="F36" s="421" t="s">
        <v>304</v>
      </c>
      <c r="G36" s="421"/>
      <c r="H36" s="138"/>
      <c r="I36" s="150" t="s">
        <v>39</v>
      </c>
      <c r="J36" s="190"/>
      <c r="K36" s="150" t="s">
        <v>30</v>
      </c>
      <c r="L36" s="191"/>
      <c r="M36" s="151"/>
      <c r="N36" s="139"/>
    </row>
    <row r="37" spans="2:14">
      <c r="B37" s="137"/>
      <c r="C37" s="150"/>
      <c r="D37" s="138"/>
      <c r="E37" s="138"/>
      <c r="F37" s="192" t="s">
        <v>305</v>
      </c>
      <c r="G37" s="138"/>
      <c r="H37" s="138"/>
      <c r="I37" s="150" t="s">
        <v>39</v>
      </c>
      <c r="J37" s="190">
        <v>0</v>
      </c>
      <c r="K37" s="150" t="s">
        <v>30</v>
      </c>
      <c r="L37" s="191">
        <v>0</v>
      </c>
      <c r="M37" s="151"/>
      <c r="N37" s="139"/>
    </row>
    <row r="38" spans="2:14">
      <c r="B38" s="137"/>
      <c r="C38" s="150"/>
      <c r="D38" s="138"/>
      <c r="E38" s="138"/>
      <c r="F38" s="192" t="s">
        <v>306</v>
      </c>
      <c r="G38" s="138"/>
      <c r="H38" s="138"/>
      <c r="I38" s="150" t="s">
        <v>39</v>
      </c>
      <c r="J38" s="190">
        <v>0</v>
      </c>
      <c r="K38" s="150" t="s">
        <v>30</v>
      </c>
      <c r="L38" s="191">
        <v>0</v>
      </c>
      <c r="M38" s="151"/>
      <c r="N38" s="139"/>
    </row>
    <row r="39" spans="2:14">
      <c r="B39" s="137"/>
      <c r="C39" s="150">
        <v>8</v>
      </c>
      <c r="D39" s="138"/>
      <c r="E39" s="55" t="s">
        <v>48</v>
      </c>
      <c r="F39" s="188" t="s">
        <v>51</v>
      </c>
      <c r="G39" s="138"/>
      <c r="H39" s="138"/>
      <c r="I39" s="193" t="s">
        <v>39</v>
      </c>
      <c r="J39" s="192">
        <v>3</v>
      </c>
      <c r="K39" s="193" t="s">
        <v>30</v>
      </c>
      <c r="L39" s="194">
        <v>7838400</v>
      </c>
      <c r="M39" s="151"/>
      <c r="N39" s="139"/>
    </row>
    <row r="40" spans="2:14">
      <c r="B40" s="137"/>
      <c r="C40" s="150"/>
      <c r="D40" s="138"/>
      <c r="E40" s="138"/>
      <c r="F40" s="192" t="s">
        <v>307</v>
      </c>
      <c r="G40" s="138"/>
      <c r="H40" s="138"/>
      <c r="I40" s="138"/>
      <c r="J40" s="138"/>
      <c r="K40" s="138"/>
      <c r="L40" s="151"/>
      <c r="M40" s="151"/>
      <c r="N40" s="139"/>
    </row>
    <row r="41" spans="2:14">
      <c r="B41" s="137"/>
      <c r="C41" s="150">
        <v>9</v>
      </c>
      <c r="D41" s="138"/>
      <c r="E41" s="55" t="s">
        <v>48</v>
      </c>
      <c r="F41" s="188" t="s">
        <v>8</v>
      </c>
      <c r="G41" s="138"/>
      <c r="H41" s="422"/>
      <c r="I41" s="422"/>
      <c r="J41" s="138"/>
      <c r="K41" s="138"/>
      <c r="L41" s="151"/>
      <c r="M41" s="151"/>
      <c r="N41" s="139"/>
    </row>
    <row r="42" spans="2:14">
      <c r="B42" s="137"/>
      <c r="C42" s="150"/>
      <c r="D42" s="138"/>
      <c r="E42" s="138"/>
      <c r="F42" s="138"/>
      <c r="G42" s="138" t="s">
        <v>308</v>
      </c>
      <c r="H42" s="138"/>
      <c r="I42" s="138"/>
      <c r="J42" s="138"/>
      <c r="K42" s="150" t="s">
        <v>30</v>
      </c>
      <c r="L42" s="151">
        <v>160472</v>
      </c>
      <c r="M42" s="151"/>
      <c r="N42" s="139"/>
    </row>
    <row r="43" spans="2:14">
      <c r="B43" s="137"/>
      <c r="C43" s="150"/>
      <c r="D43" s="138"/>
      <c r="E43" s="138"/>
      <c r="F43" s="138"/>
      <c r="G43" s="138" t="s">
        <v>309</v>
      </c>
      <c r="H43" s="138"/>
      <c r="I43" s="138"/>
      <c r="J43" s="138"/>
      <c r="K43" s="150" t="s">
        <v>30</v>
      </c>
      <c r="L43" s="191">
        <v>73338</v>
      </c>
      <c r="M43" s="151"/>
      <c r="N43" s="139"/>
    </row>
    <row r="44" spans="2:14" s="1" customFormat="1">
      <c r="B44" s="20"/>
      <c r="C44" s="59"/>
      <c r="D44" s="21"/>
      <c r="E44" s="21"/>
      <c r="F44" s="21"/>
      <c r="G44" s="21" t="s">
        <v>310</v>
      </c>
      <c r="H44" s="21"/>
      <c r="I44" s="21"/>
      <c r="J44" s="21"/>
      <c r="K44" s="150" t="s">
        <v>30</v>
      </c>
      <c r="L44" s="191">
        <f>L42-L43+L46</f>
        <v>6234831</v>
      </c>
      <c r="M44" s="195"/>
      <c r="N44" s="22"/>
    </row>
    <row r="45" spans="2:14" s="1" customFormat="1">
      <c r="B45" s="20"/>
      <c r="C45" s="59"/>
      <c r="D45" s="21"/>
      <c r="E45" s="21"/>
      <c r="F45" s="21"/>
      <c r="G45" s="21" t="s">
        <v>311</v>
      </c>
      <c r="H45" s="21"/>
      <c r="I45" s="21"/>
      <c r="J45" s="21"/>
      <c r="K45" s="150" t="s">
        <v>30</v>
      </c>
      <c r="L45" s="191">
        <v>0</v>
      </c>
      <c r="M45" s="195"/>
      <c r="N45" s="22"/>
    </row>
    <row r="46" spans="2:14" s="1" customFormat="1" ht="15.75">
      <c r="B46" s="20"/>
      <c r="C46" s="59"/>
      <c r="D46" s="21"/>
      <c r="G46" s="21" t="s">
        <v>312</v>
      </c>
      <c r="H46" s="26"/>
      <c r="I46" s="26"/>
      <c r="J46" s="26"/>
      <c r="K46" s="150" t="s">
        <v>30</v>
      </c>
      <c r="L46" s="191">
        <v>6147697</v>
      </c>
      <c r="M46" s="195"/>
      <c r="N46" s="22"/>
    </row>
    <row r="47" spans="2:14" s="1" customFormat="1">
      <c r="B47" s="20"/>
      <c r="C47" s="59">
        <v>10</v>
      </c>
      <c r="D47" s="21"/>
      <c r="E47" s="55" t="s">
        <v>48</v>
      </c>
      <c r="F47" s="188" t="s">
        <v>6</v>
      </c>
      <c r="G47" s="26"/>
      <c r="H47" s="26"/>
      <c r="I47" s="26"/>
      <c r="J47" s="26"/>
      <c r="K47" s="26"/>
      <c r="L47" s="196"/>
      <c r="M47" s="195"/>
      <c r="N47" s="22"/>
    </row>
    <row r="48" spans="2:14" s="1" customFormat="1">
      <c r="B48" s="20"/>
      <c r="C48" s="59"/>
      <c r="D48" s="21"/>
      <c r="E48" s="21"/>
      <c r="F48" s="21"/>
      <c r="G48" s="21" t="s">
        <v>313</v>
      </c>
      <c r="H48" s="21"/>
      <c r="I48" s="21"/>
      <c r="J48" s="21"/>
      <c r="K48" s="150" t="s">
        <v>30</v>
      </c>
      <c r="L48" s="194">
        <v>825670</v>
      </c>
      <c r="M48" s="195"/>
      <c r="N48" s="22"/>
    </row>
    <row r="49" spans="2:14" s="1" customFormat="1">
      <c r="B49" s="20"/>
      <c r="C49" s="59"/>
      <c r="D49" s="21"/>
      <c r="E49" s="21"/>
      <c r="F49" s="21"/>
      <c r="G49" s="21" t="s">
        <v>314</v>
      </c>
      <c r="H49" s="21"/>
      <c r="I49" s="21"/>
      <c r="J49" s="21"/>
      <c r="K49" s="150" t="s">
        <v>30</v>
      </c>
      <c r="L49" s="191">
        <v>5119153</v>
      </c>
      <c r="M49" s="195"/>
      <c r="N49" s="22"/>
    </row>
    <row r="50" spans="2:14" s="1" customFormat="1">
      <c r="B50" s="20"/>
      <c r="C50" s="59"/>
      <c r="D50" s="21"/>
      <c r="E50" s="21"/>
      <c r="F50" s="21"/>
      <c r="G50" s="197" t="s">
        <v>315</v>
      </c>
      <c r="H50" s="21"/>
      <c r="I50" s="21"/>
      <c r="J50" s="21"/>
      <c r="K50" s="150" t="s">
        <v>30</v>
      </c>
      <c r="L50" s="191">
        <v>4534845</v>
      </c>
      <c r="M50" s="195"/>
      <c r="N50" s="22"/>
    </row>
    <row r="51" spans="2:14" s="1" customFormat="1">
      <c r="B51" s="20"/>
      <c r="C51" s="59"/>
      <c r="D51" s="21"/>
      <c r="E51" s="21"/>
      <c r="F51" s="21"/>
      <c r="G51" s="21" t="s">
        <v>316</v>
      </c>
      <c r="H51" s="21"/>
      <c r="I51" s="21"/>
      <c r="J51" s="21"/>
      <c r="K51" s="150" t="s">
        <v>30</v>
      </c>
      <c r="L51" s="149">
        <f>L50+L48-L49</f>
        <v>241362</v>
      </c>
      <c r="M51" s="195"/>
      <c r="N51" s="22">
        <v>1</v>
      </c>
    </row>
    <row r="52" spans="2:14" s="1" customFormat="1" ht="12.75">
      <c r="B52" s="3"/>
      <c r="C52" s="198"/>
      <c r="D52" s="3"/>
      <c r="E52" s="3"/>
      <c r="F52" s="199"/>
      <c r="G52" s="199"/>
      <c r="H52" s="199"/>
      <c r="I52" s="199"/>
      <c r="J52" s="199"/>
      <c r="K52" s="198"/>
      <c r="L52" s="200"/>
      <c r="M52" s="201"/>
      <c r="N52" s="3"/>
    </row>
    <row r="53" spans="2:14">
      <c r="B53" s="29"/>
      <c r="C53" s="202"/>
      <c r="D53" s="29"/>
      <c r="E53" s="29"/>
      <c r="F53" s="203"/>
      <c r="G53" s="203"/>
      <c r="H53" s="203"/>
      <c r="I53" s="203"/>
      <c r="J53" s="203"/>
      <c r="K53" s="202"/>
      <c r="L53" s="204"/>
      <c r="M53" s="205"/>
      <c r="N53" s="29"/>
    </row>
    <row r="54" spans="2:14">
      <c r="B54" s="20"/>
      <c r="C54" s="55">
        <v>11</v>
      </c>
      <c r="D54" s="206"/>
      <c r="E54" s="55" t="s">
        <v>48</v>
      </c>
      <c r="F54" s="188" t="s">
        <v>52</v>
      </c>
      <c r="G54" s="156"/>
      <c r="H54" s="157"/>
      <c r="I54" s="138"/>
      <c r="K54" s="150" t="s">
        <v>317</v>
      </c>
      <c r="L54" s="194">
        <v>0</v>
      </c>
      <c r="M54" s="195"/>
      <c r="N54" s="22"/>
    </row>
    <row r="55" spans="2:14">
      <c r="B55" s="20"/>
      <c r="C55" s="59"/>
      <c r="D55" s="21"/>
      <c r="F55" s="188"/>
      <c r="G55" s="56"/>
      <c r="H55" s="138"/>
      <c r="I55" s="138"/>
      <c r="K55" s="150"/>
      <c r="L55" s="151"/>
      <c r="M55" s="195"/>
      <c r="N55" s="22"/>
    </row>
    <row r="56" spans="2:14">
      <c r="B56" s="20"/>
      <c r="C56" s="150">
        <v>12</v>
      </c>
      <c r="D56" s="138"/>
      <c r="E56" s="55" t="s">
        <v>48</v>
      </c>
      <c r="F56" s="188"/>
      <c r="G56" s="153"/>
      <c r="H56" s="153"/>
      <c r="I56" s="153"/>
      <c r="K56" s="150" t="s">
        <v>318</v>
      </c>
      <c r="L56" s="154"/>
      <c r="M56" s="195"/>
      <c r="N56" s="22"/>
    </row>
    <row r="57" spans="2:14">
      <c r="B57" s="20"/>
      <c r="C57" s="150"/>
      <c r="D57" s="138"/>
      <c r="F57" s="182"/>
      <c r="G57" s="182"/>
      <c r="H57" s="182"/>
      <c r="I57" s="182"/>
      <c r="K57" s="150"/>
      <c r="L57" s="207"/>
      <c r="M57" s="195"/>
      <c r="N57" s="22"/>
    </row>
    <row r="58" spans="2:14">
      <c r="B58" s="20"/>
      <c r="C58" s="150">
        <v>13</v>
      </c>
      <c r="D58" s="138"/>
      <c r="E58" s="55" t="s">
        <v>48</v>
      </c>
      <c r="F58" s="182"/>
      <c r="G58" s="182"/>
      <c r="H58" s="182"/>
      <c r="I58" s="182"/>
      <c r="K58" s="150" t="s">
        <v>318</v>
      </c>
      <c r="L58" s="207"/>
      <c r="M58" s="195"/>
      <c r="N58" s="22"/>
    </row>
    <row r="59" spans="2:14">
      <c r="B59" s="20"/>
      <c r="C59" s="150"/>
      <c r="D59" s="138"/>
      <c r="F59" s="208"/>
      <c r="G59" s="208"/>
      <c r="H59" s="153"/>
      <c r="I59" s="153"/>
      <c r="K59" s="150"/>
      <c r="L59" s="154"/>
      <c r="M59" s="195"/>
      <c r="N59" s="22"/>
    </row>
    <row r="60" spans="2:14">
      <c r="B60" s="20"/>
      <c r="C60" s="150">
        <v>14</v>
      </c>
      <c r="D60" s="138"/>
      <c r="E60" s="155">
        <v>4</v>
      </c>
      <c r="F60" s="209" t="s">
        <v>53</v>
      </c>
      <c r="G60" s="208"/>
      <c r="H60" s="153"/>
      <c r="I60" s="153"/>
      <c r="K60" s="150"/>
      <c r="L60" s="151"/>
      <c r="M60" s="195"/>
      <c r="N60" s="22"/>
    </row>
    <row r="61" spans="2:14">
      <c r="B61" s="20"/>
      <c r="C61" s="150"/>
      <c r="D61" s="138"/>
      <c r="E61" s="138"/>
      <c r="F61" s="208"/>
      <c r="G61" s="208"/>
      <c r="H61" s="153"/>
      <c r="I61" s="153"/>
      <c r="K61" s="150"/>
      <c r="L61" s="151"/>
      <c r="M61" s="195"/>
      <c r="N61" s="22"/>
    </row>
    <row r="62" spans="2:14">
      <c r="B62" s="20"/>
      <c r="C62" s="150">
        <v>15</v>
      </c>
      <c r="D62" s="138"/>
      <c r="E62" s="21" t="s">
        <v>48</v>
      </c>
      <c r="F62" s="210" t="s">
        <v>54</v>
      </c>
      <c r="G62" s="208"/>
      <c r="H62" s="153"/>
      <c r="I62" s="153"/>
      <c r="K62" s="150" t="s">
        <v>318</v>
      </c>
      <c r="L62" s="151"/>
      <c r="M62" s="195"/>
      <c r="N62" s="22"/>
    </row>
    <row r="63" spans="2:14">
      <c r="B63" s="20"/>
      <c r="D63" s="138"/>
      <c r="E63" s="1"/>
      <c r="F63" s="212"/>
      <c r="G63" s="208"/>
      <c r="H63" s="153"/>
      <c r="I63" s="153"/>
      <c r="K63" s="150"/>
      <c r="L63" s="213"/>
      <c r="M63" s="195"/>
      <c r="N63" s="22"/>
    </row>
    <row r="64" spans="2:14">
      <c r="B64" s="20"/>
      <c r="C64" s="150">
        <v>16</v>
      </c>
      <c r="D64" s="182"/>
      <c r="E64" s="21" t="s">
        <v>48</v>
      </c>
      <c r="F64" s="210" t="s">
        <v>55</v>
      </c>
      <c r="G64" s="214"/>
      <c r="H64" s="214"/>
      <c r="I64" s="214"/>
      <c r="K64" s="150" t="s">
        <v>318</v>
      </c>
      <c r="L64" s="215"/>
      <c r="M64" s="195"/>
      <c r="N64" s="22"/>
    </row>
    <row r="65" spans="2:14">
      <c r="B65" s="20"/>
      <c r="D65" s="138"/>
      <c r="E65" s="1"/>
      <c r="F65" s="212"/>
      <c r="G65" s="186"/>
      <c r="H65" s="186"/>
      <c r="I65" s="186"/>
      <c r="K65" s="150"/>
      <c r="L65" s="187"/>
      <c r="M65" s="195"/>
      <c r="N65" s="22"/>
    </row>
    <row r="66" spans="2:14">
      <c r="B66" s="20"/>
      <c r="C66" s="181">
        <v>17</v>
      </c>
      <c r="D66" s="138"/>
      <c r="E66" s="56" t="s">
        <v>48</v>
      </c>
      <c r="F66" s="216" t="s">
        <v>56</v>
      </c>
      <c r="G66" s="186"/>
      <c r="H66" s="186"/>
      <c r="I66" s="186"/>
      <c r="K66" s="150" t="s">
        <v>318</v>
      </c>
      <c r="L66" s="187"/>
      <c r="M66" s="195"/>
      <c r="N66" s="22"/>
    </row>
    <row r="67" spans="2:14">
      <c r="B67" s="20"/>
      <c r="C67" s="150"/>
      <c r="D67" s="138"/>
      <c r="E67" s="1"/>
      <c r="F67" s="212"/>
      <c r="G67" s="182"/>
      <c r="H67" s="182"/>
      <c r="I67" s="182"/>
      <c r="K67" s="150"/>
      <c r="L67" s="207"/>
      <c r="M67" s="195"/>
      <c r="N67" s="22"/>
    </row>
    <row r="68" spans="2:14">
      <c r="B68" s="20"/>
      <c r="C68" s="150">
        <v>18</v>
      </c>
      <c r="D68" s="138"/>
      <c r="E68" s="21" t="s">
        <v>48</v>
      </c>
      <c r="F68" s="217" t="s">
        <v>57</v>
      </c>
      <c r="G68" s="182"/>
      <c r="H68" s="182"/>
      <c r="I68" s="182"/>
      <c r="K68" s="150" t="s">
        <v>318</v>
      </c>
      <c r="L68" s="207"/>
      <c r="M68" s="195"/>
      <c r="N68" s="22"/>
    </row>
    <row r="69" spans="2:14">
      <c r="B69" s="20"/>
      <c r="C69" s="150"/>
      <c r="D69" s="138"/>
      <c r="E69" s="1"/>
      <c r="F69" s="212"/>
      <c r="G69" s="208"/>
      <c r="H69" s="208"/>
      <c r="I69" s="208"/>
      <c r="K69" s="150"/>
      <c r="L69" s="154"/>
      <c r="M69" s="195"/>
      <c r="N69" s="22"/>
    </row>
    <row r="70" spans="2:14">
      <c r="B70" s="20"/>
      <c r="C70" s="150">
        <v>19</v>
      </c>
      <c r="D70" s="138"/>
      <c r="E70" s="21" t="s">
        <v>48</v>
      </c>
      <c r="F70" s="218" t="s">
        <v>58</v>
      </c>
      <c r="G70" s="208"/>
      <c r="H70" s="208"/>
      <c r="I70" s="208"/>
      <c r="K70" s="150" t="s">
        <v>30</v>
      </c>
      <c r="L70" s="233">
        <v>1939298</v>
      </c>
      <c r="M70" s="195"/>
      <c r="N70" s="22"/>
    </row>
    <row r="71" spans="2:14">
      <c r="B71" s="20"/>
      <c r="C71" s="150"/>
      <c r="D71" s="138"/>
      <c r="E71" s="1"/>
      <c r="F71" s="212" t="s">
        <v>319</v>
      </c>
      <c r="G71" s="208"/>
      <c r="H71" s="208"/>
      <c r="I71" s="208"/>
      <c r="K71" s="150"/>
      <c r="L71" s="151"/>
      <c r="M71" s="195"/>
      <c r="N71" s="22"/>
    </row>
    <row r="72" spans="2:14">
      <c r="B72" s="20"/>
      <c r="C72" s="150">
        <v>20</v>
      </c>
      <c r="D72" s="138"/>
      <c r="E72" s="56" t="s">
        <v>48</v>
      </c>
      <c r="F72" s="188" t="s">
        <v>59</v>
      </c>
      <c r="G72" s="208"/>
      <c r="H72" s="208"/>
      <c r="I72" s="208"/>
      <c r="K72" s="150" t="s">
        <v>318</v>
      </c>
      <c r="L72" s="151"/>
      <c r="M72" s="195"/>
      <c r="N72" s="22"/>
    </row>
    <row r="73" spans="2:14">
      <c r="B73" s="20"/>
      <c r="C73" s="150"/>
      <c r="D73" s="138"/>
      <c r="E73" s="1"/>
      <c r="F73" s="212"/>
      <c r="G73" s="214"/>
      <c r="H73" s="214"/>
      <c r="I73" s="214"/>
      <c r="K73" s="150"/>
      <c r="L73" s="215"/>
      <c r="M73" s="195"/>
      <c r="N73" s="22"/>
    </row>
    <row r="74" spans="2:14">
      <c r="B74" s="20"/>
      <c r="C74" s="150">
        <v>21</v>
      </c>
      <c r="D74" s="138"/>
      <c r="E74" s="56" t="s">
        <v>48</v>
      </c>
      <c r="F74" s="188"/>
      <c r="G74" s="138"/>
      <c r="H74" s="138"/>
      <c r="I74" s="138"/>
      <c r="K74" s="150" t="s">
        <v>318</v>
      </c>
      <c r="L74" s="151"/>
      <c r="M74" s="195"/>
      <c r="N74" s="22"/>
    </row>
    <row r="75" spans="2:14">
      <c r="B75" s="20"/>
      <c r="C75" s="150"/>
      <c r="D75" s="138"/>
      <c r="E75" s="55"/>
      <c r="F75" s="67"/>
      <c r="G75" s="56"/>
      <c r="H75" s="138"/>
      <c r="I75" s="138"/>
      <c r="K75" s="150"/>
      <c r="L75" s="151"/>
      <c r="M75" s="195"/>
      <c r="N75" s="22"/>
    </row>
    <row r="76" spans="2:14">
      <c r="B76" s="20"/>
      <c r="C76" s="150">
        <v>22</v>
      </c>
      <c r="D76" s="138"/>
      <c r="E76" s="155">
        <v>5</v>
      </c>
      <c r="F76" s="209" t="s">
        <v>60</v>
      </c>
      <c r="G76" s="56"/>
      <c r="H76" s="138"/>
      <c r="I76" s="138"/>
      <c r="K76" s="150" t="s">
        <v>318</v>
      </c>
      <c r="L76" s="151"/>
      <c r="M76" s="195"/>
      <c r="N76" s="22"/>
    </row>
    <row r="77" spans="2:14">
      <c r="B77" s="20"/>
      <c r="C77" s="150"/>
      <c r="D77" s="138"/>
      <c r="E77" s="138"/>
      <c r="F77" s="138"/>
      <c r="G77" s="138"/>
      <c r="H77" s="138"/>
      <c r="I77" s="138"/>
      <c r="K77" s="150"/>
      <c r="L77" s="151"/>
      <c r="M77" s="195"/>
      <c r="N77" s="22"/>
    </row>
    <row r="78" spans="2:14">
      <c r="B78" s="20"/>
      <c r="C78" s="150">
        <v>23</v>
      </c>
      <c r="D78" s="138"/>
      <c r="E78" s="155">
        <v>6</v>
      </c>
      <c r="F78" s="209" t="s">
        <v>61</v>
      </c>
      <c r="G78" s="56"/>
      <c r="H78" s="138"/>
      <c r="I78" s="138"/>
      <c r="K78" s="150" t="s">
        <v>318</v>
      </c>
      <c r="L78" s="151"/>
      <c r="M78" s="195"/>
      <c r="N78" s="22"/>
    </row>
    <row r="79" spans="2:14">
      <c r="B79" s="20"/>
      <c r="C79" s="150"/>
      <c r="D79" s="138"/>
      <c r="H79" s="138"/>
      <c r="I79" s="138"/>
      <c r="K79" s="150"/>
      <c r="L79" s="151"/>
      <c r="M79" s="195"/>
      <c r="N79" s="22"/>
    </row>
    <row r="80" spans="2:14">
      <c r="B80" s="20"/>
      <c r="C80" s="150">
        <v>24</v>
      </c>
      <c r="D80" s="138"/>
      <c r="E80" s="155">
        <v>7</v>
      </c>
      <c r="F80" s="209" t="s">
        <v>62</v>
      </c>
      <c r="G80" s="56"/>
      <c r="H80" s="138"/>
      <c r="I80" s="138"/>
      <c r="K80" s="150" t="s">
        <v>318</v>
      </c>
      <c r="L80" s="151"/>
      <c r="M80" s="195"/>
      <c r="N80" s="22"/>
    </row>
    <row r="81" spans="2:14">
      <c r="B81" s="20"/>
      <c r="C81" s="150"/>
      <c r="H81" s="138"/>
      <c r="I81" s="150"/>
      <c r="K81" s="150"/>
      <c r="L81" s="151"/>
      <c r="M81" s="195"/>
      <c r="N81" s="22"/>
    </row>
    <row r="82" spans="2:14">
      <c r="B82" s="20"/>
      <c r="C82" s="150">
        <v>25</v>
      </c>
      <c r="D82" s="138"/>
      <c r="E82" s="55" t="s">
        <v>48</v>
      </c>
      <c r="F82" s="56" t="s">
        <v>63</v>
      </c>
      <c r="H82" s="138"/>
      <c r="I82" s="150"/>
      <c r="K82" s="150" t="s">
        <v>30</v>
      </c>
      <c r="L82" s="274">
        <v>73161042</v>
      </c>
      <c r="M82" s="195"/>
      <c r="N82" s="22"/>
    </row>
    <row r="83" spans="2:14">
      <c r="B83" s="20"/>
      <c r="C83" s="211">
        <v>26</v>
      </c>
      <c r="D83" s="138"/>
      <c r="E83" s="55" t="s">
        <v>48</v>
      </c>
      <c r="F83" s="138"/>
      <c r="G83" s="138"/>
      <c r="H83" s="138"/>
      <c r="I83" s="150"/>
      <c r="K83" s="150"/>
      <c r="L83" s="151"/>
      <c r="M83" s="195"/>
      <c r="N83" s="22"/>
    </row>
    <row r="84" spans="2:14">
      <c r="B84" s="20"/>
      <c r="C84" s="150">
        <v>27</v>
      </c>
      <c r="D84" s="138"/>
      <c r="E84" s="219" t="s">
        <v>64</v>
      </c>
      <c r="F84" s="219" t="s">
        <v>320</v>
      </c>
      <c r="G84" s="138"/>
      <c r="H84" s="138"/>
      <c r="I84" s="150"/>
      <c r="K84" s="150"/>
      <c r="L84" s="151"/>
      <c r="M84" s="195"/>
      <c r="N84" s="22"/>
    </row>
    <row r="85" spans="2:14">
      <c r="B85" s="20"/>
      <c r="C85" s="150"/>
      <c r="D85" s="138"/>
      <c r="E85" s="138"/>
      <c r="F85" s="208"/>
      <c r="G85" s="208"/>
      <c r="H85" s="138"/>
      <c r="I85" s="150"/>
      <c r="K85" s="150"/>
      <c r="L85" s="151"/>
      <c r="M85" s="195"/>
      <c r="N85" s="22"/>
    </row>
    <row r="86" spans="2:14">
      <c r="B86" s="20"/>
      <c r="C86" s="150">
        <v>28</v>
      </c>
      <c r="D86" s="138"/>
      <c r="E86" s="219">
        <v>1</v>
      </c>
      <c r="F86" s="220" t="s">
        <v>66</v>
      </c>
      <c r="G86" s="138"/>
      <c r="H86" s="138"/>
      <c r="I86" s="150"/>
      <c r="K86" s="150" t="s">
        <v>30</v>
      </c>
      <c r="L86" s="274">
        <v>53676774</v>
      </c>
      <c r="M86" s="195"/>
      <c r="N86" s="22"/>
    </row>
    <row r="87" spans="2:14">
      <c r="B87" s="20"/>
      <c r="C87" s="150"/>
      <c r="D87" s="138"/>
      <c r="E87" s="219"/>
      <c r="F87" s="220" t="s">
        <v>321</v>
      </c>
      <c r="G87" s="138"/>
      <c r="H87" s="138"/>
      <c r="I87" s="150"/>
      <c r="K87" s="150"/>
      <c r="L87" s="151"/>
      <c r="M87" s="195"/>
      <c r="N87" s="22"/>
    </row>
    <row r="88" spans="2:14">
      <c r="B88" s="20"/>
      <c r="C88" s="150">
        <v>29</v>
      </c>
      <c r="D88" s="138"/>
      <c r="E88" s="219">
        <v>2</v>
      </c>
      <c r="F88" s="219" t="s">
        <v>67</v>
      </c>
      <c r="G88" s="138"/>
      <c r="H88" s="138"/>
      <c r="I88" s="138"/>
      <c r="K88" s="150" t="s">
        <v>30</v>
      </c>
      <c r="L88" s="274">
        <v>73744970</v>
      </c>
      <c r="M88" s="195"/>
      <c r="N88" s="22"/>
    </row>
    <row r="89" spans="2:14">
      <c r="B89" s="20"/>
      <c r="C89" s="150"/>
      <c r="D89" s="138"/>
      <c r="E89" s="138"/>
      <c r="F89" s="138"/>
      <c r="G89" s="138" t="s">
        <v>322</v>
      </c>
      <c r="H89" s="138"/>
      <c r="I89" s="138"/>
      <c r="J89" s="138"/>
      <c r="K89" s="138"/>
      <c r="L89" s="151"/>
      <c r="M89" s="195"/>
      <c r="N89" s="22"/>
    </row>
    <row r="90" spans="2:14">
      <c r="B90" s="20"/>
      <c r="C90" s="150"/>
      <c r="D90" s="138"/>
      <c r="E90" s="423" t="s">
        <v>39</v>
      </c>
      <c r="F90" s="423" t="s">
        <v>201</v>
      </c>
      <c r="G90" s="424" t="s">
        <v>323</v>
      </c>
      <c r="H90" s="425"/>
      <c r="I90" s="426"/>
      <c r="J90" s="424" t="s">
        <v>324</v>
      </c>
      <c r="K90" s="425"/>
      <c r="L90" s="426"/>
      <c r="M90" s="195"/>
      <c r="N90" s="22"/>
    </row>
    <row r="91" spans="2:14">
      <c r="B91" s="20"/>
      <c r="C91" s="150"/>
      <c r="D91" s="138"/>
      <c r="E91" s="423"/>
      <c r="F91" s="423"/>
      <c r="G91" s="221" t="s">
        <v>325</v>
      </c>
      <c r="H91" s="221" t="s">
        <v>212</v>
      </c>
      <c r="I91" s="221" t="s">
        <v>326</v>
      </c>
      <c r="J91" s="221" t="s">
        <v>325</v>
      </c>
      <c r="K91" s="221" t="s">
        <v>212</v>
      </c>
      <c r="L91" s="222" t="s">
        <v>326</v>
      </c>
      <c r="M91" s="195"/>
      <c r="N91" s="22"/>
    </row>
    <row r="92" spans="2:14">
      <c r="B92" s="20"/>
      <c r="C92" s="150">
        <v>30</v>
      </c>
      <c r="D92" s="138"/>
      <c r="E92" s="223">
        <v>1</v>
      </c>
      <c r="F92" t="s">
        <v>3</v>
      </c>
      <c r="G92" s="223">
        <v>0</v>
      </c>
      <c r="H92" s="223">
        <v>0</v>
      </c>
      <c r="I92" s="223">
        <v>0</v>
      </c>
      <c r="J92" s="223">
        <v>0</v>
      </c>
      <c r="K92" s="223">
        <v>0</v>
      </c>
      <c r="L92" s="224">
        <v>0</v>
      </c>
      <c r="M92" s="195"/>
      <c r="N92" s="22"/>
    </row>
    <row r="93" spans="2:14">
      <c r="B93" s="20"/>
      <c r="C93" s="150">
        <v>31</v>
      </c>
      <c r="D93" s="138"/>
      <c r="E93" s="223">
        <v>2</v>
      </c>
      <c r="F93" s="225" t="s">
        <v>4</v>
      </c>
      <c r="G93" s="223">
        <v>0</v>
      </c>
      <c r="H93" s="223">
        <v>0</v>
      </c>
      <c r="I93" s="223">
        <v>0</v>
      </c>
      <c r="J93" s="223">
        <v>0</v>
      </c>
      <c r="K93" s="223">
        <v>0</v>
      </c>
      <c r="L93" s="224">
        <v>0</v>
      </c>
      <c r="M93" s="195"/>
      <c r="N93" s="22"/>
    </row>
    <row r="94" spans="2:14">
      <c r="B94" s="20"/>
      <c r="C94" s="150">
        <v>32</v>
      </c>
      <c r="D94" s="138"/>
      <c r="E94" s="223">
        <v>3</v>
      </c>
      <c r="F94" s="225" t="s">
        <v>327</v>
      </c>
      <c r="G94" s="171">
        <v>39495192</v>
      </c>
      <c r="H94" s="171">
        <v>3168740</v>
      </c>
      <c r="I94" s="171">
        <v>36326452</v>
      </c>
      <c r="J94" s="226">
        <v>39495192</v>
      </c>
      <c r="K94" s="225">
        <v>2339158</v>
      </c>
      <c r="L94" s="225">
        <v>37156034</v>
      </c>
      <c r="M94" s="195"/>
      <c r="N94" s="22"/>
    </row>
    <row r="95" spans="2:14">
      <c r="B95" s="20"/>
      <c r="C95" s="150">
        <v>33</v>
      </c>
      <c r="D95" s="138"/>
      <c r="E95" s="171">
        <v>4</v>
      </c>
      <c r="F95" s="225" t="s">
        <v>328</v>
      </c>
      <c r="G95" s="171">
        <v>5109750</v>
      </c>
      <c r="H95" s="171">
        <v>4247888</v>
      </c>
      <c r="I95" s="171">
        <v>861862</v>
      </c>
      <c r="J95" s="171">
        <v>4599590</v>
      </c>
      <c r="K95" s="171">
        <v>4219072</v>
      </c>
      <c r="L95" s="171">
        <v>380518</v>
      </c>
      <c r="M95" s="195"/>
      <c r="N95" s="22"/>
    </row>
    <row r="96" spans="2:14">
      <c r="B96" s="20"/>
      <c r="C96" s="150"/>
      <c r="D96" s="138"/>
      <c r="E96" s="171">
        <v>5</v>
      </c>
      <c r="F96" s="171" t="s">
        <v>329</v>
      </c>
      <c r="G96" s="171">
        <v>15963691</v>
      </c>
      <c r="H96" s="171">
        <v>9407035</v>
      </c>
      <c r="I96" s="171">
        <v>6556656</v>
      </c>
      <c r="J96" s="171">
        <v>15963691</v>
      </c>
      <c r="K96" s="171">
        <v>9401035</v>
      </c>
      <c r="L96" s="171">
        <v>6562656</v>
      </c>
      <c r="M96" s="195"/>
      <c r="N96" s="22"/>
    </row>
    <row r="97" spans="2:14">
      <c r="B97" s="20"/>
      <c r="C97" s="59"/>
      <c r="D97" s="21"/>
      <c r="E97" s="225"/>
      <c r="F97" s="227" t="s">
        <v>2</v>
      </c>
      <c r="G97" s="171">
        <f>SUM(G94:G96)</f>
        <v>60568633</v>
      </c>
      <c r="H97" s="171">
        <f t="shared" ref="H97:I97" si="0">SUM(H94:H96)</f>
        <v>16823663</v>
      </c>
      <c r="I97" s="171">
        <f t="shared" si="0"/>
        <v>43744970</v>
      </c>
      <c r="J97" s="227">
        <f>SUM(G92:G96)</f>
        <v>60568633</v>
      </c>
      <c r="K97" s="227">
        <f>SUM(H92:H96)</f>
        <v>16823663</v>
      </c>
      <c r="L97" s="227">
        <f>SUM(I92:I96)</f>
        <v>43744970</v>
      </c>
      <c r="M97" s="195"/>
      <c r="N97" s="22"/>
    </row>
    <row r="98" spans="2:14">
      <c r="B98" s="20"/>
      <c r="C98" s="150">
        <v>34</v>
      </c>
      <c r="D98" s="138"/>
      <c r="E98" s="219">
        <v>3</v>
      </c>
      <c r="F98" s="219" t="s">
        <v>214</v>
      </c>
      <c r="G98" s="138"/>
      <c r="H98" s="138"/>
      <c r="I98" s="138"/>
      <c r="K98" s="138" t="s">
        <v>318</v>
      </c>
      <c r="L98" s="228"/>
      <c r="M98" s="195"/>
      <c r="N98" s="22"/>
    </row>
    <row r="99" spans="2:14">
      <c r="B99" s="20"/>
      <c r="C99" s="150">
        <v>35</v>
      </c>
      <c r="D99" s="21"/>
      <c r="E99" s="219">
        <v>4</v>
      </c>
      <c r="F99" s="219" t="s">
        <v>72</v>
      </c>
      <c r="G99" s="21"/>
      <c r="H99" s="21"/>
      <c r="I99" s="21"/>
      <c r="K99" s="21" t="s">
        <v>318</v>
      </c>
      <c r="L99" s="228"/>
      <c r="M99" s="195"/>
      <c r="N99" s="22"/>
    </row>
    <row r="100" spans="2:14" ht="15.75">
      <c r="B100" s="20"/>
      <c r="C100" s="150">
        <v>36</v>
      </c>
      <c r="D100" s="21"/>
      <c r="E100" s="219">
        <v>5</v>
      </c>
      <c r="F100" s="219" t="s">
        <v>73</v>
      </c>
      <c r="G100" s="21"/>
      <c r="H100" s="26"/>
      <c r="I100" s="26"/>
      <c r="K100" s="21" t="s">
        <v>318</v>
      </c>
      <c r="L100" s="228"/>
      <c r="M100" s="195"/>
      <c r="N100" s="22"/>
    </row>
    <row r="101" spans="2:14" ht="15.75">
      <c r="B101" s="20"/>
      <c r="C101" s="150">
        <v>37</v>
      </c>
      <c r="D101" s="21"/>
      <c r="E101" s="219">
        <v>6</v>
      </c>
      <c r="F101" s="219" t="s">
        <v>74</v>
      </c>
      <c r="G101" s="26"/>
      <c r="H101" s="26"/>
      <c r="I101" s="26"/>
      <c r="K101" s="21" t="s">
        <v>318</v>
      </c>
      <c r="L101" s="228"/>
      <c r="M101" s="195"/>
      <c r="N101" s="22"/>
    </row>
    <row r="102" spans="2:14" ht="15.75">
      <c r="B102" s="20"/>
      <c r="C102" s="229"/>
      <c r="D102" s="29"/>
      <c r="E102" s="203"/>
      <c r="F102" s="203"/>
      <c r="G102" s="230"/>
      <c r="H102" s="230"/>
      <c r="I102" s="230"/>
      <c r="J102" s="29"/>
      <c r="K102" s="202"/>
      <c r="L102" s="204"/>
      <c r="M102" s="205"/>
      <c r="N102" s="30">
        <v>2</v>
      </c>
    </row>
    <row r="103" spans="2:14" ht="15.75">
      <c r="B103" s="29"/>
      <c r="C103" s="235"/>
      <c r="D103" s="21"/>
      <c r="E103" s="219"/>
      <c r="F103" s="219"/>
      <c r="G103" s="26"/>
      <c r="H103" s="26"/>
      <c r="I103" s="26"/>
      <c r="J103" s="21"/>
      <c r="K103" s="59"/>
      <c r="L103" s="228"/>
      <c r="M103" s="195"/>
      <c r="N103" s="21"/>
    </row>
    <row r="104" spans="2:14" ht="15.75">
      <c r="B104" s="21"/>
      <c r="C104" s="235"/>
      <c r="D104" s="21"/>
      <c r="E104" s="219"/>
      <c r="F104" s="219"/>
      <c r="G104" s="26"/>
      <c r="H104" s="26"/>
      <c r="I104" s="26"/>
      <c r="J104" s="21"/>
      <c r="K104" s="59"/>
      <c r="L104" s="228"/>
      <c r="M104" s="195"/>
      <c r="N104" s="21"/>
    </row>
    <row r="105" spans="2:14" ht="15.75">
      <c r="B105" s="21"/>
      <c r="C105" s="235"/>
      <c r="D105" s="21"/>
      <c r="E105" s="219"/>
      <c r="F105" s="219"/>
      <c r="G105" s="26"/>
      <c r="H105" s="26"/>
      <c r="I105" s="26"/>
      <c r="J105" s="21"/>
      <c r="K105" s="59"/>
      <c r="L105" s="228"/>
      <c r="M105" s="195"/>
      <c r="N105" s="21"/>
    </row>
    <row r="106" spans="2:14">
      <c r="B106" s="20"/>
      <c r="C106" s="198"/>
      <c r="D106" s="3"/>
      <c r="E106" s="250" t="s">
        <v>45</v>
      </c>
      <c r="F106" s="249" t="s">
        <v>330</v>
      </c>
      <c r="G106" s="249"/>
      <c r="H106" s="251"/>
      <c r="I106" s="251"/>
      <c r="J106" s="3"/>
      <c r="K106" s="198"/>
      <c r="L106" s="200"/>
      <c r="M106" s="201"/>
      <c r="N106" s="4"/>
    </row>
    <row r="107" spans="2:14">
      <c r="B107" s="20"/>
      <c r="C107" s="59">
        <v>40</v>
      </c>
      <c r="D107" s="21"/>
      <c r="E107" s="155">
        <v>1</v>
      </c>
      <c r="F107" s="209" t="s">
        <v>78</v>
      </c>
      <c r="G107" s="56"/>
      <c r="H107" s="219"/>
      <c r="I107" s="219"/>
      <c r="J107" s="138"/>
      <c r="K107" s="21" t="s">
        <v>318</v>
      </c>
      <c r="L107" s="228"/>
      <c r="M107" s="195"/>
      <c r="N107" s="22"/>
    </row>
    <row r="108" spans="2:14">
      <c r="B108" s="20"/>
      <c r="C108" s="59"/>
      <c r="D108" s="21"/>
      <c r="E108" s="155"/>
      <c r="F108" s="209"/>
      <c r="G108" s="56"/>
      <c r="H108" s="219"/>
      <c r="I108" s="219"/>
      <c r="J108" s="138"/>
      <c r="K108" s="21"/>
      <c r="L108" s="228"/>
      <c r="M108" s="195"/>
      <c r="N108" s="22"/>
    </row>
    <row r="109" spans="2:14">
      <c r="B109" s="137"/>
      <c r="C109" s="59">
        <v>41</v>
      </c>
      <c r="D109" s="21"/>
      <c r="E109" s="155">
        <v>2</v>
      </c>
      <c r="F109" s="209" t="s">
        <v>79</v>
      </c>
      <c r="G109" s="56"/>
      <c r="H109" s="21"/>
      <c r="I109" s="21"/>
      <c r="J109" s="138"/>
      <c r="K109" s="21" t="s">
        <v>318</v>
      </c>
      <c r="L109" s="151"/>
      <c r="M109" s="151"/>
      <c r="N109" s="139"/>
    </row>
    <row r="110" spans="2:14">
      <c r="B110" s="137"/>
      <c r="C110" s="59"/>
      <c r="D110" s="21"/>
      <c r="E110" s="155"/>
      <c r="F110" s="209"/>
      <c r="G110" s="56"/>
      <c r="H110" s="21"/>
      <c r="I110" s="21"/>
      <c r="J110" s="138"/>
      <c r="K110" s="21"/>
      <c r="L110" s="151"/>
      <c r="M110" s="151"/>
      <c r="N110" s="139"/>
    </row>
    <row r="111" spans="2:14">
      <c r="B111" s="137"/>
      <c r="C111" s="59">
        <v>42</v>
      </c>
      <c r="D111" s="21"/>
      <c r="E111" s="55" t="s">
        <v>48</v>
      </c>
      <c r="F111" s="188" t="s">
        <v>80</v>
      </c>
      <c r="G111" s="21"/>
      <c r="H111" s="21"/>
      <c r="I111" s="21"/>
      <c r="J111" s="138"/>
      <c r="K111" s="21" t="s">
        <v>318</v>
      </c>
      <c r="L111" s="151"/>
      <c r="M111" s="151"/>
      <c r="N111" s="139"/>
    </row>
    <row r="112" spans="2:14">
      <c r="B112" s="137"/>
      <c r="C112" s="59"/>
      <c r="D112" s="21"/>
      <c r="E112" s="55"/>
      <c r="F112" s="188"/>
      <c r="G112" s="21"/>
      <c r="H112" s="21"/>
      <c r="I112" s="21"/>
      <c r="J112" s="138"/>
      <c r="K112" s="21"/>
      <c r="L112" s="151"/>
      <c r="M112" s="151"/>
      <c r="N112" s="139"/>
    </row>
    <row r="113" spans="2:14">
      <c r="B113" s="137"/>
      <c r="C113" s="59">
        <v>43</v>
      </c>
      <c r="D113" s="21"/>
      <c r="E113" s="55" t="s">
        <v>48</v>
      </c>
      <c r="F113" s="188" t="s">
        <v>81</v>
      </c>
      <c r="G113" s="21"/>
      <c r="H113" s="21"/>
      <c r="I113" s="21"/>
      <c r="J113" s="138"/>
      <c r="K113" s="21" t="s">
        <v>317</v>
      </c>
      <c r="L113" s="151"/>
      <c r="M113" s="151"/>
      <c r="N113" s="139"/>
    </row>
    <row r="114" spans="2:14">
      <c r="B114" s="137"/>
      <c r="C114" s="59"/>
      <c r="D114" s="21"/>
      <c r="E114" s="55"/>
      <c r="F114" s="188"/>
      <c r="G114" s="21"/>
      <c r="H114" s="21"/>
      <c r="I114" s="21"/>
      <c r="J114" s="138"/>
      <c r="K114" s="21"/>
      <c r="L114" s="151"/>
      <c r="M114" s="151"/>
      <c r="N114" s="139"/>
    </row>
    <row r="115" spans="2:14">
      <c r="B115" s="137"/>
      <c r="C115" s="59">
        <v>44</v>
      </c>
      <c r="D115" s="21"/>
      <c r="E115" s="155">
        <v>3</v>
      </c>
      <c r="F115" s="209" t="s">
        <v>82</v>
      </c>
      <c r="G115" s="56"/>
      <c r="H115" s="21"/>
      <c r="I115" s="21"/>
      <c r="J115" s="138"/>
      <c r="K115" s="21" t="s">
        <v>318</v>
      </c>
      <c r="L115" s="151"/>
      <c r="M115" s="151"/>
      <c r="N115" s="139"/>
    </row>
    <row r="116" spans="2:14">
      <c r="B116" s="137"/>
      <c r="C116" s="59"/>
      <c r="D116" s="21"/>
      <c r="E116" s="155"/>
      <c r="F116" s="209"/>
      <c r="G116" s="56"/>
      <c r="H116" s="21"/>
      <c r="I116" s="21"/>
      <c r="J116" s="138"/>
      <c r="K116" s="21"/>
      <c r="L116" s="151"/>
      <c r="M116" s="151"/>
      <c r="N116" s="139"/>
    </row>
    <row r="117" spans="2:14">
      <c r="B117" s="137"/>
      <c r="C117" s="59">
        <v>45</v>
      </c>
      <c r="D117" s="21"/>
      <c r="E117" s="55" t="s">
        <v>48</v>
      </c>
      <c r="F117" s="188" t="s">
        <v>331</v>
      </c>
      <c r="G117" s="21"/>
      <c r="H117" s="21"/>
      <c r="I117" s="21"/>
      <c r="J117" s="138"/>
      <c r="K117" s="21"/>
      <c r="L117" s="151"/>
      <c r="M117" s="151"/>
      <c r="N117" s="139"/>
    </row>
    <row r="118" spans="2:14">
      <c r="B118" s="137"/>
      <c r="C118" s="59"/>
      <c r="D118" s="21"/>
      <c r="E118" s="55"/>
      <c r="F118" s="409" t="s">
        <v>298</v>
      </c>
      <c r="G118" s="409"/>
      <c r="H118" s="138"/>
      <c r="I118" s="150" t="s">
        <v>39</v>
      </c>
      <c r="J118" s="138">
        <v>21</v>
      </c>
      <c r="K118" s="150" t="s">
        <v>30</v>
      </c>
      <c r="L118" s="276">
        <v>10884602</v>
      </c>
      <c r="M118" s="151"/>
      <c r="N118" s="139"/>
    </row>
    <row r="119" spans="2:14">
      <c r="B119" s="137"/>
      <c r="C119" s="59"/>
      <c r="D119" s="21"/>
      <c r="E119" s="55"/>
      <c r="F119" s="409" t="s">
        <v>299</v>
      </c>
      <c r="G119" s="409"/>
      <c r="H119" s="138"/>
      <c r="I119" s="150" t="s">
        <v>39</v>
      </c>
      <c r="J119" s="190"/>
      <c r="K119" s="150" t="s">
        <v>30</v>
      </c>
      <c r="L119" s="191"/>
      <c r="M119" s="151"/>
      <c r="N119" s="139"/>
    </row>
    <row r="120" spans="2:14">
      <c r="B120" s="137"/>
      <c r="C120" s="59"/>
      <c r="D120" s="21"/>
      <c r="E120" s="55"/>
      <c r="F120" s="138" t="s">
        <v>300</v>
      </c>
      <c r="G120" s="138"/>
      <c r="H120" s="138"/>
      <c r="I120" s="150" t="s">
        <v>39</v>
      </c>
      <c r="J120" s="190">
        <v>4</v>
      </c>
      <c r="K120" s="150" t="s">
        <v>30</v>
      </c>
      <c r="L120" s="191">
        <v>666702</v>
      </c>
      <c r="M120" s="151"/>
      <c r="N120" s="139"/>
    </row>
    <row r="121" spans="2:14">
      <c r="B121" s="137"/>
      <c r="C121" s="59"/>
      <c r="D121" s="21"/>
      <c r="E121" s="55"/>
      <c r="F121" s="138" t="s">
        <v>301</v>
      </c>
      <c r="G121" s="138"/>
      <c r="H121" s="138"/>
      <c r="I121" s="150" t="s">
        <v>39</v>
      </c>
      <c r="J121" s="190">
        <v>0</v>
      </c>
      <c r="K121" s="150" t="s">
        <v>30</v>
      </c>
      <c r="L121" s="191">
        <v>0</v>
      </c>
      <c r="M121" s="151"/>
      <c r="N121" s="139"/>
    </row>
    <row r="122" spans="2:14">
      <c r="B122" s="137"/>
      <c r="C122" s="59"/>
      <c r="D122" s="21"/>
      <c r="E122" s="55"/>
      <c r="F122" s="138" t="s">
        <v>302</v>
      </c>
      <c r="G122" s="138"/>
      <c r="H122" s="138"/>
      <c r="I122" s="150" t="s">
        <v>39</v>
      </c>
      <c r="J122" s="190">
        <v>0</v>
      </c>
      <c r="K122" s="150" t="s">
        <v>30</v>
      </c>
      <c r="L122" s="191">
        <v>0</v>
      </c>
      <c r="M122" s="151"/>
      <c r="N122" s="139"/>
    </row>
    <row r="123" spans="2:14">
      <c r="B123" s="137"/>
      <c r="C123" s="59"/>
      <c r="D123" s="21"/>
      <c r="E123" s="55"/>
      <c r="F123" s="138" t="s">
        <v>303</v>
      </c>
      <c r="G123" s="138"/>
      <c r="H123" s="138"/>
      <c r="I123" s="150" t="s">
        <v>39</v>
      </c>
      <c r="J123" s="190">
        <v>17</v>
      </c>
      <c r="K123" s="150" t="s">
        <v>30</v>
      </c>
      <c r="L123" s="277">
        <v>10217900</v>
      </c>
      <c r="M123" s="151"/>
      <c r="N123" s="139"/>
    </row>
    <row r="124" spans="2:14">
      <c r="B124" s="137"/>
      <c r="C124" s="59"/>
      <c r="D124" s="21"/>
      <c r="E124" s="55"/>
      <c r="F124" s="421" t="s">
        <v>304</v>
      </c>
      <c r="G124" s="421"/>
      <c r="H124" s="138"/>
      <c r="I124" s="150" t="s">
        <v>39</v>
      </c>
      <c r="J124" s="190"/>
      <c r="K124" s="150" t="s">
        <v>30</v>
      </c>
      <c r="L124" s="191"/>
      <c r="M124" s="151"/>
      <c r="N124" s="139"/>
    </row>
    <row r="125" spans="2:14">
      <c r="B125" s="137"/>
      <c r="C125" s="59"/>
      <c r="D125" s="21"/>
      <c r="E125" s="55"/>
      <c r="F125" s="192" t="s">
        <v>332</v>
      </c>
      <c r="G125" s="138"/>
      <c r="H125" s="138"/>
      <c r="I125" s="150" t="s">
        <v>39</v>
      </c>
      <c r="J125" s="190">
        <v>17</v>
      </c>
      <c r="K125" s="150" t="s">
        <v>30</v>
      </c>
      <c r="L125" s="277">
        <v>10217900</v>
      </c>
      <c r="M125" s="151"/>
      <c r="N125" s="139"/>
    </row>
    <row r="126" spans="2:14">
      <c r="B126" s="137"/>
      <c r="C126" s="59"/>
      <c r="D126" s="21"/>
      <c r="E126" s="55"/>
      <c r="F126" s="192" t="s">
        <v>306</v>
      </c>
      <c r="G126" s="138"/>
      <c r="H126" s="138"/>
      <c r="I126" s="150" t="s">
        <v>39</v>
      </c>
      <c r="J126" s="190">
        <v>0</v>
      </c>
      <c r="K126" s="150" t="s">
        <v>30</v>
      </c>
      <c r="L126" s="191">
        <v>0</v>
      </c>
      <c r="M126" s="151"/>
      <c r="N126" s="139"/>
    </row>
    <row r="127" spans="2:14">
      <c r="B127" s="137"/>
      <c r="C127" s="59">
        <v>46</v>
      </c>
      <c r="D127" s="21"/>
      <c r="E127" s="55" t="s">
        <v>48</v>
      </c>
      <c r="F127" s="188" t="s">
        <v>333</v>
      </c>
      <c r="G127" s="21"/>
      <c r="H127" s="21"/>
      <c r="I127" s="21"/>
      <c r="J127" s="138"/>
      <c r="K127" s="21" t="s">
        <v>318</v>
      </c>
      <c r="L127" s="194">
        <v>0</v>
      </c>
      <c r="M127" s="151"/>
      <c r="N127" s="139"/>
    </row>
    <row r="128" spans="2:14">
      <c r="B128" s="137"/>
      <c r="C128" s="59"/>
      <c r="D128" s="21"/>
      <c r="E128" s="55"/>
      <c r="F128" s="188"/>
      <c r="G128" s="21"/>
      <c r="H128" s="21"/>
      <c r="I128" s="21"/>
      <c r="J128" s="138"/>
      <c r="K128" s="21"/>
      <c r="L128" s="151"/>
      <c r="M128" s="151"/>
      <c r="N128" s="139"/>
    </row>
    <row r="129" spans="2:14">
      <c r="B129" s="137"/>
      <c r="C129" s="59">
        <v>47</v>
      </c>
      <c r="D129" s="21"/>
      <c r="E129" s="55" t="s">
        <v>48</v>
      </c>
      <c r="F129" s="188" t="s">
        <v>85</v>
      </c>
      <c r="G129" s="21"/>
      <c r="H129" s="21"/>
      <c r="I129" s="21"/>
      <c r="J129" s="138"/>
      <c r="K129" s="21" t="s">
        <v>30</v>
      </c>
      <c r="L129" s="233">
        <v>132274</v>
      </c>
      <c r="M129" s="151"/>
      <c r="N129" s="139"/>
    </row>
    <row r="130" spans="2:14">
      <c r="B130" s="137"/>
      <c r="C130" s="59"/>
      <c r="D130" s="21"/>
      <c r="E130" s="55"/>
      <c r="F130" s="188"/>
      <c r="G130" s="21"/>
      <c r="H130" s="21"/>
      <c r="I130" s="21"/>
      <c r="J130" s="138"/>
      <c r="K130" s="21"/>
      <c r="L130" s="151"/>
      <c r="M130" s="151"/>
      <c r="N130" s="139"/>
    </row>
    <row r="131" spans="2:14">
      <c r="B131" s="137"/>
      <c r="C131" s="59">
        <v>48</v>
      </c>
      <c r="D131" s="21"/>
      <c r="E131" s="55" t="s">
        <v>48</v>
      </c>
      <c r="F131" s="188" t="s">
        <v>86</v>
      </c>
      <c r="G131" s="21"/>
      <c r="H131" s="21"/>
      <c r="I131" s="21"/>
      <c r="J131" s="138"/>
      <c r="K131" s="21" t="s">
        <v>30</v>
      </c>
      <c r="L131" s="233">
        <v>37000</v>
      </c>
      <c r="M131" s="151"/>
      <c r="N131" s="139"/>
    </row>
    <row r="132" spans="2:14">
      <c r="B132" s="137"/>
      <c r="C132" s="59"/>
      <c r="D132" s="21"/>
      <c r="E132" s="55"/>
      <c r="F132" s="188"/>
      <c r="G132" s="21"/>
      <c r="H132" s="21"/>
      <c r="I132" s="21"/>
      <c r="J132" s="138"/>
      <c r="K132" s="21"/>
      <c r="L132" s="151"/>
      <c r="M132" s="151"/>
      <c r="N132" s="139"/>
    </row>
    <row r="133" spans="2:14">
      <c r="B133" s="137"/>
      <c r="C133" s="59">
        <v>49</v>
      </c>
      <c r="D133" s="21"/>
      <c r="E133" s="55" t="s">
        <v>48</v>
      </c>
      <c r="F133" s="188" t="s">
        <v>87</v>
      </c>
      <c r="G133" s="21"/>
      <c r="H133" s="21"/>
      <c r="I133" s="21"/>
      <c r="J133" s="138"/>
      <c r="K133" s="21" t="s">
        <v>318</v>
      </c>
      <c r="L133" s="151">
        <v>0</v>
      </c>
      <c r="M133" s="151"/>
      <c r="N133" s="139"/>
    </row>
    <row r="134" spans="2:14">
      <c r="B134" s="137"/>
      <c r="C134" s="59"/>
      <c r="D134" s="21"/>
      <c r="E134" s="55"/>
      <c r="F134" s="188"/>
      <c r="G134" s="21"/>
      <c r="H134" s="21"/>
      <c r="I134" s="21"/>
      <c r="J134" s="138"/>
      <c r="K134" s="21"/>
      <c r="L134" s="151"/>
      <c r="M134" s="151"/>
      <c r="N134" s="139"/>
    </row>
    <row r="135" spans="2:14">
      <c r="B135" s="137"/>
      <c r="C135" s="59">
        <v>50</v>
      </c>
      <c r="D135" s="21"/>
      <c r="E135" s="55" t="s">
        <v>48</v>
      </c>
      <c r="F135" s="188" t="s">
        <v>88</v>
      </c>
      <c r="G135" s="21"/>
      <c r="H135" s="21"/>
      <c r="I135" s="21"/>
      <c r="J135" s="138"/>
      <c r="K135" s="21" t="s">
        <v>30</v>
      </c>
      <c r="L135" s="233">
        <v>241362</v>
      </c>
      <c r="M135" s="151"/>
      <c r="N135" s="139"/>
    </row>
    <row r="136" spans="2:14">
      <c r="B136" s="137"/>
      <c r="C136" s="59"/>
      <c r="D136" s="21"/>
      <c r="E136" s="55"/>
      <c r="F136" s="188"/>
      <c r="G136" s="21"/>
      <c r="H136" s="21"/>
      <c r="I136" s="21"/>
      <c r="J136" s="138"/>
      <c r="K136" s="21"/>
      <c r="L136" s="151"/>
      <c r="M136" s="151"/>
      <c r="N136" s="139"/>
    </row>
    <row r="137" spans="2:14">
      <c r="B137" s="137"/>
      <c r="C137" s="59">
        <v>51</v>
      </c>
      <c r="D137" s="21"/>
      <c r="E137" s="55" t="s">
        <v>48</v>
      </c>
      <c r="F137" s="188" t="s">
        <v>89</v>
      </c>
      <c r="G137" s="21"/>
      <c r="H137" s="21"/>
      <c r="I137" s="21"/>
      <c r="J137" s="138"/>
      <c r="K137" s="21" t="s">
        <v>318</v>
      </c>
      <c r="L137" s="151">
        <v>0</v>
      </c>
      <c r="M137" s="151"/>
      <c r="N137" s="139"/>
    </row>
    <row r="138" spans="2:14">
      <c r="B138" s="137"/>
      <c r="C138" s="59"/>
      <c r="D138" s="21"/>
      <c r="E138" s="55"/>
      <c r="F138" s="188"/>
      <c r="G138" s="21"/>
      <c r="H138" s="21"/>
      <c r="I138" s="21"/>
      <c r="J138" s="138"/>
      <c r="K138" s="21"/>
      <c r="L138" s="151"/>
      <c r="M138" s="151"/>
      <c r="N138" s="139"/>
    </row>
    <row r="139" spans="2:14">
      <c r="B139" s="137"/>
      <c r="C139" s="59">
        <v>52</v>
      </c>
      <c r="D139" s="21"/>
      <c r="E139" s="55" t="s">
        <v>48</v>
      </c>
      <c r="F139" s="188" t="s">
        <v>52</v>
      </c>
      <c r="G139" s="21"/>
      <c r="H139" s="21"/>
      <c r="I139" s="21"/>
      <c r="J139" s="138"/>
      <c r="K139" s="21" t="s">
        <v>317</v>
      </c>
      <c r="L139" s="151">
        <v>0</v>
      </c>
      <c r="M139" s="151"/>
      <c r="N139" s="139"/>
    </row>
    <row r="140" spans="2:14">
      <c r="B140" s="137"/>
      <c r="C140" s="59"/>
      <c r="D140" s="21"/>
      <c r="E140" s="55"/>
      <c r="F140" s="188"/>
      <c r="G140" s="21"/>
      <c r="H140" s="21"/>
      <c r="I140" s="21"/>
      <c r="J140" s="138"/>
      <c r="K140" s="21"/>
      <c r="L140" s="151"/>
      <c r="M140" s="151"/>
      <c r="N140" s="139"/>
    </row>
    <row r="141" spans="2:14">
      <c r="B141" s="137"/>
      <c r="C141" s="59">
        <v>53</v>
      </c>
      <c r="D141" s="21"/>
      <c r="E141" s="55" t="s">
        <v>48</v>
      </c>
      <c r="F141" s="188" t="s">
        <v>90</v>
      </c>
      <c r="G141" s="21"/>
      <c r="H141" s="21"/>
      <c r="I141" s="21"/>
      <c r="J141" s="138"/>
      <c r="K141" s="21" t="s">
        <v>318</v>
      </c>
      <c r="L141" s="151">
        <v>0</v>
      </c>
      <c r="M141" s="151"/>
      <c r="N141" s="139"/>
    </row>
    <row r="142" spans="2:14">
      <c r="B142" s="137"/>
      <c r="C142" s="59"/>
      <c r="D142" s="21"/>
      <c r="E142" s="55"/>
      <c r="F142" s="188"/>
      <c r="G142" s="21"/>
      <c r="H142" s="21"/>
      <c r="I142" s="21"/>
      <c r="J142" s="138"/>
      <c r="K142" s="21"/>
      <c r="L142" s="151"/>
      <c r="M142" s="151"/>
      <c r="N142" s="139"/>
    </row>
    <row r="143" spans="2:14">
      <c r="B143" s="137"/>
      <c r="C143" s="59">
        <v>54</v>
      </c>
      <c r="D143" s="21"/>
      <c r="E143" s="55" t="s">
        <v>48</v>
      </c>
      <c r="F143" s="188" t="s">
        <v>91</v>
      </c>
      <c r="G143" s="21"/>
      <c r="H143" s="21"/>
      <c r="I143" s="21"/>
      <c r="J143" s="138"/>
      <c r="K143" s="21" t="s">
        <v>318</v>
      </c>
      <c r="L143" s="151">
        <v>0</v>
      </c>
      <c r="M143" s="151"/>
      <c r="N143" s="139"/>
    </row>
    <row r="144" spans="2:14">
      <c r="B144" s="137"/>
      <c r="C144" s="59"/>
      <c r="D144" s="21"/>
      <c r="E144" s="55"/>
      <c r="F144" s="188"/>
      <c r="G144" s="21"/>
      <c r="H144" s="21"/>
      <c r="I144" s="21"/>
      <c r="J144" s="138"/>
      <c r="K144" s="21"/>
      <c r="L144" s="151"/>
      <c r="M144" s="151"/>
      <c r="N144" s="139"/>
    </row>
    <row r="145" spans="2:14">
      <c r="B145" s="137"/>
      <c r="C145" s="59">
        <v>55</v>
      </c>
      <c r="D145" s="21"/>
      <c r="E145" s="155">
        <v>4</v>
      </c>
      <c r="F145" s="209" t="s">
        <v>92</v>
      </c>
      <c r="G145" s="56"/>
      <c r="H145" s="21"/>
      <c r="I145" s="21"/>
      <c r="J145" s="138"/>
      <c r="K145" s="21" t="s">
        <v>318</v>
      </c>
      <c r="L145" s="151">
        <v>0</v>
      </c>
      <c r="M145" s="151"/>
      <c r="N145" s="139"/>
    </row>
    <row r="146" spans="2:14">
      <c r="B146" s="137"/>
      <c r="C146" s="59"/>
      <c r="D146" s="21"/>
      <c r="E146" s="155"/>
      <c r="F146" s="209"/>
      <c r="G146" s="56"/>
      <c r="H146" s="21"/>
      <c r="I146" s="21"/>
      <c r="J146" s="138"/>
      <c r="K146" s="21"/>
      <c r="L146" s="151"/>
      <c r="M146" s="151"/>
      <c r="N146" s="139"/>
    </row>
    <row r="147" spans="2:14">
      <c r="B147" s="137"/>
      <c r="C147" s="59">
        <v>56</v>
      </c>
      <c r="D147" s="21"/>
      <c r="E147" s="155">
        <v>5</v>
      </c>
      <c r="F147" s="209" t="s">
        <v>93</v>
      </c>
      <c r="G147" s="56"/>
      <c r="H147" s="21"/>
      <c r="I147" s="21"/>
      <c r="J147" s="138"/>
      <c r="K147" s="21" t="s">
        <v>318</v>
      </c>
      <c r="L147" s="151">
        <v>0</v>
      </c>
      <c r="M147" s="151"/>
      <c r="N147" s="139"/>
    </row>
    <row r="148" spans="2:14">
      <c r="B148" s="137"/>
      <c r="C148" s="59"/>
      <c r="D148" s="21"/>
      <c r="E148" s="219" t="s">
        <v>64</v>
      </c>
      <c r="F148" s="156" t="s">
        <v>334</v>
      </c>
      <c r="G148" s="156"/>
      <c r="H148" s="21"/>
      <c r="I148" s="21"/>
      <c r="J148" s="138"/>
      <c r="K148" s="21" t="s">
        <v>318</v>
      </c>
      <c r="L148" s="151">
        <v>0</v>
      </c>
      <c r="M148" s="151"/>
      <c r="N148" s="139"/>
    </row>
    <row r="149" spans="2:14">
      <c r="B149" s="137"/>
      <c r="C149" s="59">
        <v>58</v>
      </c>
      <c r="D149" s="21"/>
      <c r="E149" s="155">
        <v>1</v>
      </c>
      <c r="F149" s="209" t="s">
        <v>95</v>
      </c>
      <c r="G149" s="156"/>
      <c r="H149" s="21"/>
      <c r="I149" s="21"/>
      <c r="J149" s="138"/>
      <c r="K149" s="21" t="s">
        <v>30</v>
      </c>
      <c r="L149" s="278">
        <v>11428341</v>
      </c>
      <c r="M149" s="151"/>
      <c r="N149" s="139"/>
    </row>
    <row r="150" spans="2:14">
      <c r="B150" s="137"/>
      <c r="C150" s="59">
        <v>59</v>
      </c>
      <c r="D150" s="21"/>
      <c r="E150" s="55" t="s">
        <v>48</v>
      </c>
      <c r="F150" s="188" t="s">
        <v>96</v>
      </c>
      <c r="G150" s="21"/>
      <c r="H150" s="21"/>
      <c r="I150" s="21"/>
      <c r="J150" s="138"/>
      <c r="K150" s="21" t="s">
        <v>30</v>
      </c>
      <c r="L150" s="277">
        <v>11428341</v>
      </c>
      <c r="M150" s="151"/>
      <c r="N150" s="139"/>
    </row>
    <row r="151" spans="2:14">
      <c r="B151" s="137"/>
      <c r="C151" s="59">
        <v>60</v>
      </c>
      <c r="D151" s="21"/>
      <c r="E151" s="55" t="s">
        <v>48</v>
      </c>
      <c r="F151" s="188" t="s">
        <v>97</v>
      </c>
      <c r="G151" s="21"/>
      <c r="H151" s="21"/>
      <c r="I151" s="21"/>
      <c r="J151" s="138"/>
      <c r="K151" s="21" t="s">
        <v>318</v>
      </c>
      <c r="L151" s="151">
        <v>0</v>
      </c>
      <c r="M151" s="151"/>
      <c r="N151" s="139"/>
    </row>
    <row r="152" spans="2:14">
      <c r="B152" s="137"/>
      <c r="C152" s="59">
        <v>61</v>
      </c>
      <c r="D152" s="21"/>
      <c r="E152" s="155">
        <v>2</v>
      </c>
      <c r="F152" s="209" t="s">
        <v>98</v>
      </c>
      <c r="G152" s="56"/>
      <c r="H152" s="21"/>
      <c r="I152" s="21"/>
      <c r="J152" s="138"/>
      <c r="K152" s="21" t="s">
        <v>335</v>
      </c>
      <c r="L152" s="272">
        <v>124096780</v>
      </c>
      <c r="M152" s="151"/>
      <c r="N152" s="139"/>
    </row>
    <row r="153" spans="2:14">
      <c r="B153" s="137"/>
      <c r="C153" s="59"/>
      <c r="D153" s="21"/>
      <c r="E153" s="155"/>
      <c r="F153" s="209" t="s">
        <v>336</v>
      </c>
      <c r="G153" s="56"/>
      <c r="H153" s="21"/>
      <c r="I153" s="21"/>
      <c r="J153" s="138"/>
      <c r="K153" s="21"/>
      <c r="L153" s="151"/>
      <c r="M153" s="151"/>
      <c r="N153" s="139"/>
    </row>
    <row r="154" spans="2:14">
      <c r="B154" s="137"/>
      <c r="C154" s="59">
        <v>62</v>
      </c>
      <c r="D154" s="21"/>
      <c r="E154" s="155">
        <v>3</v>
      </c>
      <c r="F154" s="209" t="s">
        <v>92</v>
      </c>
      <c r="G154" s="56"/>
      <c r="H154" s="21"/>
      <c r="I154" s="21"/>
      <c r="J154" s="138"/>
      <c r="K154" s="21" t="s">
        <v>318</v>
      </c>
      <c r="L154" s="151">
        <v>0</v>
      </c>
      <c r="M154" s="151"/>
      <c r="N154" s="139"/>
    </row>
    <row r="155" spans="2:14">
      <c r="B155" s="137"/>
      <c r="C155" s="59">
        <v>63</v>
      </c>
      <c r="D155" s="21"/>
      <c r="E155" s="155">
        <v>4</v>
      </c>
      <c r="F155" s="209" t="s">
        <v>99</v>
      </c>
      <c r="G155" s="56"/>
      <c r="H155" s="21"/>
      <c r="I155" s="21"/>
      <c r="J155" s="138"/>
      <c r="K155" s="21" t="s">
        <v>318</v>
      </c>
      <c r="L155" s="151">
        <v>0</v>
      </c>
      <c r="M155" s="151"/>
      <c r="N155" s="139">
        <v>3</v>
      </c>
    </row>
    <row r="156" spans="2:14">
      <c r="B156" s="134"/>
      <c r="C156" s="198"/>
      <c r="D156" s="3"/>
      <c r="E156" s="68"/>
      <c r="F156" s="231"/>
      <c r="G156" s="232"/>
      <c r="H156" s="3"/>
      <c r="I156" s="3"/>
      <c r="J156" s="134"/>
      <c r="K156" s="3"/>
      <c r="L156" s="149"/>
      <c r="M156" s="149"/>
      <c r="N156" s="134"/>
    </row>
    <row r="157" spans="2:14">
      <c r="B157" s="138"/>
      <c r="C157" s="59"/>
      <c r="D157" s="21"/>
      <c r="E157" s="155"/>
      <c r="F157" s="209"/>
      <c r="G157" s="56"/>
      <c r="H157" s="21"/>
      <c r="I157" s="21"/>
      <c r="J157" s="138"/>
      <c r="K157" s="21"/>
      <c r="L157" s="151"/>
      <c r="M157" s="151"/>
      <c r="N157" s="138"/>
    </row>
    <row r="158" spans="2:14">
      <c r="B158" s="138"/>
      <c r="C158" s="59"/>
      <c r="D158" s="21"/>
      <c r="E158" s="155"/>
      <c r="F158" s="209"/>
      <c r="G158" s="56"/>
      <c r="H158" s="21"/>
      <c r="I158" s="21"/>
      <c r="J158" s="138"/>
      <c r="K158" s="21"/>
      <c r="L158" s="151"/>
      <c r="M158" s="151"/>
      <c r="N158" s="138"/>
    </row>
    <row r="159" spans="2:14">
      <c r="B159" s="137"/>
      <c r="C159" s="198"/>
      <c r="D159" s="3"/>
      <c r="E159" s="199" t="s">
        <v>101</v>
      </c>
      <c r="F159" s="249" t="s">
        <v>337</v>
      </c>
      <c r="G159" s="249"/>
      <c r="H159" s="3"/>
      <c r="I159" s="3"/>
      <c r="J159" s="134"/>
      <c r="K159" s="3"/>
      <c r="L159" s="149"/>
      <c r="M159" s="149"/>
      <c r="N159" s="135"/>
    </row>
    <row r="160" spans="2:14">
      <c r="B160" s="137"/>
      <c r="C160" s="59"/>
      <c r="D160" s="21"/>
      <c r="E160" s="219"/>
      <c r="F160" s="156"/>
      <c r="G160" s="156"/>
      <c r="H160" s="21"/>
      <c r="I160" s="21"/>
      <c r="J160" s="138"/>
      <c r="K160" s="21"/>
      <c r="L160" s="151"/>
      <c r="M160" s="151"/>
      <c r="N160" s="139"/>
    </row>
    <row r="161" spans="2:14">
      <c r="B161" s="137"/>
      <c r="C161" s="59">
        <v>66</v>
      </c>
      <c r="D161" s="21"/>
      <c r="E161" s="155">
        <v>1</v>
      </c>
      <c r="F161" s="209" t="s">
        <v>103</v>
      </c>
      <c r="G161" s="56"/>
      <c r="H161" s="21"/>
      <c r="I161" s="21"/>
      <c r="J161" s="138"/>
      <c r="K161" s="21" t="s">
        <v>318</v>
      </c>
      <c r="L161" s="151">
        <v>0</v>
      </c>
      <c r="M161" s="151"/>
      <c r="N161" s="139"/>
    </row>
    <row r="162" spans="2:14">
      <c r="B162" s="137"/>
      <c r="C162" s="59"/>
      <c r="D162" s="21"/>
      <c r="E162" s="155"/>
      <c r="F162" s="209"/>
      <c r="G162" s="56"/>
      <c r="H162" s="21"/>
      <c r="I162" s="21"/>
      <c r="J162" s="138"/>
      <c r="K162" s="21"/>
      <c r="L162" s="151"/>
      <c r="M162" s="151"/>
      <c r="N162" s="139"/>
    </row>
    <row r="163" spans="2:14">
      <c r="B163" s="137"/>
      <c r="C163" s="59">
        <v>67</v>
      </c>
      <c r="D163" s="21"/>
      <c r="E163" s="155">
        <v>2</v>
      </c>
      <c r="F163" s="209" t="s">
        <v>104</v>
      </c>
      <c r="G163" s="56"/>
      <c r="H163" s="21"/>
      <c r="I163" s="21"/>
      <c r="J163" s="138"/>
      <c r="K163" s="21" t="s">
        <v>318</v>
      </c>
      <c r="L163" s="151">
        <v>0</v>
      </c>
      <c r="M163" s="151"/>
      <c r="N163" s="139"/>
    </row>
    <row r="164" spans="2:14">
      <c r="B164" s="137"/>
      <c r="C164" s="59"/>
      <c r="D164" s="21"/>
      <c r="E164" s="155"/>
      <c r="F164" s="209"/>
      <c r="G164" s="56"/>
      <c r="H164" s="21"/>
      <c r="I164" s="21"/>
      <c r="J164" s="138"/>
      <c r="K164" s="21"/>
      <c r="L164" s="151"/>
      <c r="M164" s="151"/>
      <c r="N164" s="139"/>
    </row>
    <row r="165" spans="2:14">
      <c r="B165" s="137"/>
      <c r="C165" s="59">
        <v>68</v>
      </c>
      <c r="D165" s="21"/>
      <c r="E165" s="155">
        <v>3</v>
      </c>
      <c r="F165" s="209" t="s">
        <v>105</v>
      </c>
      <c r="G165" s="56"/>
      <c r="H165" s="21"/>
      <c r="I165" s="21"/>
      <c r="J165" s="138"/>
      <c r="K165" s="21" t="s">
        <v>30</v>
      </c>
      <c r="L165" s="278">
        <v>10000000</v>
      </c>
      <c r="M165" s="151"/>
      <c r="N165" s="139"/>
    </row>
    <row r="166" spans="2:14">
      <c r="B166" s="137"/>
      <c r="C166" s="59"/>
      <c r="D166" s="21"/>
      <c r="E166" s="155"/>
      <c r="F166" s="209"/>
      <c r="G166" s="56"/>
      <c r="H166" s="21"/>
      <c r="I166" s="21"/>
      <c r="J166" s="138"/>
      <c r="K166" s="21"/>
      <c r="L166" s="151"/>
      <c r="M166" s="151"/>
      <c r="N166" s="139"/>
    </row>
    <row r="167" spans="2:14">
      <c r="B167" s="137"/>
      <c r="C167" s="59">
        <v>69</v>
      </c>
      <c r="D167" s="21"/>
      <c r="E167" s="155">
        <v>4</v>
      </c>
      <c r="F167" s="209" t="s">
        <v>106</v>
      </c>
      <c r="G167" s="56"/>
      <c r="H167" s="21"/>
      <c r="I167" s="21"/>
      <c r="J167" s="138"/>
      <c r="K167" s="21" t="s">
        <v>318</v>
      </c>
      <c r="L167" s="151">
        <v>0</v>
      </c>
      <c r="M167" s="151"/>
      <c r="N167" s="139"/>
    </row>
    <row r="168" spans="2:14">
      <c r="B168" s="137"/>
      <c r="C168" s="59"/>
      <c r="D168" s="21"/>
      <c r="E168" s="155"/>
      <c r="F168" s="209"/>
      <c r="G168" s="56"/>
      <c r="H168" s="21"/>
      <c r="I168" s="21"/>
      <c r="J168" s="138"/>
      <c r="K168" s="21"/>
      <c r="L168" s="151"/>
      <c r="M168" s="151"/>
      <c r="N168" s="139"/>
    </row>
    <row r="169" spans="2:14">
      <c r="B169" s="137"/>
      <c r="C169" s="59">
        <v>70</v>
      </c>
      <c r="D169" s="21"/>
      <c r="E169" s="155">
        <v>5</v>
      </c>
      <c r="F169" s="209" t="s">
        <v>107</v>
      </c>
      <c r="G169" s="56"/>
      <c r="H169" s="21"/>
      <c r="I169" s="21"/>
      <c r="J169" s="138"/>
      <c r="K169" s="21" t="s">
        <v>318</v>
      </c>
      <c r="L169" s="151">
        <v>0</v>
      </c>
      <c r="M169" s="151"/>
      <c r="N169" s="139"/>
    </row>
    <row r="170" spans="2:14">
      <c r="B170" s="137"/>
      <c r="C170" s="59"/>
      <c r="D170" s="21"/>
      <c r="E170" s="155"/>
      <c r="F170" s="209"/>
      <c r="G170" s="56"/>
      <c r="H170" s="21"/>
      <c r="I170" s="21"/>
      <c r="J170" s="138"/>
      <c r="K170" s="21"/>
      <c r="L170" s="151"/>
      <c r="M170" s="151"/>
      <c r="N170" s="139"/>
    </row>
    <row r="171" spans="2:14">
      <c r="B171" s="137"/>
      <c r="C171" s="59">
        <v>71</v>
      </c>
      <c r="D171" s="21"/>
      <c r="E171" s="155">
        <v>6</v>
      </c>
      <c r="F171" s="209" t="s">
        <v>108</v>
      </c>
      <c r="G171" s="56"/>
      <c r="H171" s="21"/>
      <c r="I171" s="21"/>
      <c r="J171" s="138"/>
      <c r="K171" s="21" t="s">
        <v>318</v>
      </c>
      <c r="L171" s="151">
        <v>0</v>
      </c>
      <c r="M171" s="151"/>
      <c r="N171" s="139"/>
    </row>
    <row r="172" spans="2:14">
      <c r="B172" s="137"/>
      <c r="C172" s="59"/>
      <c r="D172" s="21"/>
      <c r="E172" s="155"/>
      <c r="F172" s="209"/>
      <c r="G172" s="56"/>
      <c r="H172" s="21"/>
      <c r="I172" s="21"/>
      <c r="J172" s="138"/>
      <c r="K172" s="21"/>
      <c r="L172" s="151"/>
      <c r="M172" s="151"/>
      <c r="N172" s="139"/>
    </row>
    <row r="173" spans="2:14">
      <c r="B173" s="137"/>
      <c r="C173" s="59">
        <v>72</v>
      </c>
      <c r="D173" s="21"/>
      <c r="E173" s="155">
        <v>7</v>
      </c>
      <c r="F173" s="209" t="s">
        <v>109</v>
      </c>
      <c r="G173" s="56"/>
      <c r="H173" s="21"/>
      <c r="I173" s="21"/>
      <c r="J173" s="138"/>
      <c r="K173" s="21" t="s">
        <v>30</v>
      </c>
      <c r="L173" s="233">
        <v>1292887</v>
      </c>
      <c r="M173" s="151"/>
      <c r="N173" s="139"/>
    </row>
    <row r="174" spans="2:14">
      <c r="B174" s="137"/>
      <c r="C174" s="59"/>
      <c r="D174" s="21"/>
      <c r="E174" s="155"/>
      <c r="F174" s="209"/>
      <c r="G174" s="56"/>
      <c r="H174" s="21"/>
      <c r="I174" s="21"/>
      <c r="J174" s="138"/>
      <c r="K174" s="21"/>
      <c r="L174" s="151"/>
      <c r="M174" s="151"/>
      <c r="N174" s="139"/>
    </row>
    <row r="175" spans="2:14">
      <c r="B175" s="137"/>
      <c r="C175" s="59">
        <v>73</v>
      </c>
      <c r="D175" s="21"/>
      <c r="E175" s="155">
        <v>8</v>
      </c>
      <c r="F175" s="209" t="s">
        <v>110</v>
      </c>
      <c r="G175" s="56"/>
      <c r="H175" s="21"/>
      <c r="I175" s="21"/>
      <c r="J175" s="138"/>
      <c r="K175" s="21" t="s">
        <v>318</v>
      </c>
      <c r="L175" s="151">
        <v>0</v>
      </c>
      <c r="M175" s="151"/>
      <c r="N175" s="139"/>
    </row>
    <row r="176" spans="2:14">
      <c r="B176" s="137"/>
      <c r="C176" s="59"/>
      <c r="D176" s="21"/>
      <c r="E176" s="155"/>
      <c r="F176" s="209"/>
      <c r="G176" s="56"/>
      <c r="H176" s="21"/>
      <c r="I176" s="21"/>
      <c r="J176" s="138"/>
      <c r="K176" s="21"/>
      <c r="L176" s="151"/>
      <c r="M176" s="151"/>
      <c r="N176" s="139"/>
    </row>
    <row r="177" spans="2:14">
      <c r="B177" s="137"/>
      <c r="C177" s="59">
        <v>74</v>
      </c>
      <c r="D177" s="21"/>
      <c r="E177" s="155">
        <v>9</v>
      </c>
      <c r="F177" s="209" t="s">
        <v>111</v>
      </c>
      <c r="G177" s="56"/>
      <c r="H177" s="21"/>
      <c r="I177" s="21"/>
      <c r="J177" s="138"/>
      <c r="K177" s="21" t="s">
        <v>30</v>
      </c>
      <c r="L177" s="278">
        <v>37636637</v>
      </c>
      <c r="M177" s="151"/>
      <c r="N177" s="139"/>
    </row>
    <row r="178" spans="2:14">
      <c r="B178" s="137"/>
      <c r="C178" s="59"/>
      <c r="D178" s="21"/>
      <c r="E178" s="155"/>
      <c r="F178" s="209"/>
      <c r="G178" s="56"/>
      <c r="H178" s="21"/>
      <c r="I178" s="21"/>
      <c r="J178" s="138"/>
      <c r="K178" s="21"/>
      <c r="L178" s="151"/>
      <c r="M178" s="151"/>
      <c r="N178" s="139"/>
    </row>
    <row r="179" spans="2:14">
      <c r="B179" s="137"/>
      <c r="C179" s="59">
        <v>75</v>
      </c>
      <c r="D179" s="21"/>
      <c r="E179" s="155">
        <v>10</v>
      </c>
      <c r="F179" s="209" t="s">
        <v>112</v>
      </c>
      <c r="G179" s="56"/>
      <c r="H179" s="21"/>
      <c r="I179" s="21"/>
      <c r="J179" s="138"/>
      <c r="K179" s="21" t="s">
        <v>30</v>
      </c>
      <c r="L179" s="233">
        <v>660040</v>
      </c>
      <c r="M179" s="151"/>
      <c r="N179" s="139"/>
    </row>
    <row r="180" spans="2:14">
      <c r="B180" s="137"/>
      <c r="C180" s="150"/>
      <c r="D180" s="138"/>
      <c r="E180" s="138"/>
      <c r="F180" s="138"/>
      <c r="G180" s="138"/>
      <c r="H180" s="138"/>
      <c r="I180" s="138"/>
      <c r="J180" s="138"/>
      <c r="K180" s="138"/>
      <c r="L180" s="151"/>
      <c r="M180" s="151"/>
      <c r="N180" s="139"/>
    </row>
    <row r="181" spans="2:14">
      <c r="B181" s="137"/>
      <c r="C181" s="150"/>
      <c r="D181" s="138"/>
      <c r="E181" s="138"/>
      <c r="F181" s="234" t="s">
        <v>338</v>
      </c>
      <c r="G181" s="153" t="s">
        <v>339</v>
      </c>
      <c r="H181" s="138"/>
      <c r="I181" s="138"/>
      <c r="J181" s="138"/>
      <c r="K181" s="150" t="s">
        <v>30</v>
      </c>
      <c r="L181" s="189">
        <v>733378</v>
      </c>
      <c r="M181" s="151"/>
      <c r="N181" s="139"/>
    </row>
    <row r="182" spans="2:14">
      <c r="B182" s="137"/>
      <c r="C182" s="150"/>
      <c r="D182" s="138"/>
      <c r="E182" s="138"/>
      <c r="F182" s="234" t="s">
        <v>338</v>
      </c>
      <c r="G182" s="138" t="s">
        <v>340</v>
      </c>
      <c r="H182" s="138"/>
      <c r="I182" s="138"/>
      <c r="J182" s="138"/>
      <c r="K182" s="150" t="s">
        <v>30</v>
      </c>
      <c r="L182" s="191">
        <v>0</v>
      </c>
      <c r="M182" s="151"/>
      <c r="N182" s="139"/>
    </row>
    <row r="183" spans="2:14">
      <c r="B183" s="137"/>
      <c r="C183" s="150"/>
      <c r="D183" s="138"/>
      <c r="E183" s="138"/>
      <c r="F183" s="234" t="s">
        <v>338</v>
      </c>
      <c r="G183" s="138" t="s">
        <v>152</v>
      </c>
      <c r="H183" s="138"/>
      <c r="I183" s="138"/>
      <c r="J183" s="138"/>
      <c r="K183" s="150" t="s">
        <v>30</v>
      </c>
      <c r="L183" s="191">
        <v>733378</v>
      </c>
      <c r="M183" s="151"/>
      <c r="N183" s="139"/>
    </row>
    <row r="184" spans="2:14">
      <c r="B184" s="137"/>
      <c r="C184" s="150"/>
      <c r="D184" s="138"/>
      <c r="E184" s="138"/>
      <c r="F184" s="234" t="s">
        <v>338</v>
      </c>
      <c r="G184" s="192" t="s">
        <v>341</v>
      </c>
      <c r="H184" s="138"/>
      <c r="I184" s="138"/>
      <c r="J184" s="138"/>
      <c r="K184" s="150" t="s">
        <v>30</v>
      </c>
      <c r="L184" s="191">
        <v>73338</v>
      </c>
      <c r="M184" s="151"/>
      <c r="N184" s="139"/>
    </row>
    <row r="185" spans="2:14" ht="15.75">
      <c r="B185" s="137"/>
      <c r="C185" s="150"/>
      <c r="D185" s="427" t="s">
        <v>342</v>
      </c>
      <c r="E185" s="427"/>
      <c r="F185" s="141" t="s">
        <v>343</v>
      </c>
      <c r="G185" s="138"/>
      <c r="H185" s="138"/>
      <c r="I185" s="138"/>
      <c r="J185" s="138"/>
      <c r="K185" s="138"/>
      <c r="L185" s="151"/>
      <c r="M185" s="151"/>
      <c r="N185" s="139"/>
    </row>
    <row r="186" spans="2:14">
      <c r="B186" s="137"/>
      <c r="C186" s="150"/>
      <c r="D186" s="138"/>
      <c r="E186" s="138"/>
      <c r="F186" s="138"/>
      <c r="G186" s="138"/>
      <c r="H186" s="138"/>
      <c r="I186" s="138"/>
      <c r="J186" s="138"/>
      <c r="K186" s="138"/>
      <c r="L186" s="151"/>
      <c r="M186" s="151"/>
      <c r="N186" s="139"/>
    </row>
    <row r="187" spans="2:14">
      <c r="B187" s="137"/>
      <c r="C187" s="150"/>
      <c r="D187" s="138"/>
      <c r="E187" s="143"/>
      <c r="F187" s="21" t="s">
        <v>344</v>
      </c>
      <c r="G187" s="138"/>
      <c r="H187" s="138"/>
      <c r="I187" s="138"/>
      <c r="J187" s="138"/>
      <c r="K187" s="138"/>
      <c r="L187" s="151"/>
      <c r="M187" s="151"/>
      <c r="N187" s="139"/>
    </row>
    <row r="188" spans="2:14">
      <c r="B188" s="137"/>
      <c r="C188" s="150"/>
      <c r="D188" s="138"/>
      <c r="E188" s="21" t="s">
        <v>345</v>
      </c>
      <c r="F188" s="21"/>
      <c r="G188" s="138"/>
      <c r="H188" s="138"/>
      <c r="I188" s="138"/>
      <c r="J188" s="138"/>
      <c r="K188" s="138"/>
      <c r="L188" s="151"/>
      <c r="M188" s="151"/>
      <c r="N188" s="139"/>
    </row>
    <row r="189" spans="2:14">
      <c r="B189" s="137"/>
      <c r="C189" s="150"/>
      <c r="D189" s="138"/>
      <c r="E189" s="21"/>
      <c r="F189" s="21" t="s">
        <v>346</v>
      </c>
      <c r="G189" s="138"/>
      <c r="H189" s="138"/>
      <c r="I189" s="138"/>
      <c r="J189" s="138"/>
      <c r="K189" s="138"/>
      <c r="L189" s="151"/>
      <c r="M189" s="151"/>
      <c r="N189" s="139"/>
    </row>
    <row r="190" spans="2:14">
      <c r="B190" s="137"/>
      <c r="C190" s="150"/>
      <c r="D190" s="138"/>
      <c r="E190" s="21" t="s">
        <v>347</v>
      </c>
      <c r="F190" s="21"/>
      <c r="G190" s="138"/>
      <c r="H190" s="138"/>
      <c r="I190" s="138"/>
      <c r="J190" s="138"/>
      <c r="K190" s="138"/>
      <c r="L190" s="151"/>
      <c r="M190" s="151"/>
      <c r="N190" s="139"/>
    </row>
    <row r="191" spans="2:14">
      <c r="B191" s="137"/>
      <c r="C191" s="150"/>
      <c r="D191" s="138"/>
      <c r="E191" s="138"/>
      <c r="F191" s="138"/>
      <c r="G191" s="138"/>
      <c r="H191" s="138"/>
      <c r="I191" s="138"/>
      <c r="J191" s="138"/>
      <c r="K191" s="138"/>
      <c r="L191" s="151"/>
      <c r="M191" s="151"/>
      <c r="N191" s="139"/>
    </row>
    <row r="192" spans="2:14">
      <c r="B192" s="137"/>
      <c r="C192" s="150"/>
      <c r="D192" s="138"/>
      <c r="E192" s="138"/>
      <c r="N192" s="139"/>
    </row>
    <row r="193" spans="2:14">
      <c r="B193" s="137"/>
      <c r="C193" s="235"/>
      <c r="N193" s="139"/>
    </row>
    <row r="194" spans="2:14">
      <c r="B194" s="137"/>
      <c r="C194" s="235"/>
      <c r="N194" s="139"/>
    </row>
    <row r="195" spans="2:14">
      <c r="B195" s="137"/>
      <c r="C195" s="235"/>
      <c r="N195" s="139"/>
    </row>
    <row r="196" spans="2:14">
      <c r="B196" s="137"/>
      <c r="C196" s="235"/>
      <c r="N196" s="139"/>
    </row>
    <row r="197" spans="2:14">
      <c r="B197" s="137"/>
      <c r="C197" s="235"/>
      <c r="N197" s="139"/>
    </row>
    <row r="198" spans="2:14" ht="15.75">
      <c r="B198" s="137"/>
      <c r="C198" s="235"/>
      <c r="F198" s="138" t="s">
        <v>348</v>
      </c>
      <c r="G198" s="138"/>
      <c r="H198" s="138"/>
      <c r="I198" s="395" t="s">
        <v>349</v>
      </c>
      <c r="J198" s="395"/>
      <c r="K198" s="395"/>
      <c r="L198" s="395"/>
      <c r="M198" s="395"/>
      <c r="N198" s="139"/>
    </row>
    <row r="199" spans="2:14" ht="15.75">
      <c r="B199" s="137"/>
      <c r="C199" s="235"/>
      <c r="F199" t="s">
        <v>350</v>
      </c>
      <c r="I199" s="420" t="s">
        <v>351</v>
      </c>
      <c r="J199" s="420"/>
      <c r="K199" s="420"/>
      <c r="L199" s="420"/>
      <c r="M199" s="420"/>
      <c r="N199" s="139"/>
    </row>
    <row r="200" spans="2:14">
      <c r="B200" s="137"/>
      <c r="C200" s="235"/>
      <c r="N200" s="139"/>
    </row>
    <row r="201" spans="2:14">
      <c r="B201" s="137"/>
      <c r="C201" s="235"/>
      <c r="N201" s="139"/>
    </row>
    <row r="202" spans="2:14">
      <c r="B202" s="137"/>
      <c r="C202" s="235"/>
      <c r="N202" s="139"/>
    </row>
    <row r="203" spans="2:14">
      <c r="B203" s="137"/>
      <c r="C203" s="235"/>
      <c r="N203" s="139"/>
    </row>
    <row r="204" spans="2:14">
      <c r="B204" s="137"/>
      <c r="C204" s="235"/>
      <c r="N204" s="139"/>
    </row>
    <row r="205" spans="2:14">
      <c r="B205" s="137"/>
      <c r="C205" s="235"/>
      <c r="N205" s="139">
        <v>4</v>
      </c>
    </row>
    <row r="206" spans="2:14">
      <c r="B206" s="145"/>
      <c r="C206" s="229"/>
      <c r="D206" s="146"/>
      <c r="E206" s="146"/>
      <c r="F206" s="146"/>
      <c r="G206" s="146"/>
      <c r="H206" s="146"/>
      <c r="I206" s="146"/>
      <c r="J206" s="146"/>
      <c r="K206" s="146"/>
      <c r="L206" s="233"/>
      <c r="M206" s="233"/>
      <c r="N206" s="147"/>
    </row>
  </sheetData>
  <mergeCells count="42">
    <mergeCell ref="I199:M199"/>
    <mergeCell ref="F36:G36"/>
    <mergeCell ref="H41:I41"/>
    <mergeCell ref="E90:E91"/>
    <mergeCell ref="F90:F91"/>
    <mergeCell ref="G90:I90"/>
    <mergeCell ref="J90:L90"/>
    <mergeCell ref="F118:G118"/>
    <mergeCell ref="F119:G119"/>
    <mergeCell ref="F124:G124"/>
    <mergeCell ref="D185:E185"/>
    <mergeCell ref="I198:M198"/>
    <mergeCell ref="F31:G31"/>
    <mergeCell ref="F17:G17"/>
    <mergeCell ref="I17:J17"/>
    <mergeCell ref="F18:L18"/>
    <mergeCell ref="E20:E21"/>
    <mergeCell ref="F20:J21"/>
    <mergeCell ref="F22:J22"/>
    <mergeCell ref="F23:J23"/>
    <mergeCell ref="F24:J24"/>
    <mergeCell ref="F25:L25"/>
    <mergeCell ref="F30:G30"/>
    <mergeCell ref="F13:G13"/>
    <mergeCell ref="I13:J13"/>
    <mergeCell ref="F15:G15"/>
    <mergeCell ref="I15:J15"/>
    <mergeCell ref="F16:G16"/>
    <mergeCell ref="I16:J16"/>
    <mergeCell ref="F10:G10"/>
    <mergeCell ref="I10:J10"/>
    <mergeCell ref="F11:G11"/>
    <mergeCell ref="I11:J11"/>
    <mergeCell ref="F12:G12"/>
    <mergeCell ref="I12:J12"/>
    <mergeCell ref="F9:G9"/>
    <mergeCell ref="I9:J9"/>
    <mergeCell ref="D3:E3"/>
    <mergeCell ref="E7:E8"/>
    <mergeCell ref="F7:G8"/>
    <mergeCell ref="H7:H8"/>
    <mergeCell ref="I7:J8"/>
  </mergeCells>
  <pageMargins left="0" right="0" top="0" bottom="0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Kopertina</vt:lpstr>
      <vt:lpstr>Aktivet</vt:lpstr>
      <vt:lpstr>Pasivet</vt:lpstr>
      <vt:lpstr>Rezultati</vt:lpstr>
      <vt:lpstr>Fluksi</vt:lpstr>
      <vt:lpstr>Kapitali</vt:lpstr>
      <vt:lpstr>Ndih.fluksi</vt:lpstr>
      <vt:lpstr>1</vt:lpstr>
      <vt:lpstr>2</vt:lpstr>
      <vt:lpstr>Dek.An.Ardh.</vt:lpstr>
      <vt:lpstr>A.A.Mat.</vt:lpstr>
      <vt:lpstr>Pasq.1,2,3</vt:lpstr>
      <vt:lpstr>Inv.Guzh.</vt:lpstr>
      <vt:lpstr>Inv.Barit</vt:lpstr>
      <vt:lpstr>Inv.Mj.Transp.</vt:lpstr>
    </vt:vector>
  </TitlesOfParts>
  <Company>SHABANI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SHABANI</dc:creator>
  <cp:lastModifiedBy>SHABANI</cp:lastModifiedBy>
  <cp:lastPrinted>2011-03-28T07:51:08Z</cp:lastPrinted>
  <dcterms:created xsi:type="dcterms:W3CDTF">2011-01-12T12:57:17Z</dcterms:created>
  <dcterms:modified xsi:type="dcterms:W3CDTF">2011-06-13T08:51:44Z</dcterms:modified>
</cp:coreProperties>
</file>