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filterPrivacy="1"/>
  <xr:revisionPtr revIDLastSave="0" documentId="13_ncr:1_{354EDCAD-A8D1-466E-8B90-61CA2841DC4E}" xr6:coauthVersionLast="47" xr6:coauthVersionMax="47" xr10:uidLastSave="{00000000-0000-0000-0000-000000000000}"/>
  <bookViews>
    <workbookView xWindow="51480" yWindow="2505" windowWidth="29040" windowHeight="15840" xr2:uid="{00000000-000D-0000-FFFF-FFFF00000000}"/>
  </bookViews>
  <sheets>
    <sheet name="2-Pasqyra e Perform. (natyra)" sheetId="6" r:id="rId1"/>
    <sheet name="1-Pasqyra e Pozicioni Financiar" sheetId="5" state="hidden" r:id="rId2"/>
    <sheet name="Arisa Lekgjonaj" sheetId="12" state="hidden" r:id="rId3"/>
    <sheet name="3-CashFlow (indirekt)" sheetId="7" state="hidden" r:id="rId4"/>
    <sheet name="4-Pasq. e Levizjeve - V3" sheetId="13" state="hidden" r:id="rId5"/>
    <sheet name="AAM" sheetId="9" state="hidden" r:id="rId6"/>
    <sheet name="INVENTARI FIZIK" sheetId="10" state="hidden" r:id="rId7"/>
    <sheet name="INV. I AUTO. " sheetId="11" state="hidden" r:id="rId8"/>
  </sheets>
  <externalReferences>
    <externalReference r:id="rId9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_xlnm.Print_Area" localSheetId="1">'1-Pasqyra e Pozicioni Financiar'!$A$1:$D$115</definedName>
    <definedName name="Z_181386F5_8DAB_4E85_A3D6_B3649233DDF4_.wvu.Cols" localSheetId="1" hidden="1">'1-Pasqyra e Pozicioni Financiar'!#REF!,'1-Pasqyra e Pozicioni Financiar'!#REF!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4" i="9" l="1"/>
  <c r="E14" i="9"/>
  <c r="D14" i="9"/>
  <c r="D63" i="6" l="1"/>
  <c r="B24" i="13" l="1"/>
  <c r="I34" i="13"/>
  <c r="I32" i="13"/>
  <c r="H34" i="13"/>
  <c r="G32" i="13"/>
  <c r="H27" i="13"/>
  <c r="I27" i="13" s="1"/>
  <c r="G27" i="13"/>
  <c r="B27" i="13"/>
  <c r="I20" i="13"/>
  <c r="C36" i="7" l="1"/>
  <c r="C35" i="7"/>
  <c r="C34" i="7"/>
  <c r="C32" i="7"/>
  <c r="C15" i="7"/>
  <c r="C54" i="7"/>
  <c r="F33" i="9" l="1"/>
  <c r="I10" i="13" l="1"/>
  <c r="I33" i="13"/>
  <c r="K10" i="13" l="1"/>
  <c r="I11" i="13"/>
  <c r="K11" i="13"/>
  <c r="B12" i="13"/>
  <c r="C12" i="13"/>
  <c r="D12" i="13"/>
  <c r="D24" i="13" s="1"/>
  <c r="E12" i="13"/>
  <c r="F12" i="13"/>
  <c r="G12" i="13"/>
  <c r="H12" i="13"/>
  <c r="G14" i="13" s="1"/>
  <c r="G17" i="13" s="1"/>
  <c r="H21" i="13" s="1"/>
  <c r="J12" i="13"/>
  <c r="I13" i="13"/>
  <c r="K13" i="13"/>
  <c r="H17" i="13"/>
  <c r="I15" i="13"/>
  <c r="K15" i="13" s="1"/>
  <c r="I16" i="13"/>
  <c r="K16" i="13"/>
  <c r="C17" i="13"/>
  <c r="D17" i="13"/>
  <c r="E17" i="13"/>
  <c r="F17" i="13"/>
  <c r="J17" i="13"/>
  <c r="I18" i="13"/>
  <c r="K18" i="13"/>
  <c r="I19" i="13"/>
  <c r="K19" i="13"/>
  <c r="B22" i="13"/>
  <c r="C22" i="13"/>
  <c r="D22" i="13"/>
  <c r="E22" i="13"/>
  <c r="F22" i="13"/>
  <c r="J22" i="13"/>
  <c r="C24" i="13"/>
  <c r="I25" i="13"/>
  <c r="K25" i="13" s="1"/>
  <c r="I26" i="13"/>
  <c r="K26" i="13" s="1"/>
  <c r="H30" i="13"/>
  <c r="I28" i="13"/>
  <c r="K28" i="13"/>
  <c r="I29" i="13"/>
  <c r="K29" i="13" s="1"/>
  <c r="C30" i="13"/>
  <c r="D30" i="13"/>
  <c r="E30" i="13"/>
  <c r="F30" i="13"/>
  <c r="J30" i="13"/>
  <c r="I31" i="13"/>
  <c r="K31" i="13" s="1"/>
  <c r="K33" i="13"/>
  <c r="B35" i="13"/>
  <c r="C35" i="13"/>
  <c r="D35" i="13"/>
  <c r="E35" i="13"/>
  <c r="F35" i="13"/>
  <c r="J35" i="13"/>
  <c r="E24" i="13" l="1"/>
  <c r="E37" i="13" s="1"/>
  <c r="J24" i="13"/>
  <c r="J37" i="13" s="1"/>
  <c r="D37" i="13"/>
  <c r="C37" i="13"/>
  <c r="F24" i="13"/>
  <c r="F37" i="13"/>
  <c r="B17" i="13"/>
  <c r="G20" i="13" s="1"/>
  <c r="I14" i="13"/>
  <c r="K14" i="13" s="1"/>
  <c r="I12" i="13"/>
  <c r="K12" i="13" s="1"/>
  <c r="E10" i="11"/>
  <c r="F10" i="11"/>
  <c r="G8" i="9"/>
  <c r="G9" i="9"/>
  <c r="G10" i="9"/>
  <c r="G11" i="9"/>
  <c r="G12" i="9"/>
  <c r="G13" i="9"/>
  <c r="G20" i="9"/>
  <c r="G21" i="9"/>
  <c r="G22" i="9"/>
  <c r="G23" i="9"/>
  <c r="G24" i="9"/>
  <c r="G25" i="9"/>
  <c r="D26" i="9"/>
  <c r="E26" i="9"/>
  <c r="F26" i="9"/>
  <c r="G32" i="9"/>
  <c r="D33" i="9"/>
  <c r="E33" i="9"/>
  <c r="G34" i="9"/>
  <c r="D35" i="9"/>
  <c r="E35" i="9"/>
  <c r="F35" i="9"/>
  <c r="D36" i="9"/>
  <c r="E36" i="9"/>
  <c r="F36" i="9"/>
  <c r="D37" i="9"/>
  <c r="E37" i="9"/>
  <c r="F37" i="9"/>
  <c r="D42" i="6"/>
  <c r="D47" i="6" s="1"/>
  <c r="C37" i="7"/>
  <c r="E37" i="7"/>
  <c r="C49" i="7"/>
  <c r="E49" i="7"/>
  <c r="C64" i="7"/>
  <c r="E64" i="7"/>
  <c r="B42" i="6"/>
  <c r="B47" i="6" s="1"/>
  <c r="B63" i="6" s="1"/>
  <c r="B55" i="6"/>
  <c r="D55" i="6"/>
  <c r="G14" i="9" l="1"/>
  <c r="F38" i="9"/>
  <c r="F39" i="9" s="1"/>
  <c r="G22" i="13"/>
  <c r="G24" i="13" s="1"/>
  <c r="K20" i="13"/>
  <c r="D57" i="6"/>
  <c r="B57" i="6"/>
  <c r="G35" i="9"/>
  <c r="G36" i="9"/>
  <c r="G26" i="9"/>
  <c r="G37" i="9"/>
  <c r="D38" i="9"/>
  <c r="E38" i="9"/>
  <c r="I21" i="13"/>
  <c r="K21" i="13" s="1"/>
  <c r="H22" i="13"/>
  <c r="I17" i="13"/>
  <c r="K17" i="13" s="1"/>
  <c r="G33" i="9"/>
  <c r="E66" i="7"/>
  <c r="E69" i="7" s="1"/>
  <c r="C66" i="7"/>
  <c r="B33" i="5"/>
  <c r="D33" i="5"/>
  <c r="B55" i="5"/>
  <c r="D55" i="5"/>
  <c r="B75" i="5"/>
  <c r="D75" i="5"/>
  <c r="B92" i="5"/>
  <c r="D92" i="5"/>
  <c r="B107" i="5"/>
  <c r="B109" i="5" s="1"/>
  <c r="D107" i="5"/>
  <c r="D109" i="5" s="1"/>
  <c r="G38" i="9" l="1"/>
  <c r="G39" i="9" s="1"/>
  <c r="E72" i="7"/>
  <c r="C67" i="7"/>
  <c r="C69" i="7" s="1"/>
  <c r="C72" i="7" s="1"/>
  <c r="H24" i="13"/>
  <c r="I22" i="13"/>
  <c r="K22" i="13" s="1"/>
  <c r="D94" i="5"/>
  <c r="D111" i="5" s="1"/>
  <c r="B94" i="5"/>
  <c r="B111" i="5" s="1"/>
  <c r="B57" i="5"/>
  <c r="D57" i="5"/>
  <c r="I24" i="13" l="1"/>
  <c r="K24" i="13" s="1"/>
  <c r="D113" i="5"/>
  <c r="B113" i="5"/>
  <c r="G30" i="13" l="1"/>
  <c r="B30" i="13"/>
  <c r="K27" i="13"/>
  <c r="K34" i="13" l="1"/>
  <c r="H35" i="13"/>
  <c r="H37" i="13" s="1"/>
  <c r="I30" i="13"/>
  <c r="K30" i="13" s="1"/>
  <c r="B37" i="13"/>
  <c r="G35" i="13" l="1"/>
  <c r="K32" i="13"/>
  <c r="I35" i="13" l="1"/>
  <c r="K35" i="13" s="1"/>
  <c r="G37" i="13"/>
  <c r="I37" i="13" s="1"/>
  <c r="K37" i="13" s="1"/>
  <c r="K39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97" authorId="0" shapeId="0" xr:uid="{A574132E-97DC-4D60-A67E-408FA544BE1B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 shapeId="0" xr:uid="{334D15DA-8209-48C1-8105-033415C3453E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 shapeId="0" xr:uid="{00000000-0006-0000-0000-00000B000000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 shapeId="0" xr:uid="{00000000-0006-0000-0000-00000C000000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 shapeId="0" xr:uid="{B6D5B175-9ACA-4171-B105-F0819FCFEBEB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 shapeId="0" xr:uid="{FDAA8F40-99D3-431F-A662-B50595C7DBCC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 shapeId="0" xr:uid="{EB250D2F-3D21-4D7E-812F-8A549904D552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 shapeId="0" xr:uid="{00000000-0006-0000-0000-000013000000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 shapeId="0" xr:uid="{00000000-0006-0000-0000-000014000000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<sst xmlns="http://schemas.openxmlformats.org/spreadsheetml/2006/main" count="382" uniqueCount="286">
  <si>
    <t>Interesa jo-kontrollues</t>
  </si>
  <si>
    <t>Diferenca nga perkthimi i monedhes ne veprimtari te huaja</t>
  </si>
  <si>
    <t>Rezerva te tjera</t>
  </si>
  <si>
    <t>Rezerva rivleresimi</t>
  </si>
  <si>
    <t>Primi i lidhur me kapitalin</t>
  </si>
  <si>
    <t>Check</t>
  </si>
  <si>
    <t>Para ardhese</t>
  </si>
  <si>
    <t>Raportuese</t>
  </si>
  <si>
    <t>Periudha</t>
  </si>
  <si>
    <t>TOTALI I DETYRIMEVE DHE KAPITALIT</t>
  </si>
  <si>
    <t xml:space="preserve">Totali i kapitalit </t>
  </si>
  <si>
    <t>Totali i kapitalit qe i takon pronareve njesise ekonomike</t>
  </si>
  <si>
    <t>Fitimi/(humbja) e periudhes</t>
  </si>
  <si>
    <t>Rezerva statutore</t>
  </si>
  <si>
    <t>Rezerva ligjore</t>
  </si>
  <si>
    <t>Kapitali dhe Rezervat</t>
  </si>
  <si>
    <t>Detyrime totale</t>
  </si>
  <si>
    <t>Totali i detyrimeve afatgjata</t>
  </si>
  <si>
    <t>Detyrime tatimore te shtyra</t>
  </si>
  <si>
    <t>Provizione te tjera</t>
  </si>
  <si>
    <t>Provizione per pensione</t>
  </si>
  <si>
    <t>Provizione</t>
  </si>
  <si>
    <t>Te ardhura te shtyra</t>
  </si>
  <si>
    <t>Te pagueshme per shpenzime te konstatuara</t>
  </si>
  <si>
    <t>Te tjera te pagueshme</t>
  </si>
  <si>
    <t>Te pagueshme ndaj njesive ekonomike ku ka interesa pjesmarrese</t>
  </si>
  <si>
    <t>Te pagueshme ndaj njesive ekonomike brenda grupit *</t>
  </si>
  <si>
    <t>Deftesa te pagueshme</t>
  </si>
  <si>
    <t>Te pagueshme per aktivitetin e shfrytezimit</t>
  </si>
  <si>
    <t>Aktetime ne avance per porosi</t>
  </si>
  <si>
    <t>Detyrime ndaj institucioneve te kredise</t>
  </si>
  <si>
    <t>Titujt e huamarrjes</t>
  </si>
  <si>
    <t>Detyrime afatgjata</t>
  </si>
  <si>
    <t>Totali i detyrimeve afatshkurta</t>
  </si>
  <si>
    <t>Te pagueshme per detyrime tatimore</t>
  </si>
  <si>
    <t>Te pagueshme ndaj punonjesve dhe sigurimeve shoqerore/shendetsore</t>
  </si>
  <si>
    <t>Detyrime afatshkurtra</t>
  </si>
  <si>
    <t>DETYRIMET DHE KAPITALI</t>
  </si>
  <si>
    <t>TOTALI I AKTIVEVE</t>
  </si>
  <si>
    <t>Totali i aktiveve afatgjata</t>
  </si>
  <si>
    <t>Aktivet tatimore te shtyra</t>
  </si>
  <si>
    <t>Parapagime per AAJM</t>
  </si>
  <si>
    <t>Emri i mire</t>
  </si>
  <si>
    <t>Koncensione, patenta, licensa, makra tregtare, te drejta dhe aktive te ngjashme</t>
  </si>
  <si>
    <t>Aktive jo materiale</t>
  </si>
  <si>
    <t>Aktivet biologjike</t>
  </si>
  <si>
    <t>Parapagime per aktive materiale dhe ne proces</t>
  </si>
  <si>
    <t>AAGJM te mbajtura per investim</t>
  </si>
  <si>
    <t>Te tjera instalime dhe pajisje</t>
  </si>
  <si>
    <t>Impiante dhe makineri</t>
  </si>
  <si>
    <t>Toka dhe ndertesa</t>
  </si>
  <si>
    <t>Aktive materiale</t>
  </si>
  <si>
    <t>Tituj te tjere te huadhenies</t>
  </si>
  <si>
    <t>Tituj te tjere te mbajtur si aktive afatgjata</t>
  </si>
  <si>
    <t>Tituj te huadhenies ne njesite ekonomike ku ka interesa pjesmarrese</t>
  </si>
  <si>
    <t>Tituj te huadhenies ne njesite ekonomike brenda grupit *</t>
  </si>
  <si>
    <t>Tituj pronesie te njesive ekonomike ku ka interesa pjesmarrese</t>
  </si>
  <si>
    <t>Tituj pronesie te njesive ekonomike brenda grupit *</t>
  </si>
  <si>
    <t>Aktive financiare</t>
  </si>
  <si>
    <t xml:space="preserve">Aktive afatgjate </t>
  </si>
  <si>
    <t>Totali i aktiveve afatshkurtra</t>
  </si>
  <si>
    <t>Te arketueshme nga te ardhura te konstatuara</t>
  </si>
  <si>
    <t>Shpenzime te shtyra</t>
  </si>
  <si>
    <t>Parapagime per inventar</t>
  </si>
  <si>
    <t>AAGJM te mbajtura per shitje</t>
  </si>
  <si>
    <t>Aktive biologjike (gje e gjalle ne rritje dhe majmeri)</t>
  </si>
  <si>
    <t>Mallra</t>
  </si>
  <si>
    <t>Produkte te gatshme</t>
  </si>
  <si>
    <t>Prodhime ne proces dhe gjysemprodukte</t>
  </si>
  <si>
    <t>Lende e pare dhe materiale te konsumueshme</t>
  </si>
  <si>
    <t xml:space="preserve">Inventaret </t>
  </si>
  <si>
    <t>Kapital i nenshkruar i papaguar</t>
  </si>
  <si>
    <t>Te tjera</t>
  </si>
  <si>
    <t>Nga njesite ekonomike ku ka interesa pjesmarrese</t>
  </si>
  <si>
    <t>Nga njesite ekonomike brenda grupit *</t>
  </si>
  <si>
    <t>Nga aktiviteti i shfrytezimit</t>
  </si>
  <si>
    <t>Te drejta te arketueshme</t>
  </si>
  <si>
    <t>Te tjera financiare</t>
  </si>
  <si>
    <t>aksione te veta</t>
  </si>
  <si>
    <t>Ne tituj pronesie te njesive ekonomike ku ka interesa pjesmarrese</t>
  </si>
  <si>
    <t>Ne tituj pronesie te njesive ekonomike brenda grupit *</t>
  </si>
  <si>
    <t>Investime</t>
  </si>
  <si>
    <t xml:space="preserve">Mjete monetare </t>
  </si>
  <si>
    <t>Aktive afatshkurtra</t>
  </si>
  <si>
    <t>AKTIVET</t>
  </si>
  <si>
    <t>Pasqyra e Pozicionit Financiar</t>
  </si>
  <si>
    <t>Lek</t>
  </si>
  <si>
    <t>Arisa Lekgjonaj</t>
  </si>
  <si>
    <t>L22104006T</t>
  </si>
  <si>
    <t>Terheqje te personit fizik</t>
  </si>
  <si>
    <t>Interesat jo-kontrollues</t>
  </si>
  <si>
    <t>Pronaret e njesise ekonomike meme</t>
  </si>
  <si>
    <t>Totali i te ardhurave gjitheperfshirese per :</t>
  </si>
  <si>
    <t>Totali i te ardhurave gjitheperfshirese per periudhen/vitin (A+B)</t>
  </si>
  <si>
    <t>Totali i te ardhurave te tjera gjitheperfshirese per periudhen/vitin (B)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</si>
  <si>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</si>
  <si>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Pjesa e te ardhurave gjitheperfshirese nga pjesmarrjet</t>
  </si>
  <si>
    <t>Diferenca (+/-) nga rivleresimi i aktiveve financiare te mbajtura per shitje</t>
  </si>
  <si>
    <t>Diferenca (+/-) nga rivleresimi i aktiveve afatgjata materiale</t>
  </si>
  <si>
    <t>Diferenca (+/-) nga perkthimi i monedhes ne veprimtari te huaja</t>
  </si>
  <si>
    <t>Te ardhura te tjera gjitheperfshirese per periudhen/vitin:</t>
  </si>
  <si>
    <t>Fitimi/(Humbja) e periudhes/vitit  (A)</t>
  </si>
  <si>
    <t>Pjesa e tatim fitimit te pjesemarrjeve</t>
  </si>
  <si>
    <t>Tatim fitimi i shtyre</t>
  </si>
  <si>
    <t>Tatimi mbi fitimin e periudhes</t>
  </si>
  <si>
    <t>Tatimi mbi fitimin</t>
  </si>
  <si>
    <t>Fitimi/(humbja) para tatimit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</si>
  <si>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</si>
  <si>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Pjesa e fitimit/(humbjes) financiare nga pjesmarrjet</t>
  </si>
  <si>
    <t>Shpenzime te tjera financiare</t>
  </si>
  <si>
    <t>Shpenzime interesi dhe shpenzime te ngjashme per tu paguar tek njesite ekonomike brenda grupit *</t>
  </si>
  <si>
    <t>Shpenzime interesi dhe shpenzime te ngjashme</t>
  </si>
  <si>
    <t>Shpenzime financiare</t>
  </si>
  <si>
    <t>Zhvleresim i aktiveve financiare dhe investimeve financiare te mbajtura si aktive afatshkurtra</t>
  </si>
  <si>
    <t>Interesa te arketueshem dhe te ardhura te tjera te ngjashme nga njesi ekonomike ku ka interesa pjesmarrese</t>
  </si>
  <si>
    <t>Interesa te arketueshem dhe te ardhura te tjera te ngjashme nga njesi ekonomike brenda grupit *</t>
  </si>
  <si>
    <t>Te ardhura nga investimet dhe huate e tjera ne njesi ekonomike ku ka interesa pjesmarrese, pjese e aktiveve afatgjata</t>
  </si>
  <si>
    <t>Te ardhura nga investimet dhe huate e tjera ne njesi ekonomike brenda grupit, pjese e aktiveve afatgjata *</t>
  </si>
  <si>
    <t>Te ardhura nga njesite ekonomike ku ka interesa pjesmarrese</t>
  </si>
  <si>
    <t>Te ardhura nga njesite ekonomike brenda grupit*</t>
  </si>
  <si>
    <t>Te ardhura te tjera</t>
  </si>
  <si>
    <t>Shpenzime te tjera shfrytezimi</t>
  </si>
  <si>
    <t>Shpenzime konsumi dhe amortizimi</t>
  </si>
  <si>
    <t>Zhvleresimi i aktiveve afatgjata materiale</t>
  </si>
  <si>
    <t>Shpenzimet per pensionet</t>
  </si>
  <si>
    <t>Shpenzime te sigurimeve shoqerore/shendetsore</t>
  </si>
  <si>
    <t>Paga dhe shperblime</t>
  </si>
  <si>
    <t>Shpenzime te personelit</t>
  </si>
  <si>
    <t>Te tjera shpenzime</t>
  </si>
  <si>
    <t>Lenda e pare dhe materiale te konsumueshme</t>
  </si>
  <si>
    <t>Te ardhura te tjera te shfrytezimit</t>
  </si>
  <si>
    <t>Te ardhura nga puna e kryer nga njesia ekonomike per qellimet e veta dhe e kapitalizuar</t>
  </si>
  <si>
    <t>Te ardhura nga ndryshimi ne inventarin e mallrave dhe prodhimit ne proces</t>
  </si>
  <si>
    <t>Te tjera te ardhura nga aktiviteti i shfrytezimit</t>
  </si>
  <si>
    <t>Te ardhurat nga aktiviteti dytesor 3</t>
  </si>
  <si>
    <t>Te ardhurat nga aktiviteti dytesor 2</t>
  </si>
  <si>
    <t>Te ardhurat nga aktiviteti dytesor 1</t>
  </si>
  <si>
    <t>N7911</t>
  </si>
  <si>
    <t>Te ardhurat nga aktiviteti kryesor</t>
  </si>
  <si>
    <t>Udhezime</t>
  </si>
  <si>
    <t>Te ardhurat nga aktiviteti i shfrytezimit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</si>
  <si>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</si>
  <si>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Mjete monetare dhe ekuivalente me to ne fund</t>
  </si>
  <si>
    <t>Efekti i luhatjeve te kurseve te kembimit te mjeteve monetare</t>
  </si>
  <si>
    <t>Mjete monetare dhe ekuivalente me to ne fillim</t>
  </si>
  <si>
    <t>Rritje/(renie) neto ne mjetet monetare dhe ekuivalente me to</t>
  </si>
  <si>
    <t>Mjete monetare neto nga/perdorur ne aktivitetin e financimit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</si>
  <si>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</si>
  <si>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Dividende te paguar interesave jokontrollues</t>
  </si>
  <si>
    <t>Interes i paguar</t>
  </si>
  <si>
    <t>Pagese e detyrimeve te qirase financiare</t>
  </si>
  <si>
    <t>Pagesa e huave</t>
  </si>
  <si>
    <t>Pagesa e aksioneve te perdorura si kolateral</t>
  </si>
  <si>
    <t>Riblerje e aksioneve te veta</t>
  </si>
  <si>
    <t>Pagesa e kostove te transaksionit qe lidhet me kredite dhe huate</t>
  </si>
  <si>
    <t>Hua te arketuara</t>
  </si>
  <si>
    <t>Arketime nga emetimi i aksioneve te perdorura si kolateral</t>
  </si>
  <si>
    <t>Arketime nga emetimi i kapitalit te nenshkruar</t>
  </si>
  <si>
    <t>Fluksi i mjeteve monetare nga/perdorur ne aktivitetin e financimit</t>
  </si>
  <si>
    <t>Mjete monetare neto nga/perdorur ne aktivitetin e investimit</t>
  </si>
  <si>
    <t>Interesa te arketuara</t>
  </si>
  <si>
    <t>Arketime nga shitja e investimeve te tjera</t>
  </si>
  <si>
    <t>Pagesa per blerjen e investimeve te tjera</t>
  </si>
  <si>
    <t xml:space="preserve">Para te arketuara nga shitja e filjaleve (netuar me shumen e mjeteve monetare pjese  e aktiveve neto te shitura) </t>
  </si>
  <si>
    <t xml:space="preserve">Para te perdorura per blerjen e filjaleve (netuar me shumen e mjeteve monetare pjese e aktiveve neto te blera) </t>
  </si>
  <si>
    <t>Arketime nga shitja e aktiveve afatgjata materiale</t>
  </si>
  <si>
    <t>Pagesa per blerjen e aktiveve afatgjata materiale</t>
  </si>
  <si>
    <t>Fluksi i mjeteve monetare nga/ perdorur ne aktivitetin e investimit</t>
  </si>
  <si>
    <t>Mjete monetare neto nga/ perdorur ne aktivitetin e shfrytezimit</t>
  </si>
  <si>
    <t>Rritje/(Renie) ne detyrime per punonjesit</t>
  </si>
  <si>
    <t>Rritje/(Renie) ne detyrime te pagueshme</t>
  </si>
  <si>
    <t>Renie/(Rritje) ne inventar</t>
  </si>
  <si>
    <t>Renie/(Rritje) ne te drejtat e arketueshme dhe te tjera</t>
  </si>
  <si>
    <t>Ndryshim ne aktivet dhe detyrimet e shfrytezimit</t>
  </si>
  <si>
    <t>Interesa te fituara</t>
  </si>
  <si>
    <t>(Fitim)/humbja nga investimet ne pjesmarrje</t>
  </si>
  <si>
    <t>(Fitim)/humbja nga shitja e aktiveve afatgjata materiale</t>
  </si>
  <si>
    <t>Fluksi i mjeteve monetare i perfshire ne aktivitete investuese</t>
  </si>
  <si>
    <t>Te ardhura te konstatuara</t>
  </si>
  <si>
    <t>Shpenzime te konstatuara</t>
  </si>
  <si>
    <t>Provizione per shpenzime</t>
  </si>
  <si>
    <t>Ulje ne vleren neto te realizueshme per inventaret</t>
  </si>
  <si>
    <t>Zhvleresimi i te drejtave te arketueshme</t>
  </si>
  <si>
    <t>Shpenzime per tatimin mbi fitimin jo-monetar (diferenca shpenzim - pagese gjate periudhes)</t>
  </si>
  <si>
    <t>Shpenzimet financiare jomonetare</t>
  </si>
  <si>
    <t>Rregullime per shpenzimet jo-monetare:</t>
  </si>
  <si>
    <t>Fitimi/(Humbja) e periudhes</t>
  </si>
  <si>
    <t>Fluksi mjeteve monetare nga/perdorur ne aktivitetin e shfrytezimit:</t>
  </si>
  <si>
    <t>Pozicioni financiar ne fund (viti aktual)</t>
  </si>
  <si>
    <t xml:space="preserve">Totali i transaksioneve per pronaret e njësisë ekonomike </t>
  </si>
  <si>
    <t>Dividende te shperndare (terheqje te personit fizik)</t>
  </si>
  <si>
    <t>Emetim i kapitalit të nënshkruar</t>
  </si>
  <si>
    <t>Transaksione per pronaret e njësisë ekonomike te njohura direkt ne kapital:</t>
  </si>
  <si>
    <t>Totali i te ardhurave gjithëpërfshirëse per periudhen</t>
  </si>
  <si>
    <t>Tatime aktuale dhe te shtyra te njohura drejtperdrejt ne kapital</t>
  </si>
  <si>
    <t>Te ardhura te tjera gjitheperfshirese</t>
  </si>
  <si>
    <t>Fitim/(humbja) e periudhes</t>
  </si>
  <si>
    <t>Te ardhurat totale gjithëpërfshirëse te periudhes:</t>
  </si>
  <si>
    <t>Pozicioni financiar ne fund (viti paraardhes)</t>
  </si>
  <si>
    <t>Pozicioni financiar i rideklaruar ne fillim</t>
  </si>
  <si>
    <t>Efekti i ndryshimeve ne politikat kontabile</t>
  </si>
  <si>
    <t>Pozicioni financiar ne fillim</t>
  </si>
  <si>
    <t>Totali</t>
  </si>
  <si>
    <t>Fitimet/ (humbjet) e pashperndara</t>
  </si>
  <si>
    <t>Pasqyra e levizjeve ne kapitalin neto</t>
  </si>
  <si>
    <t>Kapitali  i personit fizik</t>
  </si>
  <si>
    <t>Derdhje te personit fizik</t>
  </si>
  <si>
    <t xml:space="preserve">Zyre / Inv. Ekon </t>
  </si>
  <si>
    <t>kompjuterike</t>
  </si>
  <si>
    <t>Mjete transporti</t>
  </si>
  <si>
    <t>Makineri,paisje,vegla</t>
  </si>
  <si>
    <t>Ndertime</t>
  </si>
  <si>
    <t>Toka</t>
  </si>
  <si>
    <t>Gjendje</t>
  </si>
  <si>
    <t>Pakesime</t>
  </si>
  <si>
    <t>Shtesa</t>
  </si>
  <si>
    <t>Sasia</t>
  </si>
  <si>
    <t>Emertimi</t>
  </si>
  <si>
    <t>Nr</t>
  </si>
  <si>
    <t xml:space="preserve">Zyre / Inv Ekon </t>
  </si>
  <si>
    <t xml:space="preserve">Makineri,paisje,vegla </t>
  </si>
  <si>
    <t>Zyre / Inventar Ekonomik</t>
  </si>
  <si>
    <t xml:space="preserve">Makineri,paisje </t>
  </si>
  <si>
    <t>NIPTI: L22104006T</t>
  </si>
  <si>
    <t>Shoqeria: ARISA LEKGJONAJ PF</t>
  </si>
  <si>
    <r>
      <t>Sheno njeren nga njesite si me poshte:(kg/m</t>
    </r>
    <r>
      <rPr>
        <vertAlign val="superscript"/>
        <sz val="11"/>
        <rFont val="Times New Roman"/>
        <family val="1"/>
      </rPr>
      <t>2</t>
    </r>
    <r>
      <rPr>
        <sz val="11"/>
        <rFont val="Times New Roman"/>
        <family val="1"/>
      </rPr>
      <t>/m</t>
    </r>
    <r>
      <rPr>
        <vertAlign val="superscript"/>
        <sz val="11"/>
        <rFont val="Times New Roman"/>
        <family val="1"/>
      </rPr>
      <t>3</t>
    </r>
    <r>
      <rPr>
        <sz val="11"/>
        <rFont val="Times New Roman"/>
        <family val="1"/>
      </rPr>
      <t>/litra/cope/kuti/ml )</t>
    </r>
  </si>
  <si>
    <t>Sqarime</t>
  </si>
  <si>
    <t>Vlera e mallit dhe materialit sipas vlerjes blerjes *</t>
  </si>
  <si>
    <t>Sasia ne numer qe eshte gjendje ne njesi</t>
  </si>
  <si>
    <t>Njesia Matjes</t>
  </si>
  <si>
    <t>Emertimi i mallrave dhe materialeve gjendje</t>
  </si>
  <si>
    <t>Aktiviteti: Agjensi Udhetimi</t>
  </si>
  <si>
    <t>Shuma</t>
  </si>
  <si>
    <t>4+4</t>
  </si>
  <si>
    <t>BMW X3</t>
  </si>
  <si>
    <t>Vlera Mbetur</t>
  </si>
  <si>
    <t>Vlera Fillestare</t>
  </si>
  <si>
    <t>Targa</t>
  </si>
  <si>
    <t>Kapaciteti</t>
  </si>
  <si>
    <t>Lloji automjetit</t>
  </si>
  <si>
    <t>Nr.</t>
  </si>
  <si>
    <t>AKTIVITETI: AGJENSI UDHETIMI</t>
  </si>
  <si>
    <t>NIPT : L22104006T</t>
  </si>
  <si>
    <t>TATIM PAGUESI: ARISA LEKGJONAJ/FIZIK</t>
  </si>
  <si>
    <t>Deri</t>
  </si>
  <si>
    <t>Nga</t>
  </si>
  <si>
    <t>Leke</t>
  </si>
  <si>
    <t>Pasqyra Financiare jane te rumbullakosura ne lek</t>
  </si>
  <si>
    <t>Pasqyra Financiare jane te shprehura ne</t>
  </si>
  <si>
    <t>Pasqyra Financiare jane te konsoliduara</t>
  </si>
  <si>
    <t>Pasqyra Financiare jane individuale</t>
  </si>
  <si>
    <t>P A S Q Y R A T     F I N A N C I A R E</t>
  </si>
  <si>
    <t>Agjensi Udhetimesh &amp; Turistike</t>
  </si>
  <si>
    <t>Veprimtaria  Kryesore</t>
  </si>
  <si>
    <t>Nr. i  Regjistrit  Tregetar</t>
  </si>
  <si>
    <t>04.09.2012</t>
  </si>
  <si>
    <t>Data e krijimit</t>
  </si>
  <si>
    <t>Adresa e Selise</t>
  </si>
  <si>
    <t>NIPT -i</t>
  </si>
  <si>
    <t>Emertimi dhe Forma ligjore</t>
  </si>
  <si>
    <t>QKB</t>
  </si>
  <si>
    <t>RR. Sulejman Delvina, Kati I I-re,</t>
  </si>
  <si>
    <t>tek Kryqezimi Stadiumi Dinamo, Tirane</t>
  </si>
  <si>
    <t>AA 381 NB</t>
  </si>
  <si>
    <t>Kapitali 
i personit fizik</t>
  </si>
  <si>
    <t>Arisa Lekgjonaj - Person Fizik Tregtar</t>
  </si>
  <si>
    <t>Pasqyra e fluksit te mjeteve monetare (metoda indirekte)</t>
  </si>
  <si>
    <t>Viti   2021</t>
  </si>
  <si>
    <t>01.01.2021</t>
  </si>
  <si>
    <t>31.12.2021</t>
  </si>
  <si>
    <t>Pasqyrat financiare te vitit 2021</t>
  </si>
  <si>
    <t>INVENTARI FIZIK I MALLRAVE DHE MATERIALEVE I DATES  31.12.2021</t>
  </si>
  <si>
    <t>Inventari automjeteve ne pronesi te subjektit 31.12.2021</t>
  </si>
  <si>
    <t>Ne zbatim te Standartit Kombetar te Kontabilitetit Nr.2</t>
  </si>
  <si>
    <t>Ne zbatim te Ligjit Nr. 25/2018 Date 10.05.2018 " Per Kontabilitetin dhe Pasqyrat Financiare"</t>
  </si>
  <si>
    <t>Shenim: Nuk ka inventar mallrash dhe materialesh pasi aktiviteti eshte agjensi udhetimi.</t>
  </si>
  <si>
    <t>po</t>
  </si>
  <si>
    <t>jo</t>
  </si>
  <si>
    <r>
      <t>Percaktime te tjera per rezultatin e periudhes</t>
    </r>
    <r>
      <rPr>
        <i/>
        <sz val="11"/>
        <rFont val="Times New Roman"/>
        <family val="1"/>
      </rPr>
      <t xml:space="preserve"> (fitime te kapitalizuara nga personi fizik)</t>
    </r>
  </si>
  <si>
    <t>Periudha Kontabel e Pasqyrave Financiare</t>
  </si>
  <si>
    <t>Amortizimi A.A.Materiale 2021</t>
  </si>
  <si>
    <t>Aktivet Afatgjata Materiale me vlere fillestare 2021</t>
  </si>
  <si>
    <t xml:space="preserve">       TOTALI</t>
  </si>
  <si>
    <t>Vlera Kontabel Neto e A.A.Materiale 2021</t>
  </si>
  <si>
    <t>09.05.2022</t>
  </si>
  <si>
    <t>Data e rishikimit te Pasqyrave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</si>
</sst>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64" formatCode="_ * #,##0.00_)_€_ ;_ * \(#,##0.00\)_€_ ;_ * &quot;-&quot;??_)_€_ ;_ @_ "/>
    <numFmt numFmtId="165" formatCode="_(* #,##0.00_);_(* \(#,##0.00\);_(* &quot;-&quot;??_);_(@_)"/>
    <numFmt numFmtId="166" formatCode="_(* #,##0_);_(* \(#,##0\);_(* &quot;-&quot;??_);_(@_)"/>
    <numFmt numFmtId="167" formatCode="_-* #,##0.00_L_e_k_-;\-* #,##0.00_L_e_k_-;_-* &quot;-&quot;??_L_e_k_-;_-@_-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color indexed="8"/>
      <name val="MS Sans Serif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indexed="8"/>
      <name val="Times New Roman"/>
      <family val="1"/>
    </font>
    <font>
      <sz val="10"/>
      <name val="Arial"/>
      <family val="2"/>
    </font>
    <font>
      <i/>
      <sz val="11"/>
      <color theme="9" tint="0.39997558519241921"/>
      <name val="Times New Roman"/>
      <family val="1"/>
      <charset val="238"/>
    </font>
    <font>
      <sz val="10"/>
      <name val="Tahoma"/>
      <family val="2"/>
      <charset val="238"/>
    </font>
    <font>
      <i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color indexed="8"/>
      <name val="Arial"/>
      <family val="2"/>
      <charset val="238"/>
    </font>
    <font>
      <sz val="11"/>
      <name val="Times New Roman"/>
      <family val="1"/>
      <charset val="238"/>
    </font>
    <font>
      <sz val="10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0"/>
      <color indexed="8"/>
      <name val="Arial"/>
      <family val="2"/>
      <charset val="238"/>
    </font>
    <font>
      <sz val="11"/>
      <color rgb="FFFF0000"/>
      <name val="Times New Roman"/>
      <family val="1"/>
    </font>
    <font>
      <sz val="10"/>
      <name val="Times New Roman"/>
      <family val="1"/>
    </font>
    <font>
      <b/>
      <i/>
      <sz val="11"/>
      <name val="Times New Roman"/>
      <family val="1"/>
    </font>
    <font>
      <vertAlign val="superscript"/>
      <sz val="11"/>
      <name val="Times New Roman"/>
      <family val="1"/>
    </font>
    <font>
      <b/>
      <sz val="10"/>
      <name val="Times New Roman"/>
      <family val="1"/>
    </font>
    <font>
      <sz val="14"/>
      <color indexed="8"/>
      <name val="Times New Roman"/>
      <family val="1"/>
    </font>
    <font>
      <sz val="10"/>
      <name val="Arial CE"/>
    </font>
    <font>
      <b/>
      <sz val="14"/>
      <color indexed="8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26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11"/>
      <color rgb="FFC00000"/>
      <name val="Times New Roman"/>
      <family val="1"/>
      <charset val="238"/>
    </font>
    <font>
      <i/>
      <sz val="11"/>
      <color rgb="FFC00000"/>
      <name val="Times New Roman"/>
      <family val="1"/>
      <charset val="238"/>
    </font>
    <font>
      <sz val="11"/>
      <color theme="0" tint="-0.14999847407452621"/>
      <name val="Times New Roman"/>
      <family val="1"/>
    </font>
    <font>
      <sz val="11"/>
      <color theme="0" tint="-0.14999847407452621"/>
      <name val="Times New Roman"/>
      <family val="1"/>
      <charset val="238"/>
    </font>
    <font>
      <sz val="9"/>
      <name val="Arial"/>
      <family val="2"/>
    </font>
    <font>
      <b/>
      <sz val="11"/>
      <color rgb="FFC00000"/>
      <name val="Times New Roman"/>
      <family val="1"/>
    </font>
    <font>
      <sz val="11"/>
      <color rgb="FFC00000"/>
      <name val="Times New Roman"/>
      <family val="1"/>
    </font>
    <font>
      <i/>
      <sz val="11"/>
      <color rgb="FFC00000"/>
      <name val="Times New Roman"/>
      <family val="1"/>
    </font>
    <font>
      <b/>
      <sz val="11"/>
      <color theme="1"/>
      <name val="Times New Roman"/>
      <family val="1"/>
    </font>
    <font>
      <i/>
      <sz val="9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2"/>
      <name val="Times New Roman"/>
      <family val="1"/>
    </font>
    <font>
      <i/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7" fillId="0" borderId="0"/>
    <xf numFmtId="0" fontId="11" fillId="0" borderId="0"/>
    <xf numFmtId="0" fontId="13" fillId="0" borderId="0"/>
    <xf numFmtId="165" fontId="19" fillId="0" borderId="0" applyFont="0" applyFill="0" applyBorder="0" applyAlignment="0" applyProtection="0"/>
    <xf numFmtId="0" fontId="21" fillId="0" borderId="0"/>
    <xf numFmtId="0" fontId="24" fillId="0" borderId="0" applyNumberFormat="0" applyFill="0" applyBorder="0" applyAlignment="0" applyProtection="0"/>
    <xf numFmtId="0" fontId="11" fillId="0" borderId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31" fillId="0" borderId="0"/>
    <xf numFmtId="0" fontId="11" fillId="0" borderId="0"/>
  </cellStyleXfs>
  <cellXfs count="180">
    <xf numFmtId="0" fontId="0" fillId="0" borderId="0" xfId="0"/>
    <xf numFmtId="0" fontId="12" fillId="0" borderId="0" xfId="4" applyFont="1" applyAlignment="1">
      <alignment vertical="center"/>
    </xf>
    <xf numFmtId="3" fontId="15" fillId="0" borderId="0" xfId="3" applyNumberFormat="1" applyFont="1" applyAlignment="1">
      <alignment horizontal="center" vertical="center"/>
    </xf>
    <xf numFmtId="0" fontId="17" fillId="0" borderId="0" xfId="4" applyFont="1" applyAlignment="1">
      <alignment vertical="center"/>
    </xf>
    <xf numFmtId="0" fontId="17" fillId="0" borderId="0" xfId="4" applyFont="1" applyAlignment="1">
      <alignment horizontal="center" vertical="center"/>
    </xf>
    <xf numFmtId="0" fontId="18" fillId="0" borderId="0" xfId="4" applyFont="1" applyAlignment="1">
      <alignment vertical="center"/>
    </xf>
    <xf numFmtId="0" fontId="17" fillId="0" borderId="0" xfId="5" applyFont="1" applyAlignment="1">
      <alignment horizontal="center" vertical="center"/>
    </xf>
    <xf numFmtId="37" fontId="15" fillId="0" borderId="1" xfId="3" applyNumberFormat="1" applyFont="1" applyBorder="1" applyAlignment="1">
      <alignment vertical="center"/>
    </xf>
    <xf numFmtId="14" fontId="17" fillId="0" borderId="0" xfId="5" applyNumberFormat="1" applyFont="1" applyAlignment="1">
      <alignment horizontal="center" vertical="center"/>
    </xf>
    <xf numFmtId="37" fontId="15" fillId="0" borderId="3" xfId="3" applyNumberFormat="1" applyFont="1" applyBorder="1" applyAlignment="1">
      <alignment vertical="center"/>
    </xf>
    <xf numFmtId="37" fontId="20" fillId="0" borderId="0" xfId="3" applyNumberFormat="1" applyFont="1" applyAlignment="1">
      <alignment vertical="center"/>
    </xf>
    <xf numFmtId="37" fontId="15" fillId="0" borderId="2" xfId="3" applyNumberFormat="1" applyFont="1" applyBorder="1" applyAlignment="1">
      <alignment vertical="center"/>
    </xf>
    <xf numFmtId="0" fontId="15" fillId="0" borderId="0" xfId="5" applyFont="1" applyAlignment="1">
      <alignment vertical="center"/>
    </xf>
    <xf numFmtId="0" fontId="15" fillId="0" borderId="0" xfId="5" applyFont="1" applyAlignment="1">
      <alignment horizontal="left" vertical="center"/>
    </xf>
    <xf numFmtId="3" fontId="20" fillId="0" borderId="0" xfId="3" applyNumberFormat="1" applyFont="1" applyAlignment="1">
      <alignment vertical="center"/>
    </xf>
    <xf numFmtId="0" fontId="18" fillId="0" borderId="0" xfId="7" applyFont="1" applyAlignment="1">
      <alignment horizontal="center" vertical="center"/>
    </xf>
    <xf numFmtId="0" fontId="18" fillId="0" borderId="0" xfId="7" applyFont="1" applyAlignment="1">
      <alignment vertical="center"/>
    </xf>
    <xf numFmtId="37" fontId="15" fillId="0" borderId="2" xfId="1" applyNumberFormat="1" applyFont="1" applyBorder="1" applyAlignment="1">
      <alignment horizontal="right" vertical="center"/>
    </xf>
    <xf numFmtId="0" fontId="23" fillId="0" borderId="0" xfId="3" applyFont="1" applyAlignment="1">
      <alignment vertical="center"/>
    </xf>
    <xf numFmtId="1" fontId="18" fillId="0" borderId="0" xfId="3" applyNumberFormat="1" applyFont="1" applyAlignment="1">
      <alignment horizontal="center" vertical="center"/>
    </xf>
    <xf numFmtId="0" fontId="3" fillId="0" borderId="0" xfId="3" applyFont="1" applyAlignment="1">
      <alignment vertical="center"/>
    </xf>
    <xf numFmtId="0" fontId="10" fillId="0" borderId="0" xfId="3" applyFont="1" applyAlignment="1">
      <alignment horizontal="center" vertical="center"/>
    </xf>
    <xf numFmtId="0" fontId="10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5" fillId="0" borderId="0" xfId="3" applyFont="1" applyAlignment="1">
      <alignment vertical="center"/>
    </xf>
    <xf numFmtId="0" fontId="16" fillId="0" borderId="0" xfId="3" applyFont="1" applyAlignment="1">
      <alignment vertical="center"/>
    </xf>
    <xf numFmtId="0" fontId="2" fillId="0" borderId="0" xfId="3" applyFont="1" applyAlignment="1">
      <alignment vertical="center"/>
    </xf>
    <xf numFmtId="0" fontId="5" fillId="0" borderId="0" xfId="3" applyFont="1" applyAlignment="1">
      <alignment vertical="center" wrapText="1"/>
    </xf>
    <xf numFmtId="37" fontId="2" fillId="2" borderId="0" xfId="3" applyNumberFormat="1" applyFont="1" applyFill="1" applyAlignment="1">
      <alignment vertical="center"/>
    </xf>
    <xf numFmtId="37" fontId="3" fillId="0" borderId="0" xfId="3" applyNumberFormat="1" applyFont="1" applyAlignment="1">
      <alignment vertical="center"/>
    </xf>
    <xf numFmtId="0" fontId="14" fillId="0" borderId="0" xfId="3" applyFont="1" applyAlignment="1">
      <alignment horizontal="left" vertical="center" wrapText="1"/>
    </xf>
    <xf numFmtId="37" fontId="2" fillId="0" borderId="0" xfId="3" applyNumberFormat="1" applyFont="1" applyAlignment="1">
      <alignment vertical="center"/>
    </xf>
    <xf numFmtId="37" fontId="3" fillId="0" borderId="2" xfId="3" applyNumberFormat="1" applyFont="1" applyBorder="1" applyAlignment="1">
      <alignment vertical="center"/>
    </xf>
    <xf numFmtId="0" fontId="4" fillId="0" borderId="0" xfId="3" applyFont="1" applyAlignment="1">
      <alignment vertical="center" wrapText="1"/>
    </xf>
    <xf numFmtId="0" fontId="25" fillId="0" borderId="0" xfId="3" applyFont="1" applyAlignment="1">
      <alignment horizontal="center" vertical="center"/>
    </xf>
    <xf numFmtId="3" fontId="25" fillId="0" borderId="0" xfId="3" applyNumberFormat="1" applyFont="1" applyAlignment="1">
      <alignment horizontal="center" vertical="center"/>
    </xf>
    <xf numFmtId="37" fontId="25" fillId="0" borderId="0" xfId="3" applyNumberFormat="1" applyFont="1" applyAlignment="1">
      <alignment horizontal="center" vertical="center"/>
    </xf>
    <xf numFmtId="0" fontId="25" fillId="0" borderId="0" xfId="4" applyFont="1" applyAlignment="1">
      <alignment horizontal="center" vertical="center"/>
    </xf>
    <xf numFmtId="0" fontId="18" fillId="0" borderId="0" xfId="3" applyFont="1" applyAlignment="1">
      <alignment vertical="center" wrapText="1"/>
    </xf>
    <xf numFmtId="37" fontId="17" fillId="2" borderId="0" xfId="3" applyNumberFormat="1" applyFont="1" applyFill="1" applyAlignment="1">
      <alignment vertical="center"/>
    </xf>
    <xf numFmtId="37" fontId="17" fillId="0" borderId="0" xfId="3" applyNumberFormat="1" applyFont="1" applyAlignment="1">
      <alignment horizontal="center" vertical="center"/>
    </xf>
    <xf numFmtId="0" fontId="17" fillId="0" borderId="0" xfId="3" applyFont="1" applyAlignment="1">
      <alignment vertical="center"/>
    </xf>
    <xf numFmtId="0" fontId="2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5" fillId="0" borderId="0" xfId="1" applyFont="1" applyAlignment="1">
      <alignment vertical="center" wrapText="1"/>
    </xf>
    <xf numFmtId="37" fontId="2" fillId="0" borderId="0" xfId="1" applyNumberFormat="1" applyFont="1" applyAlignment="1">
      <alignment horizontal="right" vertical="center"/>
    </xf>
    <xf numFmtId="37" fontId="3" fillId="0" borderId="1" xfId="1" applyNumberFormat="1" applyFont="1" applyBorder="1" applyAlignment="1">
      <alignment horizontal="right" vertical="center"/>
    </xf>
    <xf numFmtId="37" fontId="2" fillId="0" borderId="0" xfId="1" applyNumberFormat="1" applyFont="1" applyAlignment="1">
      <alignment vertical="center"/>
    </xf>
    <xf numFmtId="38" fontId="2" fillId="0" borderId="0" xfId="3" applyNumberFormat="1" applyFont="1" applyAlignment="1">
      <alignment vertical="center"/>
    </xf>
    <xf numFmtId="0" fontId="14" fillId="0" borderId="0" xfId="3" applyFont="1" applyAlignment="1">
      <alignment vertical="center" wrapText="1"/>
    </xf>
    <xf numFmtId="0" fontId="4" fillId="0" borderId="0" xfId="3" applyFont="1" applyAlignment="1">
      <alignment horizontal="left" vertical="center" wrapText="1"/>
    </xf>
    <xf numFmtId="0" fontId="4" fillId="0" borderId="0" xfId="3" applyFont="1" applyAlignment="1">
      <alignment horizontal="left" vertical="center"/>
    </xf>
    <xf numFmtId="0" fontId="5" fillId="0" borderId="0" xfId="5" applyFont="1" applyAlignment="1">
      <alignment vertical="center" wrapText="1"/>
    </xf>
    <xf numFmtId="0" fontId="18" fillId="0" borderId="0" xfId="3" applyFont="1" applyAlignment="1">
      <alignment horizontal="left" vertical="center" wrapText="1"/>
    </xf>
    <xf numFmtId="37" fontId="3" fillId="0" borderId="3" xfId="3" applyNumberFormat="1" applyFont="1" applyBorder="1" applyAlignment="1">
      <alignment vertical="center"/>
    </xf>
    <xf numFmtId="0" fontId="5" fillId="2" borderId="0" xfId="3" applyFont="1" applyFill="1" applyAlignment="1">
      <alignment horizontal="left" vertical="center" wrapText="1"/>
    </xf>
    <xf numFmtId="37" fontId="3" fillId="2" borderId="1" xfId="3" applyNumberFormat="1" applyFont="1" applyFill="1" applyBorder="1" applyAlignment="1">
      <alignment vertical="center"/>
    </xf>
    <xf numFmtId="37" fontId="3" fillId="2" borderId="0" xfId="3" applyNumberFormat="1" applyFont="1" applyFill="1" applyAlignment="1">
      <alignment vertical="center"/>
    </xf>
    <xf numFmtId="37" fontId="10" fillId="0" borderId="0" xfId="6" applyNumberFormat="1" applyFont="1" applyAlignment="1">
      <alignment horizontal="right" vertical="center" wrapText="1"/>
    </xf>
    <xf numFmtId="37" fontId="2" fillId="0" borderId="0" xfId="3" applyNumberFormat="1" applyFont="1" applyAlignment="1">
      <alignment horizontal="right" vertical="center"/>
    </xf>
    <xf numFmtId="0" fontId="22" fillId="0" borderId="0" xfId="3" applyFont="1" applyAlignment="1">
      <alignment vertical="center"/>
    </xf>
    <xf numFmtId="37" fontId="10" fillId="2" borderId="0" xfId="6" applyNumberFormat="1" applyFont="1" applyFill="1" applyAlignment="1">
      <alignment horizontal="right" vertical="center" wrapText="1"/>
    </xf>
    <xf numFmtId="0" fontId="14" fillId="4" borderId="0" xfId="3" applyFont="1" applyFill="1" applyAlignment="1">
      <alignment vertical="center"/>
    </xf>
    <xf numFmtId="0" fontId="5" fillId="3" borderId="0" xfId="3" applyFont="1" applyFill="1" applyAlignment="1">
      <alignment vertical="center" wrapText="1"/>
    </xf>
    <xf numFmtId="37" fontId="3" fillId="0" borderId="2" xfId="3" applyNumberFormat="1" applyFont="1" applyBorder="1" applyAlignment="1">
      <alignment horizontal="right" vertical="center"/>
    </xf>
    <xf numFmtId="37" fontId="3" fillId="0" borderId="0" xfId="3" applyNumberFormat="1" applyFont="1" applyAlignment="1">
      <alignment horizontal="right" vertical="center"/>
    </xf>
    <xf numFmtId="0" fontId="5" fillId="0" borderId="1" xfId="3" applyFont="1" applyBorder="1" applyAlignment="1">
      <alignment vertical="center" wrapText="1"/>
    </xf>
    <xf numFmtId="37" fontId="2" fillId="0" borderId="1" xfId="3" applyNumberFormat="1" applyFont="1" applyBorder="1" applyAlignment="1">
      <alignment horizontal="right" vertical="center"/>
    </xf>
    <xf numFmtId="37" fontId="4" fillId="0" borderId="0" xfId="6" applyNumberFormat="1" applyFont="1" applyAlignment="1">
      <alignment horizontal="right" vertical="center" wrapText="1"/>
    </xf>
    <xf numFmtId="37" fontId="4" fillId="2" borderId="0" xfId="6" applyNumberFormat="1" applyFont="1" applyFill="1" applyAlignment="1">
      <alignment horizontal="right" vertical="center" wrapText="1"/>
    </xf>
    <xf numFmtId="0" fontId="14" fillId="3" borderId="0" xfId="3" applyFont="1" applyFill="1" applyAlignment="1">
      <alignment horizontal="left" vertical="center" wrapText="1"/>
    </xf>
    <xf numFmtId="166" fontId="10" fillId="0" borderId="0" xfId="6" applyNumberFormat="1" applyFont="1" applyAlignment="1">
      <alignment vertical="center"/>
    </xf>
    <xf numFmtId="0" fontId="4" fillId="0" borderId="0" xfId="1" applyFont="1" applyAlignment="1">
      <alignment vertical="center" wrapText="1"/>
    </xf>
    <xf numFmtId="0" fontId="22" fillId="0" borderId="0" xfId="1" applyFont="1" applyAlignment="1">
      <alignment vertical="center" wrapText="1"/>
    </xf>
    <xf numFmtId="0" fontId="17" fillId="0" borderId="0" xfId="5" applyFont="1" applyAlignment="1">
      <alignment vertical="center"/>
    </xf>
    <xf numFmtId="0" fontId="25" fillId="0" borderId="0" xfId="5" applyFont="1" applyAlignment="1">
      <alignment horizontal="center" vertical="center"/>
    </xf>
    <xf numFmtId="37" fontId="25" fillId="0" borderId="1" xfId="3" applyNumberFormat="1" applyFont="1" applyBorder="1" applyAlignment="1">
      <alignment horizontal="center" vertical="center"/>
    </xf>
    <xf numFmtId="37" fontId="25" fillId="0" borderId="0" xfId="6" applyNumberFormat="1" applyFont="1" applyAlignment="1">
      <alignment horizontal="center" vertical="center" wrapText="1"/>
    </xf>
    <xf numFmtId="37" fontId="25" fillId="0" borderId="0" xfId="1" applyNumberFormat="1" applyFont="1" applyAlignment="1">
      <alignment horizontal="center" vertical="center"/>
    </xf>
    <xf numFmtId="1" fontId="25" fillId="0" borderId="0" xfId="3" applyNumberFormat="1" applyFont="1" applyAlignment="1">
      <alignment horizontal="center" vertical="center"/>
    </xf>
    <xf numFmtId="0" fontId="25" fillId="0" borderId="0" xfId="7" applyFont="1" applyAlignment="1">
      <alignment horizontal="center" vertical="center"/>
    </xf>
    <xf numFmtId="0" fontId="18" fillId="0" borderId="0" xfId="9" applyFont="1" applyAlignment="1">
      <alignment vertical="center"/>
    </xf>
    <xf numFmtId="0" fontId="29" fillId="0" borderId="0" xfId="12" applyFont="1" applyAlignment="1">
      <alignment horizontal="left" vertical="center" wrapText="1"/>
    </xf>
    <xf numFmtId="0" fontId="26" fillId="0" borderId="0" xfId="9" applyFont="1" applyAlignment="1">
      <alignment vertical="center"/>
    </xf>
    <xf numFmtId="0" fontId="30" fillId="0" borderId="0" xfId="9" applyFont="1" applyAlignment="1">
      <alignment horizontal="left" vertical="center"/>
    </xf>
    <xf numFmtId="0" fontId="26" fillId="0" borderId="0" xfId="9" applyFont="1" applyAlignment="1">
      <alignment horizontal="left" vertical="center"/>
    </xf>
    <xf numFmtId="0" fontId="34" fillId="0" borderId="0" xfId="9" applyFont="1" applyAlignment="1">
      <alignment vertical="center"/>
    </xf>
    <xf numFmtId="0" fontId="33" fillId="0" borderId="0" xfId="9" applyFont="1" applyAlignment="1">
      <alignment vertical="center"/>
    </xf>
    <xf numFmtId="0" fontId="17" fillId="0" borderId="0" xfId="9" applyFont="1" applyAlignment="1">
      <alignment vertical="center"/>
    </xf>
    <xf numFmtId="0" fontId="17" fillId="5" borderId="0" xfId="9" applyFont="1" applyFill="1" applyBorder="1" applyAlignment="1">
      <alignment vertical="center"/>
    </xf>
    <xf numFmtId="0" fontId="26" fillId="5" borderId="0" xfId="9" applyFont="1" applyFill="1" applyBorder="1" applyAlignment="1">
      <alignment vertical="center"/>
    </xf>
    <xf numFmtId="0" fontId="17" fillId="5" borderId="0" xfId="9" applyFont="1" applyFill="1" applyBorder="1" applyAlignment="1">
      <alignment horizontal="center" vertical="center"/>
    </xf>
    <xf numFmtId="0" fontId="26" fillId="0" borderId="0" xfId="9" applyFont="1"/>
    <xf numFmtId="0" fontId="37" fillId="0" borderId="0" xfId="9" applyFont="1"/>
    <xf numFmtId="3" fontId="26" fillId="0" borderId="0" xfId="9" applyNumberFormat="1" applyFont="1"/>
    <xf numFmtId="0" fontId="29" fillId="0" borderId="0" xfId="9" applyFont="1"/>
    <xf numFmtId="3" fontId="29" fillId="0" borderId="0" xfId="9" applyNumberFormat="1" applyFont="1"/>
    <xf numFmtId="1" fontId="29" fillId="0" borderId="0" xfId="9" applyNumberFormat="1" applyFont="1"/>
    <xf numFmtId="1" fontId="26" fillId="0" borderId="0" xfId="9" applyNumberFormat="1" applyFont="1"/>
    <xf numFmtId="37" fontId="10" fillId="0" borderId="0" xfId="3" applyNumberFormat="1" applyFont="1" applyAlignment="1">
      <alignment vertical="center"/>
    </xf>
    <xf numFmtId="37" fontId="38" fillId="0" borderId="0" xfId="1" applyNumberFormat="1" applyFont="1" applyAlignment="1">
      <alignment vertical="center"/>
    </xf>
    <xf numFmtId="0" fontId="18" fillId="5" borderId="0" xfId="9" applyFont="1" applyFill="1" applyBorder="1" applyAlignment="1">
      <alignment vertical="center"/>
    </xf>
    <xf numFmtId="0" fontId="33" fillId="5" borderId="0" xfId="9" applyFont="1" applyFill="1" applyBorder="1" applyAlignment="1">
      <alignment vertical="center"/>
    </xf>
    <xf numFmtId="0" fontId="34" fillId="5" borderId="0" xfId="9" applyFont="1" applyFill="1" applyBorder="1" applyAlignment="1">
      <alignment vertical="center"/>
    </xf>
    <xf numFmtId="0" fontId="36" fillId="5" borderId="0" xfId="9" applyFont="1" applyFill="1" applyBorder="1" applyAlignment="1">
      <alignment vertical="center"/>
    </xf>
    <xf numFmtId="37" fontId="40" fillId="2" borderId="0" xfId="6" applyNumberFormat="1" applyFont="1" applyFill="1" applyAlignment="1">
      <alignment horizontal="right" vertical="center" wrapText="1"/>
    </xf>
    <xf numFmtId="37" fontId="41" fillId="2" borderId="0" xfId="3" applyNumberFormat="1" applyFont="1" applyFill="1" applyAlignment="1">
      <alignment vertical="center"/>
    </xf>
    <xf numFmtId="41" fontId="43" fillId="0" borderId="0" xfId="7" applyNumberFormat="1" applyFont="1" applyAlignment="1">
      <alignment horizontal="center" vertical="center"/>
    </xf>
    <xf numFmtId="41" fontId="44" fillId="0" borderId="0" xfId="7" applyNumberFormat="1" applyFont="1" applyAlignment="1">
      <alignment horizontal="center" vertical="center"/>
    </xf>
    <xf numFmtId="41" fontId="45" fillId="0" borderId="0" xfId="4" applyNumberFormat="1" applyFont="1" applyAlignment="1">
      <alignment vertical="center"/>
    </xf>
    <xf numFmtId="41" fontId="45" fillId="0" borderId="0" xfId="4" applyNumberFormat="1" applyFont="1" applyAlignment="1">
      <alignment horizontal="center" vertical="center"/>
    </xf>
    <xf numFmtId="41" fontId="39" fillId="0" borderId="0" xfId="4" applyNumberFormat="1" applyFont="1" applyAlignment="1">
      <alignment vertical="center"/>
    </xf>
    <xf numFmtId="41" fontId="16" fillId="0" borderId="0" xfId="1" applyNumberFormat="1" applyFont="1" applyAlignment="1">
      <alignment vertical="center"/>
    </xf>
    <xf numFmtId="41" fontId="26" fillId="0" borderId="0" xfId="9" applyNumberFormat="1" applyFont="1"/>
    <xf numFmtId="0" fontId="26" fillId="0" borderId="4" xfId="9" applyFont="1" applyBorder="1" applyAlignment="1">
      <alignment horizontal="center"/>
    </xf>
    <xf numFmtId="14" fontId="26" fillId="0" borderId="4" xfId="9" applyNumberFormat="1" applyFont="1" applyBorder="1" applyAlignment="1">
      <alignment horizontal="center" vertical="center"/>
    </xf>
    <xf numFmtId="14" fontId="26" fillId="0" borderId="4" xfId="9" applyNumberFormat="1" applyFont="1" applyBorder="1" applyAlignment="1">
      <alignment horizontal="center"/>
    </xf>
    <xf numFmtId="0" fontId="26" fillId="0" borderId="4" xfId="9" applyFont="1" applyBorder="1"/>
    <xf numFmtId="0" fontId="29" fillId="0" borderId="4" xfId="9" applyFont="1" applyBorder="1" applyAlignment="1">
      <alignment vertical="center"/>
    </xf>
    <xf numFmtId="0" fontId="37" fillId="0" borderId="4" xfId="9" applyFont="1" applyBorder="1" applyAlignment="1">
      <alignment vertical="center"/>
    </xf>
    <xf numFmtId="0" fontId="37" fillId="0" borderId="4" xfId="9" applyFont="1" applyBorder="1" applyAlignment="1">
      <alignment horizontal="center" vertical="center"/>
    </xf>
    <xf numFmtId="3" fontId="37" fillId="0" borderId="4" xfId="10" applyNumberFormat="1" applyFont="1" applyFill="1" applyBorder="1" applyAlignment="1">
      <alignment vertical="center"/>
    </xf>
    <xf numFmtId="41" fontId="17" fillId="0" borderId="4" xfId="11" applyNumberFormat="1" applyFont="1" applyFill="1" applyBorder="1" applyAlignment="1" applyProtection="1">
      <alignment horizontal="center" vertical="center"/>
    </xf>
    <xf numFmtId="0" fontId="17" fillId="0" borderId="0" xfId="9" applyFont="1" applyBorder="1" applyAlignment="1">
      <alignment vertical="center"/>
    </xf>
    <xf numFmtId="0" fontId="47" fillId="0" borderId="0" xfId="3" applyFont="1" applyAlignment="1">
      <alignment horizontal="left" vertical="center" wrapText="1"/>
    </xf>
    <xf numFmtId="0" fontId="48" fillId="0" borderId="0" xfId="3" applyFont="1" applyAlignment="1">
      <alignment vertical="center" wrapText="1"/>
    </xf>
    <xf numFmtId="0" fontId="49" fillId="0" borderId="0" xfId="3" applyFont="1" applyAlignment="1">
      <alignment horizontal="left" vertical="center" wrapText="1"/>
    </xf>
    <xf numFmtId="0" fontId="50" fillId="5" borderId="0" xfId="1" applyFont="1" applyFill="1" applyAlignment="1">
      <alignment vertical="center"/>
    </xf>
    <xf numFmtId="0" fontId="18" fillId="5" borderId="0" xfId="1" applyFont="1" applyFill="1" applyAlignment="1">
      <alignment horizontal="center" vertical="center" wrapText="1"/>
    </xf>
    <xf numFmtId="0" fontId="18" fillId="5" borderId="0" xfId="8" applyFont="1" applyFill="1" applyAlignment="1">
      <alignment vertical="center"/>
    </xf>
    <xf numFmtId="0" fontId="18" fillId="5" borderId="0" xfId="1" applyFont="1" applyFill="1" applyAlignment="1">
      <alignment vertical="center" wrapText="1"/>
    </xf>
    <xf numFmtId="0" fontId="17" fillId="5" borderId="0" xfId="1" applyFont="1" applyFill="1" applyAlignment="1">
      <alignment vertical="center"/>
    </xf>
    <xf numFmtId="0" fontId="18" fillId="5" borderId="0" xfId="1" applyFont="1" applyFill="1" applyAlignment="1">
      <alignment horizontal="right" vertical="center" wrapText="1"/>
    </xf>
    <xf numFmtId="0" fontId="17" fillId="5" borderId="0" xfId="8" applyFont="1" applyFill="1" applyAlignment="1">
      <alignment vertical="center"/>
    </xf>
    <xf numFmtId="37" fontId="17" fillId="5" borderId="0" xfId="2" applyNumberFormat="1" applyFont="1" applyFill="1" applyAlignment="1">
      <alignment horizontal="right" vertical="center"/>
    </xf>
    <xf numFmtId="37" fontId="17" fillId="5" borderId="0" xfId="2" applyNumberFormat="1" applyFont="1" applyFill="1" applyAlignment="1">
      <alignment horizontal="right" vertical="center" wrapText="1"/>
    </xf>
    <xf numFmtId="37" fontId="17" fillId="5" borderId="0" xfId="1" applyNumberFormat="1" applyFont="1" applyFill="1" applyAlignment="1">
      <alignment horizontal="right" vertical="center"/>
    </xf>
    <xf numFmtId="0" fontId="18" fillId="5" borderId="0" xfId="1" applyFont="1" applyFill="1" applyAlignment="1">
      <alignment vertical="center"/>
    </xf>
    <xf numFmtId="37" fontId="18" fillId="5" borderId="1" xfId="1" applyNumberFormat="1" applyFont="1" applyFill="1" applyBorder="1" applyAlignment="1">
      <alignment horizontal="right" vertical="center"/>
    </xf>
    <xf numFmtId="37" fontId="18" fillId="5" borderId="2" xfId="2" applyNumberFormat="1" applyFont="1" applyFill="1" applyBorder="1" applyAlignment="1">
      <alignment horizontal="right" vertical="center"/>
    </xf>
    <xf numFmtId="0" fontId="17" fillId="5" borderId="0" xfId="1" applyFont="1" applyFill="1" applyAlignment="1">
      <alignment vertical="center" wrapText="1"/>
    </xf>
    <xf numFmtId="37" fontId="17" fillId="5" borderId="0" xfId="1" applyNumberFormat="1" applyFont="1" applyFill="1" applyAlignment="1">
      <alignment vertical="center"/>
    </xf>
    <xf numFmtId="37" fontId="18" fillId="5" borderId="2" xfId="1" applyNumberFormat="1" applyFont="1" applyFill="1" applyBorder="1" applyAlignment="1">
      <alignment horizontal="right" vertical="center"/>
    </xf>
    <xf numFmtId="0" fontId="17" fillId="5" borderId="0" xfId="9" applyFont="1" applyFill="1" applyBorder="1" applyAlignment="1">
      <alignment horizontal="left" vertical="center" indent="1"/>
    </xf>
    <xf numFmtId="0" fontId="18" fillId="0" borderId="0" xfId="9" applyFont="1" applyBorder="1" applyAlignment="1">
      <alignment vertical="center"/>
    </xf>
    <xf numFmtId="0" fontId="17" fillId="0" borderId="4" xfId="9" applyFont="1" applyBorder="1" applyAlignment="1">
      <alignment horizontal="center" vertical="center" wrapText="1"/>
    </xf>
    <xf numFmtId="0" fontId="18" fillId="0" borderId="4" xfId="9" applyFont="1" applyFill="1" applyBorder="1" applyAlignment="1">
      <alignment horizontal="center" vertical="center"/>
    </xf>
    <xf numFmtId="0" fontId="18" fillId="0" borderId="4" xfId="9" applyFont="1" applyFill="1" applyBorder="1" applyAlignment="1">
      <alignment horizontal="left" vertical="center" indent="1"/>
    </xf>
    <xf numFmtId="0" fontId="18" fillId="0" borderId="4" xfId="9" applyFont="1" applyFill="1" applyBorder="1" applyAlignment="1">
      <alignment vertical="center"/>
    </xf>
    <xf numFmtId="0" fontId="17" fillId="0" borderId="4" xfId="9" applyFont="1" applyFill="1" applyBorder="1" applyAlignment="1">
      <alignment horizontal="center" vertical="center"/>
    </xf>
    <xf numFmtId="0" fontId="17" fillId="0" borderId="4" xfId="9" applyFont="1" applyFill="1" applyBorder="1" applyAlignment="1">
      <alignment horizontal="left" vertical="center" indent="1"/>
    </xf>
    <xf numFmtId="41" fontId="46" fillId="0" borderId="4" xfId="11" applyNumberFormat="1" applyFont="1" applyFill="1" applyBorder="1" applyAlignment="1">
      <alignment vertical="center"/>
    </xf>
    <xf numFmtId="41" fontId="26" fillId="0" borderId="4" xfId="10" applyNumberFormat="1" applyFont="1" applyFill="1" applyBorder="1"/>
    <xf numFmtId="41" fontId="26" fillId="0" borderId="4" xfId="9" applyNumberFormat="1" applyFont="1" applyBorder="1"/>
    <xf numFmtId="41" fontId="37" fillId="0" borderId="4" xfId="10" applyNumberFormat="1" applyFont="1" applyFill="1" applyBorder="1" applyAlignment="1">
      <alignment vertical="center"/>
    </xf>
    <xf numFmtId="0" fontId="18" fillId="5" borderId="0" xfId="9" applyFont="1" applyFill="1" applyBorder="1" applyAlignment="1">
      <alignment vertical="center"/>
    </xf>
    <xf numFmtId="0" fontId="18" fillId="5" borderId="0" xfId="9" applyFont="1" applyFill="1" applyBorder="1" applyAlignment="1">
      <alignment horizontal="left" vertical="center"/>
    </xf>
    <xf numFmtId="46" fontId="18" fillId="5" borderId="0" xfId="9" applyNumberFormat="1" applyFont="1" applyFill="1" applyBorder="1" applyAlignment="1">
      <alignment horizontal="center" vertical="center"/>
    </xf>
    <xf numFmtId="0" fontId="18" fillId="5" borderId="0" xfId="9" applyFont="1" applyFill="1" applyBorder="1" applyAlignment="1">
      <alignment horizontal="center" vertical="center"/>
    </xf>
    <xf numFmtId="0" fontId="35" fillId="5" borderId="0" xfId="9" applyFont="1" applyFill="1" applyBorder="1" applyAlignment="1">
      <alignment horizontal="center" vertical="center"/>
    </xf>
    <xf numFmtId="0" fontId="42" fillId="5" borderId="0" xfId="13" applyFont="1" applyFill="1" applyAlignment="1">
      <alignment horizontal="center"/>
    </xf>
    <xf numFmtId="0" fontId="17" fillId="5" borderId="0" xfId="9" applyFont="1" applyFill="1" applyBorder="1" applyAlignment="1">
      <alignment horizontal="center" vertical="center"/>
    </xf>
    <xf numFmtId="0" fontId="17" fillId="5" borderId="0" xfId="9" applyFont="1" applyFill="1" applyBorder="1" applyAlignment="1">
      <alignment horizontal="left" vertical="center" indent="1"/>
    </xf>
    <xf numFmtId="21" fontId="18" fillId="5" borderId="0" xfId="9" applyNumberFormat="1" applyFont="1" applyFill="1" applyBorder="1" applyAlignment="1">
      <alignment horizontal="center" vertical="center"/>
    </xf>
    <xf numFmtId="0" fontId="18" fillId="0" borderId="0" xfId="9" applyFont="1" applyFill="1" applyBorder="1" applyAlignment="1">
      <alignment horizontal="center" vertical="center"/>
    </xf>
    <xf numFmtId="0" fontId="18" fillId="0" borderId="0" xfId="3" applyFont="1" applyAlignment="1">
      <alignment horizontal="left" vertical="center"/>
    </xf>
    <xf numFmtId="0" fontId="29" fillId="0" borderId="0" xfId="9" applyFont="1" applyAlignment="1">
      <alignment horizontal="center"/>
    </xf>
    <xf numFmtId="0" fontId="26" fillId="0" borderId="0" xfId="9" applyFont="1" applyAlignment="1">
      <alignment horizontal="center"/>
    </xf>
    <xf numFmtId="0" fontId="26" fillId="0" borderId="4" xfId="9" applyFont="1" applyBorder="1" applyAlignment="1">
      <alignment horizontal="center" vertical="center"/>
    </xf>
    <xf numFmtId="0" fontId="37" fillId="0" borderId="0" xfId="9" applyFont="1" applyAlignment="1">
      <alignment horizontal="left" vertical="center"/>
    </xf>
    <xf numFmtId="0" fontId="37" fillId="0" borderId="0" xfId="9" applyFont="1" applyAlignment="1">
      <alignment horizontal="left"/>
    </xf>
    <xf numFmtId="0" fontId="27" fillId="0" borderId="0" xfId="9" applyFont="1" applyBorder="1" applyAlignment="1">
      <alignment horizontal="left" vertical="center"/>
    </xf>
    <xf numFmtId="0" fontId="26" fillId="0" borderId="0" xfId="9" applyFont="1" applyAlignment="1">
      <alignment horizontal="center" vertical="center"/>
    </xf>
    <xf numFmtId="0" fontId="17" fillId="0" borderId="4" xfId="9" applyFont="1" applyBorder="1" applyAlignment="1">
      <alignment horizontal="left" vertical="center" indent="5"/>
    </xf>
    <xf numFmtId="0" fontId="18" fillId="0" borderId="0" xfId="9" applyFont="1" applyBorder="1" applyAlignment="1">
      <alignment horizontal="center" vertical="center"/>
    </xf>
    <xf numFmtId="0" fontId="18" fillId="0" borderId="0" xfId="9" applyFont="1" applyBorder="1" applyAlignment="1">
      <alignment horizontal="left" vertical="center"/>
    </xf>
    <xf numFmtId="0" fontId="18" fillId="0" borderId="4" xfId="9" applyFont="1" applyBorder="1" applyAlignment="1">
      <alignment horizontal="center" vertical="center"/>
    </xf>
    <xf numFmtId="0" fontId="17" fillId="0" borderId="4" xfId="9" applyFont="1" applyBorder="1" applyAlignment="1">
      <alignment horizontal="center" vertical="center" wrapText="1"/>
    </xf>
    <xf numFmtId="0" fontId="32" fillId="0" borderId="0" xfId="9" applyFont="1" applyAlignment="1">
      <alignment horizontal="center" vertical="center"/>
    </xf>
    <xf numFmtId="0" fontId="18" fillId="0" borderId="4" xfId="9" applyFont="1" applyFill="1" applyBorder="1" applyAlignment="1">
      <alignment horizontal="center" vertical="center"/>
    </xf>
  </cellXfs>
  <cellStyles count="14">
    <cellStyle name="Comma 2" xfId="6" xr:uid="{0BECB5BB-1C03-4815-BD68-7BB4B417950F}"/>
    <cellStyle name="Comma 3" xfId="11" xr:uid="{E044720F-F4D1-4091-800A-7C998E416EFE}"/>
    <cellStyle name="Comma 482 2" xfId="2" xr:uid="{7CFD202B-1901-4969-AC17-C126AE957B5C}"/>
    <cellStyle name="Comma_21.Aktivet Afatgjata Materiale  09" xfId="10" xr:uid="{317719DB-FF7F-4C2F-B900-B4227C997837}"/>
    <cellStyle name="Normal" xfId="0" builtinId="0"/>
    <cellStyle name="Normal 2" xfId="3" xr:uid="{4FCDDB85-86F7-4A2A-8A89-C2C0C88DC906}"/>
    <cellStyle name="Normal 21 2" xfId="1" xr:uid="{2B0A886E-1B19-4C1B-9C04-CA89F076D5D5}"/>
    <cellStyle name="Normal 3" xfId="5" xr:uid="{96152AAE-E228-439D-A9C4-0EA4CBC3245A}"/>
    <cellStyle name="Normal 4" xfId="9" xr:uid="{0A98427C-5A05-48E1-831A-EE90AFC3FB02}"/>
    <cellStyle name="Normal 5" xfId="13" xr:uid="{A33130C0-2E72-4C7F-B179-C891448BAEC7}"/>
    <cellStyle name="Normal_Albania_-__Income_Statement_September_2009" xfId="7" xr:uid="{ACF8810F-0B68-4655-8DCB-2195CE280DFC}"/>
    <cellStyle name="Normal_asn_2009 Propozimet" xfId="12" xr:uid="{902E67E3-CE8B-4306-9C2D-A02F4596923E}"/>
    <cellStyle name="Normal_Global IFRS YE2009" xfId="8" xr:uid="{24A1A998-2B72-4468-8D5F-8606463F37B3}"/>
    <cellStyle name="Normal_SHEET" xfId="4" xr:uid="{22C29257-E3D5-41EB-8869-F5C0CF5592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14B81-4497-4C6A-9E21-1D16FF3EC0CC}">
  <sheetPr>
    <pageSetUpPr fitToPage="1"/>
  </sheetPr>
  <dimension ref="A1:F64"/>
  <sheetViews>
    <sheetView showGridLines="0" tabSelected="1" topLeftCell="A19" zoomScaleNormal="100" workbookViewId="0">
      <selection sqref="A1:J46"/>
    </sheetView>
  </sheetViews>
  <sheetFormatPr defaultRowHeight="15"/>
  <cols>
    <col min="1" max="1" width="86.28515625" style="22" bestFit="1" customWidth="1"/>
    <col min="2" max="2" width="15.7109375" style="21" customWidth="1"/>
    <col min="3" max="3" width="4.7109375" style="34" customWidth="1"/>
    <col min="4" max="4" width="15.7109375" style="21" customWidth="1"/>
    <col min="5" max="5" width="2.5703125" style="21" customWidth="1"/>
    <col min="6" max="6" width="22" style="21" customWidth="1"/>
    <col min="7" max="8" width="11" style="22" bestFit="1" customWidth="1"/>
    <col min="9" max="9" width="9.5703125" style="22" bestFit="1" customWidth="1"/>
    <col min="10" max="16384" width="9.140625" style="22"/>
  </cols>
  <sheetData>
    <row r="1" spans="1:6">
      <c r="A1" s="20" t="s">
        <v>270</v>
      </c>
    </row>
    <row r="2" spans="1:6">
      <c r="A2" s="23" t="s">
        <v>87</v>
      </c>
    </row>
    <row r="3" spans="1:6">
      <c r="A3" s="23" t="s">
        <v>88</v>
      </c>
    </row>
    <row r="4" spans="1:6">
      <c r="A4" s="23" t="s">
        <v>86</v>
      </c>
    </row>
    <row r="5" spans="1:6">
      <c r="B5" s="22"/>
      <c r="D5" s="22"/>
      <c r="E5" s="22"/>
      <c r="F5" s="22"/>
    </row>
    <row r="6" spans="1:6">
      <c r="A6" s="20" t="s">
        <v>141</v>
      </c>
      <c r="B6" s="2" t="s">
        <v>8</v>
      </c>
      <c r="C6" s="35"/>
      <c r="D6" s="2" t="s">
        <v>8</v>
      </c>
      <c r="E6" s="2"/>
      <c r="F6" s="22"/>
    </row>
    <row r="7" spans="1:6">
      <c r="A7" s="26"/>
      <c r="B7" s="2" t="s">
        <v>7</v>
      </c>
      <c r="C7" s="35"/>
      <c r="D7" s="2" t="s">
        <v>6</v>
      </c>
      <c r="E7" s="2"/>
      <c r="F7" s="22"/>
    </row>
    <row r="8" spans="1:6">
      <c r="A8" s="18"/>
      <c r="B8" s="19">
        <v>2021</v>
      </c>
      <c r="C8" s="79"/>
      <c r="D8" s="19">
        <v>2020</v>
      </c>
      <c r="E8" s="26"/>
      <c r="F8" s="22"/>
    </row>
    <row r="9" spans="1:6">
      <c r="A9" s="27" t="s">
        <v>140</v>
      </c>
      <c r="B9" s="58"/>
      <c r="C9" s="36"/>
      <c r="D9" s="58"/>
      <c r="E9" s="58"/>
      <c r="F9" s="60" t="s">
        <v>139</v>
      </c>
    </row>
    <row r="10" spans="1:6">
      <c r="A10" s="30" t="s">
        <v>138</v>
      </c>
      <c r="B10" s="61">
        <v>823300107</v>
      </c>
      <c r="C10" s="36">
        <v>17</v>
      </c>
      <c r="D10" s="61">
        <v>419287910</v>
      </c>
      <c r="E10" s="58"/>
      <c r="F10" s="62" t="s">
        <v>137</v>
      </c>
    </row>
    <row r="11" spans="1:6">
      <c r="A11" s="30" t="s">
        <v>136</v>
      </c>
      <c r="B11" s="61"/>
      <c r="C11" s="36"/>
      <c r="D11" s="61"/>
      <c r="E11" s="58"/>
      <c r="F11" s="62"/>
    </row>
    <row r="12" spans="1:6">
      <c r="A12" s="30" t="s">
        <v>135</v>
      </c>
      <c r="B12" s="61"/>
      <c r="C12" s="36"/>
      <c r="D12" s="61"/>
      <c r="E12" s="58"/>
      <c r="F12" s="62"/>
    </row>
    <row r="13" spans="1:6">
      <c r="A13" s="30" t="s">
        <v>134</v>
      </c>
      <c r="B13" s="61"/>
      <c r="C13" s="36"/>
      <c r="D13" s="61"/>
      <c r="E13" s="58"/>
      <c r="F13" s="62"/>
    </row>
    <row r="14" spans="1:6">
      <c r="A14" s="30" t="s">
        <v>133</v>
      </c>
      <c r="B14" s="61"/>
      <c r="C14" s="36"/>
      <c r="D14" s="61"/>
      <c r="E14" s="58"/>
      <c r="F14" s="62"/>
    </row>
    <row r="15" spans="1:6">
      <c r="A15" s="27" t="s">
        <v>132</v>
      </c>
      <c r="B15" s="61"/>
      <c r="C15" s="36"/>
      <c r="D15" s="61"/>
      <c r="E15" s="58"/>
      <c r="F15" s="22"/>
    </row>
    <row r="16" spans="1:6">
      <c r="A16" s="27" t="s">
        <v>131</v>
      </c>
      <c r="B16" s="61"/>
      <c r="C16" s="36"/>
      <c r="D16" s="61"/>
      <c r="E16" s="58"/>
      <c r="F16" s="22"/>
    </row>
    <row r="17" spans="1:6">
      <c r="A17" s="27" t="s">
        <v>130</v>
      </c>
      <c r="B17" s="61"/>
      <c r="C17" s="36"/>
      <c r="D17" s="61"/>
      <c r="E17" s="58"/>
      <c r="F17" s="22"/>
    </row>
    <row r="18" spans="1:6">
      <c r="A18" s="27" t="s">
        <v>129</v>
      </c>
      <c r="B18" s="58"/>
      <c r="C18" s="36"/>
      <c r="D18" s="58"/>
      <c r="E18" s="58"/>
      <c r="F18" s="22"/>
    </row>
    <row r="19" spans="1:6">
      <c r="A19" s="30" t="s">
        <v>129</v>
      </c>
      <c r="B19" s="61">
        <v>-798344946</v>
      </c>
      <c r="C19" s="36">
        <v>18</v>
      </c>
      <c r="D19" s="61">
        <v>-393393448</v>
      </c>
      <c r="E19" s="58"/>
      <c r="F19" s="22"/>
    </row>
    <row r="20" spans="1:6">
      <c r="A20" s="30" t="s">
        <v>128</v>
      </c>
      <c r="B20" s="61"/>
      <c r="C20" s="36"/>
      <c r="D20" s="61"/>
      <c r="E20" s="58"/>
      <c r="F20" s="22"/>
    </row>
    <row r="21" spans="1:6">
      <c r="A21" s="27" t="s">
        <v>127</v>
      </c>
      <c r="B21" s="58"/>
      <c r="C21" s="36"/>
      <c r="D21" s="58"/>
      <c r="E21" s="58"/>
      <c r="F21" s="22"/>
    </row>
    <row r="22" spans="1:6">
      <c r="A22" s="30" t="s">
        <v>126</v>
      </c>
      <c r="B22" s="61">
        <v>-3453234</v>
      </c>
      <c r="C22" s="36">
        <v>19</v>
      </c>
      <c r="D22" s="61">
        <v>-4391261</v>
      </c>
      <c r="E22" s="58"/>
      <c r="F22" s="99"/>
    </row>
    <row r="23" spans="1:6">
      <c r="A23" s="30" t="s">
        <v>125</v>
      </c>
      <c r="B23" s="61">
        <v>-580391</v>
      </c>
      <c r="C23" s="36">
        <v>19</v>
      </c>
      <c r="D23" s="61">
        <v>-691258</v>
      </c>
      <c r="E23" s="58"/>
      <c r="F23" s="22"/>
    </row>
    <row r="24" spans="1:6">
      <c r="A24" s="30" t="s">
        <v>124</v>
      </c>
      <c r="B24" s="61"/>
      <c r="C24" s="36"/>
      <c r="D24" s="61"/>
      <c r="E24" s="58"/>
      <c r="F24" s="22"/>
    </row>
    <row r="25" spans="1:6">
      <c r="A25" s="27" t="s">
        <v>123</v>
      </c>
      <c r="B25" s="61"/>
      <c r="C25" s="36"/>
      <c r="D25" s="61"/>
      <c r="E25" s="58"/>
      <c r="F25" s="22"/>
    </row>
    <row r="26" spans="1:6">
      <c r="A26" s="27" t="s">
        <v>122</v>
      </c>
      <c r="B26" s="61">
        <v>-8278568</v>
      </c>
      <c r="C26" s="36">
        <v>20</v>
      </c>
      <c r="D26" s="61">
        <v>-8800361</v>
      </c>
      <c r="E26" s="58"/>
      <c r="F26" s="22"/>
    </row>
    <row r="27" spans="1:6">
      <c r="A27" s="27" t="s">
        <v>121</v>
      </c>
      <c r="B27" s="61">
        <v>-2672888</v>
      </c>
      <c r="C27" s="36">
        <v>21</v>
      </c>
      <c r="D27" s="61">
        <v>-3447882</v>
      </c>
      <c r="E27" s="58"/>
      <c r="F27" s="22"/>
    </row>
    <row r="28" spans="1:6">
      <c r="A28" s="27" t="s">
        <v>120</v>
      </c>
      <c r="B28" s="58"/>
      <c r="C28" s="36"/>
      <c r="D28" s="58"/>
      <c r="E28" s="58"/>
      <c r="F28" s="22"/>
    </row>
    <row r="29" spans="1:6" ht="15" customHeight="1">
      <c r="A29" s="30" t="s">
        <v>119</v>
      </c>
      <c r="B29" s="105">
        <v>1</v>
      </c>
      <c r="C29" s="36"/>
      <c r="D29" s="61"/>
      <c r="E29" s="58"/>
      <c r="F29" s="22"/>
    </row>
    <row r="30" spans="1:6" ht="15" customHeight="1">
      <c r="A30" s="30" t="s">
        <v>118</v>
      </c>
      <c r="B30" s="61"/>
      <c r="C30" s="36"/>
      <c r="D30" s="61"/>
      <c r="E30" s="58"/>
      <c r="F30" s="22"/>
    </row>
    <row r="31" spans="1:6" ht="15" customHeight="1">
      <c r="A31" s="124" t="s">
        <v>117</v>
      </c>
      <c r="B31" s="61"/>
      <c r="C31" s="36"/>
      <c r="D31" s="61"/>
      <c r="E31" s="58"/>
      <c r="F31" s="22"/>
    </row>
    <row r="32" spans="1:6" ht="15" customHeight="1">
      <c r="A32" s="124" t="s">
        <v>116</v>
      </c>
      <c r="B32" s="61"/>
      <c r="C32" s="36"/>
      <c r="D32" s="61"/>
      <c r="E32" s="58"/>
      <c r="F32" s="22"/>
    </row>
    <row r="33" spans="1:5" s="22" customFormat="1" ht="15" customHeight="1">
      <c r="A33" s="124" t="s">
        <v>115</v>
      </c>
      <c r="B33" s="61">
        <v>2797076</v>
      </c>
      <c r="C33" s="36">
        <v>22</v>
      </c>
      <c r="D33" s="61">
        <v>346533</v>
      </c>
      <c r="E33" s="58"/>
    </row>
    <row r="34" spans="1:5" s="22" customFormat="1" ht="15" customHeight="1">
      <c r="A34" s="124" t="s">
        <v>114</v>
      </c>
      <c r="B34" s="61"/>
      <c r="C34" s="36"/>
      <c r="D34" s="61"/>
      <c r="E34" s="58"/>
    </row>
    <row r="35" spans="1:5" s="22" customFormat="1">
      <c r="A35" s="125" t="s">
        <v>113</v>
      </c>
      <c r="B35" s="61"/>
      <c r="C35" s="36"/>
      <c r="D35" s="61"/>
      <c r="E35" s="58"/>
    </row>
    <row r="36" spans="1:5" s="22" customFormat="1">
      <c r="A36" s="27" t="s">
        <v>112</v>
      </c>
      <c r="B36" s="58"/>
      <c r="C36" s="36"/>
      <c r="D36" s="58"/>
      <c r="E36" s="58"/>
    </row>
    <row r="37" spans="1:5" s="22" customFormat="1">
      <c r="A37" s="30" t="s">
        <v>111</v>
      </c>
      <c r="B37" s="61">
        <v>-5152636</v>
      </c>
      <c r="C37" s="36">
        <v>23</v>
      </c>
      <c r="D37" s="61">
        <v>-2476625</v>
      </c>
      <c r="E37" s="58"/>
    </row>
    <row r="38" spans="1:5" s="22" customFormat="1">
      <c r="A38" s="124" t="s">
        <v>110</v>
      </c>
      <c r="B38" s="61"/>
      <c r="C38" s="36"/>
      <c r="D38" s="61"/>
      <c r="E38" s="58"/>
    </row>
    <row r="39" spans="1:5" s="22" customFormat="1">
      <c r="A39" s="30" t="s">
        <v>109</v>
      </c>
      <c r="B39" s="61">
        <v>-1242687</v>
      </c>
      <c r="C39" s="36">
        <v>23</v>
      </c>
      <c r="D39" s="61">
        <v>-264036</v>
      </c>
      <c r="E39" s="58"/>
    </row>
    <row r="40" spans="1:5" s="22" customFormat="1">
      <c r="A40" s="27" t="s">
        <v>108</v>
      </c>
      <c r="B40" s="61"/>
      <c r="C40" s="36"/>
      <c r="D40" s="61"/>
      <c r="E40" s="58"/>
    </row>
    <row r="41" spans="1:5" s="22" customFormat="1">
      <c r="A41" s="63" t="s">
        <v>107</v>
      </c>
      <c r="B41" s="61"/>
      <c r="C41" s="36"/>
      <c r="D41" s="61"/>
      <c r="E41" s="58"/>
    </row>
    <row r="42" spans="1:5" s="22" customFormat="1">
      <c r="A42" s="27" t="s">
        <v>106</v>
      </c>
      <c r="B42" s="64">
        <f>SUM(B9:B41)</f>
        <v>6371834</v>
      </c>
      <c r="C42" s="36"/>
      <c r="D42" s="64">
        <f>SUM(D9:D41)</f>
        <v>6169572</v>
      </c>
      <c r="E42" s="65"/>
    </row>
    <row r="43" spans="1:5" s="22" customFormat="1">
      <c r="A43" s="27" t="s">
        <v>105</v>
      </c>
      <c r="B43" s="65"/>
      <c r="C43" s="36"/>
      <c r="D43" s="65"/>
      <c r="E43" s="65"/>
    </row>
    <row r="44" spans="1:5" s="22" customFormat="1">
      <c r="A44" s="30" t="s">
        <v>104</v>
      </c>
      <c r="B44" s="61">
        <v>-956982</v>
      </c>
      <c r="C44" s="36">
        <v>24</v>
      </c>
      <c r="D44" s="61">
        <v>-927195</v>
      </c>
      <c r="E44" s="58"/>
    </row>
    <row r="45" spans="1:5" s="22" customFormat="1">
      <c r="A45" s="30" t="s">
        <v>103</v>
      </c>
      <c r="B45" s="61"/>
      <c r="C45" s="36"/>
      <c r="D45" s="61"/>
      <c r="E45" s="58"/>
    </row>
    <row r="46" spans="1:5" s="22" customFormat="1">
      <c r="A46" s="30" t="s">
        <v>102</v>
      </c>
      <c r="B46" s="61"/>
      <c r="C46" s="36"/>
      <c r="D46" s="61"/>
      <c r="E46" s="58"/>
    </row>
    <row r="47" spans="1:5" s="22" customFormat="1">
      <c r="A47" s="27" t="s">
        <v>101</v>
      </c>
      <c r="B47" s="64">
        <f>SUM(B42:B46)</f>
        <v>5414852</v>
      </c>
      <c r="C47" s="36">
        <v>25</v>
      </c>
      <c r="D47" s="64">
        <f>SUM(D42:D46)</f>
        <v>5242377</v>
      </c>
      <c r="E47" s="65"/>
    </row>
    <row r="48" spans="1:5" s="22" customFormat="1" ht="15.75" thickBot="1">
      <c r="A48" s="66"/>
      <c r="B48" s="67"/>
      <c r="C48" s="76"/>
      <c r="D48" s="67"/>
      <c r="E48" s="59"/>
    </row>
    <row r="49" spans="1:6" ht="15.75" thickTop="1">
      <c r="A49" s="44" t="s">
        <v>100</v>
      </c>
      <c r="B49" s="68"/>
      <c r="C49" s="77"/>
      <c r="D49" s="68"/>
      <c r="E49" s="59"/>
      <c r="F49" s="22"/>
    </row>
    <row r="50" spans="1:6">
      <c r="A50" s="30" t="s">
        <v>99</v>
      </c>
      <c r="B50" s="69"/>
      <c r="C50" s="77"/>
      <c r="D50" s="69"/>
      <c r="E50" s="58"/>
      <c r="F50" s="22"/>
    </row>
    <row r="51" spans="1:6">
      <c r="A51" s="30" t="s">
        <v>98</v>
      </c>
      <c r="B51" s="69"/>
      <c r="C51" s="77"/>
      <c r="D51" s="69"/>
      <c r="E51" s="58"/>
      <c r="F51" s="22"/>
    </row>
    <row r="52" spans="1:6">
      <c r="A52" s="30" t="s">
        <v>97</v>
      </c>
      <c r="B52" s="69"/>
      <c r="C52" s="77"/>
      <c r="D52" s="69"/>
      <c r="E52" s="26"/>
      <c r="F52" s="22"/>
    </row>
    <row r="53" spans="1:6" ht="15" customHeight="1">
      <c r="A53" s="30" t="s">
        <v>96</v>
      </c>
      <c r="B53" s="69"/>
      <c r="C53" s="77"/>
      <c r="D53" s="69"/>
      <c r="E53" s="15"/>
      <c r="F53" s="15"/>
    </row>
    <row r="54" spans="1:6">
      <c r="A54" s="70" t="s">
        <v>95</v>
      </c>
      <c r="B54" s="69"/>
      <c r="C54" s="77"/>
      <c r="D54" s="69"/>
      <c r="E54" s="71"/>
      <c r="F54" s="15"/>
    </row>
    <row r="55" spans="1:6">
      <c r="A55" s="44" t="s">
        <v>94</v>
      </c>
      <c r="B55" s="17">
        <f>SUM(B50:B54)</f>
        <v>0</v>
      </c>
      <c r="C55" s="78"/>
      <c r="D55" s="17">
        <f>SUM(D50:D54)</f>
        <v>0</v>
      </c>
      <c r="E55" s="15"/>
      <c r="F55" s="15"/>
    </row>
    <row r="56" spans="1:6">
      <c r="A56" s="72"/>
      <c r="B56" s="45"/>
      <c r="C56" s="78"/>
      <c r="D56" s="45"/>
      <c r="E56" s="15"/>
      <c r="F56" s="15"/>
    </row>
    <row r="57" spans="1:6" ht="15.75" thickBot="1">
      <c r="A57" s="44" t="s">
        <v>93</v>
      </c>
      <c r="B57" s="46">
        <f>B47+B55</f>
        <v>5414852</v>
      </c>
      <c r="C57" s="78"/>
      <c r="D57" s="46">
        <f>D47+D55</f>
        <v>5242377</v>
      </c>
      <c r="E57" s="15"/>
      <c r="F57" s="15"/>
    </row>
    <row r="58" spans="1:6" ht="15.75" thickTop="1">
      <c r="A58" s="72"/>
      <c r="B58" s="45"/>
      <c r="C58" s="78"/>
      <c r="D58" s="45"/>
      <c r="E58" s="15"/>
      <c r="F58" s="15"/>
    </row>
    <row r="59" spans="1:6">
      <c r="A59" s="73" t="s">
        <v>92</v>
      </c>
      <c r="B59" s="45"/>
      <c r="C59" s="78"/>
      <c r="D59" s="45"/>
      <c r="E59" s="15"/>
      <c r="F59" s="15"/>
    </row>
    <row r="60" spans="1:6">
      <c r="A60" s="72" t="s">
        <v>91</v>
      </c>
      <c r="B60" s="61"/>
      <c r="C60" s="77"/>
      <c r="D60" s="61"/>
      <c r="E60" s="15"/>
      <c r="F60" s="15"/>
    </row>
    <row r="61" spans="1:6">
      <c r="A61" s="72" t="s">
        <v>90</v>
      </c>
      <c r="B61" s="61"/>
      <c r="C61" s="77"/>
      <c r="D61" s="61"/>
      <c r="E61" s="15"/>
      <c r="F61" s="15"/>
    </row>
    <row r="62" spans="1:6">
      <c r="A62" s="16"/>
      <c r="B62" s="15"/>
      <c r="C62" s="80"/>
      <c r="D62" s="15"/>
      <c r="E62" s="15"/>
      <c r="F62" s="15"/>
    </row>
    <row r="63" spans="1:6">
      <c r="A63" s="16"/>
      <c r="B63" s="107">
        <f>B47-'1-Pasqyra e Pozicioni Financiar'!B106</f>
        <v>0</v>
      </c>
      <c r="C63" s="108"/>
      <c r="D63" s="107">
        <f>D47-'1-Pasqyra e Pozicioni Financiar'!D106</f>
        <v>0</v>
      </c>
      <c r="E63" s="15"/>
      <c r="F63" s="15"/>
    </row>
    <row r="64" spans="1:6">
      <c r="A64" s="74"/>
      <c r="B64" s="6"/>
      <c r="C64" s="75"/>
      <c r="D64" s="6"/>
      <c r="E64" s="6"/>
      <c r="F64" s="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662B4-7E64-4F1F-B6FF-4F0755101914}">
  <sheetPr>
    <pageSetUpPr fitToPage="1"/>
  </sheetPr>
  <dimension ref="A1:G127"/>
  <sheetViews>
    <sheetView showGridLines="0" topLeftCell="A85" workbookViewId="0">
      <selection activeCell="G103" sqref="G103"/>
    </sheetView>
  </sheetViews>
  <sheetFormatPr defaultRowHeight="15"/>
  <cols>
    <col min="1" max="1" width="66.7109375" style="22" bestFit="1" customWidth="1"/>
    <col min="2" max="2" width="15.7109375" style="21" customWidth="1"/>
    <col min="3" max="3" width="3" style="34" bestFit="1" customWidth="1"/>
    <col min="4" max="4" width="15.7109375" style="21" customWidth="1"/>
    <col min="5" max="5" width="2.42578125" style="21" customWidth="1"/>
    <col min="6" max="6" width="10.5703125" style="22" bestFit="1" customWidth="1"/>
    <col min="7" max="16384" width="9.140625" style="22"/>
  </cols>
  <sheetData>
    <row r="1" spans="1:5">
      <c r="A1" s="20" t="s">
        <v>270</v>
      </c>
    </row>
    <row r="2" spans="1:5">
      <c r="A2" s="23" t="s">
        <v>87</v>
      </c>
    </row>
    <row r="3" spans="1:5">
      <c r="A3" s="23" t="s">
        <v>88</v>
      </c>
    </row>
    <row r="4" spans="1:5">
      <c r="A4" s="23" t="s">
        <v>86</v>
      </c>
    </row>
    <row r="6" spans="1:5">
      <c r="A6" s="24" t="s">
        <v>85</v>
      </c>
      <c r="B6" s="2" t="s">
        <v>8</v>
      </c>
      <c r="C6" s="35"/>
      <c r="D6" s="2" t="s">
        <v>8</v>
      </c>
    </row>
    <row r="7" spans="1:5">
      <c r="A7" s="25"/>
      <c r="B7" s="2" t="s">
        <v>7</v>
      </c>
      <c r="C7" s="35"/>
      <c r="D7" s="2" t="s">
        <v>6</v>
      </c>
      <c r="E7" s="22"/>
    </row>
    <row r="8" spans="1:5">
      <c r="A8" s="24" t="s">
        <v>84</v>
      </c>
      <c r="B8" s="19">
        <v>2021</v>
      </c>
      <c r="C8" s="79"/>
      <c r="D8" s="19">
        <v>2020</v>
      </c>
      <c r="E8" s="22"/>
    </row>
    <row r="9" spans="1:5">
      <c r="A9" s="24"/>
      <c r="B9" s="14"/>
      <c r="C9" s="35"/>
      <c r="D9" s="14"/>
      <c r="E9" s="22"/>
    </row>
    <row r="10" spans="1:5">
      <c r="A10" s="13" t="s">
        <v>83</v>
      </c>
      <c r="B10" s="26"/>
      <c r="D10" s="26"/>
      <c r="E10" s="22"/>
    </row>
    <row r="11" spans="1:5">
      <c r="A11" s="27" t="s">
        <v>82</v>
      </c>
      <c r="B11" s="28">
        <v>7998763</v>
      </c>
      <c r="C11" s="36">
        <v>4</v>
      </c>
      <c r="D11" s="28">
        <v>2512881</v>
      </c>
      <c r="E11" s="22"/>
    </row>
    <row r="12" spans="1:5">
      <c r="A12" s="27" t="s">
        <v>81</v>
      </c>
      <c r="B12" s="29"/>
      <c r="C12" s="36"/>
      <c r="D12" s="29"/>
      <c r="E12" s="22"/>
    </row>
    <row r="13" spans="1:5" ht="16.5" customHeight="1">
      <c r="A13" s="30" t="s">
        <v>80</v>
      </c>
      <c r="B13" s="28"/>
      <c r="C13" s="36"/>
      <c r="D13" s="28"/>
      <c r="E13" s="22"/>
    </row>
    <row r="14" spans="1:5" ht="16.5" customHeight="1">
      <c r="A14" s="30" t="s">
        <v>79</v>
      </c>
      <c r="B14" s="28"/>
      <c r="C14" s="36"/>
      <c r="D14" s="28"/>
      <c r="E14" s="22"/>
    </row>
    <row r="15" spans="1:5">
      <c r="A15" s="30" t="s">
        <v>78</v>
      </c>
      <c r="B15" s="28"/>
      <c r="C15" s="36"/>
      <c r="D15" s="28"/>
      <c r="E15" s="22"/>
    </row>
    <row r="16" spans="1:5">
      <c r="A16" s="30" t="s">
        <v>77</v>
      </c>
      <c r="B16" s="28"/>
      <c r="C16" s="36"/>
      <c r="D16" s="28"/>
      <c r="E16" s="22"/>
    </row>
    <row r="17" spans="1:5">
      <c r="A17" s="27" t="s">
        <v>76</v>
      </c>
      <c r="B17" s="29"/>
      <c r="C17" s="36"/>
      <c r="D17" s="29"/>
      <c r="E17" s="22"/>
    </row>
    <row r="18" spans="1:5">
      <c r="A18" s="30" t="s">
        <v>75</v>
      </c>
      <c r="B18" s="28">
        <v>27674795</v>
      </c>
      <c r="C18" s="36">
        <v>5</v>
      </c>
      <c r="D18" s="28">
        <v>27975513</v>
      </c>
      <c r="E18" s="22"/>
    </row>
    <row r="19" spans="1:5" ht="16.5" customHeight="1">
      <c r="A19" s="30" t="s">
        <v>74</v>
      </c>
      <c r="B19" s="28"/>
      <c r="C19" s="36"/>
      <c r="D19" s="28"/>
      <c r="E19" s="22"/>
    </row>
    <row r="20" spans="1:5" ht="16.5" customHeight="1">
      <c r="A20" s="30" t="s">
        <v>73</v>
      </c>
      <c r="B20" s="28"/>
      <c r="C20" s="36"/>
      <c r="D20" s="28"/>
      <c r="E20" s="22"/>
    </row>
    <row r="21" spans="1:5">
      <c r="A21" s="30" t="s">
        <v>72</v>
      </c>
      <c r="B21" s="28">
        <v>2068488</v>
      </c>
      <c r="C21" s="36">
        <v>6</v>
      </c>
      <c r="D21" s="28">
        <v>1447288</v>
      </c>
      <c r="E21" s="22"/>
    </row>
    <row r="22" spans="1:5">
      <c r="A22" s="30" t="s">
        <v>71</v>
      </c>
      <c r="B22" s="28"/>
      <c r="C22" s="36"/>
      <c r="D22" s="28"/>
      <c r="E22" s="22"/>
    </row>
    <row r="23" spans="1:5">
      <c r="A23" s="27" t="s">
        <v>70</v>
      </c>
      <c r="B23" s="31"/>
      <c r="C23" s="36"/>
      <c r="D23" s="31"/>
      <c r="E23" s="22"/>
    </row>
    <row r="24" spans="1:5">
      <c r="A24" s="30" t="s">
        <v>69</v>
      </c>
      <c r="B24" s="28"/>
      <c r="C24" s="36"/>
      <c r="D24" s="28"/>
      <c r="E24" s="22"/>
    </row>
    <row r="25" spans="1:5">
      <c r="A25" s="30" t="s">
        <v>68</v>
      </c>
      <c r="B25" s="28"/>
      <c r="C25" s="36"/>
      <c r="D25" s="28"/>
      <c r="E25" s="22"/>
    </row>
    <row r="26" spans="1:5">
      <c r="A26" s="30" t="s">
        <v>67</v>
      </c>
      <c r="B26" s="28"/>
      <c r="C26" s="36"/>
      <c r="D26" s="28"/>
      <c r="E26" s="22"/>
    </row>
    <row r="27" spans="1:5">
      <c r="A27" s="30" t="s">
        <v>66</v>
      </c>
      <c r="B27" s="28"/>
      <c r="C27" s="36"/>
      <c r="D27" s="28"/>
      <c r="E27" s="22"/>
    </row>
    <row r="28" spans="1:5">
      <c r="A28" s="30" t="s">
        <v>65</v>
      </c>
      <c r="B28" s="28"/>
      <c r="C28" s="36"/>
      <c r="D28" s="28"/>
      <c r="E28" s="22"/>
    </row>
    <row r="29" spans="1:5">
      <c r="A29" s="30" t="s">
        <v>64</v>
      </c>
      <c r="B29" s="28"/>
      <c r="C29" s="36"/>
      <c r="D29" s="28"/>
      <c r="E29" s="22"/>
    </row>
    <row r="30" spans="1:5">
      <c r="A30" s="30" t="s">
        <v>63</v>
      </c>
      <c r="B30" s="28"/>
      <c r="C30" s="36"/>
      <c r="D30" s="28"/>
      <c r="E30" s="22"/>
    </row>
    <row r="31" spans="1:5">
      <c r="A31" s="27" t="s">
        <v>62</v>
      </c>
      <c r="B31" s="28">
        <v>519798</v>
      </c>
      <c r="C31" s="36">
        <v>7</v>
      </c>
      <c r="D31" s="28">
        <v>459159</v>
      </c>
      <c r="E31" s="22"/>
    </row>
    <row r="32" spans="1:5">
      <c r="A32" s="27" t="s">
        <v>61</v>
      </c>
      <c r="B32" s="28"/>
      <c r="C32" s="36"/>
      <c r="D32" s="28"/>
      <c r="E32" s="22"/>
    </row>
    <row r="33" spans="1:5">
      <c r="A33" s="27" t="s">
        <v>60</v>
      </c>
      <c r="B33" s="11">
        <f>SUM(B11:B32)</f>
        <v>38261844</v>
      </c>
      <c r="C33" s="36"/>
      <c r="D33" s="11">
        <f>SUM(D11:D32)</f>
        <v>32394841</v>
      </c>
      <c r="E33" s="22"/>
    </row>
    <row r="34" spans="1:5">
      <c r="A34" s="27"/>
      <c r="B34" s="31"/>
      <c r="C34" s="36"/>
      <c r="D34" s="31"/>
      <c r="E34" s="22"/>
    </row>
    <row r="35" spans="1:5">
      <c r="A35" s="27" t="s">
        <v>59</v>
      </c>
      <c r="B35" s="31"/>
      <c r="C35" s="36"/>
      <c r="D35" s="31"/>
      <c r="E35" s="22"/>
    </row>
    <row r="36" spans="1:5">
      <c r="A36" s="27" t="s">
        <v>58</v>
      </c>
      <c r="B36" s="31"/>
      <c r="C36" s="36"/>
      <c r="D36" s="31"/>
      <c r="E36" s="22"/>
    </row>
    <row r="37" spans="1:5">
      <c r="A37" s="30" t="s">
        <v>57</v>
      </c>
      <c r="B37" s="106"/>
      <c r="C37" s="36"/>
      <c r="D37" s="28"/>
      <c r="E37" s="22"/>
    </row>
    <row r="38" spans="1:5">
      <c r="A38" s="30" t="s">
        <v>56</v>
      </c>
      <c r="B38" s="28"/>
      <c r="C38" s="36"/>
      <c r="D38" s="28"/>
      <c r="E38" s="22"/>
    </row>
    <row r="39" spans="1:5">
      <c r="A39" s="30" t="s">
        <v>55</v>
      </c>
      <c r="B39" s="28"/>
      <c r="C39" s="36"/>
      <c r="D39" s="28"/>
      <c r="E39" s="22"/>
    </row>
    <row r="40" spans="1:5">
      <c r="A40" s="30" t="s">
        <v>54</v>
      </c>
      <c r="B40" s="28"/>
      <c r="C40" s="36"/>
      <c r="D40" s="28"/>
      <c r="E40" s="22"/>
    </row>
    <row r="41" spans="1:5">
      <c r="A41" s="30" t="s">
        <v>53</v>
      </c>
      <c r="B41" s="28"/>
      <c r="C41" s="36"/>
      <c r="D41" s="28"/>
      <c r="E41" s="22"/>
    </row>
    <row r="42" spans="1:5">
      <c r="A42" s="30" t="s">
        <v>52</v>
      </c>
      <c r="B42" s="28"/>
      <c r="C42" s="36"/>
      <c r="D42" s="28"/>
      <c r="E42" s="22"/>
    </row>
    <row r="43" spans="1:5">
      <c r="A43" s="27" t="s">
        <v>51</v>
      </c>
      <c r="B43" s="31"/>
      <c r="C43" s="36"/>
      <c r="D43" s="31"/>
      <c r="E43" s="22"/>
    </row>
    <row r="44" spans="1:5">
      <c r="A44" s="30" t="s">
        <v>50</v>
      </c>
      <c r="B44" s="28">
        <v>151190977</v>
      </c>
      <c r="C44" s="36">
        <v>8</v>
      </c>
      <c r="D44" s="28">
        <v>156910326</v>
      </c>
      <c r="E44" s="22"/>
    </row>
    <row r="45" spans="1:5">
      <c r="A45" s="30" t="s">
        <v>49</v>
      </c>
      <c r="B45" s="28">
        <v>1373786</v>
      </c>
      <c r="C45" s="36">
        <v>8</v>
      </c>
      <c r="D45" s="28">
        <v>1717233</v>
      </c>
      <c r="E45" s="22"/>
    </row>
    <row r="46" spans="1:5">
      <c r="A46" s="30" t="s">
        <v>48</v>
      </c>
      <c r="B46" s="28">
        <v>347761</v>
      </c>
      <c r="C46" s="36">
        <v>8</v>
      </c>
      <c r="D46" s="28">
        <v>427301</v>
      </c>
      <c r="E46" s="22"/>
    </row>
    <row r="47" spans="1:5">
      <c r="A47" s="30" t="s">
        <v>47</v>
      </c>
      <c r="B47" s="28"/>
      <c r="C47" s="36"/>
      <c r="D47" s="28"/>
      <c r="E47" s="22"/>
    </row>
    <row r="48" spans="1:5">
      <c r="A48" s="30" t="s">
        <v>46</v>
      </c>
      <c r="B48" s="28"/>
      <c r="C48" s="36"/>
      <c r="D48" s="28"/>
      <c r="E48" s="22"/>
    </row>
    <row r="49" spans="1:5">
      <c r="A49" s="27" t="s">
        <v>45</v>
      </c>
      <c r="B49" s="28"/>
      <c r="C49" s="36"/>
      <c r="D49" s="28"/>
      <c r="E49" s="22"/>
    </row>
    <row r="50" spans="1:5">
      <c r="A50" s="27" t="s">
        <v>44</v>
      </c>
      <c r="B50" s="31"/>
      <c r="C50" s="36"/>
      <c r="D50" s="31"/>
      <c r="E50" s="22"/>
    </row>
    <row r="51" spans="1:5">
      <c r="A51" s="124" t="s">
        <v>43</v>
      </c>
      <c r="B51" s="28"/>
      <c r="C51" s="36"/>
      <c r="D51" s="28"/>
      <c r="E51" s="22"/>
    </row>
    <row r="52" spans="1:5">
      <c r="A52" s="30" t="s">
        <v>42</v>
      </c>
      <c r="B52" s="28"/>
      <c r="C52" s="36"/>
      <c r="D52" s="28"/>
      <c r="E52" s="22"/>
    </row>
    <row r="53" spans="1:5">
      <c r="A53" s="30" t="s">
        <v>41</v>
      </c>
      <c r="B53" s="28"/>
      <c r="C53" s="36"/>
      <c r="D53" s="28"/>
      <c r="E53" s="22"/>
    </row>
    <row r="54" spans="1:5">
      <c r="A54" s="27" t="s">
        <v>40</v>
      </c>
      <c r="B54" s="28"/>
      <c r="C54" s="36"/>
      <c r="D54" s="28"/>
      <c r="E54" s="22"/>
    </row>
    <row r="55" spans="1:5">
      <c r="A55" s="27" t="s">
        <v>39</v>
      </c>
      <c r="B55" s="11">
        <f>SUM(B37:B54)</f>
        <v>152912524</v>
      </c>
      <c r="C55" s="36"/>
      <c r="D55" s="11">
        <f>SUM(D37:D54)</f>
        <v>159054860</v>
      </c>
      <c r="E55" s="22"/>
    </row>
    <row r="56" spans="1:5">
      <c r="A56" s="27"/>
      <c r="B56" s="10"/>
      <c r="C56" s="36"/>
      <c r="D56" s="10"/>
      <c r="E56" s="22"/>
    </row>
    <row r="57" spans="1:5" ht="15.75" thickBot="1">
      <c r="A57" s="27" t="s">
        <v>38</v>
      </c>
      <c r="B57" s="7">
        <f>B55+B33</f>
        <v>191174368</v>
      </c>
      <c r="C57" s="36"/>
      <c r="D57" s="7">
        <f>D55+D33</f>
        <v>191449701</v>
      </c>
      <c r="E57" s="22"/>
    </row>
    <row r="58" spans="1:5" ht="15.75" thickTop="1">
      <c r="A58" s="12"/>
      <c r="B58" s="31"/>
      <c r="C58" s="36"/>
      <c r="D58" s="31"/>
      <c r="E58" s="22"/>
    </row>
    <row r="59" spans="1:5">
      <c r="A59" s="24" t="s">
        <v>37</v>
      </c>
      <c r="B59" s="19">
        <v>2021</v>
      </c>
      <c r="C59" s="79"/>
      <c r="D59" s="19">
        <v>2020</v>
      </c>
      <c r="E59" s="22"/>
    </row>
    <row r="60" spans="1:5">
      <c r="A60" s="24"/>
      <c r="B60" s="31"/>
      <c r="C60" s="36"/>
      <c r="D60" s="31"/>
      <c r="E60" s="22"/>
    </row>
    <row r="61" spans="1:5">
      <c r="A61" s="27" t="s">
        <v>36</v>
      </c>
      <c r="B61" s="31"/>
      <c r="C61" s="36"/>
      <c r="D61" s="31"/>
      <c r="E61" s="22"/>
    </row>
    <row r="62" spans="1:5">
      <c r="A62" s="30" t="s">
        <v>31</v>
      </c>
      <c r="B62" s="28">
        <v>10835007</v>
      </c>
      <c r="C62" s="36">
        <v>9</v>
      </c>
      <c r="D62" s="28">
        <v>13418602</v>
      </c>
      <c r="E62" s="22"/>
    </row>
    <row r="63" spans="1:5">
      <c r="A63" s="30" t="s">
        <v>30</v>
      </c>
      <c r="B63" s="28"/>
      <c r="C63" s="36"/>
      <c r="D63" s="28"/>
      <c r="E63" s="22"/>
    </row>
    <row r="64" spans="1:5">
      <c r="A64" s="30" t="s">
        <v>29</v>
      </c>
      <c r="B64" s="28"/>
      <c r="C64" s="36"/>
      <c r="D64" s="28"/>
      <c r="E64" s="22"/>
    </row>
    <row r="65" spans="1:5">
      <c r="A65" s="30" t="s">
        <v>28</v>
      </c>
      <c r="B65" s="28">
        <v>5463768</v>
      </c>
      <c r="C65" s="36">
        <v>10</v>
      </c>
      <c r="D65" s="28">
        <v>3251033</v>
      </c>
      <c r="E65" s="22"/>
    </row>
    <row r="66" spans="1:5">
      <c r="A66" s="30" t="s">
        <v>27</v>
      </c>
      <c r="B66" s="28"/>
      <c r="C66" s="36"/>
      <c r="D66" s="28"/>
      <c r="E66" s="22"/>
    </row>
    <row r="67" spans="1:5">
      <c r="A67" s="30" t="s">
        <v>26</v>
      </c>
      <c r="B67" s="28"/>
      <c r="C67" s="36"/>
      <c r="D67" s="28"/>
      <c r="E67" s="22"/>
    </row>
    <row r="68" spans="1:5">
      <c r="A68" s="30" t="s">
        <v>25</v>
      </c>
      <c r="B68" s="28"/>
      <c r="C68" s="36"/>
      <c r="D68" s="28"/>
      <c r="E68" s="22"/>
    </row>
    <row r="69" spans="1:5">
      <c r="A69" s="30" t="s">
        <v>35</v>
      </c>
      <c r="B69" s="28">
        <v>299219</v>
      </c>
      <c r="C69" s="36">
        <v>11</v>
      </c>
      <c r="D69" s="28">
        <v>72570</v>
      </c>
      <c r="E69" s="22"/>
    </row>
    <row r="70" spans="1:5">
      <c r="A70" s="30" t="s">
        <v>34</v>
      </c>
      <c r="B70" s="28">
        <v>34948</v>
      </c>
      <c r="C70" s="36">
        <v>12</v>
      </c>
      <c r="D70" s="28">
        <v>165791</v>
      </c>
      <c r="E70" s="22"/>
    </row>
    <row r="71" spans="1:5">
      <c r="A71" s="30" t="s">
        <v>24</v>
      </c>
      <c r="B71" s="28">
        <v>21475800</v>
      </c>
      <c r="C71" s="36">
        <v>13</v>
      </c>
      <c r="D71" s="28">
        <v>25375800</v>
      </c>
      <c r="E71" s="22"/>
    </row>
    <row r="72" spans="1:5">
      <c r="A72" s="27" t="s">
        <v>23</v>
      </c>
      <c r="B72" s="28"/>
      <c r="C72" s="36"/>
      <c r="D72" s="28"/>
      <c r="E72" s="22"/>
    </row>
    <row r="73" spans="1:5">
      <c r="A73" s="27" t="s">
        <v>22</v>
      </c>
      <c r="B73" s="28">
        <v>2658065</v>
      </c>
      <c r="C73" s="36">
        <v>14</v>
      </c>
      <c r="D73" s="28"/>
      <c r="E73" s="22"/>
    </row>
    <row r="74" spans="1:5">
      <c r="A74" s="27" t="s">
        <v>21</v>
      </c>
      <c r="B74" s="28"/>
      <c r="C74" s="36"/>
      <c r="D74" s="28"/>
      <c r="E74" s="22"/>
    </row>
    <row r="75" spans="1:5">
      <c r="A75" s="27" t="s">
        <v>33</v>
      </c>
      <c r="B75" s="11">
        <f>SUM(B62:B74)</f>
        <v>40766807</v>
      </c>
      <c r="C75" s="36"/>
      <c r="D75" s="11">
        <f>SUM(D62:D74)</f>
        <v>42283796</v>
      </c>
      <c r="E75" s="22"/>
    </row>
    <row r="76" spans="1:5">
      <c r="A76" s="27"/>
      <c r="B76" s="31"/>
      <c r="C76" s="36"/>
      <c r="D76" s="31"/>
      <c r="E76" s="22"/>
    </row>
    <row r="77" spans="1:5">
      <c r="A77" s="27" t="s">
        <v>32</v>
      </c>
      <c r="B77" s="31"/>
      <c r="C77" s="36"/>
      <c r="D77" s="31"/>
      <c r="E77" s="22"/>
    </row>
    <row r="78" spans="1:5">
      <c r="A78" s="30" t="s">
        <v>31</v>
      </c>
      <c r="B78" s="28"/>
      <c r="C78" s="36"/>
      <c r="D78" s="28"/>
      <c r="E78" s="22"/>
    </row>
    <row r="79" spans="1:5">
      <c r="A79" s="30" t="s">
        <v>30</v>
      </c>
      <c r="B79" s="28">
        <v>115972385</v>
      </c>
      <c r="C79" s="36">
        <v>15</v>
      </c>
      <c r="D79" s="28">
        <v>120145581</v>
      </c>
      <c r="E79" s="22"/>
    </row>
    <row r="80" spans="1:5">
      <c r="A80" s="30" t="s">
        <v>29</v>
      </c>
      <c r="B80" s="28"/>
      <c r="C80" s="36"/>
      <c r="D80" s="28"/>
      <c r="E80" s="22"/>
    </row>
    <row r="81" spans="1:5">
      <c r="A81" s="30" t="s">
        <v>28</v>
      </c>
      <c r="B81" s="28"/>
      <c r="C81" s="36"/>
      <c r="D81" s="28"/>
      <c r="E81" s="22"/>
    </row>
    <row r="82" spans="1:5">
      <c r="A82" s="30" t="s">
        <v>27</v>
      </c>
      <c r="B82" s="28"/>
      <c r="C82" s="36"/>
      <c r="D82" s="28"/>
      <c r="E82" s="22"/>
    </row>
    <row r="83" spans="1:5">
      <c r="A83" s="30" t="s">
        <v>26</v>
      </c>
      <c r="B83" s="28"/>
      <c r="C83" s="36"/>
      <c r="D83" s="28"/>
      <c r="E83" s="22"/>
    </row>
    <row r="84" spans="1:5">
      <c r="A84" s="30" t="s">
        <v>25</v>
      </c>
      <c r="B84" s="28"/>
      <c r="C84" s="36"/>
      <c r="D84" s="28"/>
      <c r="E84" s="22"/>
    </row>
    <row r="85" spans="1:5">
      <c r="A85" s="30" t="s">
        <v>24</v>
      </c>
      <c r="B85" s="28"/>
      <c r="C85" s="36"/>
      <c r="D85" s="28"/>
      <c r="E85" s="22"/>
    </row>
    <row r="86" spans="1:5">
      <c r="A86" s="27" t="s">
        <v>23</v>
      </c>
      <c r="B86" s="28"/>
      <c r="C86" s="36"/>
      <c r="D86" s="28"/>
      <c r="E86" s="22"/>
    </row>
    <row r="87" spans="1:5">
      <c r="A87" s="27" t="s">
        <v>22</v>
      </c>
      <c r="B87" s="28"/>
      <c r="C87" s="36"/>
      <c r="D87" s="28"/>
      <c r="E87" s="22"/>
    </row>
    <row r="88" spans="1:5">
      <c r="A88" s="27" t="s">
        <v>21</v>
      </c>
      <c r="B88" s="31"/>
      <c r="C88" s="36"/>
      <c r="D88" s="31"/>
      <c r="E88" s="22"/>
    </row>
    <row r="89" spans="1:5">
      <c r="A89" s="30" t="s">
        <v>20</v>
      </c>
      <c r="B89" s="28"/>
      <c r="C89" s="36"/>
      <c r="D89" s="28"/>
      <c r="E89" s="22"/>
    </row>
    <row r="90" spans="1:5">
      <c r="A90" s="30" t="s">
        <v>19</v>
      </c>
      <c r="B90" s="28"/>
      <c r="C90" s="36"/>
      <c r="D90" s="28"/>
      <c r="E90" s="22"/>
    </row>
    <row r="91" spans="1:5">
      <c r="A91" s="27" t="s">
        <v>18</v>
      </c>
      <c r="B91" s="28"/>
      <c r="C91" s="36"/>
      <c r="D91" s="28"/>
      <c r="E91" s="22"/>
    </row>
    <row r="92" spans="1:5">
      <c r="A92" s="27" t="s">
        <v>17</v>
      </c>
      <c r="B92" s="11">
        <f>SUM(B78:B91)</f>
        <v>115972385</v>
      </c>
      <c r="C92" s="36"/>
      <c r="D92" s="11">
        <f>SUM(D78:D91)</f>
        <v>120145581</v>
      </c>
      <c r="E92" s="22"/>
    </row>
    <row r="93" spans="1:5">
      <c r="A93" s="27"/>
      <c r="B93" s="10"/>
      <c r="C93" s="36"/>
      <c r="D93" s="10"/>
      <c r="E93" s="22"/>
    </row>
    <row r="94" spans="1:5">
      <c r="A94" s="27" t="s">
        <v>16</v>
      </c>
      <c r="B94" s="9">
        <f>B75+B92</f>
        <v>156739192</v>
      </c>
      <c r="C94" s="36"/>
      <c r="D94" s="9">
        <f>D75+D92</f>
        <v>162429377</v>
      </c>
      <c r="E94" s="22"/>
    </row>
    <row r="95" spans="1:5">
      <c r="A95" s="27"/>
      <c r="B95" s="31"/>
      <c r="C95" s="36"/>
      <c r="D95" s="31"/>
      <c r="E95" s="22"/>
    </row>
    <row r="96" spans="1:5">
      <c r="A96" s="27" t="s">
        <v>15</v>
      </c>
      <c r="B96" s="31"/>
      <c r="C96" s="36"/>
      <c r="D96" s="31"/>
      <c r="E96" s="22"/>
    </row>
    <row r="97" spans="1:7">
      <c r="A97" s="27" t="s">
        <v>205</v>
      </c>
      <c r="B97" s="28">
        <v>29020324</v>
      </c>
      <c r="C97" s="36"/>
      <c r="D97" s="28">
        <v>23777947</v>
      </c>
      <c r="E97" s="22"/>
      <c r="G97" s="99"/>
    </row>
    <row r="98" spans="1:7">
      <c r="A98" s="27" t="s">
        <v>4</v>
      </c>
      <c r="B98" s="28"/>
      <c r="C98" s="36"/>
      <c r="D98" s="28"/>
      <c r="E98" s="22"/>
    </row>
    <row r="99" spans="1:7">
      <c r="A99" s="27" t="s">
        <v>3</v>
      </c>
      <c r="B99" s="28"/>
      <c r="C99" s="36"/>
      <c r="D99" s="28"/>
      <c r="E99" s="22"/>
    </row>
    <row r="100" spans="1:7">
      <c r="A100" s="27" t="s">
        <v>2</v>
      </c>
      <c r="B100" s="31"/>
      <c r="C100" s="36"/>
      <c r="D100" s="31"/>
      <c r="E100" s="22"/>
    </row>
    <row r="101" spans="1:7">
      <c r="A101" s="30" t="s">
        <v>14</v>
      </c>
      <c r="B101" s="28"/>
      <c r="C101" s="36"/>
      <c r="D101" s="28"/>
      <c r="E101" s="22"/>
    </row>
    <row r="102" spans="1:7">
      <c r="A102" s="30" t="s">
        <v>13</v>
      </c>
      <c r="B102" s="28"/>
      <c r="C102" s="36"/>
      <c r="D102" s="28"/>
      <c r="E102" s="22"/>
    </row>
    <row r="103" spans="1:7">
      <c r="A103" s="30" t="s">
        <v>2</v>
      </c>
      <c r="B103" s="28"/>
      <c r="C103" s="36"/>
      <c r="D103" s="28"/>
      <c r="E103" s="22"/>
    </row>
    <row r="104" spans="1:7">
      <c r="A104" s="30" t="s">
        <v>1</v>
      </c>
      <c r="B104" s="28"/>
      <c r="C104" s="36"/>
      <c r="D104" s="28"/>
      <c r="E104" s="22"/>
    </row>
    <row r="105" spans="1:7" s="41" customFormat="1">
      <c r="A105" s="38" t="s">
        <v>89</v>
      </c>
      <c r="B105" s="39">
        <v>0</v>
      </c>
      <c r="C105" s="40"/>
      <c r="D105" s="39">
        <v>0</v>
      </c>
    </row>
    <row r="106" spans="1:7">
      <c r="A106" s="27" t="s">
        <v>12</v>
      </c>
      <c r="B106" s="28">
        <v>5414852</v>
      </c>
      <c r="C106" s="36"/>
      <c r="D106" s="28">
        <v>5242377</v>
      </c>
      <c r="E106" s="22"/>
    </row>
    <row r="107" spans="1:7" ht="18" customHeight="1">
      <c r="A107" s="27" t="s">
        <v>11</v>
      </c>
      <c r="B107" s="32">
        <f>SUM(B97:B106)</f>
        <v>34435176</v>
      </c>
      <c r="C107" s="36"/>
      <c r="D107" s="32">
        <f>SUM(D97:D106)</f>
        <v>29020324</v>
      </c>
      <c r="E107" s="22"/>
    </row>
    <row r="108" spans="1:7">
      <c r="A108" s="33" t="s">
        <v>0</v>
      </c>
      <c r="B108" s="28"/>
      <c r="C108" s="36"/>
      <c r="D108" s="28"/>
      <c r="E108" s="22"/>
    </row>
    <row r="109" spans="1:7">
      <c r="A109" s="27" t="s">
        <v>10</v>
      </c>
      <c r="B109" s="9">
        <f>SUM(B107:B108)</f>
        <v>34435176</v>
      </c>
      <c r="C109" s="36">
        <v>16</v>
      </c>
      <c r="D109" s="9">
        <f>SUM(D107:D108)</f>
        <v>29020324</v>
      </c>
      <c r="E109" s="22"/>
    </row>
    <row r="110" spans="1:7">
      <c r="A110" s="27"/>
      <c r="B110" s="31"/>
      <c r="C110" s="36"/>
      <c r="D110" s="31"/>
      <c r="E110" s="8"/>
    </row>
    <row r="111" spans="1:7" ht="15.75" thickBot="1">
      <c r="A111" s="27" t="s">
        <v>9</v>
      </c>
      <c r="B111" s="7">
        <f>B94+B109</f>
        <v>191174368</v>
      </c>
      <c r="C111" s="36"/>
      <c r="D111" s="7">
        <f>D94+D109</f>
        <v>191449701</v>
      </c>
      <c r="E111" s="6"/>
    </row>
    <row r="112" spans="1:7" ht="15.75" thickTop="1">
      <c r="A112" s="5"/>
      <c r="B112" s="4"/>
      <c r="C112" s="37"/>
      <c r="D112" s="4"/>
      <c r="E112" s="4"/>
    </row>
    <row r="113" spans="1:5">
      <c r="A113" s="1" t="s">
        <v>5</v>
      </c>
      <c r="B113" s="109">
        <f>B57-B111</f>
        <v>0</v>
      </c>
      <c r="C113" s="110"/>
      <c r="D113" s="109">
        <f>D57-D111</f>
        <v>0</v>
      </c>
      <c r="E113" s="3"/>
    </row>
    <row r="114" spans="1:5">
      <c r="A114" s="3"/>
      <c r="B114" s="3"/>
      <c r="C114" s="37"/>
      <c r="D114" s="3"/>
      <c r="E114" s="3"/>
    </row>
    <row r="115" spans="1:5">
      <c r="A115" s="3"/>
      <c r="B115" s="3"/>
      <c r="C115" s="37"/>
      <c r="D115" s="3"/>
      <c r="E115" s="3"/>
    </row>
    <row r="116" spans="1:5">
      <c r="A116" s="3"/>
      <c r="B116" s="3"/>
      <c r="C116" s="37"/>
      <c r="D116" s="3"/>
      <c r="E116" s="3"/>
    </row>
    <row r="117" spans="1:5">
      <c r="A117" s="3"/>
      <c r="B117" s="3"/>
      <c r="C117" s="37"/>
      <c r="D117" s="3"/>
      <c r="E117" s="3"/>
    </row>
    <row r="118" spans="1:5">
      <c r="A118" s="3"/>
      <c r="B118" s="3"/>
      <c r="C118" s="37"/>
      <c r="D118" s="3"/>
      <c r="E118" s="3"/>
    </row>
    <row r="119" spans="1:5">
      <c r="A119" s="3"/>
      <c r="B119" s="3"/>
      <c r="C119" s="37"/>
      <c r="D119" s="3"/>
      <c r="E119" s="3"/>
    </row>
    <row r="120" spans="1:5">
      <c r="A120" s="3"/>
      <c r="B120" s="3"/>
      <c r="C120" s="37"/>
      <c r="D120" s="3"/>
      <c r="E120" s="3"/>
    </row>
    <row r="121" spans="1:5">
      <c r="A121" s="3"/>
      <c r="B121" s="3"/>
      <c r="C121" s="37"/>
      <c r="D121" s="3"/>
      <c r="E121" s="3"/>
    </row>
    <row r="122" spans="1:5">
      <c r="A122" s="3"/>
      <c r="B122" s="4"/>
      <c r="C122" s="37"/>
      <c r="D122" s="4"/>
      <c r="E122" s="4"/>
    </row>
    <row r="123" spans="1:5">
      <c r="A123" s="3"/>
      <c r="B123" s="4"/>
      <c r="C123" s="37"/>
      <c r="D123" s="4"/>
      <c r="E123" s="4"/>
    </row>
    <row r="124" spans="1:5">
      <c r="A124" s="3"/>
      <c r="B124" s="4"/>
      <c r="C124" s="37"/>
      <c r="D124" s="4"/>
      <c r="E124" s="4"/>
    </row>
    <row r="125" spans="1:5">
      <c r="A125" s="3"/>
      <c r="B125" s="4"/>
      <c r="C125" s="37"/>
      <c r="D125" s="4"/>
      <c r="E125" s="4"/>
    </row>
    <row r="126" spans="1:5">
      <c r="A126" s="3"/>
      <c r="B126" s="4"/>
      <c r="C126" s="37"/>
      <c r="D126" s="4"/>
      <c r="E126" s="4"/>
    </row>
    <row r="127" spans="1:5">
      <c r="A127" s="3"/>
      <c r="B127" s="4"/>
      <c r="C127" s="37"/>
      <c r="D127" s="4"/>
      <c r="E127" s="4"/>
    </row>
  </sheetData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40CF3-A9C5-4D9F-9D3A-9D9720A35A1D}">
  <dimension ref="A1:J47"/>
  <sheetViews>
    <sheetView workbookViewId="0">
      <selection sqref="A1:J46"/>
    </sheetView>
  </sheetViews>
  <sheetFormatPr defaultRowHeight="15" customHeight="1"/>
  <cols>
    <col min="1" max="10" width="10.7109375" style="83" customWidth="1"/>
    <col min="11" max="11" width="1.85546875" style="83" customWidth="1"/>
    <col min="12" max="16384" width="9.140625" style="83"/>
  </cols>
  <sheetData>
    <row r="1" spans="1:10" ht="15" customHeight="1">
      <c r="A1" s="90"/>
      <c r="B1" s="102"/>
      <c r="C1" s="102"/>
      <c r="D1" s="90"/>
      <c r="E1" s="90"/>
      <c r="F1" s="90"/>
      <c r="G1" s="90"/>
      <c r="H1" s="90"/>
      <c r="I1" s="90"/>
      <c r="J1" s="90"/>
    </row>
    <row r="2" spans="1:10" s="86" customFormat="1" ht="15" customHeight="1">
      <c r="A2" s="103"/>
      <c r="B2" s="89" t="s">
        <v>259</v>
      </c>
      <c r="C2" s="89"/>
      <c r="D2" s="89"/>
      <c r="E2" s="156" t="s">
        <v>265</v>
      </c>
      <c r="F2" s="156"/>
      <c r="G2" s="156"/>
      <c r="H2" s="156"/>
      <c r="I2" s="156"/>
      <c r="J2" s="103"/>
    </row>
    <row r="3" spans="1:10" s="86" customFormat="1" ht="15" customHeight="1">
      <c r="A3" s="103"/>
      <c r="B3" s="89" t="s">
        <v>258</v>
      </c>
      <c r="C3" s="89"/>
      <c r="D3" s="89"/>
      <c r="E3" s="155" t="s">
        <v>88</v>
      </c>
      <c r="F3" s="155"/>
      <c r="G3" s="155"/>
      <c r="H3" s="155"/>
      <c r="I3" s="155"/>
      <c r="J3" s="103"/>
    </row>
    <row r="4" spans="1:10" s="86" customFormat="1" ht="15" customHeight="1">
      <c r="A4" s="103"/>
      <c r="B4" s="89" t="s">
        <v>257</v>
      </c>
      <c r="C4" s="89"/>
      <c r="D4" s="89"/>
      <c r="E4" s="155" t="s">
        <v>261</v>
      </c>
      <c r="F4" s="155"/>
      <c r="G4" s="155"/>
      <c r="H4" s="155"/>
      <c r="I4" s="155"/>
      <c r="J4" s="103"/>
    </row>
    <row r="5" spans="1:10" s="86" customFormat="1" ht="15" customHeight="1">
      <c r="A5" s="103"/>
      <c r="B5" s="89"/>
      <c r="C5" s="89"/>
      <c r="D5" s="89"/>
      <c r="E5" s="156" t="s">
        <v>262</v>
      </c>
      <c r="F5" s="156"/>
      <c r="G5" s="156"/>
      <c r="H5" s="156"/>
      <c r="I5" s="101"/>
      <c r="J5" s="104"/>
    </row>
    <row r="6" spans="1:10" s="86" customFormat="1" ht="15" customHeight="1">
      <c r="A6" s="103"/>
      <c r="B6" s="89" t="s">
        <v>256</v>
      </c>
      <c r="C6" s="89"/>
      <c r="D6" s="89"/>
      <c r="E6" s="155" t="s">
        <v>255</v>
      </c>
      <c r="F6" s="155"/>
      <c r="G6" s="155"/>
      <c r="H6" s="155"/>
      <c r="I6" s="155"/>
      <c r="J6" s="103"/>
    </row>
    <row r="7" spans="1:10" s="86" customFormat="1" ht="15" customHeight="1">
      <c r="A7" s="103"/>
      <c r="B7" s="89" t="s">
        <v>254</v>
      </c>
      <c r="C7" s="89"/>
      <c r="D7" s="89"/>
      <c r="E7" s="156" t="s">
        <v>260</v>
      </c>
      <c r="F7" s="156"/>
      <c r="G7" s="156"/>
      <c r="H7" s="156"/>
      <c r="I7" s="156"/>
      <c r="J7" s="103"/>
    </row>
    <row r="8" spans="1:10" s="86" customFormat="1" ht="15" customHeight="1">
      <c r="A8" s="103"/>
      <c r="B8" s="89"/>
      <c r="C8" s="89"/>
      <c r="D8" s="89"/>
      <c r="E8" s="89"/>
      <c r="F8" s="89"/>
      <c r="G8" s="89"/>
      <c r="H8" s="89"/>
      <c r="I8" s="89"/>
      <c r="J8" s="103"/>
    </row>
    <row r="9" spans="1:10" s="86" customFormat="1" ht="15" customHeight="1">
      <c r="A9" s="103"/>
      <c r="B9" s="89" t="s">
        <v>253</v>
      </c>
      <c r="C9" s="89"/>
      <c r="D9" s="89"/>
      <c r="E9" s="155" t="s">
        <v>252</v>
      </c>
      <c r="F9" s="155"/>
      <c r="G9" s="155"/>
      <c r="H9" s="155"/>
      <c r="I9" s="155"/>
      <c r="J9" s="103"/>
    </row>
    <row r="10" spans="1:10" s="86" customFormat="1" ht="15" customHeight="1">
      <c r="A10" s="103"/>
      <c r="B10" s="89"/>
      <c r="C10" s="89"/>
      <c r="D10" s="89"/>
      <c r="E10" s="89"/>
      <c r="F10" s="89"/>
      <c r="G10" s="89"/>
      <c r="H10" s="89"/>
      <c r="I10" s="89"/>
      <c r="J10" s="103"/>
    </row>
    <row r="11" spans="1:10" s="86" customFormat="1" ht="15" customHeight="1">
      <c r="A11" s="103"/>
      <c r="B11" s="89"/>
      <c r="C11" s="89"/>
      <c r="D11" s="89"/>
      <c r="E11" s="89"/>
      <c r="F11" s="89"/>
      <c r="G11" s="89"/>
      <c r="H11" s="89"/>
      <c r="I11" s="89"/>
      <c r="J11" s="103"/>
    </row>
    <row r="12" spans="1:10" ht="15" customHeight="1">
      <c r="A12" s="90"/>
      <c r="B12" s="89"/>
      <c r="C12" s="89"/>
      <c r="D12" s="89"/>
      <c r="E12" s="89"/>
      <c r="F12" s="89"/>
      <c r="G12" s="89"/>
      <c r="H12" s="89"/>
      <c r="I12" s="89"/>
      <c r="J12" s="90"/>
    </row>
    <row r="13" spans="1:10" ht="15" customHeight="1">
      <c r="A13" s="90"/>
      <c r="B13" s="90"/>
      <c r="C13" s="90"/>
      <c r="D13" s="90"/>
      <c r="E13" s="90"/>
      <c r="F13" s="90"/>
      <c r="G13" s="90"/>
      <c r="H13" s="90"/>
      <c r="I13" s="90"/>
      <c r="J13" s="90"/>
    </row>
    <row r="14" spans="1:10" ht="15" customHeight="1">
      <c r="A14" s="90"/>
      <c r="B14" s="90"/>
      <c r="C14" s="90"/>
      <c r="D14" s="90"/>
      <c r="E14" s="90"/>
      <c r="F14" s="90"/>
      <c r="G14" s="90"/>
      <c r="H14" s="90"/>
      <c r="I14" s="90"/>
      <c r="J14" s="90"/>
    </row>
    <row r="15" spans="1:10" ht="15" customHeight="1">
      <c r="A15" s="90"/>
      <c r="B15" s="90"/>
      <c r="C15" s="90"/>
      <c r="D15" s="90"/>
      <c r="E15" s="90"/>
      <c r="F15" s="90"/>
      <c r="G15" s="90"/>
      <c r="H15" s="90"/>
      <c r="I15" s="90"/>
      <c r="J15" s="90"/>
    </row>
    <row r="16" spans="1:10" ht="15" customHeight="1">
      <c r="A16" s="90"/>
      <c r="B16" s="90"/>
      <c r="C16" s="90"/>
      <c r="D16" s="90"/>
      <c r="E16" s="90"/>
      <c r="F16" s="90"/>
      <c r="G16" s="90"/>
      <c r="H16" s="90"/>
      <c r="I16" s="90"/>
      <c r="J16" s="90"/>
    </row>
    <row r="17" spans="1:10" ht="15" customHeight="1">
      <c r="A17" s="90"/>
      <c r="B17" s="90"/>
      <c r="C17" s="90"/>
      <c r="D17" s="90"/>
      <c r="E17" s="90"/>
      <c r="F17" s="90"/>
      <c r="G17" s="90"/>
      <c r="H17" s="90"/>
      <c r="I17" s="90"/>
      <c r="J17" s="90"/>
    </row>
    <row r="18" spans="1:10" ht="15" customHeight="1">
      <c r="A18" s="90"/>
      <c r="B18" s="90"/>
      <c r="C18" s="90"/>
      <c r="D18" s="90"/>
      <c r="E18" s="90"/>
      <c r="F18" s="90"/>
      <c r="G18" s="90"/>
      <c r="H18" s="90"/>
      <c r="I18" s="90"/>
      <c r="J18" s="90"/>
    </row>
    <row r="19" spans="1:10" ht="15" customHeight="1">
      <c r="A19" s="90"/>
      <c r="B19" s="90"/>
      <c r="C19" s="90"/>
      <c r="D19" s="90"/>
      <c r="E19" s="90"/>
      <c r="F19" s="90"/>
      <c r="G19" s="90"/>
      <c r="H19" s="90"/>
      <c r="I19" s="90"/>
      <c r="J19" s="90"/>
    </row>
    <row r="20" spans="1:10" ht="15" customHeight="1">
      <c r="A20" s="90"/>
      <c r="B20" s="90"/>
      <c r="C20" s="90"/>
      <c r="D20" s="90"/>
      <c r="E20" s="90"/>
      <c r="F20" s="90"/>
      <c r="G20" s="90"/>
      <c r="H20" s="90"/>
      <c r="I20" s="90"/>
      <c r="J20" s="90"/>
    </row>
    <row r="21" spans="1:10" ht="15" customHeight="1">
      <c r="A21" s="90"/>
      <c r="B21" s="90"/>
      <c r="C21" s="90"/>
      <c r="D21" s="90"/>
      <c r="E21" s="90"/>
      <c r="F21" s="90"/>
      <c r="G21" s="90"/>
      <c r="H21" s="90"/>
      <c r="I21" s="90"/>
      <c r="J21" s="90"/>
    </row>
    <row r="22" spans="1:10" ht="15" customHeight="1">
      <c r="A22" s="90"/>
      <c r="B22" s="90"/>
      <c r="C22" s="90"/>
      <c r="D22" s="90"/>
      <c r="E22" s="90"/>
      <c r="F22" s="90"/>
      <c r="G22" s="90"/>
      <c r="H22" s="90"/>
      <c r="I22" s="90"/>
      <c r="J22" s="90"/>
    </row>
    <row r="23" spans="1:10" ht="15" customHeight="1">
      <c r="A23" s="90"/>
      <c r="B23" s="90"/>
      <c r="C23" s="90"/>
      <c r="D23" s="90"/>
      <c r="E23" s="90"/>
      <c r="F23" s="90"/>
      <c r="G23" s="90"/>
      <c r="H23" s="90"/>
      <c r="I23" s="90"/>
      <c r="J23" s="90"/>
    </row>
    <row r="24" spans="1:10" ht="33">
      <c r="A24" s="159" t="s">
        <v>251</v>
      </c>
      <c r="B24" s="159"/>
      <c r="C24" s="159"/>
      <c r="D24" s="159"/>
      <c r="E24" s="159"/>
      <c r="F24" s="159"/>
      <c r="G24" s="159"/>
      <c r="H24" s="159"/>
      <c r="I24" s="159"/>
      <c r="J24" s="159"/>
    </row>
    <row r="25" spans="1:10" ht="15" customHeight="1">
      <c r="A25" s="160" t="s">
        <v>273</v>
      </c>
      <c r="B25" s="160"/>
      <c r="C25" s="160"/>
      <c r="D25" s="160"/>
      <c r="E25" s="160"/>
      <c r="F25" s="160"/>
      <c r="G25" s="160"/>
      <c r="H25" s="160"/>
      <c r="I25" s="160"/>
      <c r="J25" s="160"/>
    </row>
    <row r="26" spans="1:10" ht="15" customHeight="1">
      <c r="A26" s="160" t="s">
        <v>274</v>
      </c>
      <c r="B26" s="160"/>
      <c r="C26" s="160"/>
      <c r="D26" s="160"/>
      <c r="E26" s="160"/>
      <c r="F26" s="160"/>
      <c r="G26" s="160"/>
      <c r="H26" s="160"/>
      <c r="I26" s="160"/>
      <c r="J26" s="160"/>
    </row>
    <row r="27" spans="1:10" ht="15" customHeight="1">
      <c r="A27" s="90"/>
      <c r="B27" s="90"/>
      <c r="C27" s="90"/>
      <c r="D27" s="90"/>
      <c r="E27" s="90"/>
      <c r="F27" s="90"/>
      <c r="G27" s="90"/>
      <c r="H27" s="90"/>
      <c r="I27" s="90"/>
      <c r="J27" s="90"/>
    </row>
    <row r="28" spans="1:10" ht="15" customHeight="1">
      <c r="A28" s="90"/>
      <c r="B28" s="90"/>
      <c r="C28" s="90"/>
      <c r="D28" s="90"/>
      <c r="E28" s="90"/>
      <c r="F28" s="90"/>
      <c r="G28" s="90"/>
      <c r="H28" s="90"/>
      <c r="I28" s="90"/>
      <c r="J28" s="90"/>
    </row>
    <row r="29" spans="1:10" ht="33">
      <c r="A29" s="159" t="s">
        <v>267</v>
      </c>
      <c r="B29" s="159"/>
      <c r="C29" s="159"/>
      <c r="D29" s="159"/>
      <c r="E29" s="159"/>
      <c r="F29" s="159"/>
      <c r="G29" s="159"/>
      <c r="H29" s="159"/>
      <c r="I29" s="159"/>
      <c r="J29" s="159"/>
    </row>
    <row r="30" spans="1:10" ht="15" customHeight="1">
      <c r="A30" s="90"/>
      <c r="B30" s="90"/>
      <c r="C30" s="90"/>
      <c r="D30" s="90"/>
      <c r="E30" s="90"/>
      <c r="F30" s="90"/>
      <c r="G30" s="90"/>
      <c r="H30" s="90"/>
      <c r="I30" s="90"/>
      <c r="J30" s="90"/>
    </row>
    <row r="31" spans="1:10" ht="15" customHeight="1">
      <c r="A31" s="90"/>
      <c r="B31" s="90"/>
      <c r="C31" s="90"/>
      <c r="D31" s="90"/>
      <c r="E31" s="90"/>
      <c r="F31" s="90"/>
      <c r="G31" s="90"/>
      <c r="H31" s="90"/>
      <c r="I31" s="90"/>
      <c r="J31" s="90"/>
    </row>
    <row r="32" spans="1:10" ht="15" customHeight="1">
      <c r="A32" s="90"/>
      <c r="B32" s="90"/>
      <c r="C32" s="90"/>
      <c r="D32" s="90"/>
      <c r="E32" s="90"/>
      <c r="F32" s="90"/>
      <c r="G32" s="90"/>
      <c r="H32" s="90"/>
      <c r="I32" s="90"/>
      <c r="J32" s="90"/>
    </row>
    <row r="33" spans="1:10" ht="15" customHeight="1">
      <c r="A33" s="90"/>
      <c r="B33" s="90"/>
      <c r="C33" s="90"/>
      <c r="D33" s="90"/>
      <c r="E33" s="90"/>
      <c r="F33" s="90"/>
      <c r="G33" s="90"/>
      <c r="H33" s="90"/>
      <c r="I33" s="90"/>
      <c r="J33" s="90"/>
    </row>
    <row r="34" spans="1:10" ht="15" customHeight="1">
      <c r="A34" s="90"/>
      <c r="B34" s="90"/>
      <c r="C34" s="90"/>
      <c r="D34" s="90"/>
      <c r="E34" s="90"/>
      <c r="F34" s="90"/>
      <c r="G34" s="90"/>
      <c r="H34" s="90"/>
      <c r="I34" s="90"/>
      <c r="J34" s="90"/>
    </row>
    <row r="35" spans="1:10" ht="15" customHeight="1">
      <c r="A35" s="90"/>
      <c r="B35" s="89"/>
      <c r="C35" s="89"/>
      <c r="D35" s="89"/>
      <c r="E35" s="89"/>
      <c r="F35" s="89"/>
      <c r="G35" s="89"/>
      <c r="H35" s="89"/>
      <c r="I35" s="89"/>
      <c r="J35" s="90"/>
    </row>
    <row r="36" spans="1:10" ht="15" customHeight="1">
      <c r="A36" s="90"/>
      <c r="B36" s="89"/>
      <c r="C36" s="89"/>
      <c r="D36" s="89"/>
      <c r="E36" s="89"/>
      <c r="F36" s="89"/>
      <c r="G36" s="89"/>
      <c r="H36" s="89"/>
      <c r="I36" s="89"/>
      <c r="J36" s="90"/>
    </row>
    <row r="37" spans="1:10" s="86" customFormat="1" ht="15" customHeight="1">
      <c r="A37" s="103"/>
      <c r="B37" s="162" t="s">
        <v>250</v>
      </c>
      <c r="C37" s="162"/>
      <c r="D37" s="162"/>
      <c r="E37" s="162"/>
      <c r="F37" s="162"/>
      <c r="G37" s="161" t="s">
        <v>276</v>
      </c>
      <c r="H37" s="161"/>
      <c r="I37" s="89"/>
      <c r="J37" s="103"/>
    </row>
    <row r="38" spans="1:10" s="86" customFormat="1" ht="15" customHeight="1">
      <c r="A38" s="103"/>
      <c r="B38" s="162" t="s">
        <v>249</v>
      </c>
      <c r="C38" s="162"/>
      <c r="D38" s="162"/>
      <c r="E38" s="162"/>
      <c r="F38" s="162"/>
      <c r="G38" s="161" t="s">
        <v>277</v>
      </c>
      <c r="H38" s="161"/>
      <c r="I38" s="89"/>
      <c r="J38" s="103"/>
    </row>
    <row r="39" spans="1:10" s="86" customFormat="1" ht="15" customHeight="1">
      <c r="A39" s="103"/>
      <c r="B39" s="162" t="s">
        <v>248</v>
      </c>
      <c r="C39" s="162"/>
      <c r="D39" s="162"/>
      <c r="E39" s="162"/>
      <c r="F39" s="162"/>
      <c r="G39" s="161" t="s">
        <v>246</v>
      </c>
      <c r="H39" s="161"/>
      <c r="I39" s="89"/>
      <c r="J39" s="103"/>
    </row>
    <row r="40" spans="1:10" s="86" customFormat="1" ht="15" customHeight="1">
      <c r="A40" s="103"/>
      <c r="B40" s="162" t="s">
        <v>247</v>
      </c>
      <c r="C40" s="162"/>
      <c r="D40" s="162"/>
      <c r="E40" s="162"/>
      <c r="F40" s="162"/>
      <c r="G40" s="161" t="s">
        <v>246</v>
      </c>
      <c r="H40" s="161"/>
      <c r="I40" s="89"/>
      <c r="J40" s="103"/>
    </row>
    <row r="41" spans="1:10" ht="15" customHeight="1">
      <c r="A41" s="90"/>
      <c r="B41" s="143"/>
      <c r="C41" s="89"/>
      <c r="D41" s="89"/>
      <c r="E41" s="89"/>
      <c r="F41" s="89"/>
      <c r="G41" s="89"/>
      <c r="H41" s="89"/>
      <c r="I41" s="89"/>
      <c r="J41" s="90"/>
    </row>
    <row r="42" spans="1:10" s="87" customFormat="1" ht="15" customHeight="1">
      <c r="A42" s="102"/>
      <c r="B42" s="162" t="s">
        <v>279</v>
      </c>
      <c r="C42" s="162"/>
      <c r="D42" s="162"/>
      <c r="E42" s="162"/>
      <c r="F42" s="91" t="s">
        <v>245</v>
      </c>
      <c r="G42" s="163" t="s">
        <v>268</v>
      </c>
      <c r="H42" s="158"/>
      <c r="I42" s="89"/>
      <c r="J42" s="102"/>
    </row>
    <row r="43" spans="1:10" s="87" customFormat="1" ht="15" customHeight="1">
      <c r="A43" s="102"/>
      <c r="B43" s="143"/>
      <c r="C43" s="89"/>
      <c r="D43" s="89"/>
      <c r="E43" s="89"/>
      <c r="F43" s="91" t="s">
        <v>244</v>
      </c>
      <c r="G43" s="157" t="s">
        <v>269</v>
      </c>
      <c r="H43" s="158"/>
      <c r="I43" s="89"/>
      <c r="J43" s="102"/>
    </row>
    <row r="44" spans="1:10" s="87" customFormat="1" ht="15" customHeight="1">
      <c r="A44" s="102"/>
      <c r="B44" s="143"/>
      <c r="C44" s="89"/>
      <c r="D44" s="89"/>
      <c r="E44" s="89"/>
      <c r="F44" s="91"/>
      <c r="G44" s="91"/>
      <c r="H44" s="91"/>
      <c r="I44" s="89"/>
      <c r="J44" s="102"/>
    </row>
    <row r="45" spans="1:10" s="87" customFormat="1" ht="15" customHeight="1">
      <c r="A45" s="102"/>
      <c r="B45" s="162" t="s">
        <v>285</v>
      </c>
      <c r="C45" s="162"/>
      <c r="D45" s="162"/>
      <c r="E45" s="162"/>
      <c r="F45" s="89"/>
      <c r="G45" s="164" t="s">
        <v>284</v>
      </c>
      <c r="H45" s="164"/>
      <c r="I45" s="89"/>
      <c r="J45" s="102"/>
    </row>
    <row r="46" spans="1:10" ht="15" customHeight="1">
      <c r="A46" s="90"/>
      <c r="B46" s="89"/>
      <c r="C46" s="89"/>
      <c r="D46" s="89"/>
      <c r="E46" s="89"/>
      <c r="F46" s="89"/>
      <c r="G46" s="89"/>
      <c r="H46" s="89"/>
      <c r="I46" s="89"/>
      <c r="J46" s="90"/>
    </row>
    <row r="47" spans="1:10" ht="15" customHeight="1">
      <c r="B47" s="88"/>
      <c r="C47" s="88"/>
      <c r="D47" s="88"/>
      <c r="E47" s="88"/>
      <c r="F47" s="88"/>
      <c r="G47" s="88"/>
      <c r="H47" s="88"/>
      <c r="I47" s="88"/>
    </row>
  </sheetData>
  <mergeCells count="24">
    <mergeCell ref="G40:H40"/>
    <mergeCell ref="G42:H42"/>
    <mergeCell ref="G45:H45"/>
    <mergeCell ref="A24:J24"/>
    <mergeCell ref="G37:H37"/>
    <mergeCell ref="B45:E45"/>
    <mergeCell ref="B38:F38"/>
    <mergeCell ref="B37:F37"/>
    <mergeCell ref="E3:I3"/>
    <mergeCell ref="E2:I2"/>
    <mergeCell ref="E4:I4"/>
    <mergeCell ref="G43:H43"/>
    <mergeCell ref="A29:J29"/>
    <mergeCell ref="A26:J26"/>
    <mergeCell ref="A25:J25"/>
    <mergeCell ref="E5:H5"/>
    <mergeCell ref="E9:I9"/>
    <mergeCell ref="E7:I7"/>
    <mergeCell ref="E6:I6"/>
    <mergeCell ref="G38:H38"/>
    <mergeCell ref="G39:H39"/>
    <mergeCell ref="B42:E42"/>
    <mergeCell ref="B40:F40"/>
    <mergeCell ref="B39:F39"/>
  </mergeCells>
  <printOptions horizontalCentered="1" verticalCentered="1"/>
  <pageMargins left="0" right="0" top="0" bottom="0" header="0.511811023622047" footer="0.511811023622047"/>
  <pageSetup orientation="portrait" horizontalDpi="4294967295" vertic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0213B-8C73-4DE0-BC3C-04B591C36E29}">
  <dimension ref="B1:F72"/>
  <sheetViews>
    <sheetView showGridLines="0" topLeftCell="A52" zoomScale="120" zoomScaleNormal="120" workbookViewId="0">
      <selection sqref="A1:J46"/>
    </sheetView>
  </sheetViews>
  <sheetFormatPr defaultRowHeight="15"/>
  <cols>
    <col min="1" max="1" width="9.7109375" style="22" customWidth="1"/>
    <col min="2" max="2" width="78" style="22" bestFit="1" customWidth="1"/>
    <col min="3" max="3" width="15.7109375" style="22" customWidth="1"/>
    <col min="4" max="4" width="2.7109375" style="22" customWidth="1"/>
    <col min="5" max="5" width="15.7109375" style="22" customWidth="1"/>
    <col min="6" max="6" width="11.5703125" style="22" customWidth="1"/>
    <col min="7" max="16384" width="9.140625" style="22"/>
  </cols>
  <sheetData>
    <row r="1" spans="2:5">
      <c r="B1" s="20" t="s">
        <v>270</v>
      </c>
    </row>
    <row r="2" spans="2:5">
      <c r="B2" s="23" t="s">
        <v>87</v>
      </c>
    </row>
    <row r="3" spans="2:5">
      <c r="B3" s="23" t="s">
        <v>88</v>
      </c>
    </row>
    <row r="4" spans="2:5">
      <c r="B4" s="23" t="s">
        <v>86</v>
      </c>
    </row>
    <row r="5" spans="2:5">
      <c r="B5" s="20"/>
      <c r="C5" s="26"/>
      <c r="D5" s="26"/>
      <c r="E5" s="26"/>
    </row>
    <row r="6" spans="2:5">
      <c r="B6" s="23"/>
      <c r="C6" s="26"/>
      <c r="D6" s="26"/>
      <c r="E6" s="26"/>
    </row>
    <row r="7" spans="2:5">
      <c r="B7" s="165" t="s">
        <v>266</v>
      </c>
      <c r="C7" s="2" t="s">
        <v>8</v>
      </c>
      <c r="D7" s="2"/>
      <c r="E7" s="2" t="s">
        <v>8</v>
      </c>
    </row>
    <row r="8" spans="2:5" ht="14.1" customHeight="1">
      <c r="B8" s="165"/>
      <c r="C8" s="2" t="s">
        <v>7</v>
      </c>
      <c r="D8" s="2"/>
      <c r="E8" s="2" t="s">
        <v>6</v>
      </c>
    </row>
    <row r="9" spans="2:5" ht="14.1" customHeight="1">
      <c r="B9" s="18"/>
      <c r="C9" s="19">
        <v>2021</v>
      </c>
      <c r="D9" s="19"/>
      <c r="E9" s="19">
        <v>2020</v>
      </c>
    </row>
    <row r="10" spans="2:5" ht="14.1" customHeight="1">
      <c r="B10" s="27" t="s">
        <v>187</v>
      </c>
      <c r="C10" s="48"/>
      <c r="D10" s="48"/>
      <c r="E10" s="48"/>
    </row>
    <row r="11" spans="2:5" ht="14.1" customHeight="1">
      <c r="B11" s="33" t="s">
        <v>186</v>
      </c>
      <c r="C11" s="31">
        <v>5414852</v>
      </c>
      <c r="D11" s="31"/>
      <c r="E11" s="31">
        <v>5242377</v>
      </c>
    </row>
    <row r="12" spans="2:5" ht="14.1" customHeight="1">
      <c r="B12" s="49" t="s">
        <v>185</v>
      </c>
      <c r="C12" s="31"/>
      <c r="D12" s="31"/>
      <c r="E12" s="31"/>
    </row>
    <row r="13" spans="2:5" ht="14.1" customHeight="1">
      <c r="B13" s="50" t="s">
        <v>184</v>
      </c>
      <c r="C13" s="31"/>
      <c r="D13" s="31"/>
      <c r="E13" s="31"/>
    </row>
    <row r="14" spans="2:5" ht="14.1" customHeight="1">
      <c r="B14" s="126" t="s">
        <v>183</v>
      </c>
      <c r="C14" s="31"/>
      <c r="D14" s="31"/>
      <c r="E14" s="31"/>
    </row>
    <row r="15" spans="2:5">
      <c r="B15" s="51" t="s">
        <v>122</v>
      </c>
      <c r="C15" s="31">
        <f>-'2-Pasqyra e Perform. (natyra)'!B26</f>
        <v>8278568</v>
      </c>
      <c r="D15" s="31"/>
      <c r="E15" s="31">
        <v>8800361</v>
      </c>
    </row>
    <row r="16" spans="2:5">
      <c r="B16" s="50" t="s">
        <v>123</v>
      </c>
      <c r="C16" s="31"/>
      <c r="D16" s="31"/>
      <c r="E16" s="31"/>
    </row>
    <row r="17" spans="2:5">
      <c r="B17" s="50" t="s">
        <v>182</v>
      </c>
      <c r="C17" s="31"/>
      <c r="D17" s="31"/>
      <c r="E17" s="31"/>
    </row>
    <row r="18" spans="2:5">
      <c r="B18" s="50" t="s">
        <v>181</v>
      </c>
      <c r="C18" s="31"/>
      <c r="D18" s="31"/>
      <c r="E18" s="31"/>
    </row>
    <row r="19" spans="2:5">
      <c r="B19" s="50" t="s">
        <v>180</v>
      </c>
      <c r="C19" s="31"/>
      <c r="D19" s="31"/>
      <c r="E19" s="31"/>
    </row>
    <row r="20" spans="2:5">
      <c r="B20" s="50" t="s">
        <v>179</v>
      </c>
      <c r="C20" s="31"/>
      <c r="D20" s="31"/>
      <c r="E20" s="31"/>
    </row>
    <row r="21" spans="2:5">
      <c r="B21" s="50" t="s">
        <v>178</v>
      </c>
      <c r="C21" s="31"/>
      <c r="D21" s="31"/>
      <c r="E21" s="31"/>
    </row>
    <row r="22" spans="2:5">
      <c r="B22" s="50" t="s">
        <v>147</v>
      </c>
      <c r="C22" s="31"/>
      <c r="D22" s="31"/>
      <c r="E22" s="31"/>
    </row>
    <row r="23" spans="2:5">
      <c r="B23" s="50" t="s">
        <v>147</v>
      </c>
      <c r="C23" s="31"/>
      <c r="D23" s="31"/>
      <c r="E23" s="31"/>
    </row>
    <row r="24" spans="2:5">
      <c r="B24" s="50"/>
      <c r="C24" s="31"/>
      <c r="D24" s="31"/>
      <c r="E24" s="31"/>
    </row>
    <row r="25" spans="2:5" ht="14.1" customHeight="1">
      <c r="B25" s="33" t="s">
        <v>177</v>
      </c>
      <c r="C25" s="31"/>
      <c r="D25" s="31"/>
      <c r="E25" s="31"/>
    </row>
    <row r="26" spans="2:5" ht="14.1" customHeight="1">
      <c r="B26" s="50" t="s">
        <v>176</v>
      </c>
      <c r="C26" s="31"/>
      <c r="D26" s="31"/>
      <c r="E26" s="31"/>
    </row>
    <row r="27" spans="2:5">
      <c r="B27" s="50" t="s">
        <v>175</v>
      </c>
      <c r="C27" s="31"/>
      <c r="D27" s="31"/>
      <c r="E27" s="31"/>
    </row>
    <row r="28" spans="2:5">
      <c r="B28" s="50" t="s">
        <v>174</v>
      </c>
      <c r="C28" s="31"/>
      <c r="D28" s="31"/>
      <c r="E28" s="31"/>
    </row>
    <row r="29" spans="2:5">
      <c r="B29" s="50" t="s">
        <v>147</v>
      </c>
      <c r="C29" s="31"/>
      <c r="D29" s="31"/>
      <c r="E29" s="31"/>
    </row>
    <row r="30" spans="2:5">
      <c r="B30" s="50"/>
      <c r="C30" s="31"/>
      <c r="D30" s="31"/>
      <c r="E30" s="31"/>
    </row>
    <row r="31" spans="2:5" ht="14.1" customHeight="1">
      <c r="B31" s="33" t="s">
        <v>173</v>
      </c>
      <c r="C31" s="31"/>
      <c r="D31" s="31"/>
      <c r="E31" s="31"/>
    </row>
    <row r="32" spans="2:5">
      <c r="B32" s="50" t="s">
        <v>172</v>
      </c>
      <c r="C32" s="31">
        <f>'1-Pasqyra e Pozicioni Financiar'!D18+'1-Pasqyra e Pozicioni Financiar'!D21+'1-Pasqyra e Pozicioni Financiar'!D31-'1-Pasqyra e Pozicioni Financiar'!B18-'1-Pasqyra e Pozicioni Financiar'!B21-'1-Pasqyra e Pozicioni Financiar'!B31</f>
        <v>-381121</v>
      </c>
      <c r="D32" s="31"/>
      <c r="E32" s="31">
        <v>17496994</v>
      </c>
    </row>
    <row r="33" spans="2:5" ht="14.25" customHeight="1">
      <c r="B33" s="50" t="s">
        <v>171</v>
      </c>
      <c r="C33" s="31"/>
      <c r="D33" s="31"/>
      <c r="E33" s="31"/>
    </row>
    <row r="34" spans="2:5" ht="14.25" customHeight="1">
      <c r="B34" s="50" t="s">
        <v>170</v>
      </c>
      <c r="C34" s="31">
        <f>'1-Pasqyra e Pozicioni Financiar'!B62+'1-Pasqyra e Pozicioni Financiar'!B65+'1-Pasqyra e Pozicioni Financiar'!B70+'1-Pasqyra e Pozicioni Financiar'!B71-'1-Pasqyra e Pozicioni Financiar'!D62-'1-Pasqyra e Pozicioni Financiar'!D65-'1-Pasqyra e Pozicioni Financiar'!D70-'1-Pasqyra e Pozicioni Financiar'!D71</f>
        <v>-4401703</v>
      </c>
      <c r="D34" s="31"/>
      <c r="E34" s="31">
        <v>-25608791</v>
      </c>
    </row>
    <row r="35" spans="2:5">
      <c r="B35" s="50" t="s">
        <v>169</v>
      </c>
      <c r="C35" s="31">
        <f>'1-Pasqyra e Pozicioni Financiar'!B69-'1-Pasqyra e Pozicioni Financiar'!D69</f>
        <v>226649</v>
      </c>
      <c r="D35" s="31"/>
      <c r="E35" s="31">
        <v>-703167</v>
      </c>
    </row>
    <row r="36" spans="2:5" ht="14.1" customHeight="1">
      <c r="B36" s="50" t="s">
        <v>147</v>
      </c>
      <c r="C36" s="31">
        <f>'1-Pasqyra e Pozicioni Financiar'!B73-'1-Pasqyra e Pozicioni Financiar'!D73</f>
        <v>2658065</v>
      </c>
      <c r="D36" s="31"/>
      <c r="E36" s="31"/>
    </row>
    <row r="37" spans="2:5">
      <c r="B37" s="27" t="s">
        <v>168</v>
      </c>
      <c r="C37" s="32">
        <f>SUM(C11:C36)</f>
        <v>11795310</v>
      </c>
      <c r="D37" s="29"/>
      <c r="E37" s="32">
        <f>SUM(E11:E36)</f>
        <v>5227774</v>
      </c>
    </row>
    <row r="38" spans="2:5">
      <c r="B38" s="52"/>
      <c r="C38" s="31"/>
      <c r="D38" s="31"/>
      <c r="E38" s="31"/>
    </row>
    <row r="39" spans="2:5">
      <c r="B39" s="27" t="s">
        <v>167</v>
      </c>
      <c r="C39" s="31"/>
      <c r="D39" s="31"/>
      <c r="E39" s="31"/>
    </row>
    <row r="40" spans="2:5" ht="14.1" customHeight="1">
      <c r="B40" s="50" t="s">
        <v>166</v>
      </c>
      <c r="C40" s="31"/>
      <c r="D40" s="31"/>
      <c r="E40" s="31"/>
    </row>
    <row r="41" spans="2:5">
      <c r="B41" s="50" t="s">
        <v>165</v>
      </c>
      <c r="C41" s="31"/>
      <c r="D41" s="31"/>
      <c r="E41" s="31"/>
    </row>
    <row r="42" spans="2:5" ht="14.1" customHeight="1">
      <c r="B42" s="126" t="s">
        <v>164</v>
      </c>
      <c r="C42" s="31"/>
      <c r="D42" s="31"/>
      <c r="E42" s="31"/>
    </row>
    <row r="43" spans="2:5">
      <c r="B43" s="126" t="s">
        <v>163</v>
      </c>
      <c r="C43" s="31"/>
      <c r="D43" s="31"/>
      <c r="E43" s="31"/>
    </row>
    <row r="44" spans="2:5">
      <c r="B44" s="50" t="s">
        <v>162</v>
      </c>
      <c r="C44" s="31">
        <v>-2136232</v>
      </c>
      <c r="D44" s="31"/>
      <c r="E44" s="31">
        <v>0</v>
      </c>
    </row>
    <row r="45" spans="2:5">
      <c r="B45" s="50" t="s">
        <v>161</v>
      </c>
      <c r="C45" s="31"/>
      <c r="D45" s="31"/>
      <c r="E45" s="31"/>
    </row>
    <row r="46" spans="2:5">
      <c r="B46" s="53" t="s">
        <v>206</v>
      </c>
      <c r="C46" s="31">
        <v>0</v>
      </c>
      <c r="D46" s="31"/>
      <c r="E46" s="31">
        <v>0</v>
      </c>
    </row>
    <row r="47" spans="2:5" ht="14.1" customHeight="1">
      <c r="B47" s="50" t="s">
        <v>160</v>
      </c>
      <c r="C47" s="31"/>
      <c r="D47" s="31"/>
      <c r="E47" s="31"/>
    </row>
    <row r="48" spans="2:5" ht="14.1" customHeight="1">
      <c r="B48" s="50" t="s">
        <v>147</v>
      </c>
      <c r="C48" s="31"/>
      <c r="D48" s="31"/>
      <c r="E48" s="31"/>
    </row>
    <row r="49" spans="2:5" ht="14.1" customHeight="1">
      <c r="B49" s="27" t="s">
        <v>159</v>
      </c>
      <c r="C49" s="32">
        <f>SUM(C40:C48)</f>
        <v>-2136232</v>
      </c>
      <c r="D49" s="29"/>
      <c r="E49" s="32">
        <f>SUM(E40:E48)</f>
        <v>0</v>
      </c>
    </row>
    <row r="50" spans="2:5" ht="14.1" customHeight="1">
      <c r="B50" s="52"/>
      <c r="C50" s="31"/>
      <c r="D50" s="31"/>
      <c r="E50" s="31"/>
    </row>
    <row r="51" spans="2:5" ht="14.1" customHeight="1">
      <c r="B51" s="27" t="s">
        <v>158</v>
      </c>
      <c r="C51" s="31"/>
      <c r="D51" s="31"/>
      <c r="E51" s="31"/>
    </row>
    <row r="52" spans="2:5" ht="14.1" customHeight="1">
      <c r="B52" s="50" t="s">
        <v>157</v>
      </c>
      <c r="C52" s="31"/>
      <c r="D52" s="31"/>
      <c r="E52" s="31"/>
    </row>
    <row r="53" spans="2:5" ht="14.1" customHeight="1">
      <c r="B53" s="50" t="s">
        <v>156</v>
      </c>
      <c r="C53" s="31"/>
      <c r="D53" s="31"/>
      <c r="E53" s="31"/>
    </row>
    <row r="54" spans="2:5" ht="14.1" customHeight="1">
      <c r="B54" s="50" t="s">
        <v>155</v>
      </c>
      <c r="C54" s="31">
        <f>'1-Pasqyra e Pozicioni Financiar'!B79-'1-Pasqyra e Pozicioni Financiar'!D79</f>
        <v>-4173196</v>
      </c>
      <c r="D54" s="31"/>
      <c r="E54" s="31">
        <v>-4484204</v>
      </c>
    </row>
    <row r="55" spans="2:5" ht="14.1" customHeight="1">
      <c r="B55" s="50" t="s">
        <v>154</v>
      </c>
      <c r="C55" s="31"/>
      <c r="D55" s="31"/>
      <c r="E55" s="31"/>
    </row>
    <row r="56" spans="2:5" ht="14.1" customHeight="1">
      <c r="B56" s="50" t="s">
        <v>153</v>
      </c>
      <c r="C56" s="31"/>
      <c r="D56" s="31"/>
      <c r="E56" s="31"/>
    </row>
    <row r="57" spans="2:5" ht="14.1" customHeight="1">
      <c r="B57" s="50" t="s">
        <v>152</v>
      </c>
      <c r="C57" s="31"/>
      <c r="D57" s="31"/>
      <c r="E57" s="31"/>
    </row>
    <row r="58" spans="2:5" ht="14.1" customHeight="1">
      <c r="B58" s="50" t="s">
        <v>151</v>
      </c>
      <c r="C58" s="31"/>
      <c r="D58" s="31"/>
      <c r="E58" s="31"/>
    </row>
    <row r="59" spans="2:5" ht="14.1" customHeight="1">
      <c r="B59" s="50" t="s">
        <v>150</v>
      </c>
      <c r="C59" s="31"/>
      <c r="D59" s="31"/>
      <c r="E59" s="31"/>
    </row>
    <row r="60" spans="2:5" ht="15" customHeight="1">
      <c r="B60" s="50" t="s">
        <v>149</v>
      </c>
      <c r="C60" s="31"/>
      <c r="D60" s="31"/>
      <c r="E60" s="31"/>
    </row>
    <row r="61" spans="2:5" ht="14.1" customHeight="1">
      <c r="B61" s="53" t="s">
        <v>89</v>
      </c>
      <c r="C61" s="31"/>
      <c r="D61" s="31"/>
      <c r="E61" s="31">
        <v>0</v>
      </c>
    </row>
    <row r="62" spans="2:5" ht="14.1" customHeight="1">
      <c r="B62" s="50" t="s">
        <v>148</v>
      </c>
      <c r="C62" s="31"/>
      <c r="D62" s="31"/>
      <c r="E62" s="31"/>
    </row>
    <row r="63" spans="2:5" ht="14.1" customHeight="1">
      <c r="B63" s="50" t="s">
        <v>147</v>
      </c>
      <c r="C63" s="31"/>
      <c r="D63" s="31"/>
      <c r="E63" s="31"/>
    </row>
    <row r="64" spans="2:5" ht="14.1" customHeight="1">
      <c r="B64" s="27" t="s">
        <v>146</v>
      </c>
      <c r="C64" s="32">
        <f>SUM(C52:C63)</f>
        <v>-4173196</v>
      </c>
      <c r="D64" s="29"/>
      <c r="E64" s="32">
        <f>SUM(E52:E63)</f>
        <v>-4484204</v>
      </c>
    </row>
    <row r="65" spans="2:6" ht="14.1" customHeight="1">
      <c r="B65" s="52"/>
      <c r="C65" s="31"/>
      <c r="D65" s="31"/>
      <c r="E65" s="31"/>
    </row>
    <row r="66" spans="2:6" ht="14.1" customHeight="1">
      <c r="B66" s="27" t="s">
        <v>145</v>
      </c>
      <c r="C66" s="54">
        <f>C37+C49+C64</f>
        <v>5485882</v>
      </c>
      <c r="D66" s="29"/>
      <c r="E66" s="54">
        <f>E37+E49+E64</f>
        <v>743570</v>
      </c>
    </row>
    <row r="67" spans="2:6">
      <c r="B67" s="50" t="s">
        <v>144</v>
      </c>
      <c r="C67" s="31">
        <f>E69</f>
        <v>2512881</v>
      </c>
      <c r="D67" s="31"/>
      <c r="E67" s="31">
        <v>1769311</v>
      </c>
    </row>
    <row r="68" spans="2:6">
      <c r="B68" s="50" t="s">
        <v>143</v>
      </c>
      <c r="C68" s="31"/>
      <c r="D68" s="31"/>
      <c r="E68" s="31"/>
    </row>
    <row r="69" spans="2:6" ht="15.75" thickBot="1">
      <c r="B69" s="55" t="s">
        <v>142</v>
      </c>
      <c r="C69" s="56">
        <f>SUM(C66:C68)</f>
        <v>7998763</v>
      </c>
      <c r="D69" s="57"/>
      <c r="E69" s="56">
        <f>SUM(E66:E68)</f>
        <v>2512881</v>
      </c>
    </row>
    <row r="70" spans="2:6" ht="15.75" thickTop="1"/>
    <row r="72" spans="2:6">
      <c r="B72" s="1" t="s">
        <v>5</v>
      </c>
      <c r="C72" s="111">
        <f>C69-'1-Pasqyra e Pozicioni Financiar'!B11</f>
        <v>0</v>
      </c>
      <c r="D72" s="111"/>
      <c r="E72" s="111">
        <f>E69-'1-Pasqyra e Pozicioni Financiar'!D11</f>
        <v>0</v>
      </c>
      <c r="F72" s="1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C4601-E043-44E5-BB46-49B5F96EC8FA}">
  <sheetPr>
    <tabColor theme="0"/>
  </sheetPr>
  <dimension ref="A1:L41"/>
  <sheetViews>
    <sheetView topLeftCell="A7" zoomScale="90" zoomScaleNormal="90" workbookViewId="0">
      <selection sqref="A1:J46"/>
    </sheetView>
  </sheetViews>
  <sheetFormatPr defaultRowHeight="15"/>
  <cols>
    <col min="1" max="1" width="78.7109375" style="42" customWidth="1"/>
    <col min="2" max="11" width="15.7109375" style="42" customWidth="1"/>
    <col min="12" max="16384" width="9.140625" style="42"/>
  </cols>
  <sheetData>
    <row r="1" spans="1:12">
      <c r="A1" s="20" t="s">
        <v>270</v>
      </c>
    </row>
    <row r="2" spans="1:12">
      <c r="A2" s="23" t="s">
        <v>87</v>
      </c>
    </row>
    <row r="3" spans="1:12">
      <c r="A3" s="23" t="s">
        <v>88</v>
      </c>
    </row>
    <row r="4" spans="1:12">
      <c r="A4" s="23" t="s">
        <v>86</v>
      </c>
    </row>
    <row r="5" spans="1:12">
      <c r="A5" s="20"/>
    </row>
    <row r="6" spans="1:12">
      <c r="A6" s="43"/>
    </row>
    <row r="7" spans="1:12" ht="71.25">
      <c r="A7" s="127" t="s">
        <v>204</v>
      </c>
      <c r="B7" s="128" t="s">
        <v>264</v>
      </c>
      <c r="C7" s="128" t="s">
        <v>4</v>
      </c>
      <c r="D7" s="128" t="s">
        <v>3</v>
      </c>
      <c r="E7" s="128" t="s">
        <v>2</v>
      </c>
      <c r="F7" s="128" t="s">
        <v>1</v>
      </c>
      <c r="G7" s="128" t="s">
        <v>203</v>
      </c>
      <c r="H7" s="128" t="s">
        <v>196</v>
      </c>
      <c r="I7" s="128" t="s">
        <v>202</v>
      </c>
      <c r="J7" s="128" t="s">
        <v>0</v>
      </c>
      <c r="K7" s="128" t="s">
        <v>202</v>
      </c>
      <c r="L7" s="44"/>
    </row>
    <row r="8" spans="1:12">
      <c r="A8" s="129"/>
      <c r="B8" s="130"/>
      <c r="C8" s="131"/>
      <c r="D8" s="131"/>
      <c r="E8" s="131"/>
      <c r="F8" s="131"/>
      <c r="G8" s="131"/>
      <c r="H8" s="132"/>
      <c r="I8" s="132"/>
      <c r="J8" s="132"/>
      <c r="K8" s="131"/>
    </row>
    <row r="9" spans="1:12">
      <c r="A9" s="133"/>
      <c r="B9" s="134"/>
      <c r="C9" s="134"/>
      <c r="D9" s="134"/>
      <c r="E9" s="135"/>
      <c r="F9" s="135"/>
      <c r="G9" s="135"/>
      <c r="H9" s="136"/>
      <c r="I9" s="136"/>
      <c r="J9" s="136"/>
      <c r="K9" s="136"/>
    </row>
    <row r="10" spans="1:12" ht="15.75" thickBot="1">
      <c r="A10" s="137" t="s">
        <v>201</v>
      </c>
      <c r="B10" s="138">
        <v>5211057</v>
      </c>
      <c r="C10" s="138"/>
      <c r="D10" s="138"/>
      <c r="E10" s="138"/>
      <c r="F10" s="138"/>
      <c r="G10" s="138"/>
      <c r="H10" s="138">
        <v>18566890</v>
      </c>
      <c r="I10" s="138">
        <f>SUM(B10:H10)</f>
        <v>23777947</v>
      </c>
      <c r="J10" s="138"/>
      <c r="K10" s="138">
        <f t="shared" ref="K10:K22" si="0">SUM(I10:J10)</f>
        <v>23777947</v>
      </c>
    </row>
    <row r="11" spans="1:12" ht="15.75" thickTop="1">
      <c r="A11" s="131" t="s">
        <v>200</v>
      </c>
      <c r="B11" s="134"/>
      <c r="C11" s="134"/>
      <c r="D11" s="134"/>
      <c r="E11" s="134"/>
      <c r="F11" s="134"/>
      <c r="G11" s="134"/>
      <c r="H11" s="136"/>
      <c r="I11" s="136">
        <f t="shared" ref="I11:I19" si="1">SUM(B11:H11)</f>
        <v>0</v>
      </c>
      <c r="J11" s="134"/>
      <c r="K11" s="134">
        <f t="shared" si="0"/>
        <v>0</v>
      </c>
    </row>
    <row r="12" spans="1:12">
      <c r="A12" s="137" t="s">
        <v>199</v>
      </c>
      <c r="B12" s="139">
        <f t="shared" ref="B12:H12" si="2">SUM(B10:B11)</f>
        <v>5211057</v>
      </c>
      <c r="C12" s="139">
        <f t="shared" si="2"/>
        <v>0</v>
      </c>
      <c r="D12" s="139">
        <f t="shared" si="2"/>
        <v>0</v>
      </c>
      <c r="E12" s="139">
        <f t="shared" si="2"/>
        <v>0</v>
      </c>
      <c r="F12" s="139">
        <f t="shared" si="2"/>
        <v>0</v>
      </c>
      <c r="G12" s="139">
        <f t="shared" si="2"/>
        <v>0</v>
      </c>
      <c r="H12" s="139">
        <f t="shared" si="2"/>
        <v>18566890</v>
      </c>
      <c r="I12" s="139">
        <f t="shared" si="1"/>
        <v>23777947</v>
      </c>
      <c r="J12" s="139">
        <f>SUM(J10:J11)</f>
        <v>0</v>
      </c>
      <c r="K12" s="139">
        <f t="shared" si="0"/>
        <v>23777947</v>
      </c>
    </row>
    <row r="13" spans="1:12">
      <c r="A13" s="130" t="s">
        <v>197</v>
      </c>
      <c r="B13" s="134"/>
      <c r="C13" s="134"/>
      <c r="D13" s="134"/>
      <c r="E13" s="134"/>
      <c r="F13" s="134"/>
      <c r="G13" s="134"/>
      <c r="H13" s="136"/>
      <c r="I13" s="136">
        <f t="shared" si="1"/>
        <v>0</v>
      </c>
      <c r="J13" s="136"/>
      <c r="K13" s="134">
        <f t="shared" si="0"/>
        <v>0</v>
      </c>
    </row>
    <row r="14" spans="1:12">
      <c r="A14" s="140" t="s">
        <v>196</v>
      </c>
      <c r="B14" s="136">
        <v>18566890</v>
      </c>
      <c r="C14" s="136"/>
      <c r="D14" s="136"/>
      <c r="E14" s="136"/>
      <c r="F14" s="136"/>
      <c r="G14" s="141">
        <f>H12</f>
        <v>18566890</v>
      </c>
      <c r="H14" s="136">
        <v>5242377</v>
      </c>
      <c r="I14" s="136">
        <f t="shared" si="1"/>
        <v>42376157</v>
      </c>
      <c r="J14" s="136"/>
      <c r="K14" s="136">
        <f t="shared" si="0"/>
        <v>42376157</v>
      </c>
    </row>
    <row r="15" spans="1:12">
      <c r="A15" s="140" t="s">
        <v>195</v>
      </c>
      <c r="B15" s="136"/>
      <c r="C15" s="136"/>
      <c r="D15" s="136"/>
      <c r="E15" s="136"/>
      <c r="F15" s="136"/>
      <c r="G15" s="136"/>
      <c r="H15" s="136"/>
      <c r="I15" s="136">
        <f t="shared" si="1"/>
        <v>0</v>
      </c>
      <c r="J15" s="136"/>
      <c r="K15" s="136">
        <f t="shared" si="0"/>
        <v>0</v>
      </c>
    </row>
    <row r="16" spans="1:12">
      <c r="A16" s="140" t="s">
        <v>194</v>
      </c>
      <c r="B16" s="136"/>
      <c r="C16" s="136"/>
      <c r="D16" s="136"/>
      <c r="E16" s="136"/>
      <c r="F16" s="136"/>
      <c r="G16" s="136"/>
      <c r="H16" s="136"/>
      <c r="I16" s="136">
        <f t="shared" si="1"/>
        <v>0</v>
      </c>
      <c r="J16" s="136"/>
      <c r="K16" s="136">
        <f t="shared" si="0"/>
        <v>0</v>
      </c>
    </row>
    <row r="17" spans="1:11">
      <c r="A17" s="130" t="s">
        <v>193</v>
      </c>
      <c r="B17" s="142">
        <f t="shared" ref="B17:H17" si="3">SUM(B13:B16)</f>
        <v>18566890</v>
      </c>
      <c r="C17" s="142">
        <f t="shared" si="3"/>
        <v>0</v>
      </c>
      <c r="D17" s="142">
        <f t="shared" si="3"/>
        <v>0</v>
      </c>
      <c r="E17" s="142">
        <f t="shared" si="3"/>
        <v>0</v>
      </c>
      <c r="F17" s="142">
        <f t="shared" si="3"/>
        <v>0</v>
      </c>
      <c r="G17" s="142">
        <f t="shared" si="3"/>
        <v>18566890</v>
      </c>
      <c r="H17" s="142">
        <f t="shared" si="3"/>
        <v>5242377</v>
      </c>
      <c r="I17" s="142">
        <f t="shared" si="1"/>
        <v>42376157</v>
      </c>
      <c r="J17" s="142">
        <f>SUM(J13:J16)</f>
        <v>0</v>
      </c>
      <c r="K17" s="142">
        <f t="shared" si="0"/>
        <v>42376157</v>
      </c>
    </row>
    <row r="18" spans="1:11">
      <c r="A18" s="130" t="s">
        <v>192</v>
      </c>
      <c r="B18" s="136"/>
      <c r="C18" s="136"/>
      <c r="D18" s="136"/>
      <c r="E18" s="136"/>
      <c r="F18" s="136"/>
      <c r="G18" s="136"/>
      <c r="H18" s="136"/>
      <c r="I18" s="136">
        <f t="shared" si="1"/>
        <v>0</v>
      </c>
      <c r="J18" s="136"/>
      <c r="K18" s="136">
        <f t="shared" si="0"/>
        <v>0</v>
      </c>
    </row>
    <row r="19" spans="1:11">
      <c r="A19" s="131" t="s">
        <v>191</v>
      </c>
      <c r="B19" s="136"/>
      <c r="C19" s="136"/>
      <c r="D19" s="136"/>
      <c r="E19" s="136"/>
      <c r="F19" s="136"/>
      <c r="G19" s="136"/>
      <c r="H19" s="136"/>
      <c r="I19" s="136">
        <f t="shared" si="1"/>
        <v>0</v>
      </c>
      <c r="J19" s="136"/>
      <c r="K19" s="136">
        <f t="shared" si="0"/>
        <v>0</v>
      </c>
    </row>
    <row r="20" spans="1:11">
      <c r="A20" s="131" t="s">
        <v>89</v>
      </c>
      <c r="B20" s="136"/>
      <c r="C20" s="136"/>
      <c r="D20" s="136"/>
      <c r="E20" s="136"/>
      <c r="F20" s="136"/>
      <c r="G20" s="136">
        <f>-B17</f>
        <v>-18566890</v>
      </c>
      <c r="H20" s="131"/>
      <c r="I20" s="136">
        <f>SUM(B20:G20)</f>
        <v>-18566890</v>
      </c>
      <c r="J20" s="136"/>
      <c r="K20" s="136">
        <f t="shared" si="0"/>
        <v>-18566890</v>
      </c>
    </row>
    <row r="21" spans="1:11">
      <c r="A21" s="131" t="s">
        <v>278</v>
      </c>
      <c r="B21" s="136"/>
      <c r="C21" s="136"/>
      <c r="D21" s="136"/>
      <c r="E21" s="136"/>
      <c r="F21" s="136"/>
      <c r="G21" s="136"/>
      <c r="H21" s="136">
        <f>-G17</f>
        <v>-18566890</v>
      </c>
      <c r="I21" s="136">
        <f>SUM(B21:H21)</f>
        <v>-18566890</v>
      </c>
      <c r="J21" s="136"/>
      <c r="K21" s="136">
        <f t="shared" si="0"/>
        <v>-18566890</v>
      </c>
    </row>
    <row r="22" spans="1:11">
      <c r="A22" s="130" t="s">
        <v>189</v>
      </c>
      <c r="B22" s="139">
        <f t="shared" ref="B22:H22" si="4">SUM(B19:B21)</f>
        <v>0</v>
      </c>
      <c r="C22" s="139">
        <f t="shared" si="4"/>
        <v>0</v>
      </c>
      <c r="D22" s="139">
        <f t="shared" si="4"/>
        <v>0</v>
      </c>
      <c r="E22" s="139">
        <f t="shared" si="4"/>
        <v>0</v>
      </c>
      <c r="F22" s="139">
        <f t="shared" si="4"/>
        <v>0</v>
      </c>
      <c r="G22" s="139">
        <f t="shared" si="4"/>
        <v>-18566890</v>
      </c>
      <c r="H22" s="139">
        <f t="shared" si="4"/>
        <v>-18566890</v>
      </c>
      <c r="I22" s="142">
        <f>SUM(B22:H22)</f>
        <v>-37133780</v>
      </c>
      <c r="J22" s="139">
        <f>SUM(J19:J21)</f>
        <v>0</v>
      </c>
      <c r="K22" s="139">
        <f t="shared" si="0"/>
        <v>-37133780</v>
      </c>
    </row>
    <row r="23" spans="1:11">
      <c r="A23" s="130"/>
      <c r="B23" s="134"/>
      <c r="C23" s="135"/>
      <c r="D23" s="134"/>
      <c r="E23" s="135"/>
      <c r="F23" s="135"/>
      <c r="G23" s="135"/>
      <c r="H23" s="136"/>
      <c r="I23" s="136"/>
      <c r="J23" s="136"/>
      <c r="K23" s="135"/>
    </row>
    <row r="24" spans="1:11" ht="15.75" thickBot="1">
      <c r="A24" s="130" t="s">
        <v>198</v>
      </c>
      <c r="B24" s="138">
        <f>B12+B17+B22</f>
        <v>23777947</v>
      </c>
      <c r="C24" s="138">
        <f t="shared" ref="C24:H24" si="5">C12+C17+C22</f>
        <v>0</v>
      </c>
      <c r="D24" s="138">
        <f t="shared" si="5"/>
        <v>0</v>
      </c>
      <c r="E24" s="138">
        <f t="shared" si="5"/>
        <v>0</v>
      </c>
      <c r="F24" s="138">
        <f t="shared" si="5"/>
        <v>0</v>
      </c>
      <c r="G24" s="138">
        <f t="shared" si="5"/>
        <v>0</v>
      </c>
      <c r="H24" s="138">
        <f t="shared" si="5"/>
        <v>5242377</v>
      </c>
      <c r="I24" s="138">
        <f t="shared" ref="I24:I31" si="6">SUM(B24:H24)</f>
        <v>29020324</v>
      </c>
      <c r="J24" s="138">
        <f>J12+J17+J22</f>
        <v>0</v>
      </c>
      <c r="K24" s="138">
        <f t="shared" ref="K24:K35" si="7">SUM(I24:J24)</f>
        <v>29020324</v>
      </c>
    </row>
    <row r="25" spans="1:11" ht="15.75" thickTop="1">
      <c r="A25" s="137"/>
      <c r="B25" s="134"/>
      <c r="C25" s="134"/>
      <c r="D25" s="134"/>
      <c r="E25" s="134"/>
      <c r="F25" s="134"/>
      <c r="G25" s="134"/>
      <c r="H25" s="136"/>
      <c r="I25" s="136">
        <f t="shared" si="6"/>
        <v>0</v>
      </c>
      <c r="J25" s="136"/>
      <c r="K25" s="134">
        <f t="shared" si="7"/>
        <v>0</v>
      </c>
    </row>
    <row r="26" spans="1:11">
      <c r="A26" s="130" t="s">
        <v>197</v>
      </c>
      <c r="B26" s="136"/>
      <c r="C26" s="136"/>
      <c r="D26" s="136"/>
      <c r="E26" s="136"/>
      <c r="F26" s="136"/>
      <c r="G26" s="136"/>
      <c r="H26" s="136"/>
      <c r="I26" s="136">
        <f t="shared" si="6"/>
        <v>0</v>
      </c>
      <c r="J26" s="136"/>
      <c r="K26" s="136">
        <f t="shared" si="7"/>
        <v>0</v>
      </c>
    </row>
    <row r="27" spans="1:11">
      <c r="A27" s="140" t="s">
        <v>196</v>
      </c>
      <c r="B27" s="136">
        <f>G24+H24</f>
        <v>5242377</v>
      </c>
      <c r="C27" s="136"/>
      <c r="D27" s="136"/>
      <c r="E27" s="136"/>
      <c r="F27" s="136"/>
      <c r="G27" s="136">
        <f>H24</f>
        <v>5242377</v>
      </c>
      <c r="H27" s="136">
        <f>'1-Pasqyra e Pozicioni Financiar'!B106</f>
        <v>5414852</v>
      </c>
      <c r="I27" s="136">
        <f>SUM(B27:H27)</f>
        <v>15899606</v>
      </c>
      <c r="J27" s="136"/>
      <c r="K27" s="136">
        <f t="shared" si="7"/>
        <v>15899606</v>
      </c>
    </row>
    <row r="28" spans="1:11">
      <c r="A28" s="140" t="s">
        <v>195</v>
      </c>
      <c r="B28" s="136"/>
      <c r="C28" s="136"/>
      <c r="D28" s="136"/>
      <c r="E28" s="136"/>
      <c r="F28" s="136"/>
      <c r="G28" s="136"/>
      <c r="H28" s="136"/>
      <c r="I28" s="136">
        <f t="shared" si="6"/>
        <v>0</v>
      </c>
      <c r="J28" s="136"/>
      <c r="K28" s="136">
        <f t="shared" si="7"/>
        <v>0</v>
      </c>
    </row>
    <row r="29" spans="1:11">
      <c r="A29" s="140" t="s">
        <v>194</v>
      </c>
      <c r="B29" s="136"/>
      <c r="C29" s="136"/>
      <c r="D29" s="136"/>
      <c r="E29" s="136"/>
      <c r="F29" s="136"/>
      <c r="G29" s="136"/>
      <c r="H29" s="136"/>
      <c r="I29" s="136">
        <f t="shared" si="6"/>
        <v>0</v>
      </c>
      <c r="J29" s="136"/>
      <c r="K29" s="136">
        <f t="shared" si="7"/>
        <v>0</v>
      </c>
    </row>
    <row r="30" spans="1:11">
      <c r="A30" s="130" t="s">
        <v>193</v>
      </c>
      <c r="B30" s="142">
        <f t="shared" ref="B30:H30" si="8">SUM(B27:B29)</f>
        <v>5242377</v>
      </c>
      <c r="C30" s="142">
        <f t="shared" si="8"/>
        <v>0</v>
      </c>
      <c r="D30" s="142">
        <f t="shared" si="8"/>
        <v>0</v>
      </c>
      <c r="E30" s="142">
        <f t="shared" si="8"/>
        <v>0</v>
      </c>
      <c r="F30" s="142">
        <f t="shared" si="8"/>
        <v>0</v>
      </c>
      <c r="G30" s="142">
        <f t="shared" si="8"/>
        <v>5242377</v>
      </c>
      <c r="H30" s="142">
        <f t="shared" si="8"/>
        <v>5414852</v>
      </c>
      <c r="I30" s="142">
        <f t="shared" si="6"/>
        <v>15899606</v>
      </c>
      <c r="J30" s="142">
        <f>SUM(J27:J29)</f>
        <v>0</v>
      </c>
      <c r="K30" s="142">
        <f t="shared" si="7"/>
        <v>15899606</v>
      </c>
    </row>
    <row r="31" spans="1:11">
      <c r="A31" s="130" t="s">
        <v>192</v>
      </c>
      <c r="B31" s="136"/>
      <c r="C31" s="136"/>
      <c r="D31" s="136"/>
      <c r="E31" s="136"/>
      <c r="F31" s="136"/>
      <c r="G31" s="136"/>
      <c r="H31" s="136"/>
      <c r="I31" s="136">
        <f t="shared" si="6"/>
        <v>0</v>
      </c>
      <c r="J31" s="136"/>
      <c r="K31" s="136">
        <f t="shared" si="7"/>
        <v>0</v>
      </c>
    </row>
    <row r="32" spans="1:11">
      <c r="A32" s="131" t="s">
        <v>191</v>
      </c>
      <c r="B32" s="136"/>
      <c r="C32" s="136"/>
      <c r="D32" s="136"/>
      <c r="E32" s="136"/>
      <c r="F32" s="136"/>
      <c r="G32" s="136">
        <f>-B30</f>
        <v>-5242377</v>
      </c>
      <c r="H32" s="136"/>
      <c r="I32" s="136">
        <f>SUM(B32:H32)</f>
        <v>-5242377</v>
      </c>
      <c r="J32" s="136"/>
      <c r="K32" s="136">
        <f t="shared" si="7"/>
        <v>-5242377</v>
      </c>
    </row>
    <row r="33" spans="1:11">
      <c r="A33" s="131" t="s">
        <v>190</v>
      </c>
      <c r="B33" s="136"/>
      <c r="C33" s="136"/>
      <c r="D33" s="136"/>
      <c r="E33" s="136"/>
      <c r="F33" s="136"/>
      <c r="G33" s="136"/>
      <c r="H33" s="131"/>
      <c r="I33" s="136">
        <f>SUM(B33:H33)</f>
        <v>0</v>
      </c>
      <c r="J33" s="136"/>
      <c r="K33" s="136">
        <f t="shared" si="7"/>
        <v>0</v>
      </c>
    </row>
    <row r="34" spans="1:11">
      <c r="A34" s="131" t="s">
        <v>278</v>
      </c>
      <c r="B34" s="136"/>
      <c r="C34" s="136"/>
      <c r="D34" s="136"/>
      <c r="E34" s="136"/>
      <c r="F34" s="136"/>
      <c r="G34" s="136"/>
      <c r="H34" s="136">
        <f>-G27</f>
        <v>-5242377</v>
      </c>
      <c r="I34" s="136">
        <f>SUM(B34:H34)</f>
        <v>-5242377</v>
      </c>
      <c r="J34" s="136"/>
      <c r="K34" s="136">
        <f t="shared" si="7"/>
        <v>-5242377</v>
      </c>
    </row>
    <row r="35" spans="1:11">
      <c r="A35" s="130" t="s">
        <v>189</v>
      </c>
      <c r="B35" s="142">
        <f t="shared" ref="B35:H35" si="9">SUM(B32:B34)</f>
        <v>0</v>
      </c>
      <c r="C35" s="142">
        <f t="shared" si="9"/>
        <v>0</v>
      </c>
      <c r="D35" s="142">
        <f t="shared" si="9"/>
        <v>0</v>
      </c>
      <c r="E35" s="142">
        <f t="shared" si="9"/>
        <v>0</v>
      </c>
      <c r="F35" s="142">
        <f t="shared" si="9"/>
        <v>0</v>
      </c>
      <c r="G35" s="142">
        <f>SUM(G32:G34)</f>
        <v>-5242377</v>
      </c>
      <c r="H35" s="142">
        <f t="shared" si="9"/>
        <v>-5242377</v>
      </c>
      <c r="I35" s="142">
        <f>SUM(B35:H35)</f>
        <v>-10484754</v>
      </c>
      <c r="J35" s="142">
        <f>SUM(J32:J34)</f>
        <v>0</v>
      </c>
      <c r="K35" s="142">
        <f t="shared" si="7"/>
        <v>-10484754</v>
      </c>
    </row>
    <row r="36" spans="1:11">
      <c r="A36" s="130"/>
      <c r="B36" s="136"/>
      <c r="C36" s="136"/>
      <c r="D36" s="136"/>
      <c r="E36" s="136"/>
      <c r="F36" s="136"/>
      <c r="G36" s="136"/>
      <c r="H36" s="136"/>
      <c r="I36" s="136"/>
      <c r="J36" s="136"/>
      <c r="K36" s="136"/>
    </row>
    <row r="37" spans="1:11" ht="15.75" thickBot="1">
      <c r="A37" s="130" t="s">
        <v>188</v>
      </c>
      <c r="B37" s="138">
        <f t="shared" ref="B37:H37" si="10">B24+B30+B35</f>
        <v>29020324</v>
      </c>
      <c r="C37" s="138">
        <f t="shared" si="10"/>
        <v>0</v>
      </c>
      <c r="D37" s="138">
        <f t="shared" si="10"/>
        <v>0</v>
      </c>
      <c r="E37" s="138">
        <f t="shared" si="10"/>
        <v>0</v>
      </c>
      <c r="F37" s="138">
        <f t="shared" si="10"/>
        <v>0</v>
      </c>
      <c r="G37" s="138">
        <f t="shared" si="10"/>
        <v>0</v>
      </c>
      <c r="H37" s="138">
        <f t="shared" si="10"/>
        <v>5414852</v>
      </c>
      <c r="I37" s="138">
        <f>SUM(B37:H37)</f>
        <v>34435176</v>
      </c>
      <c r="J37" s="138">
        <f>J24+J30+J35</f>
        <v>0</v>
      </c>
      <c r="K37" s="138">
        <f>SUM(I37:J37)</f>
        <v>34435176</v>
      </c>
    </row>
    <row r="38" spans="1:11" ht="15.75" thickTop="1">
      <c r="B38" s="47"/>
      <c r="C38" s="47"/>
      <c r="D38" s="47"/>
      <c r="E38" s="47"/>
      <c r="F38" s="47"/>
      <c r="G38" s="47"/>
      <c r="H38" s="47"/>
      <c r="I38" s="47"/>
      <c r="J38" s="47"/>
      <c r="K38" s="47"/>
    </row>
    <row r="39" spans="1:11">
      <c r="K39" s="112">
        <f>K37-'1-Pasqyra e Pozicioni Financiar'!B109</f>
        <v>0</v>
      </c>
    </row>
    <row r="41" spans="1:11">
      <c r="K41" s="100"/>
    </row>
  </sheetData>
  <pageMargins left="0.7" right="0.7" top="0.75" bottom="0.75" header="0.3" footer="0.3"/>
  <pageSetup orientation="portrait" r:id="rId1"/>
  <ignoredErrors>
    <ignoredError sqref="I12:I37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8CCF5-7B28-4A28-9CC9-57405FB78AFD}">
  <dimension ref="A1:K42"/>
  <sheetViews>
    <sheetView topLeftCell="A22" workbookViewId="0">
      <selection sqref="A1:J46"/>
    </sheetView>
  </sheetViews>
  <sheetFormatPr defaultRowHeight="12.75"/>
  <cols>
    <col min="1" max="1" width="5.140625" style="92" customWidth="1"/>
    <col min="2" max="2" width="24" style="92" customWidth="1"/>
    <col min="3" max="3" width="9.42578125" style="92" customWidth="1"/>
    <col min="4" max="4" width="12.5703125" style="92" customWidth="1"/>
    <col min="5" max="5" width="13.42578125" style="92" customWidth="1"/>
    <col min="6" max="6" width="12" style="92" customWidth="1"/>
    <col min="7" max="7" width="13.42578125" style="92" customWidth="1"/>
    <col min="8" max="8" width="9.140625" style="92"/>
    <col min="9" max="9" width="10.140625" style="92" bestFit="1" customWidth="1"/>
    <col min="10" max="10" width="9.140625" style="92"/>
    <col min="11" max="11" width="10.140625" style="92" bestFit="1" customWidth="1"/>
    <col min="12" max="12" width="12.28515625" style="92" customWidth="1"/>
    <col min="13" max="16384" width="9.140625" style="92"/>
  </cols>
  <sheetData>
    <row r="1" spans="1:9" ht="24.95" customHeight="1">
      <c r="B1" s="169" t="s">
        <v>224</v>
      </c>
      <c r="C1" s="169"/>
      <c r="D1" s="169"/>
      <c r="E1" s="169"/>
    </row>
    <row r="2" spans="1:9" ht="24.95" customHeight="1">
      <c r="B2" s="170" t="s">
        <v>223</v>
      </c>
      <c r="C2" s="170"/>
      <c r="D2" s="170"/>
    </row>
    <row r="3" spans="1:9" ht="13.5">
      <c r="B3" s="93"/>
    </row>
    <row r="4" spans="1:9">
      <c r="B4" s="166" t="s">
        <v>281</v>
      </c>
      <c r="C4" s="166"/>
      <c r="D4" s="166"/>
      <c r="E4" s="166"/>
      <c r="F4" s="166"/>
      <c r="G4" s="166"/>
    </row>
    <row r="6" spans="1:9">
      <c r="A6" s="168" t="s">
        <v>218</v>
      </c>
      <c r="B6" s="168" t="s">
        <v>217</v>
      </c>
      <c r="C6" s="168" t="s">
        <v>216</v>
      </c>
      <c r="D6" s="114" t="s">
        <v>213</v>
      </c>
      <c r="E6" s="168" t="s">
        <v>215</v>
      </c>
      <c r="F6" s="168" t="s">
        <v>214</v>
      </c>
      <c r="G6" s="114" t="s">
        <v>213</v>
      </c>
    </row>
    <row r="7" spans="1:9">
      <c r="A7" s="168"/>
      <c r="B7" s="168"/>
      <c r="C7" s="168"/>
      <c r="D7" s="115" t="s">
        <v>268</v>
      </c>
      <c r="E7" s="168"/>
      <c r="F7" s="168"/>
      <c r="G7" s="116">
        <v>44561</v>
      </c>
    </row>
    <row r="8" spans="1:9">
      <c r="A8" s="114">
        <v>1</v>
      </c>
      <c r="B8" s="117" t="s">
        <v>212</v>
      </c>
      <c r="C8" s="114"/>
      <c r="D8" s="152">
        <v>0</v>
      </c>
      <c r="E8" s="152">
        <v>0</v>
      </c>
      <c r="F8" s="152">
        <v>0</v>
      </c>
      <c r="G8" s="152">
        <f t="shared" ref="G8:G13" si="0">D8+E8-F8</f>
        <v>0</v>
      </c>
    </row>
    <row r="9" spans="1:9">
      <c r="A9" s="114">
        <v>2</v>
      </c>
      <c r="B9" s="117" t="s">
        <v>211</v>
      </c>
      <c r="C9" s="114"/>
      <c r="D9" s="152">
        <v>173907003</v>
      </c>
      <c r="E9" s="152">
        <v>2126167</v>
      </c>
      <c r="F9" s="152">
        <v>0</v>
      </c>
      <c r="G9" s="152">
        <f t="shared" si="0"/>
        <v>176033170</v>
      </c>
      <c r="H9" s="94"/>
    </row>
    <row r="10" spans="1:9">
      <c r="A10" s="114">
        <v>3</v>
      </c>
      <c r="B10" s="117" t="s">
        <v>222</v>
      </c>
      <c r="C10" s="114"/>
      <c r="D10" s="153"/>
      <c r="E10" s="152">
        <v>0</v>
      </c>
      <c r="F10" s="152">
        <v>0</v>
      </c>
      <c r="G10" s="152">
        <f t="shared" si="0"/>
        <v>0</v>
      </c>
      <c r="H10" s="94"/>
    </row>
    <row r="11" spans="1:9">
      <c r="A11" s="114">
        <v>4</v>
      </c>
      <c r="B11" s="117" t="s">
        <v>209</v>
      </c>
      <c r="C11" s="114"/>
      <c r="D11" s="152">
        <v>5240580</v>
      </c>
      <c r="E11" s="152">
        <v>0</v>
      </c>
      <c r="F11" s="152">
        <v>0</v>
      </c>
      <c r="G11" s="152">
        <f t="shared" si="0"/>
        <v>5240580</v>
      </c>
      <c r="H11" s="94"/>
    </row>
    <row r="12" spans="1:9">
      <c r="A12" s="114">
        <v>5</v>
      </c>
      <c r="B12" s="117" t="s">
        <v>208</v>
      </c>
      <c r="C12" s="114"/>
      <c r="D12" s="152">
        <v>305450</v>
      </c>
      <c r="E12" s="152">
        <v>0</v>
      </c>
      <c r="F12" s="152">
        <v>0</v>
      </c>
      <c r="G12" s="152">
        <f t="shared" si="0"/>
        <v>305450</v>
      </c>
      <c r="H12" s="94"/>
    </row>
    <row r="13" spans="1:9">
      <c r="A13" s="114">
        <v>6</v>
      </c>
      <c r="B13" s="117" t="s">
        <v>221</v>
      </c>
      <c r="C13" s="114"/>
      <c r="D13" s="153">
        <v>1094197</v>
      </c>
      <c r="E13" s="152">
        <v>10065</v>
      </c>
      <c r="F13" s="152">
        <v>0</v>
      </c>
      <c r="G13" s="152">
        <f t="shared" si="0"/>
        <v>1104262</v>
      </c>
      <c r="H13" s="94"/>
    </row>
    <row r="14" spans="1:9" s="95" customFormat="1" ht="13.5">
      <c r="A14" s="118"/>
      <c r="B14" s="119" t="s">
        <v>282</v>
      </c>
      <c r="C14" s="120"/>
      <c r="D14" s="154">
        <f>SUM(D8:D13)</f>
        <v>180547230</v>
      </c>
      <c r="E14" s="154">
        <f>SUM(E8:E13)</f>
        <v>2136232</v>
      </c>
      <c r="F14" s="154">
        <f>SUM(F8:F13)</f>
        <v>0</v>
      </c>
      <c r="G14" s="154">
        <f>SUM(G8:G13)</f>
        <v>182683462</v>
      </c>
      <c r="I14" s="96"/>
    </row>
    <row r="16" spans="1:9">
      <c r="B16" s="166" t="s">
        <v>280</v>
      </c>
      <c r="C16" s="166"/>
      <c r="D16" s="166"/>
      <c r="E16" s="166"/>
      <c r="F16" s="166"/>
      <c r="G16" s="166"/>
      <c r="I16" s="94"/>
    </row>
    <row r="17" spans="1:11">
      <c r="K17" s="94"/>
    </row>
    <row r="18" spans="1:11">
      <c r="A18" s="168" t="s">
        <v>218</v>
      </c>
      <c r="B18" s="168" t="s">
        <v>217</v>
      </c>
      <c r="C18" s="168" t="s">
        <v>216</v>
      </c>
      <c r="D18" s="114" t="s">
        <v>213</v>
      </c>
      <c r="E18" s="168" t="s">
        <v>215</v>
      </c>
      <c r="F18" s="168" t="s">
        <v>214</v>
      </c>
      <c r="G18" s="114" t="s">
        <v>213</v>
      </c>
    </row>
    <row r="19" spans="1:11">
      <c r="A19" s="168"/>
      <c r="B19" s="168"/>
      <c r="C19" s="168"/>
      <c r="D19" s="115" t="s">
        <v>268</v>
      </c>
      <c r="E19" s="168"/>
      <c r="F19" s="168"/>
      <c r="G19" s="115">
        <v>44561</v>
      </c>
      <c r="I19" s="94"/>
    </row>
    <row r="20" spans="1:11">
      <c r="A20" s="114">
        <v>1</v>
      </c>
      <c r="B20" s="117" t="s">
        <v>212</v>
      </c>
      <c r="C20" s="114"/>
      <c r="D20" s="152">
        <v>0</v>
      </c>
      <c r="E20" s="152">
        <v>0</v>
      </c>
      <c r="F20" s="152">
        <v>0</v>
      </c>
      <c r="G20" s="152">
        <f t="shared" ref="G20:G25" si="1">D20+E20</f>
        <v>0</v>
      </c>
      <c r="I20" s="94"/>
    </row>
    <row r="21" spans="1:11">
      <c r="A21" s="114">
        <v>2</v>
      </c>
      <c r="B21" s="117" t="s">
        <v>211</v>
      </c>
      <c r="C21" s="114"/>
      <c r="D21" s="152">
        <v>16996677</v>
      </c>
      <c r="E21" s="152">
        <v>7845516</v>
      </c>
      <c r="F21" s="152">
        <v>0</v>
      </c>
      <c r="G21" s="152">
        <f t="shared" si="1"/>
        <v>24842193</v>
      </c>
      <c r="I21" s="94"/>
    </row>
    <row r="22" spans="1:11">
      <c r="A22" s="114">
        <v>3</v>
      </c>
      <c r="B22" s="117" t="s">
        <v>220</v>
      </c>
      <c r="C22" s="114"/>
      <c r="D22" s="152">
        <v>0</v>
      </c>
      <c r="E22" s="152">
        <v>0</v>
      </c>
      <c r="F22" s="152">
        <v>0</v>
      </c>
      <c r="G22" s="152">
        <f t="shared" si="1"/>
        <v>0</v>
      </c>
      <c r="I22" s="94"/>
    </row>
    <row r="23" spans="1:11">
      <c r="A23" s="114">
        <v>4</v>
      </c>
      <c r="B23" s="117" t="s">
        <v>209</v>
      </c>
      <c r="C23" s="114"/>
      <c r="D23" s="152">
        <v>3523347</v>
      </c>
      <c r="E23" s="152">
        <v>343447</v>
      </c>
      <c r="F23" s="152">
        <v>0</v>
      </c>
      <c r="G23" s="152">
        <f t="shared" si="1"/>
        <v>3866794</v>
      </c>
      <c r="I23" s="94"/>
    </row>
    <row r="24" spans="1:11">
      <c r="A24" s="114">
        <v>5</v>
      </c>
      <c r="B24" s="117" t="s">
        <v>208</v>
      </c>
      <c r="C24" s="114"/>
      <c r="D24" s="152">
        <v>235973</v>
      </c>
      <c r="E24" s="152">
        <v>72236</v>
      </c>
      <c r="F24" s="152">
        <v>0</v>
      </c>
      <c r="G24" s="152">
        <f t="shared" si="1"/>
        <v>308209</v>
      </c>
      <c r="I24" s="94"/>
    </row>
    <row r="25" spans="1:11">
      <c r="A25" s="114">
        <v>6</v>
      </c>
      <c r="B25" s="117" t="s">
        <v>219</v>
      </c>
      <c r="C25" s="114"/>
      <c r="D25" s="152">
        <v>736373</v>
      </c>
      <c r="E25" s="152">
        <v>17369</v>
      </c>
      <c r="F25" s="152">
        <v>0</v>
      </c>
      <c r="G25" s="152">
        <f t="shared" si="1"/>
        <v>753742</v>
      </c>
      <c r="I25" s="94"/>
    </row>
    <row r="26" spans="1:11" s="95" customFormat="1" ht="13.5">
      <c r="A26" s="118"/>
      <c r="B26" s="119" t="s">
        <v>282</v>
      </c>
      <c r="C26" s="120"/>
      <c r="D26" s="154">
        <f>SUM(D20:D25)</f>
        <v>21492370</v>
      </c>
      <c r="E26" s="154">
        <f>SUM(E20:E25)</f>
        <v>8278568</v>
      </c>
      <c r="F26" s="154">
        <f>SUM(F20:F25)</f>
        <v>0</v>
      </c>
      <c r="G26" s="154">
        <f>SUM(G20:G25)</f>
        <v>29770938</v>
      </c>
      <c r="H26" s="97"/>
      <c r="I26" s="94"/>
    </row>
    <row r="28" spans="1:11">
      <c r="B28" s="166" t="s">
        <v>283</v>
      </c>
      <c r="C28" s="166"/>
      <c r="D28" s="166"/>
      <c r="E28" s="166"/>
      <c r="F28" s="166"/>
      <c r="G28" s="166"/>
    </row>
    <row r="30" spans="1:11">
      <c r="A30" s="168" t="s">
        <v>218</v>
      </c>
      <c r="B30" s="168" t="s">
        <v>217</v>
      </c>
      <c r="C30" s="168" t="s">
        <v>216</v>
      </c>
      <c r="D30" s="114" t="s">
        <v>213</v>
      </c>
      <c r="E30" s="168" t="s">
        <v>215</v>
      </c>
      <c r="F30" s="168" t="s">
        <v>214</v>
      </c>
      <c r="G30" s="114" t="s">
        <v>213</v>
      </c>
    </row>
    <row r="31" spans="1:11">
      <c r="A31" s="168"/>
      <c r="B31" s="168"/>
      <c r="C31" s="168"/>
      <c r="D31" s="115" t="s">
        <v>268</v>
      </c>
      <c r="E31" s="168"/>
      <c r="F31" s="168"/>
      <c r="G31" s="115">
        <v>44561</v>
      </c>
    </row>
    <row r="32" spans="1:11">
      <c r="A32" s="114">
        <v>1</v>
      </c>
      <c r="B32" s="117" t="s">
        <v>212</v>
      </c>
      <c r="C32" s="114"/>
      <c r="D32" s="152">
        <v>0</v>
      </c>
      <c r="E32" s="152">
        <v>0</v>
      </c>
      <c r="F32" s="152"/>
      <c r="G32" s="152">
        <f t="shared" ref="G32:G37" si="2">+D32+E32-F32</f>
        <v>0</v>
      </c>
    </row>
    <row r="33" spans="1:9">
      <c r="A33" s="114">
        <v>2</v>
      </c>
      <c r="B33" s="117" t="s">
        <v>211</v>
      </c>
      <c r="C33" s="114"/>
      <c r="D33" s="152">
        <f>+D9-D21</f>
        <v>156910326</v>
      </c>
      <c r="E33" s="152">
        <f>E9</f>
        <v>2126167</v>
      </c>
      <c r="F33" s="152">
        <f>E21</f>
        <v>7845516</v>
      </c>
      <c r="G33" s="152">
        <f t="shared" si="2"/>
        <v>151190977</v>
      </c>
    </row>
    <row r="34" spans="1:9">
      <c r="A34" s="114">
        <v>3</v>
      </c>
      <c r="B34" s="117" t="s">
        <v>210</v>
      </c>
      <c r="C34" s="114"/>
      <c r="D34" s="152">
        <v>0</v>
      </c>
      <c r="E34" s="152">
        <v>0</v>
      </c>
      <c r="F34" s="152">
        <v>0</v>
      </c>
      <c r="G34" s="152">
        <f t="shared" si="2"/>
        <v>0</v>
      </c>
    </row>
    <row r="35" spans="1:9">
      <c r="A35" s="114">
        <v>4</v>
      </c>
      <c r="B35" s="117" t="s">
        <v>209</v>
      </c>
      <c r="C35" s="114"/>
      <c r="D35" s="152">
        <f>+D11-D23</f>
        <v>1717233</v>
      </c>
      <c r="E35" s="152">
        <f>E11</f>
        <v>0</v>
      </c>
      <c r="F35" s="152">
        <f>E23</f>
        <v>343447</v>
      </c>
      <c r="G35" s="152">
        <f t="shared" si="2"/>
        <v>1373786</v>
      </c>
    </row>
    <row r="36" spans="1:9">
      <c r="A36" s="114">
        <v>5</v>
      </c>
      <c r="B36" s="117" t="s">
        <v>208</v>
      </c>
      <c r="C36" s="114"/>
      <c r="D36" s="152">
        <f>+D12-D24</f>
        <v>69477</v>
      </c>
      <c r="E36" s="152">
        <f>E12</f>
        <v>0</v>
      </c>
      <c r="F36" s="152">
        <f>E24</f>
        <v>72236</v>
      </c>
      <c r="G36" s="152">
        <f t="shared" si="2"/>
        <v>-2759</v>
      </c>
    </row>
    <row r="37" spans="1:9">
      <c r="A37" s="114">
        <v>6</v>
      </c>
      <c r="B37" s="117" t="s">
        <v>207</v>
      </c>
      <c r="C37" s="114"/>
      <c r="D37" s="152">
        <f>+D13-D25</f>
        <v>357824</v>
      </c>
      <c r="E37" s="152">
        <f>E13</f>
        <v>10065</v>
      </c>
      <c r="F37" s="152">
        <f>E25</f>
        <v>17369</v>
      </c>
      <c r="G37" s="152">
        <f t="shared" si="2"/>
        <v>350520</v>
      </c>
    </row>
    <row r="38" spans="1:9" s="95" customFormat="1" ht="13.5">
      <c r="A38" s="118"/>
      <c r="B38" s="119" t="s">
        <v>282</v>
      </c>
      <c r="C38" s="120"/>
      <c r="D38" s="121">
        <f>SUM(D32:D37)</f>
        <v>159054860</v>
      </c>
      <c r="E38" s="121">
        <f>SUM(E32:E37)</f>
        <v>2136232</v>
      </c>
      <c r="F38" s="121">
        <f>SUM(F32:F37)</f>
        <v>8278568</v>
      </c>
      <c r="G38" s="121">
        <f>SUM(G32:G37)</f>
        <v>152912524</v>
      </c>
      <c r="I38" s="94"/>
    </row>
    <row r="39" spans="1:9">
      <c r="F39" s="113">
        <f>F38+'2-Pasqyra e Perform. (natyra)'!B26</f>
        <v>0</v>
      </c>
      <c r="G39" s="113">
        <f>G38-'1-Pasqyra e Pozicioni Financiar'!B46-'1-Pasqyra e Pozicioni Financiar'!B45-'1-Pasqyra e Pozicioni Financiar'!B44</f>
        <v>0</v>
      </c>
      <c r="I39" s="98"/>
    </row>
    <row r="40" spans="1:9">
      <c r="E40" s="166"/>
      <c r="F40" s="166"/>
      <c r="G40" s="166"/>
    </row>
    <row r="41" spans="1:9">
      <c r="E41" s="167" t="s">
        <v>87</v>
      </c>
      <c r="F41" s="167"/>
      <c r="G41" s="167"/>
    </row>
    <row r="42" spans="1:9">
      <c r="B42" s="94"/>
    </row>
  </sheetData>
  <mergeCells count="22">
    <mergeCell ref="B1:E1"/>
    <mergeCell ref="B2:D2"/>
    <mergeCell ref="B4:G4"/>
    <mergeCell ref="A6:A7"/>
    <mergeCell ref="B6:B7"/>
    <mergeCell ref="C6:C7"/>
    <mergeCell ref="E6:E7"/>
    <mergeCell ref="F6:F7"/>
    <mergeCell ref="B16:G16"/>
    <mergeCell ref="A18:A19"/>
    <mergeCell ref="B18:B19"/>
    <mergeCell ref="C18:C19"/>
    <mergeCell ref="E18:E19"/>
    <mergeCell ref="F18:F19"/>
    <mergeCell ref="E40:G40"/>
    <mergeCell ref="E41:G41"/>
    <mergeCell ref="B28:G28"/>
    <mergeCell ref="A30:A31"/>
    <mergeCell ref="B30:B31"/>
    <mergeCell ref="C30:C31"/>
    <mergeCell ref="E30:E31"/>
    <mergeCell ref="F30:F3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FE97C-B3BF-44B7-A1BF-724A1B712C70}">
  <dimension ref="A1:F16"/>
  <sheetViews>
    <sheetView workbookViewId="0">
      <selection sqref="A1:J46"/>
    </sheetView>
  </sheetViews>
  <sheetFormatPr defaultRowHeight="15"/>
  <cols>
    <col min="1" max="1" width="4.7109375" style="88" customWidth="1"/>
    <col min="2" max="2" width="27.7109375" style="88" customWidth="1"/>
    <col min="3" max="3" width="30.7109375" style="88" customWidth="1"/>
    <col min="4" max="4" width="20.28515625" style="88" customWidth="1"/>
    <col min="5" max="5" width="17" style="88" customWidth="1"/>
    <col min="6" max="6" width="36.5703125" style="88" customWidth="1"/>
    <col min="7" max="16384" width="9.140625" style="88"/>
  </cols>
  <sheetData>
    <row r="1" spans="1:6" ht="24.95" customHeight="1">
      <c r="A1" s="171" t="s">
        <v>224</v>
      </c>
      <c r="B1" s="171"/>
      <c r="C1" s="171"/>
      <c r="D1" s="171"/>
      <c r="E1" s="123"/>
      <c r="F1" s="123"/>
    </row>
    <row r="2" spans="1:6" ht="24.95" customHeight="1">
      <c r="A2" s="171" t="s">
        <v>223</v>
      </c>
      <c r="B2" s="171"/>
      <c r="C2" s="171"/>
      <c r="D2" s="123"/>
      <c r="E2" s="123"/>
      <c r="F2" s="123"/>
    </row>
    <row r="3" spans="1:6" ht="24.95" customHeight="1">
      <c r="A3" s="175" t="s">
        <v>231</v>
      </c>
      <c r="B3" s="175"/>
      <c r="C3" s="123"/>
      <c r="D3" s="123"/>
      <c r="E3" s="123"/>
      <c r="F3" s="123"/>
    </row>
    <row r="4" spans="1:6">
      <c r="A4" s="123"/>
      <c r="B4" s="123"/>
      <c r="C4" s="123"/>
      <c r="D4" s="123"/>
      <c r="E4" s="123"/>
      <c r="F4" s="123"/>
    </row>
    <row r="5" spans="1:6">
      <c r="A5" s="174" t="s">
        <v>271</v>
      </c>
      <c r="B5" s="174"/>
      <c r="C5" s="174"/>
      <c r="D5" s="174"/>
      <c r="E5" s="174"/>
      <c r="F5" s="174"/>
    </row>
    <row r="6" spans="1:6">
      <c r="A6" s="123"/>
      <c r="B6" s="123"/>
      <c r="C6" s="123"/>
      <c r="D6" s="123"/>
      <c r="E6" s="123"/>
      <c r="F6" s="123"/>
    </row>
    <row r="7" spans="1:6">
      <c r="A7" s="144"/>
      <c r="B7" s="123"/>
      <c r="C7" s="123"/>
      <c r="D7" s="123"/>
      <c r="E7" s="123"/>
      <c r="F7" s="123"/>
    </row>
    <row r="8" spans="1:6" ht="16.5" customHeight="1">
      <c r="A8" s="176" t="s">
        <v>218</v>
      </c>
      <c r="B8" s="177" t="s">
        <v>230</v>
      </c>
      <c r="C8" s="145" t="s">
        <v>229</v>
      </c>
      <c r="D8" s="177" t="s">
        <v>228</v>
      </c>
      <c r="E8" s="177" t="s">
        <v>227</v>
      </c>
      <c r="F8" s="177" t="s">
        <v>226</v>
      </c>
    </row>
    <row r="9" spans="1:6" ht="42.75" customHeight="1">
      <c r="A9" s="176"/>
      <c r="B9" s="177"/>
      <c r="C9" s="145" t="s">
        <v>225</v>
      </c>
      <c r="D9" s="177"/>
      <c r="E9" s="177"/>
      <c r="F9" s="177"/>
    </row>
    <row r="10" spans="1:6">
      <c r="A10" s="173" t="s">
        <v>275</v>
      </c>
      <c r="B10" s="173"/>
      <c r="C10" s="173"/>
      <c r="D10" s="173"/>
      <c r="E10" s="173"/>
      <c r="F10" s="173"/>
    </row>
    <row r="11" spans="1:6">
      <c r="A11" s="173"/>
      <c r="B11" s="173"/>
      <c r="C11" s="173"/>
      <c r="D11" s="173"/>
      <c r="E11" s="173"/>
      <c r="F11" s="173"/>
    </row>
    <row r="12" spans="1:6">
      <c r="A12" s="173"/>
      <c r="B12" s="173"/>
      <c r="C12" s="173"/>
      <c r="D12" s="173"/>
      <c r="E12" s="173"/>
      <c r="F12" s="173"/>
    </row>
    <row r="13" spans="1:6">
      <c r="A13" s="173"/>
      <c r="B13" s="173"/>
      <c r="C13" s="173"/>
      <c r="D13" s="173"/>
      <c r="E13" s="173"/>
      <c r="F13" s="173"/>
    </row>
    <row r="14" spans="1:6">
      <c r="A14" s="173"/>
      <c r="B14" s="173"/>
      <c r="C14" s="173"/>
      <c r="D14" s="173"/>
      <c r="E14" s="173"/>
      <c r="F14" s="173"/>
    </row>
    <row r="16" spans="1:6">
      <c r="D16" s="172" t="s">
        <v>87</v>
      </c>
      <c r="E16" s="172"/>
      <c r="F16" s="172"/>
    </row>
  </sheetData>
  <mergeCells count="11">
    <mergeCell ref="A1:D1"/>
    <mergeCell ref="A2:C2"/>
    <mergeCell ref="D16:F16"/>
    <mergeCell ref="A10:F14"/>
    <mergeCell ref="A5:F5"/>
    <mergeCell ref="A3:B3"/>
    <mergeCell ref="A8:A9"/>
    <mergeCell ref="B8:B9"/>
    <mergeCell ref="D8:D9"/>
    <mergeCell ref="E8:E9"/>
    <mergeCell ref="F8:F9"/>
  </mergeCells>
  <pageMargins left="0.7" right="0.7" top="0.75" bottom="0.75" header="0.3" footer="0.3"/>
  <pageSetup paperSize="9"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F5489-DE8C-4433-AE8E-BB736EB4C4D5}">
  <dimension ref="A1:F14"/>
  <sheetViews>
    <sheetView workbookViewId="0">
      <selection sqref="A1:J46"/>
    </sheetView>
  </sheetViews>
  <sheetFormatPr defaultRowHeight="12.75"/>
  <cols>
    <col min="1" max="1" width="8.140625" style="83" customWidth="1"/>
    <col min="2" max="2" width="19.28515625" style="83" customWidth="1"/>
    <col min="3" max="3" width="11" style="83" customWidth="1"/>
    <col min="4" max="4" width="11.28515625" style="83" bestFit="1" customWidth="1"/>
    <col min="5" max="5" width="14.7109375" style="83" customWidth="1"/>
    <col min="6" max="6" width="14" style="83" customWidth="1"/>
    <col min="7" max="16384" width="9.140625" style="83"/>
  </cols>
  <sheetData>
    <row r="1" spans="1:6" ht="24.95" customHeight="1">
      <c r="A1" s="81" t="s">
        <v>243</v>
      </c>
      <c r="B1" s="82"/>
      <c r="C1" s="82"/>
      <c r="D1" s="81"/>
      <c r="E1" s="82"/>
      <c r="F1" s="82"/>
    </row>
    <row r="2" spans="1:6" ht="24.95" customHeight="1">
      <c r="A2" s="81" t="s">
        <v>242</v>
      </c>
      <c r="B2" s="81"/>
      <c r="C2" s="81"/>
      <c r="D2" s="81"/>
      <c r="E2" s="81"/>
      <c r="F2" s="81"/>
    </row>
    <row r="3" spans="1:6" ht="24.95" customHeight="1">
      <c r="A3" s="81" t="s">
        <v>241</v>
      </c>
      <c r="B3" s="81"/>
      <c r="C3" s="81"/>
      <c r="D3" s="81"/>
      <c r="E3" s="81"/>
      <c r="F3" s="81"/>
    </row>
    <row r="4" spans="1:6" ht="18.75">
      <c r="A4" s="84"/>
      <c r="B4" s="84"/>
      <c r="C4" s="85"/>
      <c r="D4" s="85"/>
      <c r="E4" s="85"/>
      <c r="F4" s="85"/>
    </row>
    <row r="6" spans="1:6" ht="18.75">
      <c r="A6" s="178" t="s">
        <v>272</v>
      </c>
      <c r="B6" s="178"/>
      <c r="C6" s="178"/>
      <c r="D6" s="178"/>
      <c r="E6" s="178"/>
      <c r="F6" s="178"/>
    </row>
    <row r="8" spans="1:6" ht="24.95" customHeight="1">
      <c r="A8" s="146" t="s">
        <v>240</v>
      </c>
      <c r="B8" s="147" t="s">
        <v>239</v>
      </c>
      <c r="C8" s="146" t="s">
        <v>238</v>
      </c>
      <c r="D8" s="146" t="s">
        <v>237</v>
      </c>
      <c r="E8" s="148" t="s">
        <v>236</v>
      </c>
      <c r="F8" s="148" t="s">
        <v>235</v>
      </c>
    </row>
    <row r="9" spans="1:6" ht="24.95" customHeight="1">
      <c r="A9" s="149">
        <v>1</v>
      </c>
      <c r="B9" s="150" t="s">
        <v>234</v>
      </c>
      <c r="C9" s="149" t="s">
        <v>233</v>
      </c>
      <c r="D9" s="149" t="s">
        <v>263</v>
      </c>
      <c r="E9" s="122">
        <v>5240580</v>
      </c>
      <c r="F9" s="122">
        <v>1373786</v>
      </c>
    </row>
    <row r="10" spans="1:6" ht="24.95" customHeight="1">
      <c r="A10" s="179" t="s">
        <v>232</v>
      </c>
      <c r="B10" s="179"/>
      <c r="C10" s="179"/>
      <c r="D10" s="179"/>
      <c r="E10" s="151">
        <f>SUM(E9:E9)</f>
        <v>5240580</v>
      </c>
      <c r="F10" s="151">
        <f>SUM(F9:F9)</f>
        <v>1373786</v>
      </c>
    </row>
    <row r="13" spans="1:6" ht="14.25">
      <c r="D13" s="81"/>
      <c r="E13" s="81" t="s">
        <v>87</v>
      </c>
    </row>
    <row r="14" spans="1:6" ht="14.25">
      <c r="D14" s="81"/>
      <c r="E14" s="81"/>
    </row>
  </sheetData>
  <mergeCells count="2">
    <mergeCell ref="A6:F6"/>
    <mergeCell ref="A10:D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2-Pasqyra e Perform. (natyra)</vt:lpstr>
      <vt:lpstr>1-Pasqyra e Pozicioni Financiar</vt:lpstr>
      <vt:lpstr>Arisa Lekgjonaj</vt:lpstr>
      <vt:lpstr>3-CashFlow (indirekt)</vt:lpstr>
      <vt:lpstr>4-Pasq. e Levizjeve - V3</vt:lpstr>
      <vt:lpstr>AAM</vt:lpstr>
      <vt:lpstr>INVENTARI FIZIK</vt:lpstr>
      <vt:lpstr>INV. I AUTO. </vt:lpstr>
      <vt:lpstr>'1-Pasqyra e Pozicioni Financiar'!Print_Area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2022-07-06T06:42:49Z</dcterms:modified>
</cp:coreProperties>
</file>