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ri Server\Documents\Bilance per QKR 2020\AGIMI 2020\2020 BILANCI AGIM ASLLANI 2020 D\"/>
    </mc:Choice>
  </mc:AlternateContent>
  <bookViews>
    <workbookView xWindow="14505" yWindow="-15" windowWidth="14340" windowHeight="11760" tabRatio="823"/>
  </bookViews>
  <sheets>
    <sheet name="Kop." sheetId="1" r:id="rId1"/>
    <sheet name="Aktivet" sheetId="4" r:id="rId2"/>
    <sheet name="Pasivet" sheetId="14" r:id="rId3"/>
    <sheet name="PASH" sheetId="15" r:id="rId4"/>
    <sheet name="Fluksi 2" sheetId="34" r:id="rId5"/>
    <sheet name="Pasqyre AAM2" sheetId="31" r:id="rId6"/>
    <sheet name="Kapitali" sheetId="25" r:id="rId7"/>
    <sheet name="Sh Spjeguese 1" sheetId="36" r:id="rId8"/>
    <sheet name="Sheet2" sheetId="41" r:id="rId9"/>
  </sheets>
  <externalReferences>
    <externalReference r:id="rId10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</workbook>
</file>

<file path=xl/calcChain.xml><?xml version="1.0" encoding="utf-8"?>
<calcChain xmlns="http://schemas.openxmlformats.org/spreadsheetml/2006/main">
  <c r="I16" i="41" l="1"/>
  <c r="I17" i="41"/>
  <c r="F34" i="34"/>
  <c r="H30" i="15"/>
  <c r="H14" i="15"/>
  <c r="H11" i="15"/>
  <c r="H35" i="15"/>
  <c r="H37" i="15" s="1"/>
  <c r="H36" i="15" s="1"/>
  <c r="H40" i="15" s="1"/>
  <c r="H44" i="14"/>
  <c r="H34" i="14"/>
  <c r="H23" i="14"/>
  <c r="H38" i="14"/>
  <c r="H6" i="14"/>
  <c r="H22" i="14"/>
  <c r="D18" i="31"/>
  <c r="D19" i="31" s="1"/>
  <c r="E18" i="31"/>
  <c r="E19" i="31" s="1"/>
  <c r="G18" i="31"/>
  <c r="G19" i="31" s="1"/>
  <c r="H18" i="31"/>
  <c r="I18" i="31"/>
  <c r="J18" i="31"/>
  <c r="D13" i="31"/>
  <c r="E13" i="31"/>
  <c r="F13" i="31"/>
  <c r="F19" i="31" s="1"/>
  <c r="G13" i="31"/>
  <c r="H13" i="31"/>
  <c r="H19" i="31" s="1"/>
  <c r="I13" i="31"/>
  <c r="J13" i="31"/>
  <c r="L8" i="31"/>
  <c r="L10" i="31"/>
  <c r="L13" i="31" s="1"/>
  <c r="M10" i="31"/>
  <c r="L11" i="31"/>
  <c r="M11" i="31"/>
  <c r="L12" i="31"/>
  <c r="M12" i="31" s="1"/>
  <c r="L9" i="31"/>
  <c r="M9" i="31"/>
  <c r="H45" i="4"/>
  <c r="H39" i="4"/>
  <c r="F24" i="34" s="1"/>
  <c r="F28" i="34" s="1"/>
  <c r="H32" i="4"/>
  <c r="H20" i="4"/>
  <c r="H13" i="4"/>
  <c r="H9" i="4"/>
  <c r="H6" i="4"/>
  <c r="F37" i="34" s="1"/>
  <c r="H30" i="4"/>
  <c r="F177" i="41"/>
  <c r="H285" i="41"/>
  <c r="H278" i="41"/>
  <c r="H314" i="41" s="1"/>
  <c r="H204" i="41"/>
  <c r="H170" i="41"/>
  <c r="H187" i="41"/>
  <c r="C125" i="41"/>
  <c r="D125" i="41"/>
  <c r="F125" i="41"/>
  <c r="G125" i="41"/>
  <c r="H125" i="41"/>
  <c r="E122" i="41"/>
  <c r="E125" i="41" s="1"/>
  <c r="E124" i="41"/>
  <c r="H109" i="41"/>
  <c r="H56" i="41"/>
  <c r="H86" i="41"/>
  <c r="H76" i="41"/>
  <c r="I30" i="41"/>
  <c r="I15" i="41"/>
  <c r="I19" i="41"/>
  <c r="I21" i="41" s="1"/>
  <c r="L15" i="31"/>
  <c r="M15" i="31" s="1"/>
  <c r="L16" i="31"/>
  <c r="M16" i="31"/>
  <c r="L17" i="31"/>
  <c r="M17" i="31"/>
  <c r="K15" i="31"/>
  <c r="K9" i="31"/>
  <c r="K13" i="31"/>
  <c r="K19" i="31" s="1"/>
  <c r="H350" i="41"/>
  <c r="H348" i="41"/>
  <c r="H341" i="41"/>
  <c r="H333" i="41"/>
  <c r="H343" i="41" s="1"/>
  <c r="H352" i="41" s="1"/>
  <c r="E123" i="41"/>
  <c r="G7" i="25"/>
  <c r="G17" i="25" s="1"/>
  <c r="G19" i="25" s="1"/>
  <c r="G28" i="25" s="1"/>
  <c r="J7" i="25"/>
  <c r="K16" i="31"/>
  <c r="L14" i="31"/>
  <c r="M14" i="31" s="1"/>
  <c r="M18" i="31" s="1"/>
  <c r="G11" i="15"/>
  <c r="G44" i="14"/>
  <c r="H7" i="31"/>
  <c r="I7" i="31"/>
  <c r="K7" i="31"/>
  <c r="L7" i="31" s="1"/>
  <c r="G10" i="34"/>
  <c r="N5" i="25"/>
  <c r="N6" i="25"/>
  <c r="D7" i="25"/>
  <c r="D17" i="25"/>
  <c r="D19" i="25"/>
  <c r="E7" i="25"/>
  <c r="F7" i="25"/>
  <c r="H7" i="25"/>
  <c r="H17" i="25"/>
  <c r="H19" i="25" s="1"/>
  <c r="H28" i="25" s="1"/>
  <c r="I7" i="25"/>
  <c r="I17" i="25" s="1"/>
  <c r="I19" i="25" s="1"/>
  <c r="I28" i="25" s="1"/>
  <c r="L7" i="25"/>
  <c r="L17" i="25"/>
  <c r="L19" i="25" s="1"/>
  <c r="L28" i="25" s="1"/>
  <c r="M7" i="25"/>
  <c r="M17" i="25"/>
  <c r="M19" i="25"/>
  <c r="M28" i="25"/>
  <c r="N8" i="25"/>
  <c r="N9" i="25"/>
  <c r="N10" i="25"/>
  <c r="N11" i="25"/>
  <c r="N12" i="25"/>
  <c r="N13" i="25"/>
  <c r="N14" i="25"/>
  <c r="N15" i="25"/>
  <c r="N16" i="25"/>
  <c r="E17" i="25"/>
  <c r="F17" i="25"/>
  <c r="F19" i="25"/>
  <c r="F28" i="25"/>
  <c r="N18" i="25"/>
  <c r="E19" i="25"/>
  <c r="E28" i="25" s="1"/>
  <c r="K19" i="25"/>
  <c r="N20" i="25"/>
  <c r="N22" i="25"/>
  <c r="N23" i="25"/>
  <c r="N24" i="25"/>
  <c r="N25" i="25"/>
  <c r="N26" i="25"/>
  <c r="N27" i="25"/>
  <c r="F10" i="34"/>
  <c r="F17" i="34"/>
  <c r="G14" i="15"/>
  <c r="G35" i="15" s="1"/>
  <c r="G30" i="15"/>
  <c r="F19" i="34"/>
  <c r="G54" i="15"/>
  <c r="H54" i="15"/>
  <c r="G6" i="14"/>
  <c r="G22" i="14"/>
  <c r="G23" i="14"/>
  <c r="G38" i="14" s="1"/>
  <c r="G39" i="14" s="1"/>
  <c r="F31" i="34"/>
  <c r="F35" i="34"/>
  <c r="G34" i="14"/>
  <c r="G6" i="4"/>
  <c r="F43" i="34" s="1"/>
  <c r="G9" i="4"/>
  <c r="G30" i="4" s="1"/>
  <c r="F25" i="34"/>
  <c r="G13" i="4"/>
  <c r="F14" i="34"/>
  <c r="G20" i="4"/>
  <c r="F15" i="34" s="1"/>
  <c r="G32" i="4"/>
  <c r="G39" i="4"/>
  <c r="G45" i="4"/>
  <c r="G51" i="4" s="1"/>
  <c r="G38" i="34"/>
  <c r="H39" i="14"/>
  <c r="F16" i="34"/>
  <c r="H51" i="4"/>
  <c r="H52" i="4" s="1"/>
  <c r="J19" i="31"/>
  <c r="K14" i="31"/>
  <c r="I19" i="31"/>
  <c r="K18" i="31"/>
  <c r="G37" i="15" l="1"/>
  <c r="F8" i="34"/>
  <c r="F18" i="34" s="1"/>
  <c r="H316" i="41"/>
  <c r="H317" i="41" s="1"/>
  <c r="H359" i="41"/>
  <c r="I31" i="41"/>
  <c r="G52" i="4"/>
  <c r="H48" i="15"/>
  <c r="H55" i="15" s="1"/>
  <c r="H49" i="14"/>
  <c r="M13" i="31"/>
  <c r="M19" i="31" s="1"/>
  <c r="D28" i="25"/>
  <c r="L18" i="31"/>
  <c r="L19" i="31" s="1"/>
  <c r="G48" i="14" l="1"/>
  <c r="K7" i="25"/>
  <c r="H50" i="14"/>
  <c r="H51" i="14" s="1"/>
  <c r="F20" i="34"/>
  <c r="F21" i="34" s="1"/>
  <c r="F36" i="34" s="1"/>
  <c r="F38" i="34" s="1"/>
  <c r="F44" i="34" s="1"/>
  <c r="G36" i="15"/>
  <c r="G40" i="15" s="1"/>
  <c r="G50" i="14" l="1"/>
  <c r="G51" i="14" s="1"/>
  <c r="G49" i="14"/>
  <c r="K21" i="25" s="1"/>
  <c r="G48" i="15"/>
  <c r="G55" i="15" s="1"/>
  <c r="J17" i="25"/>
  <c r="N7" i="25"/>
  <c r="N21" i="25" l="1"/>
  <c r="K28" i="25"/>
  <c r="J19" i="25"/>
  <c r="N17" i="25"/>
  <c r="J28" i="25" l="1"/>
  <c r="N28" i="25" s="1"/>
  <c r="N19" i="25"/>
</calcChain>
</file>

<file path=xl/sharedStrings.xml><?xml version="1.0" encoding="utf-8"?>
<sst xmlns="http://schemas.openxmlformats.org/spreadsheetml/2006/main" count="935" uniqueCount="585">
  <si>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</si>
  <si>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</si>
  <si>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</si>
  <si>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</si>
  <si>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</si>
  <si>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</si>
  <si>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</si>
  <si>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</si>
  <si>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</si>
  <si>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</si>
  <si>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</si>
  <si>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</si>
  <si>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S H E N I M E T          S P J E G U E S E</t>
  </si>
  <si>
    <t>NIPT -i</t>
  </si>
  <si>
    <t>Pasqyra Financiare jane te shprehura ne</t>
  </si>
  <si>
    <t>Pasqyra Financiare jane te rumbullakosura ne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</si>
  <si>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</si>
  <si>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</si>
  <si>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</si>
  <si>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</si>
  <si>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</si>
  <si>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</si>
  <si>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Emertimi dhe Forma ligjore</t>
  </si>
  <si>
    <t>Totali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</si>
  <si>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</si>
  <si>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</si>
  <si>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</si>
  <si>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</si>
  <si>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</si>
  <si>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>A II</t>
  </si>
  <si>
    <t>Politikat kontabël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</si>
  <si>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</si>
  <si>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</si>
  <si>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</si>
  <si>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</si>
  <si>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</si>
  <si>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</si>
  <si>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</si>
  <si>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</si>
  <si>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</si>
  <si>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</si>
  <si>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</si>
  <si>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</si>
  <si>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</si>
  <si>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</si>
  <si>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</si>
  <si>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</si>
  <si>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</si>
  <si>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</si>
  <si>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</si>
  <si>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</si>
  <si>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</si>
  <si>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</si>
  <si>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</si>
  <si>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</si>
  <si>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</si>
  <si>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</si>
  <si>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</si>
  <si>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</si>
  <si>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</si>
  <si>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</si>
  <si>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</si>
  <si>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</si>
  <si>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</si>
  <si>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</si>
  <si>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</si>
  <si>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</si>
  <si>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</si>
  <si>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</si>
  <si>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</si>
  <si>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</si>
  <si>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</si>
  <si>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</si>
  <si>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</si>
  <si>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</si>
  <si>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</si>
  <si>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</si>
  <si>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</si>
  <si>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</si>
  <si>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</si>
  <si>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</si>
  <si>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</si>
  <si>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</si>
  <si>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</si>
  <si>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</si>
  <si>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</si>
  <si>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</si>
  <si>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</si>
  <si>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</si>
  <si>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</si>
  <si>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</si>
  <si>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</si>
  <si>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</si>
  <si>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</si>
  <si>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</si>
  <si>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</si>
  <si>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</si>
  <si>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</si>
  <si>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</si>
  <si>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</si>
  <si>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</si>
  <si>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</si>
  <si>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</si>
  <si>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</si>
  <si>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</si>
  <si>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</si>
  <si>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</si>
  <si>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</si>
  <si>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</si>
  <si>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</si>
  <si>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</si>
  <si>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</si>
  <si>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</si>
  <si>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</si>
  <si>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</si>
  <si>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</si>
  <si>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</si>
  <si>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</si>
  <si>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</si>
  <si>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</si>
  <si>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</si>
  <si>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</si>
  <si>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</si>
  <si>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</si>
  <si>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</si>
  <si>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</si>
  <si>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</si>
  <si>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</si>
  <si>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</si>
  <si>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</si>
  <si>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</si>
  <si>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</si>
  <si>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</si>
  <si>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</si>
  <si>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</si>
  <si>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</si>
  <si>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</si>
  <si>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</si>
  <si>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</si>
  <si>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</si>
  <si>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</si>
  <si>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</si>
  <si>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</si>
  <si>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</si>
  <si>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</si>
  <si>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</si>
  <si>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</si>
  <si>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</si>
  <si>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</si>
  <si>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</si>
  <si>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</si>
  <si>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</si>
  <si>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</si>
  <si>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Dividendë të paguar</t>
  </si>
  <si>
    <t>(metoda indirekte)</t>
  </si>
  <si>
    <t>Fitim / Humbja e vitit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</si>
  <si>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</si>
  <si>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</si>
  <si>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</si>
  <si>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</si>
  <si>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</si>
  <si>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</si>
  <si>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</si>
  <si>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</si>
  <si>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</si>
  <si>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</si>
  <si>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</si>
  <si>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</si>
  <si>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</si>
  <si>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</si>
  <si>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</si>
  <si>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>Pasqyra e Pozicionit Financiar (Bilanci)</t>
  </si>
  <si>
    <t>Emertimi</t>
  </si>
  <si>
    <t>transaksionet ekonomike te veta.</t>
  </si>
  <si>
    <t>shpenzimeve ka vetem ne rastet qe lejohen nga SKK.</t>
  </si>
  <si>
    <t xml:space="preserve">qene te qarta dhe te kuptushme per perdorues te jashtem qe kane njohuri te pergjitheshme te </t>
  </si>
  <si>
    <t>mjaftueshme ne fushen e kontabilitetit.</t>
  </si>
  <si>
    <t>jane hartuar vetem per zera materiale.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</si>
  <si>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</si>
  <si>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</si>
  <si>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</si>
  <si>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</si>
  <si>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</si>
  <si>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</si>
  <si>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</si>
  <si>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</si>
  <si>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</si>
  <si>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 xml:space="preserve">     Vleresimi fillestar i nje elementi te AAM qe ploteson kriteret per njohje si aktiv ne bilanc </t>
  </si>
  <si>
    <t xml:space="preserve">     Per prodhimin ose krijimin e AAM kur kjo financohet nga nje hua,kostot e huamarrjes (dhe</t>
  </si>
  <si>
    <t xml:space="preserve">     Per vleresimi i mepaseshem i AAM eshte zgjedhur modeli i kostos duke i paraqitur ne </t>
  </si>
  <si>
    <t xml:space="preserve">                - Kompjutera e sisteme informacioni me 25 % te vleftes se mbetur</t>
  </si>
  <si>
    <t>Shenimet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</si>
  <si>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</si>
  <si>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</si>
  <si>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</si>
  <si>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</si>
  <si>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</si>
  <si>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</si>
  <si>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</si>
  <si>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 xml:space="preserve">        4. Kuptushmeria e Pasqyrave Financiare eshte realizuar ne masen e plote per te </t>
  </si>
  <si>
    <t xml:space="preserve">        5. Materialiteti eshte vleresuar nga ana jone dhe ne baze te tij Pasqyrat Financiare</t>
  </si>
  <si>
    <t xml:space="preserve">        6. Besushmeria per hartimin e Pasqyrave Financiare eshte e siguruar pasi nuk ka</t>
  </si>
  <si>
    <t>eshte vleresuar me kosto. (SKK 5; )</t>
  </si>
  <si>
    <t>interesat) eshte metoda e kapitalizimit ne koston e aktivit per periudhen e investimit.(SKK 5: )</t>
  </si>
  <si>
    <t>bilanc me kosto minus amortizimin e akumuluar. (SKK 5; )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</si>
  <si>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</si>
  <si>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</si>
  <si>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</si>
  <si>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</si>
  <si>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</si>
  <si>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</si>
  <si>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</si>
  <si>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</si>
  <si>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</si>
  <si>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</si>
  <si>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17.1</t>
  </si>
  <si>
    <t>17.2</t>
  </si>
  <si>
    <t>17.3</t>
  </si>
  <si>
    <t>17.4</t>
  </si>
  <si>
    <t>17.5</t>
  </si>
  <si>
    <t>17.6</t>
  </si>
  <si>
    <t>17.7</t>
  </si>
  <si>
    <t>17.8</t>
  </si>
  <si>
    <t>20.1</t>
  </si>
  <si>
    <t>20.2</t>
  </si>
  <si>
    <t>26.1</t>
  </si>
  <si>
    <t>26.2</t>
  </si>
  <si>
    <t>26.3</t>
  </si>
  <si>
    <t>Mjetet monetare ne fillim te periudhes kontabel</t>
  </si>
  <si>
    <t>Amortizimin</t>
  </si>
  <si>
    <t>Tatim mbi fitimin i paguar</t>
  </si>
  <si>
    <t xml:space="preserve">     Per llogaritjen e amortizimit te AAJM (SKK 5: ) njesia ekonomike raportuese ka percaktuar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</si>
  <si>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</si>
  <si>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</si>
  <si>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</si>
  <si>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 xml:space="preserve">( Ne zbatim te Standartit Kombetar te Kontabilitetit Nr.2 dhe </t>
  </si>
  <si>
    <t>Ligjit Nr. 9228  Date 29.04.2004  "Per Kontabilitetin dhe Pasqyrat Financiare" )</t>
  </si>
  <si>
    <t>Leke</t>
  </si>
  <si>
    <t>Sasia</t>
  </si>
  <si>
    <t>Gjendje</t>
  </si>
  <si>
    <t>Shtesa</t>
  </si>
  <si>
    <t>Pakesime</t>
  </si>
  <si>
    <t xml:space="preserve">             TOTALI</t>
  </si>
  <si>
    <t>Shuma toka  ndertesa</t>
  </si>
  <si>
    <t>Pasqyra e fluksit monetar - Metoda Indirekte</t>
  </si>
  <si>
    <t>Fluksi i parave nga veprimtaria e shfrytezimit</t>
  </si>
  <si>
    <t>Fitimi nga veprimtaria e shfrytezimit</t>
  </si>
  <si>
    <t>Rregullime per :</t>
  </si>
  <si>
    <t>Humbje nga kembimet valutore</t>
  </si>
  <si>
    <t>Te ardhura nga Investimet</t>
  </si>
  <si>
    <t>Shpenzime per interesa</t>
  </si>
  <si>
    <t>Rritje/renie ne Tepricen e inventarit</t>
  </si>
  <si>
    <t>Rritje/renie e shpenzimeve te periudhave te ardhshme</t>
  </si>
  <si>
    <t>MM te perfituara nga aktivitetet</t>
  </si>
  <si>
    <t>Interesi i paguar</t>
  </si>
  <si>
    <t>MM neto nga aktivitetet e shfrytezimit</t>
  </si>
  <si>
    <t>Fluksi monetar nga veprimtarite investuese</t>
  </si>
  <si>
    <t>Blerja e njesisese kontrolluar X minus parate e Arketuara</t>
  </si>
  <si>
    <t>Blerja e aktiveve afatgjata materiale (Prodhimi AAM)</t>
  </si>
  <si>
    <t>Interesi i arketuar</t>
  </si>
  <si>
    <t>Dividentet e arketuar</t>
  </si>
  <si>
    <t>MM neto te perdoruara ne veprimtarite investuese</t>
  </si>
  <si>
    <t>Fluksi monetar nga aktivitetet financiare</t>
  </si>
  <si>
    <t>Te ardhura nga emetimi i kapitalit aksioner</t>
  </si>
  <si>
    <t>Te ardhura nga huamarrje afatgjata</t>
  </si>
  <si>
    <t>Pagesat e detyrimive te qerase financiare</t>
  </si>
  <si>
    <t>Dividente te paguar</t>
  </si>
  <si>
    <t>MM neto e perdorur ne veprimtarite Financiare</t>
  </si>
  <si>
    <t>Rritja/Renia neto e mjeteve monetare</t>
  </si>
  <si>
    <t>Mjetet monetare ne fund te periudhes kontabel</t>
  </si>
  <si>
    <t>Mjete  transporti</t>
  </si>
  <si>
    <t>Makineri &amp; paisje</t>
  </si>
  <si>
    <t>Rritje/renie ne tepricen e kerkesave te arketueshme nga aktiviteti, si dhe kerkesave te arketueshme te tjera</t>
  </si>
  <si>
    <t>Rritje/renie ne tepricen e detyrimeve ,per tu paguar nga aktiviteti</t>
  </si>
  <si>
    <t>Amortizimi</t>
  </si>
  <si>
    <t>Vl.mbetur</t>
  </si>
  <si>
    <t>Amortiz.Tatim.</t>
  </si>
  <si>
    <t>20% Vl.Mbet.</t>
  </si>
  <si>
    <t>Paisje zyre &amp; informatike</t>
  </si>
  <si>
    <t>Shuma mj.transporti,pajisje  informatike</t>
  </si>
  <si>
    <t>Administratori</t>
  </si>
  <si>
    <t>Të pagueshme për detyrimet tatimore, sigurimet shoqerore</t>
  </si>
  <si>
    <t>Pjesa e fitimit/humbjes nga pjesëmarrjet , Shpenzime te pazbriteshme</t>
  </si>
  <si>
    <t>Të tjera , T.v.sh</t>
  </si>
  <si>
    <t>Detyrime tatimore per Tatimin mbi Fitimin</t>
  </si>
  <si>
    <t>Sarande</t>
  </si>
  <si>
    <t>Të tjera , Tatim mbi Fitimin</t>
  </si>
  <si>
    <t>Detyrime tatimore per T.v.sh.</t>
  </si>
  <si>
    <t>Amortiz.i</t>
  </si>
  <si>
    <t>Terrene ndertimi</t>
  </si>
  <si>
    <t xml:space="preserve">Ndertesa </t>
  </si>
  <si>
    <t>Punime ne proces-llog.231</t>
  </si>
  <si>
    <t xml:space="preserve"> I</t>
  </si>
  <si>
    <t xml:space="preserve"> II</t>
  </si>
  <si>
    <t>Te ardhura nga shitja e paisjeve, dhe kredidhenie</t>
  </si>
  <si>
    <t xml:space="preserve"> </t>
  </si>
  <si>
    <t>Shuma</t>
  </si>
  <si>
    <t>B</t>
  </si>
  <si>
    <t>BKT Euro</t>
  </si>
  <si>
    <t>Të tjera shpenzime me fature tatimore</t>
  </si>
  <si>
    <t>Te tjera, Sigurime Shoqerore</t>
  </si>
  <si>
    <t>Veprimtari Transport udhetaresh</t>
  </si>
  <si>
    <t>Detyrime tatimore per T.A.B.</t>
  </si>
  <si>
    <t>Sqarim:</t>
  </si>
  <si>
    <t xml:space="preserve">     Dhënia e shënimeve shpjeguese në këtë pjesë është e detyrueshme sipas SKK 2 i permiresuar</t>
  </si>
  <si>
    <t xml:space="preserve">     Plotesimi i te dhenave të kësaj pjese duhet të bëhet sipas kërkesave dhe strukturës standarte te </t>
  </si>
  <si>
    <t>percaktuara ne SKK 2 te permiresuar.  Rradha e dhenies se spjegimeve duhet te jete :</t>
  </si>
  <si>
    <t xml:space="preserve">     Kuadri ligjor: Ligjit 25/2018 dt 10.05.2018 "Per Kontabilitetin dhe Pasqyrat Financiare"</t>
  </si>
  <si>
    <t xml:space="preserve">     Monedha baze  e perdorur per pasqyrimin e te dhenave ne PF  eshte Leku</t>
  </si>
  <si>
    <t xml:space="preserve">     Per percaktimin e kostos se inventareve eshte zgjedhur metoda " Mesatarja e ponderuar " </t>
  </si>
  <si>
    <t>(SKK 4: )</t>
  </si>
  <si>
    <t xml:space="preserve">                - Per ndertesat me 5 % te vleftes se mbetur.</t>
  </si>
  <si>
    <t xml:space="preserve">                - Te gjitha AAM te tjera me 20 % te vleftes se mbetur</t>
  </si>
  <si>
    <t>si metode te amortizimit ate lineare me normen e amortizimit 15 % ne vit.</t>
  </si>
  <si>
    <t>EKONOMISTI</t>
  </si>
  <si>
    <t>ADMINISTRATORI</t>
  </si>
  <si>
    <t xml:space="preserve">Aktiviteti kryesor. </t>
  </si>
  <si>
    <t>Vendodhja: Lagja nr.4  Sarande</t>
  </si>
  <si>
    <t>Forma ligjore: Shpk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</si>
  <si>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</si>
  <si>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</si>
  <si>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</si>
  <si>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</si>
  <si>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</si>
  <si>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</si>
  <si>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</si>
  <si>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</si>
  <si>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</si>
  <si>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</si>
  <si>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LEK</t>
  </si>
  <si>
    <t>EUR</t>
  </si>
  <si>
    <t>shuma</t>
  </si>
  <si>
    <t>E M E R T I M I</t>
  </si>
  <si>
    <t>Arka ne Leke</t>
  </si>
  <si>
    <t>Arka ne Euro</t>
  </si>
  <si>
    <t>Arka ne Dollare</t>
  </si>
  <si>
    <t>Pulla tatimore,bileta,te tjera me vlere</t>
  </si>
  <si>
    <t>totali</t>
  </si>
  <si>
    <t>Shoqeria nuk ka tituj pronesie te njesive ekonomike brenda grupit</t>
  </si>
  <si>
    <t>Shoqeria nuk ka riblerje te aksione te emetuara me pare nga ana jone</t>
  </si>
  <si>
    <t>Shoqeria nuk ka aktive te tjera financiare te investuara</t>
  </si>
  <si>
    <t>Kliente per mallra,produkte e sherbime</t>
  </si>
  <si>
    <t>&gt;</t>
  </si>
  <si>
    <t xml:space="preserve">     Fatura te pa likuiduara nen nje vit</t>
  </si>
  <si>
    <t xml:space="preserve">     Fatura te pa likuiduara mbi nje vit</t>
  </si>
  <si>
    <t xml:space="preserve">     Zhvleresimi i te drejtave dhe detyrimeve</t>
  </si>
  <si>
    <t>Inventari i klienteve bashkangjitur</t>
  </si>
  <si>
    <t xml:space="preserve">     Shoqeria nuk ka te drejta dhe detyrimendaj njesive ekonomike brenda grupit</t>
  </si>
  <si>
    <t xml:space="preserve">     Shoqeria nuk te drejta dhe detyrime ndaj njësive ekonomike me interesa pjesëmarrëse</t>
  </si>
  <si>
    <t xml:space="preserve">Të tjera 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</si>
  <si>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</si>
  <si>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</si>
  <si>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</si>
  <si>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</si>
  <si>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</si>
  <si>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</si>
  <si>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Të  tjera  tatime për  t’u  paguar  dhe  për  t’u  kthyer</t>
  </si>
  <si>
    <t>Tatimi në burim (teprica debitore)</t>
  </si>
  <si>
    <t>Të drejta dhe detyrime ndaj ortakëve dhe aksionerëve (teprtica debitore)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</si>
  <si>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</si>
  <si>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</si>
  <si>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</si>
  <si>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</si>
  <si>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Zhvlerësim i të drejtave dhe detyrimeve (i detajuar per çdo ze si me siper)</t>
  </si>
  <si>
    <t>Kapital i nënshkruar i papaguar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</si>
  <si>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</si>
  <si>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</si>
  <si>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</si>
  <si>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</si>
  <si>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</si>
  <si>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</si>
  <si>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</si>
  <si>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</si>
  <si>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>Zhvlerësimi i materialeve të para</t>
  </si>
  <si>
    <t>Zhvlerësimi i materialeve të tjera</t>
  </si>
  <si>
    <t>Zhvlerësimi i mallrave dhe (produkteve) për shitje</t>
  </si>
  <si>
    <t xml:space="preserve">Inventari mallrave bashkangjitur </t>
  </si>
  <si>
    <t>Furnitorë për shërbime (teprica debitore)</t>
  </si>
  <si>
    <t>Shpenzime të periudhave të ardhme</t>
  </si>
  <si>
    <t>Interesa aktive të llogaritura</t>
  </si>
  <si>
    <t>Të ardhura të llogaritura</t>
  </si>
  <si>
    <t>AKTIVET AFATGJATA</t>
  </si>
  <si>
    <t xml:space="preserve">Aktivet  financiare </t>
  </si>
  <si>
    <t>Aksione të shoqërive të kontrolluara</t>
  </si>
  <si>
    <t>Të drejta të tjera afatgjatë</t>
  </si>
  <si>
    <t>Të drejta dhe detyrime ndaj pjesëtarëve të tjerë të grupit</t>
  </si>
  <si>
    <t>Aktive  materiale me vleren neto</t>
  </si>
  <si>
    <t>Aktivet e blera gjate vitit</t>
  </si>
  <si>
    <t>Aktivet kontribut i ortakeve ne kapitalin e shoqerise gjate vitit</t>
  </si>
  <si>
    <t>Aktivet nga Egzistenca e kontrollit efektiv (SKK 1; 17,18,79,80) gjate vitit</t>
  </si>
  <si>
    <t xml:space="preserve">Inventaret analitike bashkangjitur </t>
  </si>
  <si>
    <t>Analiza e posteve te amortizushme</t>
  </si>
  <si>
    <t>Viti raportues</t>
  </si>
  <si>
    <t>Viti paraardhes</t>
  </si>
  <si>
    <t>Vlera</t>
  </si>
  <si>
    <t>Toka e ndërtesa</t>
  </si>
  <si>
    <t xml:space="preserve">Të tjera Ins. pajisje </t>
  </si>
  <si>
    <t xml:space="preserve">Ativet biologjike </t>
  </si>
  <si>
    <t>Aktive  jo materiale</t>
  </si>
  <si>
    <t>Koncesione</t>
  </si>
  <si>
    <t>Patenta,licenca,marka e aktive te ngjashme</t>
  </si>
  <si>
    <t>Emri i mire</t>
  </si>
  <si>
    <t>Parapagime për AAJM</t>
  </si>
  <si>
    <t>Aktive tatimore te shtyra</t>
  </si>
  <si>
    <t>Tatime të shtyra (teprica debitore)</t>
  </si>
  <si>
    <t>Kapitali i nenshkruar i pa paguar</t>
  </si>
  <si>
    <t>III</t>
  </si>
  <si>
    <t>DETYRIMET    DHE  KAPITALI</t>
  </si>
  <si>
    <t xml:space="preserve">Huamarrje afatshkurtra </t>
  </si>
  <si>
    <t>Overdraft Raiffeisen bank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</si>
  <si>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</si>
  <si>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</si>
  <si>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</si>
  <si>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</si>
  <si>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</si>
  <si>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Qera financiare</t>
  </si>
  <si>
    <t>Analiza e blerjeve me qira financiare</t>
  </si>
  <si>
    <t>Huamarrje afatshkurtra nga Bankat</t>
  </si>
  <si>
    <t>Banka 1</t>
  </si>
  <si>
    <t>Banka 2</t>
  </si>
  <si>
    <t>Banka 3</t>
  </si>
  <si>
    <t>Llogari bankare të zbuluara (overdrafte bankare)</t>
  </si>
  <si>
    <t>Kësti i llogaritur i huas për t’u paguar në 12 muajt e ardheshem</t>
  </si>
  <si>
    <t>Parapagime të marra</t>
  </si>
  <si>
    <t>Furnitorë për mallra, produkte e shërbime</t>
  </si>
  <si>
    <t>Inventari i Furnitoreve bashkangjitur</t>
  </si>
  <si>
    <t>Debitorë të tjerë, kreditorë të tjerë</t>
  </si>
  <si>
    <t>Inventari i debitoreve te tjere bashkangjitur</t>
  </si>
  <si>
    <t>Premtim pagesa të pagueshm per furnizime</t>
  </si>
  <si>
    <t>Të drejta / detyrime ndaj pjesëtarëve të tjerë të grupit</t>
  </si>
  <si>
    <t>Të drejta detyrime ndaj njësive ekonomike me interesa pjesëmarrëse</t>
  </si>
  <si>
    <t>Paradhënie për punonjësit</t>
  </si>
  <si>
    <t>Sigurime shoqërore dhe shëndetsore</t>
  </si>
  <si>
    <t>Organizma të tjera shoqërore</t>
  </si>
  <si>
    <t>Detyrime të tjera</t>
  </si>
  <si>
    <t>Të pagueshme për detyrimet tatimore</t>
  </si>
  <si>
    <t>Akciza</t>
  </si>
  <si>
    <t>Tatim mbi të ardhurat personale</t>
  </si>
  <si>
    <t>Tatime të tjera për punonjësit</t>
  </si>
  <si>
    <t>Tatim mbi fitimin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</si>
  <si>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</si>
  <si>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</si>
  <si>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</si>
  <si>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</si>
  <si>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Të tjera të pagueshme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</si>
  <si>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</si>
  <si>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</si>
  <si>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</si>
  <si>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</si>
  <si>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</si>
  <si>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</si>
  <si>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</si>
  <si>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Huamarrje afatgjata</t>
  </si>
  <si>
    <t>Premtim pagesa të pagueshme për hua afatgjata</t>
  </si>
  <si>
    <t>Detyrime për blerjet e letrave me vlerë afatgjata</t>
  </si>
  <si>
    <t>Huamarrje afatgjata nga Bankat</t>
  </si>
  <si>
    <t>BKT Lek</t>
  </si>
  <si>
    <t>Furnitorë për mallra, produkte e shërbime mbi nje vit</t>
  </si>
  <si>
    <t>Debitorë të tjerë, kreditorë të tjerë mbi nje vit</t>
  </si>
  <si>
    <t>Premtim pagesa të pagueshm per furnizime mbi nje vit</t>
  </si>
  <si>
    <t>Të drejta / detyrime ndaj pjesëtarëve të tjerë të grupit mbi nje vit</t>
  </si>
  <si>
    <t>Të drejta dhe detyrime ndaj ortakëve dhe pronarëve mbi nje vit</t>
  </si>
  <si>
    <t>Dividendë për t’u paguar mbi nje vit</t>
  </si>
  <si>
    <t>Te ardhurat perbehen</t>
  </si>
  <si>
    <t>●</t>
  </si>
  <si>
    <t>Shitje e punimeve dhe e sherbimeve</t>
  </si>
  <si>
    <t>Shitje mallrash</t>
  </si>
  <si>
    <t>Qira</t>
  </si>
  <si>
    <t>Shpenzimet perbehen nga</t>
  </si>
  <si>
    <t>Lende te para e materiale</t>
  </si>
  <si>
    <t>Blerje objekte inventari</t>
  </si>
  <si>
    <t>Blerje,energji,avull,uje</t>
  </si>
  <si>
    <t>Energji ... për prodhim, magazinin ...</t>
  </si>
  <si>
    <t>Blerje/Shpenzime mallrash, shërbimesh</t>
  </si>
  <si>
    <t>Blerje /Shpenzime të tjera</t>
  </si>
  <si>
    <t>Mirëmbajtje dhe riparime</t>
  </si>
  <si>
    <t>Shpenzime postare internet</t>
  </si>
  <si>
    <t>Shpenzime per udhetime e dieta</t>
  </si>
  <si>
    <t>Shpenzime për shërbimet bankare</t>
  </si>
  <si>
    <t>Taksa dhe tarifa vendore</t>
  </si>
  <si>
    <t>Tatime të tjera</t>
  </si>
  <si>
    <t>Pagat dhe shpërblimet e personelit</t>
  </si>
  <si>
    <t>Sigurimet shoqërore dhe shëndetsore</t>
  </si>
  <si>
    <t>Gjoba dhe dëmshpërblime</t>
  </si>
  <si>
    <t>Shpenzime te tjera korente</t>
  </si>
  <si>
    <t>Amortizimet e aktiveve afatgjatë</t>
  </si>
  <si>
    <t>Fitimi (Humbja) e vitit financiar</t>
  </si>
  <si>
    <t>Fitimi i ushtrimit</t>
  </si>
  <si>
    <t>Shpenzime te pa zbriteshme</t>
  </si>
  <si>
    <t>Fitimi para tatimit</t>
  </si>
  <si>
    <t>Tatimi mbi fitimin</t>
  </si>
  <si>
    <t>Në shpenzimet e pazbritëshme  përfshihen zërat e mëposhtëm:</t>
  </si>
  <si>
    <t>Gjoba</t>
  </si>
  <si>
    <t>Analiza  dhe rakordimi i berjeve</t>
  </si>
  <si>
    <t>Shuma e blerjeve te raportuara me FDP</t>
  </si>
  <si>
    <t xml:space="preserve">     Nga kjo </t>
  </si>
  <si>
    <t>Aktiva Afat Gjata Materiale</t>
  </si>
  <si>
    <t>Minus</t>
  </si>
  <si>
    <t xml:space="preserve">Shtesa e gjendjeve te magazines </t>
  </si>
  <si>
    <t>Referenca</t>
  </si>
  <si>
    <t>Shpenzime per periudhat e ardheshme</t>
  </si>
  <si>
    <t>Te tjera ………..</t>
  </si>
  <si>
    <t>Shuma e blerjeve ne shpenzime</t>
  </si>
  <si>
    <t>Pakesimi i gjendjes se magazines</t>
  </si>
  <si>
    <t>Totali ne shpenzime</t>
  </si>
  <si>
    <t xml:space="preserve">Shpenzimet sipas Pasqyres se perfomances (PASH) </t>
  </si>
  <si>
    <t>Materiale te konsumuara</t>
  </si>
  <si>
    <t xml:space="preserve">Shpenzime te tjera  </t>
  </si>
  <si>
    <t xml:space="preserve">        a)  Shpenzime te raportuara ne librin e blerjeve</t>
  </si>
  <si>
    <t xml:space="preserve">        b)  Shpenzime te pa raportuara ne librin e blerjeve</t>
  </si>
  <si>
    <t xml:space="preserve">                        Shuma ( 1 + 2 - 2a )</t>
  </si>
  <si>
    <t>Kuadrimi Shuma (1+2-2a) - Totalin ne shpenzime = 0</t>
  </si>
  <si>
    <t xml:space="preserve">Pasqyra  e  Ndryshimeve  ne  Kapital  </t>
  </si>
  <si>
    <t xml:space="preserve">Fitimi (humbja) neto e vitit financiar </t>
  </si>
  <si>
    <t>Fitimi qe bartet ne vitin e ardheshem</t>
  </si>
  <si>
    <t>Rritja e kapitalit aksioner</t>
  </si>
  <si>
    <t>Rivleresime</t>
  </si>
  <si>
    <t>Numuri I punonjesve</t>
  </si>
  <si>
    <t>Numuri mesatar I te punesuarve gjate vitit</t>
  </si>
  <si>
    <t>Fondi I pagave</t>
  </si>
  <si>
    <t>Llogarite jashte bilancit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</si>
  <si>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</si>
  <si>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</si>
  <si>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</si>
  <si>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</si>
  <si>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</si>
  <si>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</si>
  <si>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ADMINSTRATORI</t>
  </si>
  <si>
    <t>Impiante dhe makineri mj.transp</t>
  </si>
  <si>
    <t>Pozicioni financiar i rideklaruar më 1 janar 2019</t>
  </si>
  <si>
    <t>Shpenzime transporti mirmbajtje</t>
  </si>
  <si>
    <t>Siguracione</t>
  </si>
  <si>
    <t>K33709848S</t>
  </si>
  <si>
    <t>Lagje Nr1</t>
  </si>
  <si>
    <t>Sherbime Hoteleri-Restorant</t>
  </si>
  <si>
    <t>01.01.2003</t>
  </si>
  <si>
    <t>AGIM ASLLANI</t>
  </si>
  <si>
    <t>"AGIM  ASLLANI"  Person Fizik.</t>
  </si>
  <si>
    <t>Të tjera të pronarit</t>
  </si>
  <si>
    <t>Kapitali i pronarit (p.fizik)</t>
  </si>
  <si>
    <t>BL/PERJASHTUARA</t>
  </si>
  <si>
    <t>BL/MALLR ME TVSH 20%</t>
  </si>
  <si>
    <t>B/B.VENDIT INVEST 20%</t>
  </si>
  <si>
    <t>IMPORTE TE INVEST/ME TVSH 20%</t>
  </si>
  <si>
    <t>Subjekti  :  AGIM ASLLANI Person fizik</t>
  </si>
  <si>
    <t>F &amp;amp; F AUDITING</t>
  </si>
  <si>
    <t>L14710803C</t>
  </si>
  <si>
    <t>RAFFEISEN BANK</t>
  </si>
  <si>
    <t>ALPHA Bank EURO</t>
  </si>
  <si>
    <t>TIRANA Bank Euro</t>
  </si>
  <si>
    <t>Impiante dhe makineri</t>
  </si>
  <si>
    <t xml:space="preserve">Impiante e makineri </t>
  </si>
  <si>
    <t>NEAL-86</t>
  </si>
  <si>
    <t>Kapitali i pronarit Person Fizik</t>
  </si>
  <si>
    <t>Shitje sherbime hoteleri</t>
  </si>
  <si>
    <t>Shitje sherbime restorant</t>
  </si>
  <si>
    <t>Materiale dhe mjete pastrimi</t>
  </si>
  <si>
    <t>Blerje materiale e sherbime per mirmbajtje</t>
  </si>
  <si>
    <t>Të tjera blerje me fatura tatimore</t>
  </si>
  <si>
    <t>Humbje nga azhornimi i Arkes/Bankes, kursi</t>
  </si>
  <si>
    <t>TOTALI</t>
  </si>
  <si>
    <t>Viti  2020</t>
  </si>
  <si>
    <t>01.01.2020</t>
  </si>
  <si>
    <t>31.12.2020</t>
  </si>
  <si>
    <t>10/03/2021</t>
  </si>
  <si>
    <t xml:space="preserve">Inventari i Aktiveve Afatgjata Materiale  2020 si  dhe  Amortizimi I tyre </t>
  </si>
  <si>
    <t>01.01.20</t>
  </si>
  <si>
    <t>31.12.20</t>
  </si>
  <si>
    <t>Viti 2020</t>
  </si>
  <si>
    <t xml:space="preserve">Shpenzime te pacaktuara </t>
  </si>
  <si>
    <t>Pozicioni financiar më 31 dhjetor 2018</t>
  </si>
  <si>
    <t>Pozicioni financiar i rideklaruar më 31 dhjetor 2019</t>
  </si>
  <si>
    <t>Pozicioni financiar i rideklaruar më 1 janar 2020</t>
  </si>
  <si>
    <t>Pozicioni financiar më 31 dhjetor 2020</t>
  </si>
  <si>
    <t>AL56202630030000000090640121</t>
  </si>
  <si>
    <t>AL2720563152001610CLPRCLALLF</t>
  </si>
  <si>
    <t>AL67902633470171230012416438</t>
  </si>
  <si>
    <t>AL37206630180000900311734100</t>
  </si>
  <si>
    <t>BKT</t>
  </si>
  <si>
    <t>ALPHA BANK</t>
  </si>
  <si>
    <t>TIRANA BANK LEKE</t>
  </si>
  <si>
    <t>INTESA SANPAOLO BANK</t>
  </si>
  <si>
    <t>AL41202630000000003640121</t>
  </si>
  <si>
    <t>AL31902633470171230014998062</t>
  </si>
  <si>
    <t>Pasqyra   e   Fluksit   te Mjeteve   Monetare  Viti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</si>
</sst>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9" formatCode="_-* #,##0.00_L_e_k_-;\-* #,##0.00_L_e_k_-;_-* &quot;-&quot;??_L_e_k_-;_-@_-"/>
    <numFmt numFmtId="187" formatCode="_-* #,##0.00\ _€_-;\-* #,##0.00\ _€_-;_-* &quot;-&quot;??\ _€_-;_-@_-"/>
    <numFmt numFmtId="194" formatCode="#,##0.0"/>
    <numFmt numFmtId="205" formatCode="_(* #,##0_);_(* \(#,##0\);_(* &quot;-&quot;??_);_(@_)"/>
  </numFmts>
  <fonts count="63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u/>
      <sz val="12"/>
      <name val="Arial Narrow"/>
      <family val="2"/>
    </font>
    <font>
      <u/>
      <sz val="10"/>
      <name val="Arial Narrow"/>
      <family val="2"/>
    </font>
    <font>
      <u/>
      <sz val="14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i/>
      <sz val="12"/>
      <name val="Arial Narrow"/>
      <family val="2"/>
    </font>
    <font>
      <sz val="12"/>
      <name val="Arial Narrow"/>
      <family val="2"/>
    </font>
    <font>
      <sz val="24"/>
      <name val="Franklin Gothic Medium Cond"/>
      <family val="2"/>
    </font>
    <font>
      <sz val="12"/>
      <name val="Californian FB"/>
      <family val="1"/>
    </font>
    <font>
      <sz val="10"/>
      <name val="Californian FB"/>
      <family val="1"/>
    </font>
    <font>
      <sz val="24"/>
      <name val="Arial"/>
      <family val="2"/>
    </font>
    <font>
      <sz val="12"/>
      <name val="Roman"/>
      <family val="1"/>
      <charset val="255"/>
    </font>
    <font>
      <sz val="10"/>
      <name val="Roman"/>
      <family val="1"/>
      <charset val="255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MS Sans Serif"/>
      <family val="2"/>
    </font>
    <font>
      <b/>
      <u/>
      <sz val="10"/>
      <name val="Times New Roman"/>
      <family val="1"/>
    </font>
    <font>
      <sz val="10"/>
      <color indexed="8"/>
      <name val="Times New Roman"/>
      <family val="1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Calibri"/>
      <family val="2"/>
      <charset val="238"/>
    </font>
    <font>
      <b/>
      <i/>
      <u/>
      <sz val="10"/>
      <name val="Times New Roman"/>
      <family val="1"/>
    </font>
    <font>
      <sz val="10"/>
      <name val="Times New Roman"/>
      <family val="1"/>
      <charset val="238"/>
    </font>
    <font>
      <b/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8"/>
      <name val="Microsoft Sans Serif"/>
      <family val="2"/>
    </font>
    <font>
      <b/>
      <i/>
      <u/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Roman"/>
      <family val="1"/>
      <charset val="255"/>
    </font>
    <font>
      <sz val="12"/>
      <color theme="1"/>
      <name val="Arial Narrow"/>
      <family val="2"/>
    </font>
    <font>
      <sz val="10"/>
      <color rgb="FF333333"/>
      <name val="Arial"/>
      <family val="2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11">
    <xf numFmtId="0" fontId="0" fillId="0" borderId="0"/>
    <xf numFmtId="179" fontId="1" fillId="0" borderId="0" applyFont="0" applyFill="0" applyBorder="0" applyAlignment="0" applyProtection="0"/>
    <xf numFmtId="187" fontId="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56" fillId="0" borderId="0"/>
    <xf numFmtId="0" fontId="5" fillId="0" borderId="0"/>
    <xf numFmtId="0" fontId="43" fillId="0" borderId="0"/>
    <xf numFmtId="0" fontId="4" fillId="0" borderId="0"/>
  </cellStyleXfs>
  <cellXfs count="459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0" fontId="57" fillId="0" borderId="0" xfId="7" applyFont="1"/>
    <xf numFmtId="0" fontId="57" fillId="0" borderId="0" xfId="7" applyFont="1" applyAlignment="1">
      <alignment vertical="center"/>
    </xf>
    <xf numFmtId="0" fontId="6" fillId="0" borderId="2" xfId="0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0" fontId="6" fillId="0" borderId="0" xfId="0" applyFont="1"/>
    <xf numFmtId="0" fontId="12" fillId="0" borderId="0" xfId="0" applyFont="1"/>
    <xf numFmtId="0" fontId="9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3" fontId="15" fillId="0" borderId="3" xfId="0" applyNumberFormat="1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3" fontId="15" fillId="0" borderId="0" xfId="0" applyNumberFormat="1" applyFont="1"/>
    <xf numFmtId="0" fontId="14" fillId="0" borderId="0" xfId="0" applyFont="1" applyAlignment="1">
      <alignment vertical="center"/>
    </xf>
    <xf numFmtId="0" fontId="21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3" fontId="15" fillId="0" borderId="0" xfId="0" applyNumberFormat="1" applyFont="1" applyBorder="1"/>
    <xf numFmtId="0" fontId="17" fillId="0" borderId="0" xfId="0" applyFont="1" applyAlignment="1">
      <alignment horizontal="center" vertical="center"/>
    </xf>
    <xf numFmtId="3" fontId="15" fillId="0" borderId="0" xfId="0" applyNumberFormat="1" applyFont="1" applyAlignment="1">
      <alignment vertical="center"/>
    </xf>
    <xf numFmtId="0" fontId="23" fillId="0" borderId="0" xfId="0" applyFont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3" fontId="15" fillId="0" borderId="3" xfId="0" applyNumberFormat="1" applyFont="1" applyBorder="1"/>
    <xf numFmtId="0" fontId="23" fillId="0" borderId="3" xfId="7" applyFont="1" applyBorder="1"/>
    <xf numFmtId="0" fontId="23" fillId="0" borderId="3" xfId="7" applyFont="1" applyBorder="1" applyAlignment="1">
      <alignment vertical="center" textRotation="90" wrapText="1"/>
    </xf>
    <xf numFmtId="0" fontId="20" fillId="0" borderId="3" xfId="7" applyFont="1" applyBorder="1" applyAlignment="1">
      <alignment horizontal="center" vertical="center" textRotation="90" wrapText="1"/>
    </xf>
    <xf numFmtId="0" fontId="20" fillId="0" borderId="3" xfId="7" applyFont="1" applyBorder="1" applyAlignment="1">
      <alignment vertical="center" wrapText="1"/>
    </xf>
    <xf numFmtId="3" fontId="20" fillId="0" borderId="3" xfId="7" applyNumberFormat="1" applyFont="1" applyBorder="1" applyAlignment="1">
      <alignment horizontal="center" vertical="center" wrapText="1"/>
    </xf>
    <xf numFmtId="0" fontId="23" fillId="0" borderId="3" xfId="7" applyFont="1" applyBorder="1" applyAlignment="1">
      <alignment vertical="center" wrapText="1"/>
    </xf>
    <xf numFmtId="3" fontId="23" fillId="0" borderId="3" xfId="7" applyNumberFormat="1" applyFont="1" applyBorder="1" applyAlignment="1">
      <alignment horizontal="center" vertical="center" wrapText="1"/>
    </xf>
    <xf numFmtId="0" fontId="26" fillId="0" borderId="0" xfId="0" applyFont="1" applyBorder="1"/>
    <xf numFmtId="0" fontId="27" fillId="0" borderId="0" xfId="0" applyFont="1" applyBorder="1" applyAlignment="1">
      <alignment horizontal="center"/>
    </xf>
    <xf numFmtId="0" fontId="28" fillId="0" borderId="0" xfId="0" applyFont="1" applyBorder="1"/>
    <xf numFmtId="0" fontId="28" fillId="0" borderId="7" xfId="0" applyFont="1" applyBorder="1"/>
    <xf numFmtId="0" fontId="29" fillId="0" borderId="6" xfId="0" applyFont="1" applyBorder="1"/>
    <xf numFmtId="0" fontId="29" fillId="0" borderId="8" xfId="0" applyFont="1" applyBorder="1"/>
    <xf numFmtId="3" fontId="14" fillId="0" borderId="3" xfId="0" applyNumberFormat="1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4" fillId="2" borderId="9" xfId="0" applyFont="1" applyFill="1" applyBorder="1" applyAlignment="1">
      <alignment horizontal="center"/>
    </xf>
    <xf numFmtId="21" fontId="4" fillId="2" borderId="5" xfId="0" applyNumberFormat="1" applyFont="1" applyFill="1" applyBorder="1" applyAlignment="1">
      <alignment horizontal="center"/>
    </xf>
    <xf numFmtId="3" fontId="31" fillId="2" borderId="3" xfId="4" applyNumberFormat="1" applyFont="1" applyFill="1" applyBorder="1" applyAlignment="1">
      <alignment vertical="center"/>
    </xf>
    <xf numFmtId="3" fontId="0" fillId="0" borderId="0" xfId="0" applyNumberFormat="1"/>
    <xf numFmtId="0" fontId="0" fillId="0" borderId="3" xfId="0" applyBorder="1" applyAlignment="1">
      <alignment horizontal="center"/>
    </xf>
    <xf numFmtId="0" fontId="0" fillId="0" borderId="3" xfId="0" applyBorder="1"/>
    <xf numFmtId="3" fontId="0" fillId="2" borderId="3" xfId="0" applyNumberFormat="1" applyFill="1" applyBorder="1"/>
    <xf numFmtId="3" fontId="0" fillId="0" borderId="3" xfId="0" applyNumberFormat="1" applyBorder="1"/>
    <xf numFmtId="0" fontId="31" fillId="0" borderId="3" xfId="0" applyFont="1" applyBorder="1" applyAlignment="1">
      <alignment vertical="center"/>
    </xf>
    <xf numFmtId="0" fontId="31" fillId="0" borderId="3" xfId="0" applyFont="1" applyBorder="1" applyAlignment="1">
      <alignment horizontal="center" vertical="center"/>
    </xf>
    <xf numFmtId="3" fontId="31" fillId="0" borderId="3" xfId="4" applyNumberFormat="1" applyFont="1" applyBorder="1" applyAlignment="1">
      <alignment vertical="center"/>
    </xf>
    <xf numFmtId="3" fontId="31" fillId="2" borderId="3" xfId="0" applyNumberFormat="1" applyFont="1" applyFill="1" applyBorder="1" applyAlignment="1">
      <alignment vertical="center"/>
    </xf>
    <xf numFmtId="3" fontId="31" fillId="0" borderId="3" xfId="0" applyNumberFormat="1" applyFont="1" applyBorder="1" applyAlignment="1">
      <alignment vertical="center"/>
    </xf>
    <xf numFmtId="0" fontId="31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vertical="center"/>
    </xf>
    <xf numFmtId="3" fontId="14" fillId="0" borderId="3" xfId="0" applyNumberFormat="1" applyFont="1" applyBorder="1" applyAlignment="1">
      <alignment horizontal="right" vertical="center"/>
    </xf>
    <xf numFmtId="3" fontId="15" fillId="0" borderId="3" xfId="0" applyNumberFormat="1" applyFont="1" applyBorder="1" applyAlignment="1">
      <alignment horizontal="right" vertical="center"/>
    </xf>
    <xf numFmtId="3" fontId="15" fillId="0" borderId="3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/>
    </xf>
    <xf numFmtId="3" fontId="6" fillId="0" borderId="5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3" fontId="6" fillId="0" borderId="3" xfId="0" applyNumberFormat="1" applyFont="1" applyBorder="1" applyAlignment="1">
      <alignment horizontal="center"/>
    </xf>
    <xf numFmtId="3" fontId="32" fillId="0" borderId="3" xfId="0" applyNumberFormat="1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3" fillId="0" borderId="0" xfId="0" applyFont="1"/>
    <xf numFmtId="0" fontId="33" fillId="0" borderId="10" xfId="0" applyFont="1" applyBorder="1"/>
    <xf numFmtId="0" fontId="33" fillId="0" borderId="11" xfId="0" applyFont="1" applyBorder="1"/>
    <xf numFmtId="0" fontId="33" fillId="0" borderId="12" xfId="0" applyFont="1" applyBorder="1"/>
    <xf numFmtId="0" fontId="12" fillId="0" borderId="13" xfId="0" applyFont="1" applyBorder="1"/>
    <xf numFmtId="0" fontId="2" fillId="0" borderId="0" xfId="0" applyFont="1" applyBorder="1"/>
    <xf numFmtId="0" fontId="12" fillId="0" borderId="7" xfId="0" applyFont="1" applyBorder="1"/>
    <xf numFmtId="0" fontId="4" fillId="0" borderId="13" xfId="0" applyFont="1" applyBorder="1"/>
    <xf numFmtId="0" fontId="4" fillId="0" borderId="7" xfId="0" applyFont="1" applyBorder="1"/>
    <xf numFmtId="0" fontId="2" fillId="0" borderId="0" xfId="0" applyFont="1"/>
    <xf numFmtId="0" fontId="2" fillId="0" borderId="13" xfId="0" applyFont="1" applyBorder="1"/>
    <xf numFmtId="0" fontId="4" fillId="0" borderId="14" xfId="0" applyFont="1" applyBorder="1"/>
    <xf numFmtId="0" fontId="58" fillId="0" borderId="0" xfId="0" applyFont="1" applyBorder="1"/>
    <xf numFmtId="46" fontId="4" fillId="2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3" fontId="4" fillId="3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4" fillId="0" borderId="15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/>
    <xf numFmtId="0" fontId="4" fillId="4" borderId="0" xfId="0" applyFont="1" applyFill="1"/>
    <xf numFmtId="3" fontId="4" fillId="0" borderId="3" xfId="0" applyNumberFormat="1" applyFont="1" applyBorder="1" applyAlignment="1">
      <alignment horizontal="center"/>
    </xf>
    <xf numFmtId="0" fontId="35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9" fillId="0" borderId="6" xfId="0" applyFont="1" applyBorder="1"/>
    <xf numFmtId="0" fontId="60" fillId="0" borderId="0" xfId="0" applyFont="1" applyBorder="1"/>
    <xf numFmtId="0" fontId="60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6" fillId="0" borderId="0" xfId="0" applyFont="1"/>
    <xf numFmtId="0" fontId="3" fillId="0" borderId="0" xfId="0" applyFont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3" fontId="4" fillId="0" borderId="9" xfId="0" applyNumberFormat="1" applyFont="1" applyBorder="1"/>
    <xf numFmtId="21" fontId="4" fillId="0" borderId="5" xfId="0" applyNumberFormat="1" applyFont="1" applyBorder="1" applyAlignment="1">
      <alignment horizontal="center"/>
    </xf>
    <xf numFmtId="46" fontId="4" fillId="0" borderId="5" xfId="0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3" fontId="4" fillId="0" borderId="5" xfId="0" applyNumberFormat="1" applyFont="1" applyBorder="1"/>
    <xf numFmtId="0" fontId="12" fillId="0" borderId="6" xfId="0" applyFont="1" applyBorder="1" applyAlignment="1">
      <alignment horizontal="right"/>
    </xf>
    <xf numFmtId="0" fontId="12" fillId="0" borderId="6" xfId="0" applyFont="1" applyBorder="1" applyAlignment="1">
      <alignment horizontal="center"/>
    </xf>
    <xf numFmtId="0" fontId="12" fillId="0" borderId="6" xfId="0" applyFont="1" applyBorder="1"/>
    <xf numFmtId="0" fontId="12" fillId="0" borderId="0" xfId="0" applyFont="1" applyBorder="1"/>
    <xf numFmtId="0" fontId="12" fillId="0" borderId="3" xfId="0" applyFont="1" applyBorder="1"/>
    <xf numFmtId="0" fontId="12" fillId="0" borderId="11" xfId="0" applyFont="1" applyBorder="1" applyAlignment="1">
      <alignment horizontal="right"/>
    </xf>
    <xf numFmtId="0" fontId="12" fillId="0" borderId="11" xfId="0" applyFont="1" applyBorder="1" applyAlignment="1">
      <alignment horizontal="center"/>
    </xf>
    <xf numFmtId="0" fontId="12" fillId="0" borderId="11" xfId="0" applyFont="1" applyBorder="1"/>
    <xf numFmtId="0" fontId="12" fillId="0" borderId="4" xfId="0" applyFont="1" applyBorder="1"/>
    <xf numFmtId="0" fontId="12" fillId="0" borderId="4" xfId="0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7" fillId="0" borderId="0" xfId="0" applyFont="1" applyBorder="1"/>
    <xf numFmtId="0" fontId="14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vertical="center"/>
    </xf>
    <xf numFmtId="3" fontId="38" fillId="0" borderId="3" xfId="4" applyNumberFormat="1" applyFont="1" applyBorder="1"/>
    <xf numFmtId="3" fontId="38" fillId="2" borderId="3" xfId="4" applyNumberFormat="1" applyFont="1" applyFill="1" applyBorder="1"/>
    <xf numFmtId="0" fontId="11" fillId="0" borderId="6" xfId="0" applyFont="1" applyBorder="1"/>
    <xf numFmtId="0" fontId="0" fillId="0" borderId="16" xfId="0" applyBorder="1"/>
    <xf numFmtId="0" fontId="4" fillId="0" borderId="3" xfId="0" applyFont="1" applyBorder="1" applyAlignment="1">
      <alignment vertical="center"/>
    </xf>
    <xf numFmtId="3" fontId="14" fillId="5" borderId="3" xfId="0" applyNumberFormat="1" applyFont="1" applyFill="1" applyBorder="1" applyAlignment="1">
      <alignment vertical="center"/>
    </xf>
    <xf numFmtId="3" fontId="57" fillId="0" borderId="0" xfId="7" applyNumberFormat="1" applyFont="1"/>
    <xf numFmtId="3" fontId="14" fillId="0" borderId="3" xfId="0" applyNumberFormat="1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vertical="center"/>
    </xf>
    <xf numFmtId="0" fontId="5" fillId="0" borderId="0" xfId="8" applyFont="1" applyFill="1" applyBorder="1"/>
    <xf numFmtId="0" fontId="4" fillId="0" borderId="0" xfId="8" applyFont="1" applyFill="1"/>
    <xf numFmtId="0" fontId="35" fillId="0" borderId="0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center"/>
    </xf>
    <xf numFmtId="0" fontId="41" fillId="0" borderId="0" xfId="0" applyFont="1"/>
    <xf numFmtId="0" fontId="41" fillId="0" borderId="10" xfId="8" applyFont="1" applyFill="1" applyBorder="1" applyAlignment="1">
      <alignment horizontal="center"/>
    </xf>
    <xf numFmtId="0" fontId="42" fillId="0" borderId="11" xfId="8" applyFont="1" applyFill="1" applyBorder="1" applyAlignment="1"/>
    <xf numFmtId="0" fontId="41" fillId="0" borderId="12" xfId="8" applyFont="1" applyFill="1" applyBorder="1" applyAlignment="1"/>
    <xf numFmtId="0" fontId="41" fillId="0" borderId="13" xfId="8" applyFont="1" applyFill="1" applyBorder="1" applyAlignment="1">
      <alignment horizontal="center"/>
    </xf>
    <xf numFmtId="0" fontId="42" fillId="0" borderId="0" xfId="8" applyFont="1" applyFill="1" applyBorder="1" applyAlignment="1"/>
    <xf numFmtId="0" fontId="41" fillId="0" borderId="7" xfId="8" applyFont="1" applyFill="1" applyBorder="1" applyAlignment="1"/>
    <xf numFmtId="0" fontId="41" fillId="0" borderId="14" xfId="8" applyFont="1" applyFill="1" applyBorder="1" applyAlignment="1">
      <alignment horizontal="center"/>
    </xf>
    <xf numFmtId="0" fontId="42" fillId="0" borderId="6" xfId="8" applyFont="1" applyFill="1" applyBorder="1" applyAlignment="1"/>
    <xf numFmtId="0" fontId="41" fillId="0" borderId="8" xfId="8" applyFont="1" applyFill="1" applyBorder="1" applyAlignment="1"/>
    <xf numFmtId="0" fontId="44" fillId="0" borderId="11" xfId="8" applyFont="1" applyFill="1" applyBorder="1" applyAlignment="1">
      <alignment horizontal="left"/>
    </xf>
    <xf numFmtId="0" fontId="41" fillId="0" borderId="11" xfId="8" applyFont="1" applyFill="1" applyBorder="1"/>
    <xf numFmtId="0" fontId="41" fillId="0" borderId="12" xfId="8" applyFont="1" applyFill="1" applyBorder="1"/>
    <xf numFmtId="0" fontId="41" fillId="0" borderId="0" xfId="8" applyFont="1" applyFill="1" applyBorder="1"/>
    <xf numFmtId="0" fontId="41" fillId="0" borderId="7" xfId="8" applyFont="1" applyFill="1" applyBorder="1"/>
    <xf numFmtId="0" fontId="41" fillId="0" borderId="6" xfId="8" applyFont="1" applyFill="1" applyBorder="1"/>
    <xf numFmtId="0" fontId="41" fillId="0" borderId="8" xfId="8" applyFont="1" applyFill="1" applyBorder="1"/>
    <xf numFmtId="0" fontId="41" fillId="0" borderId="13" xfId="8" applyFont="1" applyFill="1" applyBorder="1"/>
    <xf numFmtId="0" fontId="41" fillId="0" borderId="0" xfId="8" applyFont="1" applyFill="1" applyBorder="1" applyAlignment="1">
      <alignment horizontal="center"/>
    </xf>
    <xf numFmtId="0" fontId="41" fillId="0" borderId="0" xfId="8" applyFont="1" applyBorder="1"/>
    <xf numFmtId="0" fontId="45" fillId="0" borderId="13" xfId="9" applyNumberFormat="1" applyFont="1" applyFill="1" applyBorder="1" applyAlignment="1" applyProtection="1"/>
    <xf numFmtId="0" fontId="45" fillId="0" borderId="0" xfId="9" applyNumberFormat="1" applyFont="1" applyFill="1" applyBorder="1" applyAlignment="1" applyProtection="1"/>
    <xf numFmtId="0" fontId="45" fillId="0" borderId="7" xfId="9" applyNumberFormat="1" applyFont="1" applyFill="1" applyBorder="1" applyAlignment="1" applyProtection="1"/>
    <xf numFmtId="0" fontId="45" fillId="0" borderId="14" xfId="9" applyNumberFormat="1" applyFont="1" applyFill="1" applyBorder="1" applyAlignment="1" applyProtection="1"/>
    <xf numFmtId="0" fontId="45" fillId="0" borderId="6" xfId="9" applyNumberFormat="1" applyFont="1" applyFill="1" applyBorder="1" applyAlignment="1" applyProtection="1"/>
    <xf numFmtId="0" fontId="45" fillId="0" borderId="8" xfId="9" applyNumberFormat="1" applyFont="1" applyFill="1" applyBorder="1" applyAlignment="1" applyProtection="1"/>
    <xf numFmtId="0" fontId="44" fillId="0" borderId="13" xfId="8" applyFont="1" applyFill="1" applyBorder="1" applyAlignment="1">
      <alignment horizontal="center" vertical="center"/>
    </xf>
    <xf numFmtId="0" fontId="44" fillId="0" borderId="0" xfId="8" applyFont="1" applyFill="1" applyBorder="1" applyAlignment="1">
      <alignment horizontal="center" vertical="center"/>
    </xf>
    <xf numFmtId="0" fontId="44" fillId="0" borderId="7" xfId="8" applyFont="1" applyFill="1" applyBorder="1" applyAlignment="1">
      <alignment horizontal="center" vertical="center"/>
    </xf>
    <xf numFmtId="0" fontId="42" fillId="0" borderId="11" xfId="0" applyFont="1" applyBorder="1"/>
    <xf numFmtId="0" fontId="41" fillId="0" borderId="17" xfId="8" applyFont="1" applyBorder="1"/>
    <xf numFmtId="0" fontId="41" fillId="0" borderId="13" xfId="8" applyFont="1" applyBorder="1"/>
    <xf numFmtId="0" fontId="41" fillId="0" borderId="0" xfId="8" applyFont="1" applyFill="1" applyBorder="1" applyAlignment="1"/>
    <xf numFmtId="0" fontId="41" fillId="0" borderId="14" xfId="8" applyFont="1" applyFill="1" applyBorder="1"/>
    <xf numFmtId="0" fontId="44" fillId="0" borderId="0" xfId="8" applyFont="1" applyBorder="1" applyAlignment="1">
      <alignment horizontal="left" vertical="center"/>
    </xf>
    <xf numFmtId="0" fontId="44" fillId="0" borderId="0" xfId="8" applyFont="1" applyBorder="1" applyAlignment="1">
      <alignment vertical="center"/>
    </xf>
    <xf numFmtId="0" fontId="41" fillId="0" borderId="0" xfId="8" applyFont="1" applyBorder="1" applyAlignment="1">
      <alignment horizontal="right" vertical="center"/>
    </xf>
    <xf numFmtId="0" fontId="41" fillId="0" borderId="0" xfId="8" applyFont="1" applyBorder="1" applyAlignment="1">
      <alignment horizontal="right"/>
    </xf>
    <xf numFmtId="0" fontId="41" fillId="0" borderId="7" xfId="8" applyFont="1" applyBorder="1"/>
    <xf numFmtId="3" fontId="4" fillId="0" borderId="0" xfId="8" applyNumberFormat="1" applyFont="1" applyFill="1" applyBorder="1" applyAlignment="1">
      <alignment vertical="center"/>
    </xf>
    <xf numFmtId="0" fontId="4" fillId="0" borderId="0" xfId="8" applyFont="1" applyFill="1" applyBorder="1" applyAlignment="1">
      <alignment horizontal="center" vertical="center"/>
    </xf>
    <xf numFmtId="0" fontId="46" fillId="0" borderId="0" xfId="8" applyFont="1" applyFill="1" applyBorder="1" applyAlignment="1">
      <alignment vertical="center"/>
    </xf>
    <xf numFmtId="0" fontId="8" fillId="0" borderId="0" xfId="8" applyFont="1" applyFill="1" applyBorder="1" applyAlignment="1">
      <alignment vertical="center"/>
    </xf>
    <xf numFmtId="0" fontId="5" fillId="0" borderId="0" xfId="8" applyFont="1" applyFill="1" applyBorder="1" applyAlignment="1">
      <alignment vertical="center"/>
    </xf>
    <xf numFmtId="0" fontId="4" fillId="0" borderId="6" xfId="8" applyFont="1" applyFill="1" applyBorder="1" applyAlignment="1">
      <alignment horizontal="center" vertical="center"/>
    </xf>
    <xf numFmtId="0" fontId="35" fillId="0" borderId="0" xfId="8" applyFont="1" applyFill="1" applyBorder="1" applyAlignment="1">
      <alignment horizontal="left" vertical="center"/>
    </xf>
    <xf numFmtId="0" fontId="5" fillId="0" borderId="0" xfId="8" applyFont="1" applyFill="1" applyBorder="1" applyAlignment="1"/>
    <xf numFmtId="0" fontId="35" fillId="0" borderId="0" xfId="8" applyFont="1" applyFill="1" applyBorder="1"/>
    <xf numFmtId="0" fontId="6" fillId="0" borderId="0" xfId="8" applyFont="1" applyFill="1" applyBorder="1"/>
    <xf numFmtId="0" fontId="4" fillId="0" borderId="2" xfId="9" applyFont="1" applyFill="1" applyBorder="1"/>
    <xf numFmtId="0" fontId="4" fillId="0" borderId="4" xfId="9" applyFont="1" applyFill="1" applyBorder="1"/>
    <xf numFmtId="0" fontId="4" fillId="0" borderId="1" xfId="9" applyFont="1" applyFill="1" applyBorder="1"/>
    <xf numFmtId="3" fontId="4" fillId="0" borderId="3" xfId="9" applyNumberFormat="1" applyFont="1" applyFill="1" applyBorder="1"/>
    <xf numFmtId="0" fontId="5" fillId="0" borderId="2" xfId="8" applyFont="1" applyFill="1" applyBorder="1"/>
    <xf numFmtId="0" fontId="52" fillId="0" borderId="0" xfId="9" applyNumberFormat="1" applyFont="1" applyFill="1" applyBorder="1" applyAlignment="1" applyProtection="1"/>
    <xf numFmtId="3" fontId="15" fillId="0" borderId="3" xfId="0" applyNumberFormat="1" applyFont="1" applyFill="1" applyBorder="1" applyAlignment="1">
      <alignment horizontal="right" vertical="center"/>
    </xf>
    <xf numFmtId="0" fontId="14" fillId="5" borderId="3" xfId="0" applyFont="1" applyFill="1" applyBorder="1" applyAlignment="1">
      <alignment horizontal="center" vertical="center"/>
    </xf>
    <xf numFmtId="1" fontId="14" fillId="5" borderId="3" xfId="0" applyNumberFormat="1" applyFont="1" applyFill="1" applyBorder="1" applyAlignment="1">
      <alignment horizontal="center" vertical="center"/>
    </xf>
    <xf numFmtId="3" fontId="14" fillId="5" borderId="3" xfId="0" applyNumberFormat="1" applyFont="1" applyFill="1" applyBorder="1" applyAlignment="1">
      <alignment horizontal="right" vertical="center"/>
    </xf>
    <xf numFmtId="0" fontId="20" fillId="5" borderId="3" xfId="0" applyFont="1" applyFill="1" applyBorder="1" applyAlignment="1">
      <alignment horizontal="center" vertical="center"/>
    </xf>
    <xf numFmtId="1" fontId="14" fillId="5" borderId="12" xfId="0" applyNumberFormat="1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0" fontId="5" fillId="0" borderId="0" xfId="8" applyFont="1" applyFill="1"/>
    <xf numFmtId="0" fontId="4" fillId="0" borderId="0" xfId="8" applyFont="1" applyFill="1" applyBorder="1"/>
    <xf numFmtId="0" fontId="4" fillId="0" borderId="0" xfId="8" applyFont="1" applyFill="1" applyBorder="1" applyAlignment="1"/>
    <xf numFmtId="0" fontId="5" fillId="0" borderId="0" xfId="8" applyFont="1" applyFill="1" applyBorder="1" applyAlignment="1">
      <alignment horizontal="center"/>
    </xf>
    <xf numFmtId="0" fontId="35" fillId="0" borderId="0" xfId="8" applyFont="1" applyFill="1" applyBorder="1" applyAlignment="1">
      <alignment horizontal="center"/>
    </xf>
    <xf numFmtId="0" fontId="47" fillId="0" borderId="0" xfId="8" applyFont="1" applyFill="1" applyBorder="1" applyAlignment="1">
      <alignment vertical="center"/>
    </xf>
    <xf numFmtId="0" fontId="6" fillId="0" borderId="0" xfId="8" applyFont="1" applyFill="1" applyBorder="1" applyAlignment="1">
      <alignment horizontal="center"/>
    </xf>
    <xf numFmtId="205" fontId="4" fillId="0" borderId="6" xfId="1" applyNumberFormat="1" applyFont="1" applyFill="1" applyBorder="1"/>
    <xf numFmtId="0" fontId="6" fillId="0" borderId="4" xfId="8" applyFont="1" applyFill="1" applyBorder="1"/>
    <xf numFmtId="0" fontId="40" fillId="0" borderId="3" xfId="8" applyFont="1" applyFill="1" applyBorder="1" applyAlignment="1">
      <alignment horizontal="center" vertical="center"/>
    </xf>
    <xf numFmtId="0" fontId="40" fillId="0" borderId="3" xfId="8" applyFont="1" applyFill="1" applyBorder="1" applyAlignment="1">
      <alignment horizontal="center"/>
    </xf>
    <xf numFmtId="3" fontId="40" fillId="0" borderId="3" xfId="8" applyNumberFormat="1" applyFont="1" applyFill="1" applyBorder="1"/>
    <xf numFmtId="3" fontId="40" fillId="0" borderId="3" xfId="8" applyNumberFormat="1" applyFont="1" applyFill="1" applyBorder="1" applyAlignment="1">
      <alignment vertical="center"/>
    </xf>
    <xf numFmtId="0" fontId="6" fillId="0" borderId="6" xfId="8" applyFont="1" applyFill="1" applyBorder="1"/>
    <xf numFmtId="0" fontId="35" fillId="0" borderId="0" xfId="8" applyFont="1" applyFill="1" applyBorder="1" applyAlignment="1">
      <alignment vertical="center"/>
    </xf>
    <xf numFmtId="0" fontId="6" fillId="0" borderId="0" xfId="8" applyFont="1" applyFill="1" applyBorder="1" applyAlignment="1">
      <alignment vertical="center"/>
    </xf>
    <xf numFmtId="0" fontId="46" fillId="0" borderId="0" xfId="8" applyFont="1" applyFill="1" applyBorder="1" applyAlignment="1">
      <alignment horizontal="center" vertical="center"/>
    </xf>
    <xf numFmtId="0" fontId="46" fillId="0" borderId="0" xfId="8" applyFont="1" applyFill="1" applyBorder="1" applyAlignment="1">
      <alignment horizontal="left" vertical="center"/>
    </xf>
    <xf numFmtId="0" fontId="48" fillId="0" borderId="0" xfId="8" applyFont="1" applyFill="1" applyBorder="1" applyAlignment="1">
      <alignment vertical="center"/>
    </xf>
    <xf numFmtId="0" fontId="5" fillId="0" borderId="0" xfId="8" applyFont="1" applyFill="1" applyBorder="1" applyAlignment="1">
      <alignment horizontal="left" vertical="center"/>
    </xf>
    <xf numFmtId="0" fontId="49" fillId="0" borderId="0" xfId="8" applyFont="1" applyFill="1" applyBorder="1" applyAlignment="1">
      <alignment horizontal="center"/>
    </xf>
    <xf numFmtId="0" fontId="6" fillId="0" borderId="0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vertical="center"/>
    </xf>
    <xf numFmtId="0" fontId="6" fillId="0" borderId="0" xfId="8" applyFont="1" applyFill="1" applyBorder="1" applyAlignment="1">
      <alignment horizontal="center" vertical="center"/>
    </xf>
    <xf numFmtId="0" fontId="42" fillId="0" borderId="0" xfId="8" applyFont="1" applyFill="1" applyBorder="1" applyAlignment="1">
      <alignment horizontal="right"/>
    </xf>
    <xf numFmtId="3" fontId="5" fillId="0" borderId="0" xfId="8" applyNumberFormat="1" applyFont="1" applyFill="1" applyBorder="1"/>
    <xf numFmtId="0" fontId="5" fillId="0" borderId="0" xfId="8" applyFont="1" applyFill="1" applyBorder="1" applyAlignment="1">
      <alignment horizontal="left"/>
    </xf>
    <xf numFmtId="0" fontId="50" fillId="0" borderId="0" xfId="8" applyFont="1" applyFill="1" applyBorder="1" applyAlignment="1">
      <alignment horizontal="left"/>
    </xf>
    <xf numFmtId="0" fontId="50" fillId="0" borderId="6" xfId="8" applyFont="1" applyFill="1" applyBorder="1" applyAlignment="1">
      <alignment horizontal="left"/>
    </xf>
    <xf numFmtId="0" fontId="5" fillId="0" borderId="3" xfId="9" applyFont="1" applyFill="1" applyBorder="1" applyAlignment="1">
      <alignment horizontal="center" vertical="center"/>
    </xf>
    <xf numFmtId="0" fontId="5" fillId="0" borderId="2" xfId="9" applyFont="1" applyFill="1" applyBorder="1" applyAlignment="1">
      <alignment vertical="center"/>
    </xf>
    <xf numFmtId="0" fontId="50" fillId="0" borderId="4" xfId="8" applyFont="1" applyFill="1" applyBorder="1" applyAlignment="1">
      <alignment horizontal="left"/>
    </xf>
    <xf numFmtId="0" fontId="50" fillId="0" borderId="1" xfId="8" applyFont="1" applyFill="1" applyBorder="1" applyAlignment="1">
      <alignment horizontal="left"/>
    </xf>
    <xf numFmtId="0" fontId="41" fillId="0" borderId="3" xfId="8" applyFont="1" applyFill="1" applyBorder="1" applyAlignment="1">
      <alignment horizontal="right"/>
    </xf>
    <xf numFmtId="0" fontId="50" fillId="0" borderId="3" xfId="8" applyFont="1" applyFill="1" applyBorder="1" applyAlignment="1">
      <alignment horizontal="left"/>
    </xf>
    <xf numFmtId="0" fontId="5" fillId="0" borderId="1" xfId="9" applyFont="1" applyFill="1" applyBorder="1" applyAlignment="1">
      <alignment vertical="center"/>
    </xf>
    <xf numFmtId="3" fontId="5" fillId="0" borderId="3" xfId="9" applyNumberFormat="1" applyFont="1" applyFill="1" applyBorder="1" applyAlignment="1">
      <alignment vertical="center"/>
    </xf>
    <xf numFmtId="0" fontId="5" fillId="0" borderId="4" xfId="9" applyFont="1" applyFill="1" applyBorder="1" applyAlignment="1">
      <alignment vertical="center"/>
    </xf>
    <xf numFmtId="0" fontId="5" fillId="0" borderId="4" xfId="9" applyFont="1" applyFill="1" applyBorder="1" applyAlignment="1">
      <alignment horizontal="center" vertical="center"/>
    </xf>
    <xf numFmtId="37" fontId="5" fillId="0" borderId="3" xfId="9" applyNumberFormat="1" applyFont="1" applyFill="1" applyBorder="1" applyAlignment="1">
      <alignment vertical="center"/>
    </xf>
    <xf numFmtId="0" fontId="4" fillId="0" borderId="4" xfId="9" applyFont="1" applyFill="1" applyBorder="1" applyAlignment="1">
      <alignment vertical="center"/>
    </xf>
    <xf numFmtId="3" fontId="6" fillId="0" borderId="3" xfId="9" applyNumberFormat="1" applyFont="1" applyFill="1" applyBorder="1" applyAlignment="1">
      <alignment vertical="center"/>
    </xf>
    <xf numFmtId="0" fontId="4" fillId="0" borderId="3" xfId="8" applyFont="1" applyFill="1" applyBorder="1" applyAlignment="1">
      <alignment horizontal="center" vertical="center"/>
    </xf>
    <xf numFmtId="0" fontId="49" fillId="0" borderId="3" xfId="8" applyFont="1" applyFill="1" applyBorder="1" applyAlignment="1">
      <alignment horizontal="center"/>
    </xf>
    <xf numFmtId="0" fontId="4" fillId="0" borderId="4" xfId="8" applyFont="1" applyFill="1" applyBorder="1" applyAlignment="1">
      <alignment horizontal="right"/>
    </xf>
    <xf numFmtId="0" fontId="51" fillId="0" borderId="0" xfId="8" applyFont="1" applyFill="1" applyBorder="1" applyAlignment="1">
      <alignment horizontal="left"/>
    </xf>
    <xf numFmtId="0" fontId="51" fillId="0" borderId="6" xfId="8" applyFont="1" applyFill="1" applyBorder="1" applyAlignment="1">
      <alignment horizontal="left"/>
    </xf>
    <xf numFmtId="0" fontId="51" fillId="0" borderId="4" xfId="8" applyFont="1" applyFill="1" applyBorder="1" applyAlignment="1">
      <alignment horizontal="left"/>
    </xf>
    <xf numFmtId="0" fontId="4" fillId="0" borderId="0" xfId="8" applyFont="1" applyFill="1" applyBorder="1" applyAlignment="1">
      <alignment horizontal="left"/>
    </xf>
    <xf numFmtId="194" fontId="4" fillId="0" borderId="0" xfId="0" applyNumberFormat="1" applyFont="1"/>
    <xf numFmtId="205" fontId="4" fillId="0" borderId="6" xfId="8" applyNumberFormat="1" applyFont="1" applyFill="1" applyBorder="1" applyAlignment="1">
      <alignment horizontal="center" vertical="center"/>
    </xf>
    <xf numFmtId="205" fontId="6" fillId="0" borderId="0" xfId="8" applyNumberFormat="1" applyFont="1" applyFill="1" applyBorder="1" applyAlignment="1">
      <alignment horizontal="center" vertical="center"/>
    </xf>
    <xf numFmtId="3" fontId="6" fillId="0" borderId="0" xfId="8" applyNumberFormat="1" applyFont="1" applyFill="1" applyBorder="1" applyAlignment="1">
      <alignment horizontal="center" vertical="center"/>
    </xf>
    <xf numFmtId="0" fontId="35" fillId="0" borderId="0" xfId="8" applyFont="1" applyFill="1" applyBorder="1" applyAlignment="1"/>
    <xf numFmtId="0" fontId="35" fillId="0" borderId="17" xfId="8" applyFont="1" applyFill="1" applyBorder="1"/>
    <xf numFmtId="0" fontId="4" fillId="0" borderId="0" xfId="0" applyFont="1" applyFill="1"/>
    <xf numFmtId="0" fontId="8" fillId="0" borderId="0" xfId="8" applyFont="1" applyFill="1" applyBorder="1" applyAlignment="1">
      <alignment horizontal="center"/>
    </xf>
    <xf numFmtId="0" fontId="4" fillId="0" borderId="9" xfId="8" applyFont="1" applyFill="1" applyBorder="1" applyAlignment="1">
      <alignment horizontal="center"/>
    </xf>
    <xf numFmtId="0" fontId="4" fillId="0" borderId="5" xfId="8" applyFont="1" applyFill="1" applyBorder="1" applyAlignment="1">
      <alignment horizontal="center"/>
    </xf>
    <xf numFmtId="0" fontId="4" fillId="0" borderId="3" xfId="8" applyFont="1" applyFill="1" applyBorder="1" applyAlignment="1">
      <alignment horizontal="center"/>
    </xf>
    <xf numFmtId="0" fontId="53" fillId="0" borderId="3" xfId="9" applyFont="1" applyFill="1" applyBorder="1" applyAlignment="1">
      <alignment vertical="center"/>
    </xf>
    <xf numFmtId="0" fontId="43" fillId="0" borderId="3" xfId="9" applyNumberFormat="1" applyFont="1" applyFill="1" applyBorder="1" applyAlignment="1" applyProtection="1"/>
    <xf numFmtId="0" fontId="53" fillId="0" borderId="3" xfId="9" applyFont="1" applyFill="1" applyBorder="1" applyAlignment="1">
      <alignment horizontal="center" vertical="center"/>
    </xf>
    <xf numFmtId="0" fontId="4" fillId="0" borderId="1" xfId="8" applyFont="1" applyFill="1" applyBorder="1" applyAlignment="1"/>
    <xf numFmtId="0" fontId="4" fillId="0" borderId="3" xfId="8" applyFont="1" applyFill="1" applyBorder="1" applyAlignment="1"/>
    <xf numFmtId="3" fontId="4" fillId="0" borderId="3" xfId="8" applyNumberFormat="1" applyFont="1" applyFill="1" applyBorder="1" applyAlignment="1"/>
    <xf numFmtId="0" fontId="4" fillId="0" borderId="1" xfId="8" applyFont="1" applyFill="1" applyBorder="1" applyAlignment="1">
      <alignment horizontal="center"/>
    </xf>
    <xf numFmtId="205" fontId="4" fillId="0" borderId="3" xfId="2" applyNumberFormat="1" applyFont="1" applyFill="1" applyBorder="1" applyAlignment="1"/>
    <xf numFmtId="0" fontId="4" fillId="0" borderId="4" xfId="8" applyFont="1" applyFill="1" applyBorder="1" applyAlignment="1">
      <alignment horizontal="center"/>
    </xf>
    <xf numFmtId="3" fontId="4" fillId="0" borderId="3" xfId="8" applyNumberFormat="1" applyFont="1" applyFill="1" applyBorder="1"/>
    <xf numFmtId="0" fontId="53" fillId="0" borderId="2" xfId="9" applyFont="1" applyFill="1" applyBorder="1" applyAlignment="1">
      <alignment vertical="center"/>
    </xf>
    <xf numFmtId="0" fontId="43" fillId="0" borderId="1" xfId="9" applyNumberFormat="1" applyFont="1" applyFill="1" applyBorder="1" applyAlignment="1" applyProtection="1"/>
    <xf numFmtId="0" fontId="4" fillId="0" borderId="3" xfId="8" applyFont="1" applyFill="1" applyBorder="1"/>
    <xf numFmtId="0" fontId="6" fillId="0" borderId="3" xfId="8" applyFont="1" applyFill="1" applyBorder="1" applyAlignment="1">
      <alignment horizontal="center" vertical="center"/>
    </xf>
    <xf numFmtId="3" fontId="6" fillId="0" borderId="3" xfId="8" applyNumberFormat="1" applyFont="1" applyFill="1" applyBorder="1" applyAlignment="1">
      <alignment vertical="center"/>
    </xf>
    <xf numFmtId="0" fontId="4" fillId="0" borderId="0" xfId="8" applyFont="1" applyFill="1" applyBorder="1" applyAlignment="1">
      <alignment horizontal="left" vertical="center"/>
    </xf>
    <xf numFmtId="0" fontId="4" fillId="0" borderId="0" xfId="8" applyFont="1" applyFill="1" applyAlignment="1">
      <alignment horizontal="center"/>
    </xf>
    <xf numFmtId="3" fontId="4" fillId="0" borderId="6" xfId="8" applyNumberFormat="1" applyFont="1" applyFill="1" applyBorder="1"/>
    <xf numFmtId="3" fontId="4" fillId="0" borderId="4" xfId="8" applyNumberFormat="1" applyFont="1" applyFill="1" applyBorder="1"/>
    <xf numFmtId="3" fontId="4" fillId="0" borderId="0" xfId="8" applyNumberFormat="1" applyFont="1" applyFill="1" applyBorder="1"/>
    <xf numFmtId="205" fontId="4" fillId="0" borderId="6" xfId="2" applyNumberFormat="1" applyFont="1" applyFill="1" applyBorder="1" applyAlignment="1">
      <alignment horizontal="center" vertical="center"/>
    </xf>
    <xf numFmtId="3" fontId="6" fillId="0" borderId="0" xfId="8" applyNumberFormat="1" applyFont="1" applyFill="1" applyBorder="1"/>
    <xf numFmtId="0" fontId="51" fillId="0" borderId="0" xfId="8" applyFont="1" applyFill="1"/>
    <xf numFmtId="205" fontId="4" fillId="0" borderId="6" xfId="2" applyNumberFormat="1" applyFont="1" applyFill="1" applyBorder="1"/>
    <xf numFmtId="205" fontId="4" fillId="0" borderId="4" xfId="2" applyNumberFormat="1" applyFont="1" applyFill="1" applyBorder="1"/>
    <xf numFmtId="0" fontId="4" fillId="0" borderId="6" xfId="8" applyFont="1" applyFill="1" applyBorder="1"/>
    <xf numFmtId="3" fontId="54" fillId="0" borderId="4" xfId="7" applyNumberFormat="1" applyFont="1" applyFill="1" applyBorder="1" applyAlignment="1">
      <alignment horizontal="right" vertical="center"/>
    </xf>
    <xf numFmtId="205" fontId="4" fillId="0" borderId="4" xfId="8" applyNumberFormat="1" applyFont="1" applyFill="1" applyBorder="1"/>
    <xf numFmtId="0" fontId="4" fillId="0" borderId="0" xfId="9" applyFont="1" applyFill="1" applyBorder="1"/>
    <xf numFmtId="0" fontId="53" fillId="0" borderId="0" xfId="9" applyFont="1" applyFill="1" applyAlignment="1">
      <alignment vertical="center"/>
    </xf>
    <xf numFmtId="0" fontId="43" fillId="0" borderId="0" xfId="9" applyNumberFormat="1" applyFont="1" applyFill="1" applyBorder="1" applyAlignment="1" applyProtection="1"/>
    <xf numFmtId="0" fontId="53" fillId="0" borderId="0" xfId="9" applyFont="1" applyFill="1" applyAlignment="1">
      <alignment horizontal="center" vertical="center"/>
    </xf>
    <xf numFmtId="3" fontId="53" fillId="0" borderId="11" xfId="9" applyNumberFormat="1" applyFont="1" applyFill="1" applyBorder="1" applyAlignment="1">
      <alignment horizontal="right" vertical="center"/>
    </xf>
    <xf numFmtId="3" fontId="53" fillId="0" borderId="4" xfId="9" applyNumberFormat="1" applyFont="1" applyFill="1" applyBorder="1" applyAlignment="1">
      <alignment horizontal="right" vertical="center"/>
    </xf>
    <xf numFmtId="3" fontId="53" fillId="0" borderId="6" xfId="9" applyNumberFormat="1" applyFont="1" applyFill="1" applyBorder="1" applyAlignment="1">
      <alignment horizontal="right" vertical="center"/>
    </xf>
    <xf numFmtId="3" fontId="43" fillId="0" borderId="0" xfId="9" applyNumberFormat="1" applyFont="1" applyFill="1" applyBorder="1" applyAlignment="1" applyProtection="1"/>
    <xf numFmtId="0" fontId="7" fillId="0" borderId="0" xfId="9" applyFont="1" applyFill="1" applyAlignment="1">
      <alignment horizontal="left"/>
    </xf>
    <xf numFmtId="0" fontId="7" fillId="0" borderId="0" xfId="8" applyFont="1" applyFill="1" applyBorder="1" applyAlignment="1"/>
    <xf numFmtId="0" fontId="40" fillId="0" borderId="3" xfId="8" applyFont="1" applyFill="1" applyBorder="1" applyAlignment="1">
      <alignment vertical="center"/>
    </xf>
    <xf numFmtId="205" fontId="6" fillId="0" borderId="6" xfId="8" applyNumberFormat="1" applyFont="1" applyFill="1" applyBorder="1"/>
    <xf numFmtId="0" fontId="0" fillId="0" borderId="0" xfId="0" applyAlignment="1">
      <alignment horizontal="right"/>
    </xf>
    <xf numFmtId="3" fontId="53" fillId="0" borderId="0" xfId="9" applyNumberFormat="1" applyFont="1" applyFill="1" applyBorder="1" applyAlignment="1">
      <alignment horizontal="right" vertical="center"/>
    </xf>
    <xf numFmtId="3" fontId="4" fillId="0" borderId="0" xfId="0" applyNumberFormat="1" applyFont="1" applyFill="1"/>
    <xf numFmtId="0" fontId="4" fillId="0" borderId="3" xfId="9" applyFont="1" applyFill="1" applyBorder="1" applyAlignment="1">
      <alignment horizontal="center" vertical="center"/>
    </xf>
    <xf numFmtId="0" fontId="4" fillId="0" borderId="2" xfId="9" applyFont="1" applyFill="1" applyBorder="1" applyAlignment="1">
      <alignment vertical="center"/>
    </xf>
    <xf numFmtId="0" fontId="55" fillId="0" borderId="4" xfId="8" applyFont="1" applyFill="1" applyBorder="1" applyAlignment="1">
      <alignment horizontal="left"/>
    </xf>
    <xf numFmtId="0" fontId="55" fillId="0" borderId="1" xfId="8" applyFont="1" applyFill="1" applyBorder="1" applyAlignment="1">
      <alignment horizontal="left"/>
    </xf>
    <xf numFmtId="205" fontId="40" fillId="0" borderId="3" xfId="2" applyNumberFormat="1" applyFont="1" applyFill="1" applyBorder="1" applyAlignment="1">
      <alignment horizontal="left"/>
    </xf>
    <xf numFmtId="205" fontId="40" fillId="0" borderId="3" xfId="2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4" xfId="8" applyFont="1" applyFill="1" applyBorder="1" applyAlignment="1">
      <alignment horizontal="left"/>
    </xf>
    <xf numFmtId="0" fontId="61" fillId="0" borderId="0" xfId="0" applyFont="1" applyFill="1" applyAlignment="1">
      <alignment horizontal="left"/>
    </xf>
    <xf numFmtId="1" fontId="4" fillId="0" borderId="0" xfId="8" applyNumberFormat="1" applyFont="1" applyFill="1" applyBorder="1"/>
    <xf numFmtId="3" fontId="4" fillId="0" borderId="3" xfId="9" applyNumberFormat="1" applyFont="1" applyFill="1" applyBorder="1" applyAlignment="1">
      <alignment horizontal="right" vertical="center"/>
    </xf>
    <xf numFmtId="0" fontId="24" fillId="0" borderId="13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60" fillId="0" borderId="4" xfId="0" applyFont="1" applyBorder="1" applyAlignment="1">
      <alignment horizontal="center"/>
    </xf>
    <xf numFmtId="46" fontId="60" fillId="0" borderId="0" xfId="0" applyNumberFormat="1" applyFont="1" applyBorder="1" applyAlignment="1">
      <alignment horizontal="center"/>
    </xf>
    <xf numFmtId="0" fontId="60" fillId="0" borderId="0" xfId="0" applyFont="1" applyBorder="1" applyAlignment="1">
      <alignment horizontal="center"/>
    </xf>
    <xf numFmtId="49" fontId="60" fillId="0" borderId="6" xfId="0" applyNumberFormat="1" applyFont="1" applyBorder="1" applyAlignment="1">
      <alignment horizontal="center"/>
    </xf>
    <xf numFmtId="21" fontId="60" fillId="0" borderId="0" xfId="0" applyNumberFormat="1" applyFont="1" applyBorder="1" applyAlignment="1">
      <alignment horizontal="center"/>
    </xf>
    <xf numFmtId="0" fontId="60" fillId="0" borderId="6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3" fontId="14" fillId="0" borderId="3" xfId="0" applyNumberFormat="1" applyFont="1" applyBorder="1" applyAlignment="1">
      <alignment horizontal="right" vertical="center"/>
    </xf>
    <xf numFmtId="3" fontId="15" fillId="0" borderId="3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" fontId="14" fillId="5" borderId="9" xfId="0" applyNumberFormat="1" applyFont="1" applyFill="1" applyBorder="1" applyAlignment="1">
      <alignment horizontal="center" vertical="center"/>
    </xf>
    <xf numFmtId="1" fontId="14" fillId="5" borderId="5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2" fillId="0" borderId="0" xfId="7" applyFont="1" applyAlignment="1">
      <alignment horizontal="center"/>
    </xf>
    <xf numFmtId="0" fontId="44" fillId="0" borderId="10" xfId="8" applyFont="1" applyFill="1" applyBorder="1" applyAlignment="1">
      <alignment horizontal="center" vertical="center"/>
    </xf>
    <xf numFmtId="0" fontId="44" fillId="0" borderId="11" xfId="8" applyFont="1" applyFill="1" applyBorder="1" applyAlignment="1">
      <alignment horizontal="center" vertical="center"/>
    </xf>
    <xf numFmtId="0" fontId="44" fillId="0" borderId="12" xfId="8" applyFont="1" applyFill="1" applyBorder="1" applyAlignment="1">
      <alignment horizontal="center" vertical="center"/>
    </xf>
    <xf numFmtId="0" fontId="6" fillId="0" borderId="2" xfId="8" applyFont="1" applyFill="1" applyBorder="1" applyAlignment="1">
      <alignment horizontal="center" vertical="center"/>
    </xf>
    <xf numFmtId="0" fontId="6" fillId="0" borderId="4" xfId="8" applyFont="1" applyFill="1" applyBorder="1" applyAlignment="1">
      <alignment horizontal="center" vertical="center"/>
    </xf>
    <xf numFmtId="0" fontId="6" fillId="0" borderId="1" xfId="8" applyFont="1" applyFill="1" applyBorder="1" applyAlignment="1">
      <alignment horizontal="center" vertical="center"/>
    </xf>
    <xf numFmtId="0" fontId="4" fillId="0" borderId="3" xfId="8" applyFont="1" applyFill="1" applyBorder="1" applyAlignment="1">
      <alignment horizontal="center" vertical="center"/>
    </xf>
    <xf numFmtId="0" fontId="4" fillId="0" borderId="2" xfId="8" applyFont="1" applyFill="1" applyBorder="1" applyAlignment="1">
      <alignment horizontal="center"/>
    </xf>
    <xf numFmtId="0" fontId="4" fillId="0" borderId="1" xfId="8" applyFont="1" applyFill="1" applyBorder="1" applyAlignment="1">
      <alignment horizontal="center"/>
    </xf>
    <xf numFmtId="0" fontId="4" fillId="0" borderId="4" xfId="8" applyFont="1" applyFill="1" applyBorder="1" applyAlignment="1">
      <alignment horizontal="center"/>
    </xf>
    <xf numFmtId="0" fontId="4" fillId="0" borderId="10" xfId="8" applyFont="1" applyFill="1" applyBorder="1" applyAlignment="1">
      <alignment horizontal="center" vertical="center"/>
    </xf>
    <xf numFmtId="0" fontId="4" fillId="0" borderId="11" xfId="8" applyFont="1" applyFill="1" applyBorder="1" applyAlignment="1">
      <alignment horizontal="center" vertical="center"/>
    </xf>
    <xf numFmtId="0" fontId="4" fillId="0" borderId="12" xfId="8" applyFont="1" applyFill="1" applyBorder="1" applyAlignment="1">
      <alignment horizontal="center" vertical="center"/>
    </xf>
    <xf numFmtId="0" fontId="4" fillId="0" borderId="14" xfId="8" applyFont="1" applyFill="1" applyBorder="1" applyAlignment="1">
      <alignment horizontal="center" vertical="center"/>
    </xf>
    <xf numFmtId="0" fontId="4" fillId="0" borderId="6" xfId="8" applyFont="1" applyFill="1" applyBorder="1" applyAlignment="1">
      <alignment horizontal="center" vertical="center"/>
    </xf>
    <xf numFmtId="0" fontId="4" fillId="0" borderId="8" xfId="8" applyFont="1" applyFill="1" applyBorder="1" applyAlignment="1">
      <alignment horizontal="center" vertical="center"/>
    </xf>
    <xf numFmtId="0" fontId="4" fillId="0" borderId="2" xfId="8" applyFont="1" applyFill="1" applyBorder="1" applyAlignment="1">
      <alignment horizontal="left"/>
    </xf>
    <xf numFmtId="0" fontId="4" fillId="0" borderId="4" xfId="8" applyFont="1" applyFill="1" applyBorder="1" applyAlignment="1">
      <alignment horizontal="left"/>
    </xf>
    <xf numFmtId="0" fontId="4" fillId="0" borderId="1" xfId="8" applyFont="1" applyFill="1" applyBorder="1" applyAlignment="1">
      <alignment horizontal="left"/>
    </xf>
    <xf numFmtId="0" fontId="5" fillId="0" borderId="0" xfId="8" applyFont="1" applyFill="1" applyBorder="1" applyAlignment="1">
      <alignment horizontal="left"/>
    </xf>
    <xf numFmtId="0" fontId="5" fillId="0" borderId="2" xfId="9" applyFont="1" applyFill="1" applyBorder="1" applyAlignment="1">
      <alignment horizontal="right" vertical="center"/>
    </xf>
    <xf numFmtId="0" fontId="5" fillId="0" borderId="4" xfId="9" applyFont="1" applyFill="1" applyBorder="1" applyAlignment="1">
      <alignment horizontal="right" vertical="center"/>
    </xf>
    <xf numFmtId="0" fontId="6" fillId="0" borderId="2" xfId="9" applyFont="1" applyFill="1" applyBorder="1" applyAlignment="1">
      <alignment horizontal="center" vertical="center"/>
    </xf>
    <xf numFmtId="0" fontId="6" fillId="0" borderId="4" xfId="9" applyFont="1" applyFill="1" applyBorder="1" applyAlignment="1">
      <alignment horizontal="center" vertical="center"/>
    </xf>
    <xf numFmtId="0" fontId="4" fillId="0" borderId="6" xfId="8" applyFont="1" applyFill="1" applyBorder="1" applyAlignment="1">
      <alignment horizontal="left"/>
    </xf>
  </cellXfs>
  <cellStyles count="11">
    <cellStyle name="Comma" xfId="1" builtinId="3"/>
    <cellStyle name="Comma 2" xfId="2"/>
    <cellStyle name="Comma 3" xfId="3"/>
    <cellStyle name="Comma_21.Aktivet Afatgjata Materiale  09" xfId="4"/>
    <cellStyle name="Migliaia 2" xfId="5"/>
    <cellStyle name="Migliaia 2 2" xfId="6"/>
    <cellStyle name="Normal" xfId="0" builtinId="0"/>
    <cellStyle name="Normal 2" xfId="7"/>
    <cellStyle name="Normal 3" xfId="8"/>
    <cellStyle name="Normal 4" xfId="9"/>
    <cellStyle name="Normale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2"/>
  <sheetViews>
    <sheetView tabSelected="1" topLeftCell="A13" workbookViewId="0">
      <selection activeCell="F32" sqref="F32"/>
    </sheetView>
  </sheetViews>
  <sheetFormatPr defaultRowHeight="12.75"/>
  <cols>
    <col min="1" max="1" width="5.85546875" style="3" customWidth="1"/>
    <col min="2" max="3" width="9.140625" style="3"/>
    <col min="4" max="4" width="9.28515625" style="3" customWidth="1"/>
    <col min="5" max="5" width="11.42578125" style="3" customWidth="1"/>
    <col min="6" max="6" width="12.85546875" style="3" customWidth="1"/>
    <col min="7" max="7" width="5.42578125" style="3" customWidth="1"/>
    <col min="8" max="9" width="9.140625" style="3"/>
    <col min="10" max="10" width="3.140625" style="3" customWidth="1"/>
    <col min="11" max="11" width="9.140625" style="3"/>
    <col min="12" max="12" width="1.85546875" style="3" customWidth="1"/>
    <col min="13" max="16384" width="9.140625" style="3"/>
  </cols>
  <sheetData>
    <row r="1" spans="2:11" s="114" customFormat="1" ht="6.75" customHeight="1"/>
    <row r="2" spans="2:11" s="114" customFormat="1">
      <c r="B2" s="115"/>
      <c r="C2" s="116"/>
      <c r="D2" s="116"/>
      <c r="E2" s="116"/>
      <c r="F2" s="116"/>
      <c r="G2" s="116"/>
      <c r="H2" s="116"/>
      <c r="I2" s="116"/>
      <c r="J2" s="116"/>
      <c r="K2" s="117"/>
    </row>
    <row r="3" spans="2:11" s="19" customFormat="1" ht="15" customHeight="1">
      <c r="B3" s="118"/>
      <c r="C3" s="119" t="s">
        <v>22</v>
      </c>
      <c r="D3" s="119"/>
      <c r="E3" s="119"/>
      <c r="F3" s="189" t="s">
        <v>537</v>
      </c>
      <c r="G3" s="170"/>
      <c r="H3" s="171"/>
      <c r="I3" s="172"/>
      <c r="J3" s="173"/>
      <c r="K3" s="120"/>
    </row>
    <row r="4" spans="2:11" s="19" customFormat="1" ht="16.5" customHeight="1">
      <c r="B4" s="118"/>
      <c r="C4" s="119" t="s">
        <v>13</v>
      </c>
      <c r="D4" s="119"/>
      <c r="E4" s="119"/>
      <c r="F4" s="174" t="s">
        <v>532</v>
      </c>
      <c r="G4" s="175"/>
      <c r="H4" s="176"/>
      <c r="I4" s="177"/>
      <c r="J4" s="177"/>
      <c r="K4" s="120"/>
    </row>
    <row r="5" spans="2:11" s="19" customFormat="1" ht="15.75" customHeight="1">
      <c r="B5" s="118"/>
      <c r="C5" s="119" t="s">
        <v>5</v>
      </c>
      <c r="D5" s="119"/>
      <c r="E5" s="119"/>
      <c r="F5" s="178" t="s">
        <v>533</v>
      </c>
      <c r="G5" s="172"/>
      <c r="H5" s="172"/>
      <c r="I5" s="172"/>
      <c r="J5" s="172"/>
      <c r="K5" s="120"/>
    </row>
    <row r="6" spans="2:11" s="19" customFormat="1" ht="17.25" customHeight="1">
      <c r="B6" s="118"/>
      <c r="C6" s="119"/>
      <c r="D6" s="119"/>
      <c r="E6" s="119"/>
      <c r="F6" s="173"/>
      <c r="G6" s="173"/>
      <c r="H6" s="179" t="s">
        <v>285</v>
      </c>
      <c r="I6" s="179"/>
      <c r="J6" s="177"/>
      <c r="K6" s="120"/>
    </row>
    <row r="7" spans="2:11" s="19" customFormat="1" ht="14.1" customHeight="1">
      <c r="B7" s="118"/>
      <c r="C7" s="119" t="s">
        <v>0</v>
      </c>
      <c r="D7" s="119"/>
      <c r="E7" s="119"/>
      <c r="F7" s="172" t="s">
        <v>535</v>
      </c>
      <c r="G7" s="180"/>
      <c r="H7" s="173"/>
      <c r="I7" s="173"/>
      <c r="J7" s="173"/>
      <c r="K7" s="120"/>
    </row>
    <row r="8" spans="2:11" s="19" customFormat="1" ht="14.1" customHeight="1">
      <c r="B8" s="118"/>
      <c r="C8" s="119" t="s">
        <v>1</v>
      </c>
      <c r="D8" s="119"/>
      <c r="E8" s="119"/>
      <c r="F8" s="178"/>
      <c r="G8" s="181"/>
      <c r="H8" s="173"/>
      <c r="I8" s="173"/>
      <c r="J8" s="173"/>
      <c r="K8" s="120"/>
    </row>
    <row r="9" spans="2:11" s="19" customFormat="1" ht="14.1" customHeight="1">
      <c r="B9" s="118"/>
      <c r="C9" s="119"/>
      <c r="D9" s="119"/>
      <c r="E9" s="119"/>
      <c r="F9" s="173"/>
      <c r="G9" s="173"/>
      <c r="H9" s="173"/>
      <c r="I9" s="173"/>
      <c r="J9" s="173"/>
      <c r="K9" s="120"/>
    </row>
    <row r="10" spans="2:11" s="19" customFormat="1" ht="14.1" customHeight="1">
      <c r="B10" s="118"/>
      <c r="C10" s="119" t="s">
        <v>11</v>
      </c>
      <c r="D10" s="119"/>
      <c r="E10" s="119"/>
      <c r="F10" s="172" t="s">
        <v>534</v>
      </c>
      <c r="G10" s="172"/>
      <c r="H10" s="172"/>
      <c r="I10" s="172"/>
      <c r="J10" s="172"/>
      <c r="K10" s="120"/>
    </row>
    <row r="11" spans="2:11">
      <c r="B11" s="121"/>
      <c r="C11" s="111"/>
      <c r="D11" s="111"/>
      <c r="E11" s="111"/>
      <c r="F11" s="173"/>
      <c r="G11" s="173"/>
      <c r="H11" s="173"/>
      <c r="I11" s="177"/>
      <c r="J11" s="19"/>
      <c r="K11" s="122"/>
    </row>
    <row r="12" spans="2:11" ht="14.25">
      <c r="B12" s="121"/>
      <c r="C12" s="111"/>
      <c r="D12" s="111"/>
      <c r="E12" s="111"/>
      <c r="F12" s="182"/>
      <c r="G12" s="182"/>
      <c r="H12" s="182"/>
      <c r="I12" s="182"/>
      <c r="J12" s="182"/>
      <c r="K12" s="122"/>
    </row>
    <row r="13" spans="2:11">
      <c r="B13" s="121"/>
      <c r="C13" s="111"/>
      <c r="D13" s="111"/>
      <c r="E13" s="111"/>
      <c r="F13" s="111"/>
      <c r="G13" s="111"/>
      <c r="H13" s="111"/>
      <c r="I13" s="111"/>
      <c r="J13" s="111"/>
      <c r="K13" s="122"/>
    </row>
    <row r="14" spans="2:11">
      <c r="B14" s="121"/>
      <c r="C14" s="111"/>
      <c r="D14" s="111"/>
      <c r="E14" s="111"/>
      <c r="F14" s="111"/>
      <c r="G14" s="111"/>
      <c r="H14" s="111"/>
      <c r="I14" s="111"/>
      <c r="J14" s="111"/>
      <c r="K14" s="122"/>
    </row>
    <row r="15" spans="2:11">
      <c r="B15" s="121"/>
      <c r="C15" s="111"/>
      <c r="D15" s="111"/>
      <c r="E15" s="111"/>
      <c r="F15" s="111"/>
      <c r="G15" s="111"/>
      <c r="H15" s="111"/>
      <c r="I15" s="111"/>
      <c r="J15" s="111"/>
      <c r="K15" s="122"/>
    </row>
    <row r="16" spans="2:11">
      <c r="B16" s="121"/>
      <c r="C16" s="111"/>
      <c r="D16" s="111"/>
      <c r="E16" s="111"/>
      <c r="F16" s="111"/>
      <c r="G16" s="111"/>
      <c r="H16" s="111"/>
      <c r="I16" s="111"/>
      <c r="J16" s="111"/>
      <c r="K16" s="122"/>
    </row>
    <row r="17" spans="2:11">
      <c r="B17" s="121"/>
      <c r="C17" s="111"/>
      <c r="D17" s="111"/>
      <c r="E17" s="111"/>
      <c r="F17" s="111"/>
      <c r="G17" s="111"/>
      <c r="H17" s="111"/>
      <c r="I17" s="111"/>
      <c r="J17" s="111"/>
      <c r="K17" s="122"/>
    </row>
    <row r="18" spans="2:11">
      <c r="B18" s="121"/>
      <c r="D18" s="111"/>
      <c r="E18" s="111"/>
      <c r="F18" s="111"/>
      <c r="G18" s="111"/>
      <c r="H18" s="111"/>
      <c r="I18" s="111"/>
      <c r="J18" s="111"/>
      <c r="K18" s="122"/>
    </row>
    <row r="19" spans="2:11">
      <c r="B19" s="121"/>
      <c r="C19" s="111"/>
      <c r="D19" s="111"/>
      <c r="E19" s="111"/>
      <c r="F19" s="111"/>
      <c r="G19" s="111"/>
      <c r="H19" s="111"/>
      <c r="I19" s="111"/>
      <c r="J19" s="111"/>
      <c r="K19" s="122"/>
    </row>
    <row r="20" spans="2:11">
      <c r="B20" s="121"/>
      <c r="C20" s="111"/>
      <c r="D20" s="111"/>
      <c r="E20" s="111"/>
      <c r="F20" s="111"/>
      <c r="G20" s="111"/>
      <c r="H20" s="111"/>
      <c r="I20" s="111"/>
      <c r="J20" s="111"/>
      <c r="K20" s="122"/>
    </row>
    <row r="21" spans="2:11">
      <c r="B21" s="121"/>
      <c r="C21" s="111"/>
      <c r="D21" s="111"/>
      <c r="E21" s="111"/>
      <c r="F21" s="111"/>
      <c r="G21" s="111"/>
      <c r="H21" s="111"/>
      <c r="I21" s="111"/>
      <c r="J21" s="111"/>
      <c r="K21" s="122"/>
    </row>
    <row r="22" spans="2:11" ht="30">
      <c r="B22" s="379" t="s">
        <v>6</v>
      </c>
      <c r="C22" s="380"/>
      <c r="D22" s="380"/>
      <c r="E22" s="380"/>
      <c r="F22" s="380"/>
      <c r="G22" s="380"/>
      <c r="H22" s="380"/>
      <c r="I22" s="380"/>
      <c r="J22" s="380"/>
      <c r="K22" s="381"/>
    </row>
    <row r="23" spans="2:11" ht="15.75">
      <c r="B23" s="121"/>
      <c r="C23" s="382" t="s">
        <v>235</v>
      </c>
      <c r="D23" s="382"/>
      <c r="E23" s="382"/>
      <c r="F23" s="382"/>
      <c r="G23" s="382"/>
      <c r="H23" s="382"/>
      <c r="I23" s="382"/>
      <c r="J23" s="382"/>
      <c r="K23" s="122"/>
    </row>
    <row r="24" spans="2:11" ht="15.75">
      <c r="B24" s="383" t="s">
        <v>236</v>
      </c>
      <c r="C24" s="382"/>
      <c r="D24" s="382"/>
      <c r="E24" s="382"/>
      <c r="F24" s="382"/>
      <c r="G24" s="382"/>
      <c r="H24" s="382"/>
      <c r="I24" s="382"/>
      <c r="J24" s="382"/>
      <c r="K24" s="384"/>
    </row>
    <row r="25" spans="2:11">
      <c r="B25" s="121"/>
      <c r="C25" s="79"/>
      <c r="D25" s="79"/>
      <c r="E25" s="79"/>
      <c r="F25" s="79"/>
      <c r="G25" s="79"/>
      <c r="H25" s="79"/>
      <c r="I25" s="79"/>
      <c r="J25" s="79"/>
      <c r="K25" s="122"/>
    </row>
    <row r="26" spans="2:11">
      <c r="B26" s="121"/>
      <c r="C26" s="111"/>
      <c r="D26" s="111"/>
      <c r="E26" s="111"/>
      <c r="F26" s="111"/>
      <c r="G26" s="111"/>
      <c r="H26" s="111"/>
      <c r="I26" s="111"/>
      <c r="J26" s="111"/>
      <c r="K26" s="122"/>
    </row>
    <row r="27" spans="2:11" ht="30">
      <c r="B27" s="121"/>
      <c r="C27" s="111"/>
      <c r="D27" s="111"/>
      <c r="E27" s="111"/>
      <c r="F27" s="80" t="s">
        <v>561</v>
      </c>
      <c r="G27" s="111"/>
      <c r="H27" s="111"/>
      <c r="I27" s="111"/>
      <c r="J27" s="111"/>
      <c r="K27" s="122"/>
    </row>
    <row r="28" spans="2:11">
      <c r="B28" s="121"/>
      <c r="C28" s="111"/>
      <c r="D28" s="111"/>
      <c r="E28" s="111"/>
      <c r="F28" s="111"/>
      <c r="G28" s="111"/>
      <c r="H28" s="111"/>
      <c r="I28" s="111"/>
      <c r="J28" s="111"/>
      <c r="K28" s="122"/>
    </row>
    <row r="29" spans="2:11">
      <c r="B29" s="121"/>
      <c r="C29" s="111"/>
      <c r="D29" s="111"/>
      <c r="E29" s="111"/>
      <c r="F29" s="111"/>
      <c r="G29" s="111"/>
      <c r="H29" s="111"/>
      <c r="I29" s="111"/>
      <c r="J29" s="111"/>
      <c r="K29" s="122"/>
    </row>
    <row r="30" spans="2:11">
      <c r="B30" s="121"/>
      <c r="C30" s="111"/>
      <c r="D30" s="111"/>
      <c r="E30" s="111"/>
      <c r="F30" s="111"/>
      <c r="G30" s="111"/>
      <c r="H30" s="111"/>
      <c r="I30" s="111"/>
      <c r="J30" s="111"/>
      <c r="K30" s="122"/>
    </row>
    <row r="31" spans="2:11">
      <c r="B31" s="121"/>
      <c r="C31" s="111"/>
      <c r="D31" s="111"/>
      <c r="E31" s="111"/>
      <c r="F31" s="111"/>
      <c r="G31" s="111"/>
      <c r="H31" s="111"/>
      <c r="I31" s="111"/>
      <c r="J31" s="111"/>
      <c r="K31" s="122"/>
    </row>
    <row r="32" spans="2:11">
      <c r="B32" s="121"/>
      <c r="C32" s="111"/>
      <c r="D32" s="111"/>
      <c r="E32" s="111"/>
      <c r="F32" s="111"/>
      <c r="G32" s="111"/>
      <c r="H32" s="111"/>
      <c r="I32" s="111"/>
      <c r="J32" s="111"/>
      <c r="K32" s="122"/>
    </row>
    <row r="33" spans="2:11">
      <c r="B33" s="121"/>
      <c r="C33" s="111"/>
      <c r="D33" s="111"/>
      <c r="E33" s="111"/>
      <c r="F33" s="111"/>
      <c r="G33" s="111"/>
      <c r="H33" s="111"/>
      <c r="I33" s="111"/>
      <c r="J33" s="111"/>
      <c r="K33" s="122"/>
    </row>
    <row r="34" spans="2:11">
      <c r="B34" s="121"/>
      <c r="C34" s="111"/>
      <c r="D34" s="111"/>
      <c r="E34" s="111"/>
      <c r="F34" s="111"/>
      <c r="G34" s="111"/>
      <c r="H34" s="111"/>
      <c r="I34" s="111"/>
      <c r="J34" s="111"/>
      <c r="K34" s="122"/>
    </row>
    <row r="35" spans="2:11">
      <c r="B35" s="121"/>
      <c r="C35" s="111"/>
      <c r="D35" s="111"/>
      <c r="E35" s="111"/>
      <c r="F35" s="111"/>
      <c r="G35" s="111"/>
      <c r="H35" s="111"/>
      <c r="I35" s="111"/>
      <c r="J35" s="111"/>
      <c r="K35" s="122"/>
    </row>
    <row r="36" spans="2:11">
      <c r="B36" s="121"/>
      <c r="C36" s="111"/>
      <c r="D36" s="111"/>
      <c r="E36" s="111"/>
      <c r="F36" s="111"/>
      <c r="G36" s="111"/>
      <c r="H36" s="111"/>
      <c r="I36" s="111"/>
      <c r="J36" s="111"/>
      <c r="K36" s="122"/>
    </row>
    <row r="37" spans="2:11">
      <c r="B37" s="121"/>
      <c r="C37" s="111"/>
      <c r="D37" s="111"/>
      <c r="E37" s="111"/>
      <c r="F37" s="111"/>
      <c r="G37" s="111"/>
      <c r="H37" s="111"/>
      <c r="I37" s="111"/>
      <c r="J37" s="111"/>
      <c r="K37" s="122"/>
    </row>
    <row r="38" spans="2:11">
      <c r="B38" s="121"/>
      <c r="C38" s="111"/>
      <c r="D38" s="111"/>
      <c r="E38" s="111"/>
      <c r="F38" s="111"/>
      <c r="G38" s="111"/>
      <c r="H38" s="111"/>
      <c r="I38" s="111"/>
      <c r="J38" s="111"/>
      <c r="K38" s="122"/>
    </row>
    <row r="39" spans="2:11" ht="9" customHeight="1">
      <c r="B39" s="121"/>
      <c r="C39" s="111"/>
      <c r="D39" s="111"/>
      <c r="E39" s="111"/>
      <c r="F39" s="111"/>
      <c r="G39" s="111"/>
      <c r="H39" s="111"/>
      <c r="I39" s="111"/>
      <c r="J39" s="111"/>
      <c r="K39" s="122"/>
    </row>
    <row r="40" spans="2:11">
      <c r="B40" s="121"/>
      <c r="C40" s="111"/>
      <c r="D40" s="111"/>
      <c r="E40" s="111"/>
      <c r="F40" s="111"/>
      <c r="G40" s="111"/>
      <c r="H40" s="111"/>
      <c r="I40" s="111"/>
      <c r="J40" s="111"/>
      <c r="K40" s="122"/>
    </row>
    <row r="41" spans="2:11">
      <c r="B41" s="121"/>
      <c r="C41" s="126"/>
      <c r="D41" s="126"/>
      <c r="E41" s="126"/>
      <c r="F41" s="126"/>
      <c r="G41" s="126"/>
      <c r="H41" s="126"/>
      <c r="I41" s="126"/>
      <c r="J41" s="111"/>
      <c r="K41" s="122"/>
    </row>
    <row r="42" spans="2:11" s="19" customFormat="1" ht="12.95" customHeight="1">
      <c r="B42" s="118"/>
      <c r="C42" s="158" t="s">
        <v>18</v>
      </c>
      <c r="D42" s="158"/>
      <c r="E42" s="158"/>
      <c r="F42" s="158"/>
      <c r="G42" s="158"/>
      <c r="H42" s="390"/>
      <c r="I42" s="390"/>
      <c r="J42" s="81"/>
      <c r="K42" s="82"/>
    </row>
    <row r="43" spans="2:11" s="19" customFormat="1" ht="12.95" customHeight="1">
      <c r="B43" s="118"/>
      <c r="C43" s="158" t="s">
        <v>19</v>
      </c>
      <c r="D43" s="158"/>
      <c r="E43" s="158"/>
      <c r="F43" s="158"/>
      <c r="G43" s="158"/>
      <c r="H43" s="385"/>
      <c r="I43" s="385"/>
      <c r="J43" s="81"/>
      <c r="K43" s="82"/>
    </row>
    <row r="44" spans="2:11" s="19" customFormat="1" ht="12.95" customHeight="1">
      <c r="B44" s="118"/>
      <c r="C44" s="158" t="s">
        <v>14</v>
      </c>
      <c r="D44" s="158"/>
      <c r="E44" s="158"/>
      <c r="F44" s="158"/>
      <c r="G44" s="158"/>
      <c r="H44" s="385" t="s">
        <v>237</v>
      </c>
      <c r="I44" s="385"/>
      <c r="J44" s="81"/>
      <c r="K44" s="82"/>
    </row>
    <row r="45" spans="2:11" s="19" customFormat="1" ht="12.95" customHeight="1">
      <c r="B45" s="118"/>
      <c r="C45" s="158" t="s">
        <v>15</v>
      </c>
      <c r="D45" s="158"/>
      <c r="E45" s="158"/>
      <c r="F45" s="158"/>
      <c r="G45" s="158"/>
      <c r="H45" s="385"/>
      <c r="I45" s="385"/>
      <c r="J45" s="81"/>
      <c r="K45" s="82"/>
    </row>
    <row r="46" spans="2:11" ht="15.75">
      <c r="B46" s="121"/>
      <c r="C46" s="158"/>
      <c r="D46" s="158"/>
      <c r="E46" s="158"/>
      <c r="F46" s="158"/>
      <c r="G46" s="158"/>
      <c r="H46" s="158"/>
      <c r="I46" s="158"/>
      <c r="J46" s="81"/>
      <c r="K46" s="82"/>
    </row>
    <row r="47" spans="2:11" s="123" customFormat="1" ht="12.95" customHeight="1">
      <c r="B47" s="124"/>
      <c r="C47" s="158" t="s">
        <v>20</v>
      </c>
      <c r="D47" s="158"/>
      <c r="E47" s="158"/>
      <c r="F47" s="158"/>
      <c r="G47" s="159"/>
      <c r="H47" s="389"/>
      <c r="I47" s="387"/>
      <c r="J47" s="81"/>
      <c r="K47" s="82"/>
    </row>
    <row r="48" spans="2:11" s="123" customFormat="1" ht="12.95" customHeight="1">
      <c r="B48" s="124"/>
      <c r="C48" s="158"/>
      <c r="D48" s="158"/>
      <c r="E48" s="158"/>
      <c r="F48" s="158" t="s">
        <v>562</v>
      </c>
      <c r="G48" s="159" t="s">
        <v>16</v>
      </c>
      <c r="H48" s="386" t="s">
        <v>563</v>
      </c>
      <c r="I48" s="387"/>
      <c r="J48" s="81"/>
      <c r="K48" s="82"/>
    </row>
    <row r="49" spans="2:11" s="123" customFormat="1" ht="7.5" customHeight="1">
      <c r="B49" s="124"/>
      <c r="C49" s="158"/>
      <c r="D49" s="158"/>
      <c r="E49" s="158"/>
      <c r="F49" s="158"/>
      <c r="G49" s="159"/>
      <c r="H49" s="159"/>
      <c r="I49" s="159"/>
      <c r="J49" s="81"/>
      <c r="K49" s="82"/>
    </row>
    <row r="50" spans="2:11" s="123" customFormat="1" ht="17.25" customHeight="1">
      <c r="B50" s="124"/>
      <c r="C50" s="158" t="s">
        <v>17</v>
      </c>
      <c r="D50" s="158"/>
      <c r="E50" s="158"/>
      <c r="F50" s="159"/>
      <c r="G50" s="158"/>
      <c r="H50" s="388" t="s">
        <v>564</v>
      </c>
      <c r="I50" s="388"/>
      <c r="J50" s="81"/>
      <c r="K50" s="82"/>
    </row>
    <row r="51" spans="2:11" ht="22.5" customHeight="1">
      <c r="B51" s="125"/>
      <c r="C51" s="157"/>
      <c r="D51" s="157"/>
      <c r="E51" s="157"/>
      <c r="F51" s="157"/>
      <c r="G51" s="157"/>
      <c r="H51" s="157"/>
      <c r="I51" s="157"/>
      <c r="J51" s="83"/>
      <c r="K51" s="84"/>
    </row>
    <row r="52" spans="2:11" ht="6.75" customHeight="1"/>
  </sheetData>
  <mergeCells count="10">
    <mergeCell ref="B22:K22"/>
    <mergeCell ref="C23:J23"/>
    <mergeCell ref="B24:K24"/>
    <mergeCell ref="H45:I45"/>
    <mergeCell ref="H48:I48"/>
    <mergeCell ref="H50:I50"/>
    <mergeCell ref="H47:I47"/>
    <mergeCell ref="H42:I42"/>
    <mergeCell ref="H43:I43"/>
    <mergeCell ref="H44:I44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5"/>
  <sheetViews>
    <sheetView workbookViewId="0">
      <selection activeCell="J21" sqref="J21"/>
    </sheetView>
  </sheetViews>
  <sheetFormatPr defaultRowHeight="12.75"/>
  <cols>
    <col min="1" max="1" width="8.140625" style="3" customWidth="1"/>
    <col min="2" max="3" width="3.7109375" style="2" customWidth="1"/>
    <col min="4" max="4" width="4" style="2" customWidth="1"/>
    <col min="5" max="5" width="49.140625" style="3" customWidth="1"/>
    <col min="6" max="6" width="6.42578125" style="2" customWidth="1"/>
    <col min="7" max="7" width="13" style="8" customWidth="1"/>
    <col min="8" max="8" width="13.42578125" style="8" customWidth="1"/>
    <col min="9" max="16384" width="9.140625" style="3"/>
  </cols>
  <sheetData>
    <row r="1" spans="2:8" s="7" customFormat="1" ht="16.5" customHeight="1">
      <c r="B1" s="1"/>
      <c r="C1" s="5"/>
      <c r="D1" s="5"/>
      <c r="E1" s="36"/>
      <c r="F1" s="20"/>
      <c r="G1" s="6"/>
      <c r="H1" s="6"/>
    </row>
    <row r="2" spans="2:8" s="7" customFormat="1" ht="18" customHeight="1">
      <c r="B2" s="394" t="s">
        <v>171</v>
      </c>
      <c r="C2" s="394"/>
      <c r="D2" s="394"/>
      <c r="E2" s="394"/>
      <c r="F2" s="394"/>
      <c r="G2" s="394"/>
      <c r="H2" s="394"/>
    </row>
    <row r="3" spans="2:8" ht="6.75" customHeight="1"/>
    <row r="4" spans="2:8" s="18" customFormat="1" ht="23.25" customHeight="1">
      <c r="B4" s="261" t="s">
        <v>2</v>
      </c>
      <c r="C4" s="398" t="s">
        <v>7</v>
      </c>
      <c r="D4" s="399"/>
      <c r="E4" s="400"/>
      <c r="F4" s="263" t="s">
        <v>191</v>
      </c>
      <c r="G4" s="260">
        <v>2020</v>
      </c>
      <c r="H4" s="260">
        <v>2019</v>
      </c>
    </row>
    <row r="5" spans="2:8" s="7" customFormat="1" ht="12.75" customHeight="1">
      <c r="B5" s="21"/>
      <c r="C5" s="395" t="s">
        <v>68</v>
      </c>
      <c r="D5" s="396"/>
      <c r="E5" s="397"/>
      <c r="F5" s="23"/>
      <c r="G5" s="24"/>
      <c r="H5" s="24"/>
    </row>
    <row r="6" spans="2:8" s="7" customFormat="1" ht="12.75" customHeight="1">
      <c r="B6" s="21"/>
      <c r="C6" s="25" t="s">
        <v>91</v>
      </c>
      <c r="D6" s="22" t="s">
        <v>8</v>
      </c>
      <c r="E6" s="26"/>
      <c r="F6" s="23">
        <v>1</v>
      </c>
      <c r="G6" s="192">
        <f>G7+G8</f>
        <v>14026962</v>
      </c>
      <c r="H6" s="192">
        <f>H7+H8</f>
        <v>17998845.000900045</v>
      </c>
    </row>
    <row r="7" spans="2:8" s="7" customFormat="1" ht="12.75" customHeight="1">
      <c r="B7" s="21"/>
      <c r="C7" s="27"/>
      <c r="D7" s="28">
        <v>1</v>
      </c>
      <c r="E7" s="29" t="s">
        <v>9</v>
      </c>
      <c r="F7" s="30"/>
      <c r="G7" s="195">
        <v>13966758</v>
      </c>
      <c r="H7" s="195">
        <v>17949304.949300006</v>
      </c>
    </row>
    <row r="8" spans="2:8" s="7" customFormat="1" ht="12.75" customHeight="1">
      <c r="B8" s="21"/>
      <c r="C8" s="27"/>
      <c r="D8" s="28">
        <v>2</v>
      </c>
      <c r="E8" s="29" t="s">
        <v>10</v>
      </c>
      <c r="F8" s="23"/>
      <c r="G8" s="195">
        <v>60204</v>
      </c>
      <c r="H8" s="195">
        <v>49540.051600039005</v>
      </c>
    </row>
    <row r="9" spans="2:8" s="7" customFormat="1" ht="12.75" customHeight="1">
      <c r="B9" s="21"/>
      <c r="C9" s="25" t="s">
        <v>91</v>
      </c>
      <c r="D9" s="22" t="s">
        <v>31</v>
      </c>
      <c r="E9" s="29"/>
      <c r="F9" s="30">
        <v>2</v>
      </c>
      <c r="G9" s="194">
        <f>G10+G11+G12</f>
        <v>0</v>
      </c>
      <c r="H9" s="194">
        <f>H10+H11+H12</f>
        <v>0</v>
      </c>
    </row>
    <row r="10" spans="2:8" s="7" customFormat="1" ht="12.75" customHeight="1">
      <c r="B10" s="21"/>
      <c r="C10" s="27"/>
      <c r="D10" s="28">
        <v>1</v>
      </c>
      <c r="E10" s="29" t="s">
        <v>33</v>
      </c>
      <c r="F10" s="23">
        <v>2.1</v>
      </c>
      <c r="G10" s="195"/>
      <c r="H10" s="195"/>
    </row>
    <row r="11" spans="2:8" s="7" customFormat="1" ht="12.75" customHeight="1">
      <c r="B11" s="21"/>
      <c r="C11" s="27"/>
      <c r="D11" s="28">
        <v>2</v>
      </c>
      <c r="E11" s="29" t="s">
        <v>34</v>
      </c>
      <c r="F11" s="30">
        <v>2.2000000000000002</v>
      </c>
      <c r="G11" s="195"/>
      <c r="H11" s="195"/>
    </row>
    <row r="12" spans="2:8" s="7" customFormat="1" ht="12.75" customHeight="1">
      <c r="B12" s="21"/>
      <c r="C12" s="27"/>
      <c r="D12" s="28">
        <v>3</v>
      </c>
      <c r="E12" s="29" t="s">
        <v>32</v>
      </c>
      <c r="F12" s="23">
        <v>2.2999999999999998</v>
      </c>
      <c r="G12" s="195"/>
      <c r="H12" s="195"/>
    </row>
    <row r="13" spans="2:8" s="7" customFormat="1" ht="12.75" customHeight="1">
      <c r="B13" s="21"/>
      <c r="C13" s="25" t="s">
        <v>91</v>
      </c>
      <c r="D13" s="22" t="s">
        <v>35</v>
      </c>
      <c r="E13" s="29"/>
      <c r="F13" s="23">
        <v>3</v>
      </c>
      <c r="G13" s="192">
        <f>G14+G15+G16+G17+G19+G18</f>
        <v>3440287</v>
      </c>
      <c r="H13" s="192">
        <f>H14+H15+H16+H17+H19+H18</f>
        <v>3477514.6000000015</v>
      </c>
    </row>
    <row r="14" spans="2:8" s="7" customFormat="1" ht="12.75" customHeight="1">
      <c r="B14" s="21"/>
      <c r="C14" s="27"/>
      <c r="D14" s="28">
        <v>1</v>
      </c>
      <c r="E14" s="29" t="s">
        <v>36</v>
      </c>
      <c r="F14" s="30">
        <v>3.1</v>
      </c>
      <c r="G14" s="195"/>
      <c r="H14" s="195"/>
    </row>
    <row r="15" spans="2:8" s="7" customFormat="1" ht="12.75" customHeight="1">
      <c r="B15" s="21"/>
      <c r="C15" s="27"/>
      <c r="D15" s="28">
        <v>2</v>
      </c>
      <c r="E15" s="29" t="s">
        <v>37</v>
      </c>
      <c r="F15" s="23">
        <v>3.2</v>
      </c>
      <c r="G15" s="195"/>
      <c r="H15" s="195"/>
    </row>
    <row r="16" spans="2:8" s="7" customFormat="1" ht="12.75" customHeight="1">
      <c r="B16" s="21"/>
      <c r="C16" s="27"/>
      <c r="D16" s="28">
        <v>3</v>
      </c>
      <c r="E16" s="29" t="s">
        <v>38</v>
      </c>
      <c r="F16" s="30">
        <v>3.3</v>
      </c>
      <c r="G16" s="195"/>
      <c r="H16" s="195"/>
    </row>
    <row r="17" spans="2:8" s="7" customFormat="1" ht="12.75" customHeight="1">
      <c r="B17" s="21"/>
      <c r="C17" s="27"/>
      <c r="D17" s="28">
        <v>4</v>
      </c>
      <c r="E17" s="29" t="s">
        <v>283</v>
      </c>
      <c r="F17" s="23">
        <v>3.4</v>
      </c>
      <c r="G17" s="195">
        <v>2941367</v>
      </c>
      <c r="H17" s="195">
        <v>3205776.6000000015</v>
      </c>
    </row>
    <row r="18" spans="2:8" s="7" customFormat="1" ht="12.75" customHeight="1">
      <c r="B18" s="21"/>
      <c r="C18" s="27"/>
      <c r="D18" s="28">
        <v>5</v>
      </c>
      <c r="E18" s="29" t="s">
        <v>286</v>
      </c>
      <c r="F18" s="23"/>
      <c r="G18" s="195">
        <v>498920</v>
      </c>
      <c r="H18" s="195">
        <v>271738</v>
      </c>
    </row>
    <row r="19" spans="2:8" s="7" customFormat="1" ht="12.75" customHeight="1">
      <c r="B19" s="21"/>
      <c r="C19" s="27"/>
      <c r="D19" s="28">
        <v>6</v>
      </c>
      <c r="E19" s="29" t="s">
        <v>300</v>
      </c>
      <c r="F19" s="30">
        <v>3.5</v>
      </c>
      <c r="G19" s="195"/>
      <c r="H19" s="195"/>
    </row>
    <row r="20" spans="2:8" s="7" customFormat="1" ht="12.75" customHeight="1">
      <c r="B20" s="21"/>
      <c r="C20" s="25" t="s">
        <v>91</v>
      </c>
      <c r="D20" s="22" t="s">
        <v>39</v>
      </c>
      <c r="E20" s="26"/>
      <c r="F20" s="30">
        <v>4</v>
      </c>
      <c r="G20" s="192">
        <f>G21+G22+G23+G24+G25+G26+G27</f>
        <v>10150</v>
      </c>
      <c r="H20" s="192">
        <f>H21+H22+H23+H24+H25+H26+H27</f>
        <v>7490</v>
      </c>
    </row>
    <row r="21" spans="2:8" s="7" customFormat="1" ht="12.75" customHeight="1">
      <c r="B21" s="21"/>
      <c r="C21" s="31"/>
      <c r="D21" s="28">
        <v>1</v>
      </c>
      <c r="E21" s="29" t="s">
        <v>40</v>
      </c>
      <c r="F21" s="23">
        <v>4.0999999999999996</v>
      </c>
      <c r="G21" s="195"/>
      <c r="H21" s="195"/>
    </row>
    <row r="22" spans="2:8" s="7" customFormat="1" ht="12.75" customHeight="1">
      <c r="B22" s="21"/>
      <c r="C22" s="31"/>
      <c r="D22" s="28">
        <v>2</v>
      </c>
      <c r="E22" s="29" t="s">
        <v>41</v>
      </c>
      <c r="F22" s="30">
        <v>4.2</v>
      </c>
      <c r="G22" s="195"/>
      <c r="H22" s="195"/>
    </row>
    <row r="23" spans="2:8" s="7" customFormat="1" ht="12.75" customHeight="1">
      <c r="B23" s="21"/>
      <c r="C23" s="31"/>
      <c r="D23" s="28">
        <v>3</v>
      </c>
      <c r="E23" s="29" t="s">
        <v>42</v>
      </c>
      <c r="F23" s="23">
        <v>4.3</v>
      </c>
      <c r="G23" s="195"/>
      <c r="H23" s="195"/>
    </row>
    <row r="24" spans="2:8" s="7" customFormat="1" ht="12.75" customHeight="1">
      <c r="B24" s="21"/>
      <c r="C24" s="31"/>
      <c r="D24" s="28">
        <v>4</v>
      </c>
      <c r="E24" s="29" t="s">
        <v>43</v>
      </c>
      <c r="F24" s="30">
        <v>4.4000000000000004</v>
      </c>
      <c r="G24" s="195">
        <v>10150</v>
      </c>
      <c r="H24" s="195">
        <v>7490</v>
      </c>
    </row>
    <row r="25" spans="2:8" s="7" customFormat="1" ht="12.75" customHeight="1">
      <c r="B25" s="21"/>
      <c r="C25" s="31"/>
      <c r="D25" s="28">
        <v>5</v>
      </c>
      <c r="E25" s="29" t="s">
        <v>44</v>
      </c>
      <c r="F25" s="23">
        <v>4.5</v>
      </c>
      <c r="G25" s="195"/>
      <c r="H25" s="195"/>
    </row>
    <row r="26" spans="2:8" s="7" customFormat="1" ht="12.75" customHeight="1">
      <c r="B26" s="21"/>
      <c r="C26" s="31"/>
      <c r="D26" s="28">
        <v>6</v>
      </c>
      <c r="E26" s="29" t="s">
        <v>45</v>
      </c>
      <c r="F26" s="30">
        <v>4.5999999999999996</v>
      </c>
      <c r="G26" s="195"/>
      <c r="H26" s="195"/>
    </row>
    <row r="27" spans="2:8" s="7" customFormat="1" ht="12.75" customHeight="1">
      <c r="B27" s="21"/>
      <c r="C27" s="31"/>
      <c r="D27" s="28">
        <v>7</v>
      </c>
      <c r="E27" s="29" t="s">
        <v>46</v>
      </c>
      <c r="F27" s="23">
        <v>4.7</v>
      </c>
      <c r="G27" s="195"/>
      <c r="H27" s="195"/>
    </row>
    <row r="28" spans="2:8" s="7" customFormat="1" ht="12.75" customHeight="1">
      <c r="B28" s="21"/>
      <c r="C28" s="25" t="s">
        <v>91</v>
      </c>
      <c r="D28" s="22" t="s">
        <v>47</v>
      </c>
      <c r="E28" s="26"/>
      <c r="F28" s="23">
        <v>5</v>
      </c>
      <c r="G28" s="194"/>
      <c r="H28" s="194"/>
    </row>
    <row r="29" spans="2:8" s="7" customFormat="1" ht="12.75" customHeight="1">
      <c r="B29" s="21"/>
      <c r="C29" s="25" t="s">
        <v>91</v>
      </c>
      <c r="D29" s="22" t="s">
        <v>48</v>
      </c>
      <c r="E29" s="26"/>
      <c r="F29" s="30">
        <v>6</v>
      </c>
      <c r="G29" s="195"/>
      <c r="H29" s="195"/>
    </row>
    <row r="30" spans="2:8" s="7" customFormat="1" ht="12.75" customHeight="1">
      <c r="B30" s="32" t="s">
        <v>3</v>
      </c>
      <c r="C30" s="391" t="s">
        <v>67</v>
      </c>
      <c r="D30" s="392"/>
      <c r="E30" s="393"/>
      <c r="F30" s="30"/>
      <c r="G30" s="192">
        <f>G6+G9+G13+G20+G28+G29</f>
        <v>17477399</v>
      </c>
      <c r="H30" s="192">
        <f>H6+H9+H13+H20+H28+H29</f>
        <v>21483849.600900047</v>
      </c>
    </row>
    <row r="31" spans="2:8" s="7" customFormat="1" ht="12.75" customHeight="1">
      <c r="B31" s="21"/>
      <c r="C31" s="395" t="s">
        <v>70</v>
      </c>
      <c r="D31" s="396"/>
      <c r="E31" s="397"/>
      <c r="F31" s="23"/>
      <c r="G31" s="195"/>
      <c r="H31" s="195"/>
    </row>
    <row r="32" spans="2:8" s="7" customFormat="1" ht="12.75" customHeight="1">
      <c r="B32" s="21"/>
      <c r="C32" s="25" t="s">
        <v>91</v>
      </c>
      <c r="D32" s="22" t="s">
        <v>51</v>
      </c>
      <c r="E32" s="26"/>
      <c r="F32" s="30">
        <v>7</v>
      </c>
      <c r="G32" s="192">
        <f>G33+G34+G35+G36+G37+G38</f>
        <v>0</v>
      </c>
      <c r="H32" s="192">
        <f>H33+H34+H35+H36+H37+H38</f>
        <v>0</v>
      </c>
    </row>
    <row r="33" spans="2:8" s="7" customFormat="1" ht="12.75" customHeight="1">
      <c r="B33" s="21"/>
      <c r="C33" s="31"/>
      <c r="D33" s="28">
        <v>1</v>
      </c>
      <c r="E33" s="29" t="s">
        <v>52</v>
      </c>
      <c r="F33" s="23">
        <v>7.1</v>
      </c>
      <c r="G33" s="195"/>
      <c r="H33" s="195"/>
    </row>
    <row r="34" spans="2:8" s="7" customFormat="1" ht="12.75" customHeight="1">
      <c r="B34" s="21"/>
      <c r="C34" s="31"/>
      <c r="D34" s="28">
        <v>2</v>
      </c>
      <c r="E34" s="29" t="s">
        <v>53</v>
      </c>
      <c r="F34" s="30">
        <v>7.2</v>
      </c>
      <c r="G34" s="195"/>
      <c r="H34" s="195"/>
    </row>
    <row r="35" spans="2:8" s="7" customFormat="1" ht="12.75" customHeight="1">
      <c r="B35" s="21"/>
      <c r="C35" s="31"/>
      <c r="D35" s="28">
        <v>3</v>
      </c>
      <c r="E35" s="29" t="s">
        <v>54</v>
      </c>
      <c r="F35" s="23">
        <v>7.3</v>
      </c>
      <c r="G35" s="195"/>
      <c r="H35" s="195"/>
    </row>
    <row r="36" spans="2:8" s="7" customFormat="1" ht="12.75" customHeight="1">
      <c r="B36" s="21"/>
      <c r="C36" s="31"/>
      <c r="D36" s="28">
        <v>4</v>
      </c>
      <c r="E36" s="29" t="s">
        <v>55</v>
      </c>
      <c r="F36" s="30">
        <v>7.4</v>
      </c>
      <c r="G36" s="195"/>
      <c r="H36" s="195"/>
    </row>
    <row r="37" spans="2:8" s="7" customFormat="1" ht="12.75" customHeight="1">
      <c r="B37" s="21"/>
      <c r="C37" s="31"/>
      <c r="D37" s="28">
        <v>5</v>
      </c>
      <c r="E37" s="29" t="s">
        <v>56</v>
      </c>
      <c r="F37" s="23">
        <v>7.5</v>
      </c>
      <c r="G37" s="195"/>
      <c r="H37" s="195"/>
    </row>
    <row r="38" spans="2:8" s="7" customFormat="1" ht="12.75" customHeight="1">
      <c r="B38" s="21"/>
      <c r="C38" s="31"/>
      <c r="D38" s="28">
        <v>6</v>
      </c>
      <c r="E38" s="29" t="s">
        <v>57</v>
      </c>
      <c r="F38" s="30">
        <v>7.6</v>
      </c>
      <c r="G38" s="195"/>
      <c r="H38" s="195"/>
    </row>
    <row r="39" spans="2:8" s="7" customFormat="1" ht="12.75" customHeight="1">
      <c r="B39" s="21"/>
      <c r="C39" s="25" t="s">
        <v>91</v>
      </c>
      <c r="D39" s="22" t="s">
        <v>58</v>
      </c>
      <c r="E39" s="33"/>
      <c r="F39" s="30">
        <v>8</v>
      </c>
      <c r="G39" s="192">
        <f>G40+G41+G42+G43</f>
        <v>32443713</v>
      </c>
      <c r="H39" s="192">
        <f>H40+H41+H42+H43</f>
        <v>31092454.531000003</v>
      </c>
    </row>
    <row r="40" spans="2:8" s="7" customFormat="1" ht="12.75" customHeight="1">
      <c r="B40" s="21"/>
      <c r="C40" s="27"/>
      <c r="D40" s="28">
        <v>1</v>
      </c>
      <c r="E40" s="29" t="s">
        <v>59</v>
      </c>
      <c r="F40" s="23">
        <v>8.1</v>
      </c>
      <c r="G40" s="195">
        <v>8183535</v>
      </c>
      <c r="H40" s="195">
        <v>8183534.9749999996</v>
      </c>
    </row>
    <row r="41" spans="2:8" s="7" customFormat="1" ht="12.75" customHeight="1">
      <c r="B41" s="21"/>
      <c r="C41" s="27"/>
      <c r="D41" s="28">
        <v>2</v>
      </c>
      <c r="E41" s="29" t="s">
        <v>528</v>
      </c>
      <c r="F41" s="30">
        <v>8.1999999999999993</v>
      </c>
      <c r="G41" s="195"/>
      <c r="H41" s="195"/>
    </row>
    <row r="42" spans="2:8" s="7" customFormat="1" ht="12.75" customHeight="1">
      <c r="B42" s="21"/>
      <c r="C42" s="27"/>
      <c r="D42" s="28">
        <v>3</v>
      </c>
      <c r="E42" s="29" t="s">
        <v>60</v>
      </c>
      <c r="F42" s="23">
        <v>8.3000000000000007</v>
      </c>
      <c r="G42" s="195">
        <v>24260178</v>
      </c>
      <c r="H42" s="195">
        <v>22908919.556000002</v>
      </c>
    </row>
    <row r="43" spans="2:8" s="7" customFormat="1" ht="12.75" customHeight="1">
      <c r="B43" s="21"/>
      <c r="C43" s="27"/>
      <c r="D43" s="28">
        <v>4</v>
      </c>
      <c r="E43" s="29" t="s">
        <v>61</v>
      </c>
      <c r="F43" s="30">
        <v>8.4</v>
      </c>
      <c r="G43" s="195"/>
      <c r="H43" s="195"/>
    </row>
    <row r="44" spans="2:8" s="7" customFormat="1" ht="12.75" customHeight="1">
      <c r="B44" s="21"/>
      <c r="C44" s="25" t="s">
        <v>91</v>
      </c>
      <c r="D44" s="22" t="s">
        <v>62</v>
      </c>
      <c r="E44" s="26"/>
      <c r="F44" s="30">
        <v>9</v>
      </c>
      <c r="G44" s="194"/>
      <c r="H44" s="194"/>
    </row>
    <row r="45" spans="2:8" s="7" customFormat="1" ht="12.75" customHeight="1">
      <c r="B45" s="21"/>
      <c r="C45" s="25" t="s">
        <v>91</v>
      </c>
      <c r="D45" s="22" t="s">
        <v>63</v>
      </c>
      <c r="E45" s="26"/>
      <c r="F45" s="30">
        <v>10</v>
      </c>
      <c r="G45" s="195">
        <f>G46+G47+G48</f>
        <v>0</v>
      </c>
      <c r="H45" s="195">
        <f>H46+H47+H48</f>
        <v>0</v>
      </c>
    </row>
    <row r="46" spans="2:8" s="7" customFormat="1" ht="12.75" customHeight="1">
      <c r="B46" s="21"/>
      <c r="C46" s="27"/>
      <c r="D46" s="28">
        <v>1</v>
      </c>
      <c r="E46" s="26" t="s">
        <v>64</v>
      </c>
      <c r="F46" s="23">
        <v>10.1</v>
      </c>
      <c r="G46" s="195"/>
      <c r="H46" s="195"/>
    </row>
    <row r="47" spans="2:8" s="7" customFormat="1" ht="12.75" customHeight="1">
      <c r="B47" s="21"/>
      <c r="C47" s="27"/>
      <c r="D47" s="28">
        <v>2</v>
      </c>
      <c r="E47" s="29" t="s">
        <v>65</v>
      </c>
      <c r="F47" s="30">
        <v>10.199999999999999</v>
      </c>
      <c r="G47" s="195"/>
      <c r="H47" s="195"/>
    </row>
    <row r="48" spans="2:8" s="7" customFormat="1" ht="12.75" customHeight="1">
      <c r="B48" s="21"/>
      <c r="C48" s="27"/>
      <c r="D48" s="28">
        <v>3</v>
      </c>
      <c r="E48" s="29" t="s">
        <v>66</v>
      </c>
      <c r="F48" s="23">
        <v>10.3</v>
      </c>
      <c r="G48" s="195"/>
      <c r="H48" s="195"/>
    </row>
    <row r="49" spans="2:8" s="7" customFormat="1" ht="12.75" customHeight="1">
      <c r="B49" s="21"/>
      <c r="C49" s="25" t="s">
        <v>91</v>
      </c>
      <c r="D49" s="22" t="s">
        <v>49</v>
      </c>
      <c r="E49" s="26"/>
      <c r="F49" s="23">
        <v>11</v>
      </c>
      <c r="G49" s="195"/>
      <c r="H49" s="195"/>
    </row>
    <row r="50" spans="2:8" s="7" customFormat="1" ht="12.75" customHeight="1">
      <c r="B50" s="21"/>
      <c r="C50" s="25" t="s">
        <v>91</v>
      </c>
      <c r="D50" s="22" t="s">
        <v>50</v>
      </c>
      <c r="E50" s="26"/>
      <c r="F50" s="30">
        <v>12</v>
      </c>
      <c r="G50" s="195"/>
      <c r="H50" s="195"/>
    </row>
    <row r="51" spans="2:8" s="7" customFormat="1" ht="12.75" customHeight="1">
      <c r="B51" s="34" t="s">
        <v>4</v>
      </c>
      <c r="C51" s="391" t="s">
        <v>69</v>
      </c>
      <c r="D51" s="392"/>
      <c r="E51" s="393"/>
      <c r="F51" s="30"/>
      <c r="G51" s="192">
        <f>G32+G39+G44+G45+G49+G50</f>
        <v>32443713</v>
      </c>
      <c r="H51" s="192">
        <f>H32+H39+H44+H45+H49+H50</f>
        <v>31092454.531000003</v>
      </c>
    </row>
    <row r="52" spans="2:8" s="7" customFormat="1" ht="30" customHeight="1">
      <c r="B52" s="35"/>
      <c r="C52" s="391" t="s">
        <v>84</v>
      </c>
      <c r="D52" s="392"/>
      <c r="E52" s="393"/>
      <c r="F52" s="23"/>
      <c r="G52" s="192">
        <f>G30+G51</f>
        <v>49921112</v>
      </c>
      <c r="H52" s="192">
        <f>H30+H51</f>
        <v>52576304.13190005</v>
      </c>
    </row>
    <row r="53" spans="2:8" s="7" customFormat="1" ht="9.75" customHeight="1">
      <c r="B53" s="16"/>
      <c r="C53" s="16"/>
      <c r="D53" s="16"/>
      <c r="E53" s="16"/>
      <c r="F53" s="16"/>
      <c r="G53" s="17"/>
      <c r="H53" s="17"/>
    </row>
    <row r="54" spans="2:8" s="7" customFormat="1" ht="15.95" customHeight="1">
      <c r="B54" s="16"/>
      <c r="C54" s="16"/>
      <c r="D54" s="16"/>
      <c r="E54" s="16"/>
      <c r="F54" s="16"/>
      <c r="G54" s="17" t="s">
        <v>536</v>
      </c>
      <c r="H54" s="17"/>
    </row>
    <row r="55" spans="2:8">
      <c r="G55" s="314"/>
    </row>
  </sheetData>
  <mergeCells count="7">
    <mergeCell ref="C30:E30"/>
    <mergeCell ref="B2:H2"/>
    <mergeCell ref="C31:E31"/>
    <mergeCell ref="C52:E52"/>
    <mergeCell ref="C5:E5"/>
    <mergeCell ref="C51:E51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2"/>
  <sheetViews>
    <sheetView topLeftCell="B37" workbookViewId="0">
      <selection activeCell="L52" sqref="L52"/>
    </sheetView>
  </sheetViews>
  <sheetFormatPr defaultRowHeight="12.75"/>
  <cols>
    <col min="1" max="1" width="7.5703125" style="44" customWidth="1"/>
    <col min="2" max="2" width="3.7109375" style="43" customWidth="1"/>
    <col min="3" max="3" width="4" style="43" customWidth="1"/>
    <col min="4" max="4" width="3.42578125" style="43" customWidth="1"/>
    <col min="5" max="5" width="50.42578125" style="44" customWidth="1"/>
    <col min="6" max="6" width="8" style="43" customWidth="1"/>
    <col min="7" max="7" width="12" style="45" customWidth="1"/>
    <col min="8" max="8" width="11.28515625" style="45" customWidth="1"/>
    <col min="9" max="16384" width="9.140625" style="44"/>
  </cols>
  <sheetData>
    <row r="1" spans="2:10">
      <c r="E1" s="36"/>
    </row>
    <row r="2" spans="2:10" s="42" customFormat="1" ht="6" customHeight="1">
      <c r="B2" s="37"/>
      <c r="C2" s="38"/>
      <c r="D2" s="38"/>
      <c r="E2" s="39"/>
      <c r="F2" s="40"/>
      <c r="G2" s="41"/>
      <c r="H2" s="41"/>
    </row>
    <row r="3" spans="2:10" s="42" customFormat="1" ht="18" customHeight="1">
      <c r="B3" s="401" t="s">
        <v>171</v>
      </c>
      <c r="C3" s="401"/>
      <c r="D3" s="401"/>
      <c r="E3" s="401"/>
      <c r="F3" s="401"/>
      <c r="G3" s="401"/>
      <c r="H3" s="401"/>
    </row>
    <row r="4" spans="2:10" ht="6.75" customHeight="1"/>
    <row r="5" spans="2:10" s="46" customFormat="1" ht="21" customHeight="1">
      <c r="B5" s="261" t="s">
        <v>2</v>
      </c>
      <c r="C5" s="402" t="s">
        <v>71</v>
      </c>
      <c r="D5" s="403"/>
      <c r="E5" s="404"/>
      <c r="F5" s="262" t="s">
        <v>191</v>
      </c>
      <c r="G5" s="260">
        <v>2020</v>
      </c>
      <c r="H5" s="260">
        <v>2019</v>
      </c>
    </row>
    <row r="6" spans="2:10" s="42" customFormat="1" ht="12.75" customHeight="1">
      <c r="B6" s="21"/>
      <c r="C6" s="47" t="s">
        <v>91</v>
      </c>
      <c r="D6" s="22" t="s">
        <v>72</v>
      </c>
      <c r="E6" s="26"/>
      <c r="F6" s="23">
        <v>13</v>
      </c>
      <c r="G6" s="192">
        <f>SUM(G7:G18)</f>
        <v>9687376</v>
      </c>
      <c r="H6" s="192">
        <f>SUM(H7:H18)</f>
        <v>10208494</v>
      </c>
    </row>
    <row r="7" spans="2:10" s="42" customFormat="1" ht="12.75" customHeight="1">
      <c r="B7" s="21"/>
      <c r="C7" s="27"/>
      <c r="D7" s="28">
        <v>1</v>
      </c>
      <c r="E7" s="29" t="s">
        <v>73</v>
      </c>
      <c r="F7" s="30" t="s">
        <v>205</v>
      </c>
      <c r="G7" s="24"/>
      <c r="H7" s="24"/>
    </row>
    <row r="8" spans="2:10" s="42" customFormat="1" ht="12.75" customHeight="1">
      <c r="B8" s="21"/>
      <c r="C8" s="27"/>
      <c r="D8" s="28">
        <v>2</v>
      </c>
      <c r="E8" s="29" t="s">
        <v>74</v>
      </c>
      <c r="F8" s="23" t="s">
        <v>206</v>
      </c>
      <c r="G8" s="24"/>
      <c r="H8" s="24"/>
    </row>
    <row r="9" spans="2:10" s="42" customFormat="1" ht="12.75" customHeight="1">
      <c r="B9" s="21"/>
      <c r="C9" s="27"/>
      <c r="D9" s="28">
        <v>3</v>
      </c>
      <c r="E9" s="29" t="s">
        <v>75</v>
      </c>
      <c r="F9" s="30" t="s">
        <v>207</v>
      </c>
      <c r="G9" s="24"/>
      <c r="H9" s="24"/>
    </row>
    <row r="10" spans="2:10" s="42" customFormat="1" ht="12.75" customHeight="1">
      <c r="B10" s="21"/>
      <c r="C10" s="27"/>
      <c r="D10" s="28">
        <v>4</v>
      </c>
      <c r="E10" s="29" t="s">
        <v>76</v>
      </c>
      <c r="F10" s="23" t="s">
        <v>208</v>
      </c>
      <c r="G10" s="24">
        <v>9605350</v>
      </c>
      <c r="H10" s="24">
        <v>10119136</v>
      </c>
      <c r="J10" s="59"/>
    </row>
    <row r="11" spans="2:10" s="42" customFormat="1" ht="12.75" customHeight="1">
      <c r="B11" s="21"/>
      <c r="C11" s="27"/>
      <c r="D11" s="28">
        <v>5</v>
      </c>
      <c r="E11" s="29" t="s">
        <v>77</v>
      </c>
      <c r="F11" s="30" t="s">
        <v>209</v>
      </c>
      <c r="G11" s="24"/>
      <c r="H11" s="24"/>
    </row>
    <row r="12" spans="2:10" s="42" customFormat="1" ht="12.75" customHeight="1">
      <c r="B12" s="21"/>
      <c r="C12" s="27"/>
      <c r="D12" s="28">
        <v>6</v>
      </c>
      <c r="E12" s="29" t="s">
        <v>78</v>
      </c>
      <c r="F12" s="23" t="s">
        <v>210</v>
      </c>
      <c r="G12" s="24"/>
      <c r="H12" s="24"/>
    </row>
    <row r="13" spans="2:10" s="42" customFormat="1" ht="12.75" customHeight="1">
      <c r="B13" s="21"/>
      <c r="C13" s="27"/>
      <c r="D13" s="28">
        <v>7</v>
      </c>
      <c r="E13" s="29" t="s">
        <v>79</v>
      </c>
      <c r="F13" s="30" t="s">
        <v>211</v>
      </c>
      <c r="G13" s="24"/>
      <c r="H13" s="24"/>
    </row>
    <row r="14" spans="2:10" s="42" customFormat="1" ht="12.75" customHeight="1">
      <c r="B14" s="21"/>
      <c r="C14" s="27"/>
      <c r="D14" s="28">
        <v>8</v>
      </c>
      <c r="E14" s="29" t="s">
        <v>80</v>
      </c>
      <c r="F14" s="23" t="s">
        <v>212</v>
      </c>
      <c r="G14" s="24"/>
      <c r="H14" s="24"/>
    </row>
    <row r="15" spans="2:10" s="42" customFormat="1" ht="12.75" customHeight="1">
      <c r="B15" s="21"/>
      <c r="C15" s="27"/>
      <c r="D15" s="28">
        <v>9</v>
      </c>
      <c r="E15" s="29" t="s">
        <v>281</v>
      </c>
      <c r="F15" s="30" t="s">
        <v>213</v>
      </c>
      <c r="G15" s="195">
        <v>82026</v>
      </c>
      <c r="H15" s="195">
        <v>89358</v>
      </c>
    </row>
    <row r="16" spans="2:10" s="42" customFormat="1" ht="12.75" customHeight="1">
      <c r="B16" s="21"/>
      <c r="C16" s="25"/>
      <c r="D16" s="28">
        <v>10</v>
      </c>
      <c r="E16" s="29" t="s">
        <v>287</v>
      </c>
      <c r="F16" s="30"/>
      <c r="G16" s="195"/>
      <c r="H16" s="195"/>
    </row>
    <row r="17" spans="2:10" s="42" customFormat="1" ht="12.75" customHeight="1">
      <c r="B17" s="21"/>
      <c r="C17" s="25"/>
      <c r="D17" s="28">
        <v>11</v>
      </c>
      <c r="E17" s="29" t="s">
        <v>284</v>
      </c>
      <c r="F17" s="30" t="s">
        <v>214</v>
      </c>
      <c r="G17" s="195"/>
      <c r="H17" s="195"/>
    </row>
    <row r="18" spans="2:10" s="42" customFormat="1" ht="12.75" customHeight="1">
      <c r="B18" s="21"/>
      <c r="C18" s="25"/>
      <c r="D18" s="28">
        <v>12</v>
      </c>
      <c r="E18" s="29" t="s">
        <v>302</v>
      </c>
      <c r="F18" s="30"/>
      <c r="G18" s="195"/>
      <c r="H18" s="195"/>
    </row>
    <row r="19" spans="2:10" s="42" customFormat="1" ht="12.75" customHeight="1">
      <c r="B19" s="21"/>
      <c r="C19" s="47" t="s">
        <v>91</v>
      </c>
      <c r="D19" s="22" t="s">
        <v>81</v>
      </c>
      <c r="E19" s="26"/>
      <c r="F19" s="30">
        <v>14</v>
      </c>
      <c r="G19" s="24"/>
      <c r="H19" s="24"/>
    </row>
    <row r="20" spans="2:10" s="42" customFormat="1" ht="12.75" customHeight="1">
      <c r="B20" s="21"/>
      <c r="C20" s="47" t="s">
        <v>91</v>
      </c>
      <c r="D20" s="22" t="s">
        <v>82</v>
      </c>
      <c r="E20" s="29"/>
      <c r="F20" s="23">
        <v>15</v>
      </c>
      <c r="G20" s="85"/>
      <c r="H20" s="85"/>
    </row>
    <row r="21" spans="2:10" s="42" customFormat="1" ht="12.75" customHeight="1">
      <c r="B21" s="21"/>
      <c r="C21" s="47" t="s">
        <v>91</v>
      </c>
      <c r="D21" s="22" t="s">
        <v>83</v>
      </c>
      <c r="E21" s="29"/>
      <c r="F21" s="30">
        <v>16</v>
      </c>
      <c r="G21" s="24"/>
      <c r="H21" s="24"/>
    </row>
    <row r="22" spans="2:10" s="42" customFormat="1" ht="15.95" customHeight="1">
      <c r="B22" s="21"/>
      <c r="C22" s="391" t="s">
        <v>95</v>
      </c>
      <c r="D22" s="392"/>
      <c r="E22" s="393"/>
      <c r="F22" s="23"/>
      <c r="G22" s="192">
        <f>G6+G19+G20+G21</f>
        <v>9687376</v>
      </c>
      <c r="H22" s="192">
        <f>H6+H19+H20+H21</f>
        <v>10208494</v>
      </c>
    </row>
    <row r="23" spans="2:10" s="42" customFormat="1" ht="12.75" customHeight="1">
      <c r="B23" s="21"/>
      <c r="C23" s="47" t="s">
        <v>91</v>
      </c>
      <c r="D23" s="22" t="s">
        <v>86</v>
      </c>
      <c r="E23" s="33"/>
      <c r="F23" s="30">
        <v>17</v>
      </c>
      <c r="G23" s="85">
        <f>G24+G25+G26+G27+G28+G29+G30+G31</f>
        <v>12600000</v>
      </c>
      <c r="H23" s="85">
        <f>H24+H25+H26+H27+H28+H29+H30+H31</f>
        <v>17700504</v>
      </c>
    </row>
    <row r="24" spans="2:10" s="42" customFormat="1" ht="12.75" customHeight="1">
      <c r="B24" s="21"/>
      <c r="C24" s="31"/>
      <c r="D24" s="28">
        <v>1</v>
      </c>
      <c r="E24" s="29" t="s">
        <v>73</v>
      </c>
      <c r="F24" s="23" t="s">
        <v>215</v>
      </c>
      <c r="G24" s="24"/>
      <c r="H24" s="24"/>
    </row>
    <row r="25" spans="2:10" s="42" customFormat="1" ht="12.75" customHeight="1">
      <c r="B25" s="21"/>
      <c r="C25" s="31"/>
      <c r="D25" s="28">
        <v>2</v>
      </c>
      <c r="E25" s="29" t="s">
        <v>74</v>
      </c>
      <c r="F25" s="30" t="s">
        <v>216</v>
      </c>
      <c r="G25" s="24"/>
      <c r="H25" s="24"/>
    </row>
    <row r="26" spans="2:10" s="42" customFormat="1" ht="12.75" customHeight="1">
      <c r="B26" s="21"/>
      <c r="C26" s="31"/>
      <c r="D26" s="28">
        <v>3</v>
      </c>
      <c r="E26" s="29" t="s">
        <v>87</v>
      </c>
      <c r="F26" s="23" t="s">
        <v>217</v>
      </c>
      <c r="G26" s="24"/>
      <c r="H26" s="24"/>
    </row>
    <row r="27" spans="2:10" s="42" customFormat="1" ht="12.75" customHeight="1">
      <c r="B27" s="21"/>
      <c r="C27" s="31"/>
      <c r="D27" s="28">
        <v>4</v>
      </c>
      <c r="E27" s="29" t="s">
        <v>76</v>
      </c>
      <c r="F27" s="30" t="s">
        <v>218</v>
      </c>
      <c r="G27" s="24"/>
      <c r="H27" s="24"/>
    </row>
    <row r="28" spans="2:10" s="42" customFormat="1" ht="12.75" customHeight="1">
      <c r="B28" s="21"/>
      <c r="C28" s="31"/>
      <c r="D28" s="28">
        <v>5</v>
      </c>
      <c r="E28" s="29" t="s">
        <v>77</v>
      </c>
      <c r="F28" s="23" t="s">
        <v>219</v>
      </c>
      <c r="G28" s="24"/>
      <c r="H28" s="24"/>
    </row>
    <row r="29" spans="2:10" s="42" customFormat="1" ht="12.75" customHeight="1">
      <c r="B29" s="21"/>
      <c r="C29" s="31"/>
      <c r="D29" s="28">
        <v>6</v>
      </c>
      <c r="E29" s="29" t="s">
        <v>78</v>
      </c>
      <c r="F29" s="30" t="s">
        <v>220</v>
      </c>
      <c r="G29" s="24"/>
      <c r="H29" s="24"/>
    </row>
    <row r="30" spans="2:10" s="42" customFormat="1" ht="12.75" customHeight="1">
      <c r="B30" s="21"/>
      <c r="C30" s="31"/>
      <c r="D30" s="28">
        <v>7</v>
      </c>
      <c r="E30" s="29" t="s">
        <v>79</v>
      </c>
      <c r="F30" s="23" t="s">
        <v>221</v>
      </c>
      <c r="G30" s="24"/>
      <c r="H30" s="24"/>
      <c r="J30" s="59"/>
    </row>
    <row r="31" spans="2:10" s="42" customFormat="1" ht="12.75" customHeight="1">
      <c r="B31" s="21"/>
      <c r="C31" s="31"/>
      <c r="D31" s="28">
        <v>8</v>
      </c>
      <c r="E31" s="29" t="s">
        <v>538</v>
      </c>
      <c r="F31" s="30" t="s">
        <v>222</v>
      </c>
      <c r="G31" s="195">
        <v>12600000</v>
      </c>
      <c r="H31" s="195">
        <v>17700504</v>
      </c>
    </row>
    <row r="32" spans="2:10" s="42" customFormat="1" ht="12.75" customHeight="1">
      <c r="B32" s="21"/>
      <c r="C32" s="47" t="s">
        <v>91</v>
      </c>
      <c r="D32" s="22" t="s">
        <v>88</v>
      </c>
      <c r="E32" s="26"/>
      <c r="F32" s="30">
        <v>18</v>
      </c>
      <c r="G32" s="24"/>
      <c r="H32" s="24"/>
    </row>
    <row r="33" spans="2:9" s="42" customFormat="1" ht="12.75" customHeight="1">
      <c r="B33" s="21"/>
      <c r="C33" s="47" t="s">
        <v>91</v>
      </c>
      <c r="D33" s="22" t="s">
        <v>89</v>
      </c>
      <c r="E33" s="26"/>
      <c r="F33" s="23">
        <v>19</v>
      </c>
      <c r="G33" s="24"/>
      <c r="H33" s="24"/>
    </row>
    <row r="34" spans="2:9" s="42" customFormat="1" ht="12.75" customHeight="1">
      <c r="B34" s="21"/>
      <c r="C34" s="47" t="s">
        <v>91</v>
      </c>
      <c r="D34" s="22" t="s">
        <v>90</v>
      </c>
      <c r="E34" s="26"/>
      <c r="F34" s="30">
        <v>20</v>
      </c>
      <c r="G34" s="192">
        <f>G35+G36</f>
        <v>0</v>
      </c>
      <c r="H34" s="192">
        <f>H35+H36</f>
        <v>0</v>
      </c>
    </row>
    <row r="35" spans="2:9" s="42" customFormat="1" ht="12.75" customHeight="1">
      <c r="B35" s="21"/>
      <c r="C35" s="27"/>
      <c r="D35" s="28">
        <v>1</v>
      </c>
      <c r="E35" s="29" t="s">
        <v>92</v>
      </c>
      <c r="F35" s="23" t="s">
        <v>223</v>
      </c>
      <c r="G35" s="24"/>
      <c r="H35" s="24"/>
    </row>
    <row r="36" spans="2:9" s="42" customFormat="1" ht="12.75" customHeight="1">
      <c r="B36" s="21"/>
      <c r="C36" s="27"/>
      <c r="D36" s="28">
        <v>2</v>
      </c>
      <c r="E36" s="29" t="s">
        <v>93</v>
      </c>
      <c r="F36" s="30" t="s">
        <v>224</v>
      </c>
      <c r="G36" s="24"/>
      <c r="H36" s="24"/>
    </row>
    <row r="37" spans="2:9" s="42" customFormat="1" ht="12.75" customHeight="1">
      <c r="B37" s="21"/>
      <c r="C37" s="47" t="s">
        <v>91</v>
      </c>
      <c r="D37" s="22" t="s">
        <v>94</v>
      </c>
      <c r="E37" s="26"/>
      <c r="F37" s="23">
        <v>21</v>
      </c>
      <c r="G37" s="24"/>
      <c r="H37" s="24"/>
    </row>
    <row r="38" spans="2:9" s="42" customFormat="1" ht="15.95" customHeight="1">
      <c r="B38" s="21"/>
      <c r="C38" s="391" t="s">
        <v>96</v>
      </c>
      <c r="D38" s="392"/>
      <c r="E38" s="393"/>
      <c r="F38" s="23"/>
      <c r="G38" s="24">
        <f>G23+G32+G33+G34+G37</f>
        <v>12600000</v>
      </c>
      <c r="H38" s="24">
        <f>H23+H32+H33+H34+H37</f>
        <v>17700504</v>
      </c>
    </row>
    <row r="39" spans="2:9" s="42" customFormat="1" ht="24.75" customHeight="1">
      <c r="B39" s="21"/>
      <c r="C39" s="391" t="s">
        <v>85</v>
      </c>
      <c r="D39" s="392"/>
      <c r="E39" s="393"/>
      <c r="F39" s="23"/>
      <c r="G39" s="192">
        <f>G22+G38</f>
        <v>22287376</v>
      </c>
      <c r="H39" s="192">
        <f>H22+H38</f>
        <v>27908998</v>
      </c>
    </row>
    <row r="40" spans="2:9" s="42" customFormat="1" ht="12.75" customHeight="1">
      <c r="B40" s="21"/>
      <c r="C40" s="47" t="s">
        <v>91</v>
      </c>
      <c r="D40" s="22" t="s">
        <v>97</v>
      </c>
      <c r="E40" s="26"/>
      <c r="F40" s="30">
        <v>22</v>
      </c>
      <c r="G40" s="24"/>
      <c r="H40" s="24"/>
    </row>
    <row r="41" spans="2:9" s="42" customFormat="1" ht="12.75" customHeight="1">
      <c r="B41" s="21"/>
      <c r="C41" s="47" t="s">
        <v>91</v>
      </c>
      <c r="D41" s="22" t="s">
        <v>539</v>
      </c>
      <c r="E41" s="26"/>
      <c r="F41" s="23">
        <v>23</v>
      </c>
      <c r="G41" s="24">
        <v>16758146</v>
      </c>
      <c r="H41" s="24">
        <v>16758146</v>
      </c>
    </row>
    <row r="42" spans="2:9" s="42" customFormat="1" ht="12.75" customHeight="1">
      <c r="B42" s="21"/>
      <c r="C42" s="47" t="s">
        <v>91</v>
      </c>
      <c r="D42" s="22" t="s">
        <v>98</v>
      </c>
      <c r="E42" s="26"/>
      <c r="F42" s="30">
        <v>24</v>
      </c>
      <c r="G42" s="24"/>
      <c r="H42" s="24"/>
    </row>
    <row r="43" spans="2:9" s="42" customFormat="1" ht="12.75" customHeight="1">
      <c r="B43" s="21"/>
      <c r="C43" s="47" t="s">
        <v>91</v>
      </c>
      <c r="D43" s="22" t="s">
        <v>99</v>
      </c>
      <c r="E43" s="26"/>
      <c r="F43" s="23">
        <v>25</v>
      </c>
      <c r="G43" s="24"/>
      <c r="H43" s="24"/>
    </row>
    <row r="44" spans="2:9" s="42" customFormat="1" ht="12.75" customHeight="1">
      <c r="B44" s="21"/>
      <c r="C44" s="47" t="s">
        <v>91</v>
      </c>
      <c r="D44" s="22" t="s">
        <v>100</v>
      </c>
      <c r="E44" s="26"/>
      <c r="F44" s="30">
        <v>26</v>
      </c>
      <c r="G44" s="192">
        <f>G45</f>
        <v>0</v>
      </c>
      <c r="H44" s="192">
        <f>H45</f>
        <v>0</v>
      </c>
    </row>
    <row r="45" spans="2:9" s="42" customFormat="1" ht="12.75" customHeight="1">
      <c r="B45" s="21"/>
      <c r="C45" s="48"/>
      <c r="D45" s="28">
        <v>1</v>
      </c>
      <c r="E45" s="29" t="s">
        <v>101</v>
      </c>
      <c r="F45" s="23" t="s">
        <v>225</v>
      </c>
      <c r="G45" s="24"/>
      <c r="H45" s="24"/>
    </row>
    <row r="46" spans="2:9" s="42" customFormat="1" ht="12.75" customHeight="1">
      <c r="B46" s="21"/>
      <c r="C46" s="48"/>
      <c r="D46" s="28">
        <v>2</v>
      </c>
      <c r="E46" s="29" t="s">
        <v>102</v>
      </c>
      <c r="F46" s="30" t="s">
        <v>226</v>
      </c>
      <c r="G46" s="24"/>
      <c r="H46" s="24"/>
    </row>
    <row r="47" spans="2:9" s="42" customFormat="1" ht="12.75" customHeight="1">
      <c r="B47" s="21"/>
      <c r="C47" s="48"/>
      <c r="D47" s="28">
        <v>3</v>
      </c>
      <c r="E47" s="29" t="s">
        <v>100</v>
      </c>
      <c r="F47" s="23" t="s">
        <v>227</v>
      </c>
      <c r="G47" s="24"/>
      <c r="H47" s="24"/>
    </row>
    <row r="48" spans="2:9" s="42" customFormat="1" ht="12.75" customHeight="1">
      <c r="B48" s="21"/>
      <c r="C48" s="47" t="s">
        <v>91</v>
      </c>
      <c r="D48" s="22" t="s">
        <v>103</v>
      </c>
      <c r="E48" s="26"/>
      <c r="F48" s="30">
        <v>27</v>
      </c>
      <c r="G48" s="195">
        <f>H49</f>
        <v>7909160.3822899992</v>
      </c>
      <c r="H48" s="195">
        <v>0</v>
      </c>
      <c r="I48" s="59"/>
    </row>
    <row r="49" spans="2:12" s="42" customFormat="1" ht="12.75" customHeight="1">
      <c r="B49" s="21"/>
      <c r="C49" s="47" t="s">
        <v>91</v>
      </c>
      <c r="D49" s="22" t="s">
        <v>104</v>
      </c>
      <c r="E49" s="26"/>
      <c r="F49" s="23">
        <v>28</v>
      </c>
      <c r="G49" s="24">
        <f>PASH!G40</f>
        <v>2966429.3605650002</v>
      </c>
      <c r="H49" s="24">
        <f>PASH!H40</f>
        <v>7909160.3822899992</v>
      </c>
    </row>
    <row r="50" spans="2:12" s="42" customFormat="1" ht="15.95" customHeight="1">
      <c r="B50" s="21"/>
      <c r="C50" s="391" t="s">
        <v>105</v>
      </c>
      <c r="D50" s="392"/>
      <c r="E50" s="393"/>
      <c r="F50" s="23"/>
      <c r="G50" s="192">
        <f>G40+G41+G42+G43+G44+G48+G49</f>
        <v>27633735.742854998</v>
      </c>
      <c r="H50" s="192">
        <f>H40+H41+H42+H43+H44+H48+H49</f>
        <v>24667306.382289998</v>
      </c>
      <c r="L50" s="59"/>
    </row>
    <row r="51" spans="2:12" s="42" customFormat="1" ht="24.75" customHeight="1">
      <c r="B51" s="21"/>
      <c r="C51" s="391" t="s">
        <v>106</v>
      </c>
      <c r="D51" s="392"/>
      <c r="E51" s="393"/>
      <c r="F51" s="23"/>
      <c r="G51" s="192">
        <f>G39+G50</f>
        <v>49921111.742854998</v>
      </c>
      <c r="H51" s="192">
        <f>H39+H50</f>
        <v>52576304.382289998</v>
      </c>
    </row>
    <row r="52" spans="2:12" s="42" customFormat="1" ht="15.95" customHeight="1">
      <c r="B52" s="49"/>
      <c r="C52" s="49"/>
      <c r="D52" s="50"/>
      <c r="E52" s="51"/>
      <c r="F52" s="49"/>
      <c r="G52" s="52"/>
      <c r="H52" s="52"/>
    </row>
    <row r="53" spans="2:12" s="42" customFormat="1" ht="15.95" customHeight="1">
      <c r="B53" s="49"/>
      <c r="C53" s="49"/>
      <c r="D53" s="50"/>
      <c r="E53" s="51"/>
      <c r="F53" s="49"/>
      <c r="G53" s="17" t="s">
        <v>536</v>
      </c>
      <c r="H53" s="52"/>
    </row>
    <row r="54" spans="2:12" s="42" customFormat="1" ht="15.95" customHeight="1">
      <c r="B54" s="49"/>
      <c r="C54" s="49"/>
      <c r="D54" s="50"/>
      <c r="E54" s="51"/>
      <c r="F54" s="49"/>
      <c r="G54" s="52"/>
      <c r="H54" s="52"/>
    </row>
    <row r="55" spans="2:12" s="42" customFormat="1" ht="15.95" customHeight="1">
      <c r="B55" s="49"/>
      <c r="C55" s="49"/>
      <c r="D55" s="50"/>
      <c r="E55" s="51"/>
      <c r="F55" s="49"/>
      <c r="G55" s="52"/>
      <c r="H55" s="52"/>
    </row>
    <row r="56" spans="2:12" s="42" customFormat="1" ht="15.95" customHeight="1">
      <c r="B56" s="53"/>
      <c r="C56" s="53"/>
      <c r="D56" s="53"/>
      <c r="E56" s="51"/>
      <c r="F56" s="49"/>
      <c r="G56" s="52"/>
      <c r="H56" s="52"/>
    </row>
    <row r="57" spans="2:12" s="42" customFormat="1" ht="15.95" customHeight="1">
      <c r="B57" s="49"/>
      <c r="C57" s="49"/>
      <c r="D57" s="50"/>
      <c r="E57" s="51"/>
      <c r="F57" s="49"/>
      <c r="G57" s="52"/>
      <c r="H57" s="52"/>
    </row>
    <row r="58" spans="2:12" s="42" customFormat="1" ht="15.95" customHeight="1">
      <c r="B58" s="49"/>
      <c r="C58" s="49"/>
      <c r="D58" s="50"/>
      <c r="E58" s="51"/>
      <c r="F58" s="49"/>
      <c r="G58" s="52"/>
      <c r="H58" s="52"/>
    </row>
    <row r="59" spans="2:12" s="42" customFormat="1" ht="15.95" customHeight="1">
      <c r="B59" s="49"/>
      <c r="C59" s="49"/>
      <c r="D59" s="50"/>
      <c r="E59" s="51"/>
      <c r="F59" s="49"/>
      <c r="G59" s="52"/>
      <c r="H59" s="52"/>
    </row>
    <row r="60" spans="2:12" s="42" customFormat="1" ht="15.95" customHeight="1">
      <c r="B60" s="49"/>
      <c r="C60" s="49"/>
      <c r="D60" s="50"/>
      <c r="E60" s="51"/>
      <c r="F60" s="49"/>
      <c r="G60" s="52"/>
      <c r="H60" s="52"/>
    </row>
    <row r="61" spans="2:12" s="42" customFormat="1" ht="15.95" customHeight="1">
      <c r="B61" s="49"/>
      <c r="C61" s="49"/>
      <c r="D61" s="49"/>
      <c r="E61" s="49"/>
      <c r="F61" s="49"/>
      <c r="G61" s="52"/>
      <c r="H61" s="52"/>
    </row>
    <row r="62" spans="2:12">
      <c r="B62" s="54"/>
      <c r="C62" s="54"/>
      <c r="D62" s="55"/>
      <c r="E62" s="56"/>
      <c r="F62" s="54"/>
      <c r="G62" s="57"/>
      <c r="H62" s="57"/>
    </row>
  </sheetData>
  <mergeCells count="7">
    <mergeCell ref="C51:E51"/>
    <mergeCell ref="B3:H3"/>
    <mergeCell ref="C39:E39"/>
    <mergeCell ref="C22:E22"/>
    <mergeCell ref="C38:E38"/>
    <mergeCell ref="C50:E50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0"/>
  <sheetViews>
    <sheetView workbookViewId="0">
      <selection activeCell="A16" sqref="A16"/>
    </sheetView>
  </sheetViews>
  <sheetFormatPr defaultRowHeight="15.75"/>
  <cols>
    <col min="1" max="1" width="2.7109375" style="44" customWidth="1"/>
    <col min="2" max="2" width="3.7109375" style="60" customWidth="1"/>
    <col min="3" max="3" width="3.42578125" style="43" customWidth="1"/>
    <col min="4" max="4" width="2.7109375" style="43" customWidth="1"/>
    <col min="5" max="5" width="52.42578125" style="44" customWidth="1"/>
    <col min="6" max="6" width="9.7109375" style="43" bestFit="1" customWidth="1"/>
    <col min="7" max="7" width="12.85546875" style="45" customWidth="1"/>
    <col min="8" max="8" width="12.5703125" style="45" customWidth="1"/>
    <col min="9" max="16384" width="9.140625" style="44"/>
  </cols>
  <sheetData>
    <row r="1" spans="2:8" s="42" customFormat="1" ht="14.25" customHeight="1">
      <c r="B1" s="58"/>
      <c r="C1" s="37"/>
      <c r="D1" s="38"/>
      <c r="E1" s="36"/>
      <c r="F1" s="40"/>
      <c r="G1" s="41"/>
      <c r="H1" s="59"/>
    </row>
    <row r="2" spans="2:8" s="42" customFormat="1" ht="17.25" customHeight="1">
      <c r="B2" s="409" t="s">
        <v>107</v>
      </c>
      <c r="C2" s="409"/>
      <c r="D2" s="409"/>
      <c r="E2" s="409"/>
      <c r="F2" s="409"/>
      <c r="G2" s="409"/>
      <c r="H2" s="409"/>
    </row>
    <row r="3" spans="2:8" s="42" customFormat="1" ht="17.25" customHeight="1">
      <c r="B3" s="409" t="s">
        <v>108</v>
      </c>
      <c r="C3" s="409"/>
      <c r="D3" s="409"/>
      <c r="E3" s="409"/>
      <c r="F3" s="409"/>
      <c r="G3" s="409"/>
      <c r="H3" s="409"/>
    </row>
    <row r="4" spans="2:8" s="42" customFormat="1" ht="17.25" customHeight="1">
      <c r="B4" s="412" t="s">
        <v>109</v>
      </c>
      <c r="C4" s="412"/>
      <c r="D4" s="412"/>
      <c r="E4" s="412"/>
      <c r="F4" s="412"/>
      <c r="G4" s="412"/>
      <c r="H4" s="412"/>
    </row>
    <row r="5" spans="2:8" ht="7.5" customHeight="1"/>
    <row r="6" spans="2:8" s="42" customFormat="1" ht="15.95" customHeight="1">
      <c r="B6" s="256" t="s">
        <v>2</v>
      </c>
      <c r="C6" s="405" t="s">
        <v>21</v>
      </c>
      <c r="D6" s="405"/>
      <c r="E6" s="405"/>
      <c r="F6" s="256" t="s">
        <v>191</v>
      </c>
      <c r="G6" s="257">
        <v>2020</v>
      </c>
      <c r="H6" s="257">
        <v>2019</v>
      </c>
    </row>
    <row r="7" spans="2:8" s="42" customFormat="1" ht="12.75" customHeight="1">
      <c r="B7" s="62" t="s">
        <v>91</v>
      </c>
      <c r="C7" s="183" t="s">
        <v>110</v>
      </c>
      <c r="D7" s="184"/>
      <c r="E7" s="184"/>
      <c r="F7" s="21">
        <v>29</v>
      </c>
      <c r="G7" s="258">
        <v>19781030</v>
      </c>
      <c r="H7" s="258">
        <v>33474362</v>
      </c>
    </row>
    <row r="8" spans="2:8" s="42" customFormat="1" ht="12.75" customHeight="1">
      <c r="B8" s="62" t="s">
        <v>91</v>
      </c>
      <c r="C8" s="183" t="s">
        <v>111</v>
      </c>
      <c r="D8" s="184"/>
      <c r="E8" s="184"/>
      <c r="F8" s="21">
        <v>30</v>
      </c>
      <c r="G8" s="103"/>
      <c r="H8" s="103"/>
    </row>
    <row r="9" spans="2:8" s="42" customFormat="1" ht="12.75" customHeight="1">
      <c r="B9" s="62" t="s">
        <v>91</v>
      </c>
      <c r="C9" s="183" t="s">
        <v>112</v>
      </c>
      <c r="D9" s="184"/>
      <c r="E9" s="184"/>
      <c r="F9" s="21">
        <v>31</v>
      </c>
      <c r="G9" s="103"/>
      <c r="H9" s="103"/>
    </row>
    <row r="10" spans="2:8" s="42" customFormat="1" ht="12.75" customHeight="1">
      <c r="B10" s="62" t="s">
        <v>91</v>
      </c>
      <c r="C10" s="183" t="s">
        <v>113</v>
      </c>
      <c r="D10" s="184"/>
      <c r="E10" s="184"/>
      <c r="F10" s="21">
        <v>32</v>
      </c>
      <c r="G10" s="103"/>
      <c r="H10" s="103"/>
    </row>
    <row r="11" spans="2:8" s="42" customFormat="1" ht="12.75" customHeight="1">
      <c r="B11" s="62" t="s">
        <v>91</v>
      </c>
      <c r="C11" s="183" t="s">
        <v>114</v>
      </c>
      <c r="D11" s="184"/>
      <c r="E11" s="184"/>
      <c r="F11" s="21">
        <v>33</v>
      </c>
      <c r="G11" s="258">
        <f>G12+G13</f>
        <v>13476654</v>
      </c>
      <c r="H11" s="258">
        <f>H12+H13</f>
        <v>11401247.000000002</v>
      </c>
    </row>
    <row r="12" spans="2:8" s="42" customFormat="1" ht="12.75" customHeight="1">
      <c r="B12" s="64"/>
      <c r="C12" s="184"/>
      <c r="D12" s="35">
        <v>1</v>
      </c>
      <c r="E12" s="185" t="s">
        <v>114</v>
      </c>
      <c r="F12" s="21">
        <v>33.1</v>
      </c>
      <c r="G12" s="255">
        <v>6084948.2869999995</v>
      </c>
      <c r="H12" s="255">
        <v>6192416.7000000011</v>
      </c>
    </row>
    <row r="13" spans="2:8" s="42" customFormat="1" ht="12.75" customHeight="1">
      <c r="B13" s="64"/>
      <c r="C13" s="184"/>
      <c r="D13" s="35">
        <v>2</v>
      </c>
      <c r="E13" s="185" t="s">
        <v>299</v>
      </c>
      <c r="F13" s="21">
        <v>33.200000000000003</v>
      </c>
      <c r="G13" s="255">
        <v>7391705.7129999995</v>
      </c>
      <c r="H13" s="255">
        <v>5208830.3000000007</v>
      </c>
    </row>
    <row r="14" spans="2:8" s="42" customFormat="1" ht="12.75" customHeight="1">
      <c r="B14" s="62" t="s">
        <v>91</v>
      </c>
      <c r="C14" s="183" t="s">
        <v>115</v>
      </c>
      <c r="D14" s="184"/>
      <c r="E14" s="184"/>
      <c r="F14" s="21">
        <v>34</v>
      </c>
      <c r="G14" s="258">
        <f>G15+G16</f>
        <v>1450687</v>
      </c>
      <c r="H14" s="258">
        <f>H15+H16</f>
        <v>5100536</v>
      </c>
    </row>
    <row r="15" spans="2:8" s="42" customFormat="1" ht="12.75" customHeight="1">
      <c r="B15" s="64"/>
      <c r="C15" s="184"/>
      <c r="D15" s="186">
        <v>1</v>
      </c>
      <c r="E15" s="186" t="s">
        <v>116</v>
      </c>
      <c r="F15" s="21">
        <v>34.1</v>
      </c>
      <c r="G15" s="255">
        <v>742100</v>
      </c>
      <c r="H15" s="255">
        <v>4370639</v>
      </c>
    </row>
    <row r="16" spans="2:8" s="42" customFormat="1" ht="12.75" customHeight="1">
      <c r="B16" s="64"/>
      <c r="C16" s="184"/>
      <c r="D16" s="186">
        <v>2</v>
      </c>
      <c r="E16" s="186" t="s">
        <v>117</v>
      </c>
      <c r="F16" s="408">
        <v>34.200000000000003</v>
      </c>
      <c r="G16" s="411">
        <v>708587</v>
      </c>
      <c r="H16" s="411">
        <v>729897</v>
      </c>
    </row>
    <row r="17" spans="2:9" s="42" customFormat="1" ht="12.75" customHeight="1">
      <c r="B17" s="64"/>
      <c r="C17" s="184"/>
      <c r="D17" s="186"/>
      <c r="E17" s="186" t="s">
        <v>118</v>
      </c>
      <c r="F17" s="408"/>
      <c r="G17" s="411"/>
      <c r="H17" s="411"/>
      <c r="I17" s="46"/>
    </row>
    <row r="18" spans="2:9" s="42" customFormat="1" ht="12.75" customHeight="1">
      <c r="B18" s="62" t="s">
        <v>91</v>
      </c>
      <c r="C18" s="183" t="s">
        <v>119</v>
      </c>
      <c r="D18" s="184"/>
      <c r="E18" s="184"/>
      <c r="F18" s="21">
        <v>35</v>
      </c>
      <c r="G18" s="258"/>
      <c r="H18" s="258"/>
    </row>
    <row r="19" spans="2:9" s="42" customFormat="1" ht="12.75" customHeight="1">
      <c r="B19" s="62" t="s">
        <v>91</v>
      </c>
      <c r="C19" s="183" t="s">
        <v>120</v>
      </c>
      <c r="D19" s="184"/>
      <c r="E19" s="184"/>
      <c r="F19" s="21">
        <v>36</v>
      </c>
      <c r="G19" s="258">
        <v>0</v>
      </c>
      <c r="H19" s="258">
        <v>6639319.4690000005</v>
      </c>
    </row>
    <row r="20" spans="2:9" s="42" customFormat="1" ht="12.75" customHeight="1">
      <c r="B20" s="62" t="s">
        <v>91</v>
      </c>
      <c r="C20" s="183" t="s">
        <v>121</v>
      </c>
      <c r="D20" s="184"/>
      <c r="E20" s="184"/>
      <c r="F20" s="21">
        <v>37</v>
      </c>
      <c r="G20" s="258">
        <v>1319441.8111</v>
      </c>
      <c r="H20" s="258">
        <v>549989.96360000002</v>
      </c>
    </row>
    <row r="21" spans="2:9" s="42" customFormat="1" ht="12.75" customHeight="1">
      <c r="B21" s="62" t="s">
        <v>91</v>
      </c>
      <c r="C21" s="183" t="s">
        <v>122</v>
      </c>
      <c r="D21" s="184"/>
      <c r="E21" s="184"/>
      <c r="F21" s="21">
        <v>38</v>
      </c>
      <c r="G21" s="258"/>
      <c r="H21" s="258"/>
    </row>
    <row r="22" spans="2:9" s="42" customFormat="1" ht="12.75" customHeight="1">
      <c r="B22" s="64"/>
      <c r="C22" s="184"/>
      <c r="D22" s="408">
        <v>1</v>
      </c>
      <c r="E22" s="185" t="s">
        <v>123</v>
      </c>
      <c r="F22" s="408">
        <v>38.1</v>
      </c>
      <c r="G22" s="407"/>
      <c r="H22" s="407"/>
    </row>
    <row r="23" spans="2:9" s="42" customFormat="1" ht="12.75" customHeight="1">
      <c r="B23" s="64"/>
      <c r="C23" s="184"/>
      <c r="D23" s="408"/>
      <c r="E23" s="185" t="s">
        <v>124</v>
      </c>
      <c r="F23" s="408"/>
      <c r="G23" s="407"/>
      <c r="H23" s="407"/>
    </row>
    <row r="24" spans="2:9" s="42" customFormat="1" ht="12.75" customHeight="1">
      <c r="B24" s="64"/>
      <c r="C24" s="184"/>
      <c r="D24" s="408">
        <v>2</v>
      </c>
      <c r="E24" s="185" t="s">
        <v>125</v>
      </c>
      <c r="F24" s="408">
        <v>38.200000000000003</v>
      </c>
      <c r="G24" s="407"/>
      <c r="H24" s="407"/>
    </row>
    <row r="25" spans="2:9" s="42" customFormat="1" ht="12.75" customHeight="1">
      <c r="B25" s="64"/>
      <c r="C25" s="184"/>
      <c r="D25" s="408"/>
      <c r="E25" s="185" t="s">
        <v>128</v>
      </c>
      <c r="F25" s="408"/>
      <c r="G25" s="407"/>
      <c r="H25" s="407"/>
    </row>
    <row r="26" spans="2:9" s="42" customFormat="1" ht="12.75" customHeight="1">
      <c r="B26" s="64"/>
      <c r="C26" s="184"/>
      <c r="D26" s="408">
        <v>3</v>
      </c>
      <c r="E26" s="185" t="s">
        <v>126</v>
      </c>
      <c r="F26" s="408">
        <v>38.299999999999997</v>
      </c>
      <c r="G26" s="407"/>
      <c r="H26" s="407"/>
    </row>
    <row r="27" spans="2:9" s="42" customFormat="1" ht="12.75" customHeight="1">
      <c r="B27" s="64"/>
      <c r="C27" s="184"/>
      <c r="D27" s="408"/>
      <c r="E27" s="185" t="s">
        <v>127</v>
      </c>
      <c r="F27" s="408"/>
      <c r="G27" s="407"/>
      <c r="H27" s="407"/>
    </row>
    <row r="28" spans="2:9" s="42" customFormat="1" ht="12.75" customHeight="1">
      <c r="B28" s="410" t="s">
        <v>91</v>
      </c>
      <c r="C28" s="183" t="s">
        <v>129</v>
      </c>
      <c r="D28" s="184"/>
      <c r="E28" s="184"/>
      <c r="F28" s="408">
        <v>39</v>
      </c>
      <c r="G28" s="406"/>
      <c r="H28" s="406"/>
    </row>
    <row r="29" spans="2:9" s="42" customFormat="1" ht="12.75" customHeight="1">
      <c r="B29" s="410"/>
      <c r="C29" s="183" t="s">
        <v>130</v>
      </c>
      <c r="D29" s="184"/>
      <c r="E29" s="184"/>
      <c r="F29" s="408"/>
      <c r="G29" s="406"/>
      <c r="H29" s="406"/>
    </row>
    <row r="30" spans="2:9" s="42" customFormat="1" ht="12.75" customHeight="1">
      <c r="B30" s="62" t="s">
        <v>91</v>
      </c>
      <c r="C30" s="183" t="s">
        <v>131</v>
      </c>
      <c r="D30" s="184"/>
      <c r="E30" s="184"/>
      <c r="F30" s="21">
        <v>40</v>
      </c>
      <c r="G30" s="258">
        <f>G31+G33</f>
        <v>0</v>
      </c>
      <c r="H30" s="258">
        <f>H31+H33</f>
        <v>-478375</v>
      </c>
    </row>
    <row r="31" spans="2:9" s="42" customFormat="1" ht="12.75" customHeight="1">
      <c r="B31" s="64"/>
      <c r="C31" s="184"/>
      <c r="D31" s="408">
        <v>1</v>
      </c>
      <c r="E31" s="185" t="s">
        <v>133</v>
      </c>
      <c r="F31" s="408">
        <v>40.1</v>
      </c>
      <c r="G31" s="411"/>
      <c r="H31" s="411"/>
    </row>
    <row r="32" spans="2:9" s="42" customFormat="1" ht="12.75" customHeight="1">
      <c r="B32" s="64"/>
      <c r="C32" s="184"/>
      <c r="D32" s="408"/>
      <c r="E32" s="185" t="s">
        <v>134</v>
      </c>
      <c r="F32" s="408"/>
      <c r="G32" s="411"/>
      <c r="H32" s="411"/>
    </row>
    <row r="33" spans="2:10" s="42" customFormat="1" ht="12.75" customHeight="1">
      <c r="B33" s="64"/>
      <c r="C33" s="184"/>
      <c r="D33" s="21">
        <v>2</v>
      </c>
      <c r="E33" s="185" t="s">
        <v>132</v>
      </c>
      <c r="F33" s="21">
        <v>40.200000000000003</v>
      </c>
      <c r="G33" s="104"/>
      <c r="H33" s="104">
        <v>-478375</v>
      </c>
    </row>
    <row r="34" spans="2:10" s="42" customFormat="1" ht="12.75" customHeight="1">
      <c r="B34" s="62" t="s">
        <v>91</v>
      </c>
      <c r="C34" s="183" t="s">
        <v>282</v>
      </c>
      <c r="D34" s="184"/>
      <c r="E34" s="184"/>
      <c r="F34" s="21">
        <v>41</v>
      </c>
      <c r="G34" s="103">
        <v>-251205</v>
      </c>
      <c r="H34" s="103"/>
    </row>
    <row r="35" spans="2:10" s="42" customFormat="1" ht="12.75" customHeight="1">
      <c r="B35" s="62" t="s">
        <v>91</v>
      </c>
      <c r="C35" s="183" t="s">
        <v>135</v>
      </c>
      <c r="D35" s="184"/>
      <c r="E35" s="184"/>
      <c r="F35" s="21">
        <v>42</v>
      </c>
      <c r="G35" s="258">
        <f>G7+G8+G9+G10-G11-G14-G18-G19-G20+G21-G28+G30-G34</f>
        <v>3785452.1889</v>
      </c>
      <c r="H35" s="258">
        <f>H7+H8+H9+H10-H11-H14-H18-H19-H20+H21-H28+H30-H34</f>
        <v>9304894.5673999991</v>
      </c>
      <c r="J35" s="59"/>
    </row>
    <row r="36" spans="2:10" s="42" customFormat="1" ht="12.75" customHeight="1">
      <c r="B36" s="62" t="s">
        <v>91</v>
      </c>
      <c r="C36" s="183" t="s">
        <v>136</v>
      </c>
      <c r="D36" s="184"/>
      <c r="E36" s="184"/>
      <c r="F36" s="21">
        <v>43</v>
      </c>
      <c r="G36" s="258">
        <f>G37+G38+G39</f>
        <v>567817.82833499997</v>
      </c>
      <c r="H36" s="258">
        <f>H37+H38+H39</f>
        <v>1395734.1851099997</v>
      </c>
    </row>
    <row r="37" spans="2:10" s="42" customFormat="1" ht="12.75" customHeight="1">
      <c r="B37" s="64"/>
      <c r="C37" s="184"/>
      <c r="D37" s="21">
        <v>1</v>
      </c>
      <c r="E37" s="185" t="s">
        <v>137</v>
      </c>
      <c r="F37" s="21">
        <v>43.1</v>
      </c>
      <c r="G37" s="104">
        <f>G35*0.15</f>
        <v>567817.82833499997</v>
      </c>
      <c r="H37" s="104">
        <f>(H35+H34)*0.15</f>
        <v>1395734.1851099997</v>
      </c>
    </row>
    <row r="38" spans="2:10" s="42" customFormat="1" ht="12.75" customHeight="1">
      <c r="B38" s="64"/>
      <c r="C38" s="184"/>
      <c r="D38" s="21">
        <v>2</v>
      </c>
      <c r="E38" s="185" t="s">
        <v>138</v>
      </c>
      <c r="F38" s="21">
        <v>43.2</v>
      </c>
      <c r="G38" s="104"/>
      <c r="H38" s="104"/>
    </row>
    <row r="39" spans="2:10" s="42" customFormat="1" ht="12.75" customHeight="1">
      <c r="B39" s="64"/>
      <c r="C39" s="184"/>
      <c r="D39" s="21">
        <v>3</v>
      </c>
      <c r="E39" s="185" t="s">
        <v>139</v>
      </c>
      <c r="F39" s="21">
        <v>43.3</v>
      </c>
      <c r="G39" s="104"/>
      <c r="H39" s="104"/>
    </row>
    <row r="40" spans="2:10" s="42" customFormat="1" ht="12.75" customHeight="1">
      <c r="B40" s="62" t="s">
        <v>91</v>
      </c>
      <c r="C40" s="183" t="s">
        <v>140</v>
      </c>
      <c r="D40" s="184"/>
      <c r="E40" s="184"/>
      <c r="F40" s="21">
        <v>44</v>
      </c>
      <c r="G40" s="103">
        <f>G35+G34-G36</f>
        <v>2966429.3605650002</v>
      </c>
      <c r="H40" s="103">
        <f>H35-H26-H36</f>
        <v>7909160.3822899992</v>
      </c>
    </row>
    <row r="41" spans="2:10" s="42" customFormat="1" ht="12.75" customHeight="1">
      <c r="B41" s="62" t="s">
        <v>91</v>
      </c>
      <c r="C41" s="183" t="s">
        <v>141</v>
      </c>
      <c r="D41" s="184"/>
      <c r="E41" s="184"/>
      <c r="F41" s="21">
        <v>45</v>
      </c>
      <c r="G41" s="103"/>
      <c r="H41" s="103"/>
    </row>
    <row r="42" spans="2:10" s="42" customFormat="1" ht="12.75" customHeight="1">
      <c r="B42" s="64"/>
      <c r="C42" s="184"/>
      <c r="D42" s="184"/>
      <c r="E42" s="185" t="s">
        <v>142</v>
      </c>
      <c r="F42" s="21">
        <v>45.1</v>
      </c>
      <c r="G42" s="104"/>
      <c r="H42" s="104"/>
    </row>
    <row r="43" spans="2:10" s="42" customFormat="1" ht="12.75" customHeight="1">
      <c r="B43" s="64"/>
      <c r="C43" s="184"/>
      <c r="D43" s="184"/>
      <c r="E43" s="185" t="s">
        <v>143</v>
      </c>
      <c r="F43" s="21">
        <v>45.2</v>
      </c>
      <c r="G43" s="104"/>
      <c r="H43" s="104"/>
    </row>
    <row r="44" spans="2:10" ht="12.75" customHeight="1"/>
    <row r="45" spans="2:10" ht="12.75" customHeight="1">
      <c r="B45" s="409" t="s">
        <v>144</v>
      </c>
      <c r="C45" s="409"/>
      <c r="D45" s="409"/>
      <c r="E45" s="409"/>
      <c r="F45" s="409"/>
      <c r="G45" s="409"/>
      <c r="H45" s="409"/>
    </row>
    <row r="46" spans="2:10" ht="11.25" customHeight="1">
      <c r="E46" s="43"/>
      <c r="G46" s="44"/>
    </row>
    <row r="47" spans="2:10" ht="12.75" customHeight="1">
      <c r="B47" s="259" t="s">
        <v>2</v>
      </c>
      <c r="C47" s="405" t="s">
        <v>21</v>
      </c>
      <c r="D47" s="405"/>
      <c r="E47" s="405"/>
      <c r="F47" s="256"/>
      <c r="G47" s="260">
        <v>2020</v>
      </c>
      <c r="H47" s="260">
        <v>2019</v>
      </c>
    </row>
    <row r="48" spans="2:10" ht="12.75" customHeight="1">
      <c r="B48" s="62" t="s">
        <v>91</v>
      </c>
      <c r="C48" s="66" t="s">
        <v>140</v>
      </c>
      <c r="D48" s="67"/>
      <c r="E48" s="68"/>
      <c r="F48" s="69">
        <v>46</v>
      </c>
      <c r="G48" s="103">
        <f>G40</f>
        <v>2966429.3605650002</v>
      </c>
      <c r="H48" s="103">
        <f>H40</f>
        <v>7909160.3822899992</v>
      </c>
    </row>
    <row r="49" spans="2:8" ht="12.75" customHeight="1">
      <c r="B49" s="62"/>
      <c r="C49" s="66" t="s">
        <v>145</v>
      </c>
      <c r="D49" s="67"/>
      <c r="E49" s="68"/>
      <c r="F49" s="69">
        <v>46.1</v>
      </c>
      <c r="G49" s="103"/>
      <c r="H49" s="103"/>
    </row>
    <row r="50" spans="2:8" ht="12.75" customHeight="1">
      <c r="B50" s="70"/>
      <c r="C50" s="66" t="s">
        <v>146</v>
      </c>
      <c r="D50" s="67"/>
      <c r="E50" s="68"/>
      <c r="F50" s="69">
        <v>46.2</v>
      </c>
      <c r="G50" s="103"/>
      <c r="H50" s="103"/>
    </row>
    <row r="51" spans="2:8" ht="12.75" customHeight="1">
      <c r="B51" s="70"/>
      <c r="C51" s="66" t="s">
        <v>147</v>
      </c>
      <c r="D51" s="67"/>
      <c r="E51" s="68"/>
      <c r="F51" s="69">
        <v>46.3</v>
      </c>
      <c r="G51" s="103"/>
      <c r="H51" s="103"/>
    </row>
    <row r="52" spans="2:8" ht="12.75" customHeight="1">
      <c r="B52" s="70"/>
      <c r="C52" s="66" t="s">
        <v>148</v>
      </c>
      <c r="D52" s="67"/>
      <c r="E52" s="68"/>
      <c r="F52" s="69">
        <v>46.4</v>
      </c>
      <c r="G52" s="103"/>
      <c r="H52" s="103"/>
    </row>
    <row r="53" spans="2:8" ht="12.75" customHeight="1">
      <c r="B53" s="70"/>
      <c r="C53" s="66" t="s">
        <v>149</v>
      </c>
      <c r="D53" s="67"/>
      <c r="E53" s="68"/>
      <c r="F53" s="69">
        <v>46.5</v>
      </c>
      <c r="G53" s="103"/>
      <c r="H53" s="103"/>
    </row>
    <row r="54" spans="2:8" ht="12.75" customHeight="1">
      <c r="B54" s="62" t="s">
        <v>91</v>
      </c>
      <c r="C54" s="66" t="s">
        <v>150</v>
      </c>
      <c r="D54" s="67"/>
      <c r="E54" s="68"/>
      <c r="F54" s="69">
        <v>47</v>
      </c>
      <c r="G54" s="103">
        <f>G50+G51+G52+G53</f>
        <v>0</v>
      </c>
      <c r="H54" s="103">
        <f>H50+H51+H52+H53</f>
        <v>0</v>
      </c>
    </row>
    <row r="55" spans="2:8" ht="12.75" customHeight="1">
      <c r="B55" s="62" t="s">
        <v>91</v>
      </c>
      <c r="C55" s="66" t="s">
        <v>151</v>
      </c>
      <c r="D55" s="67"/>
      <c r="E55" s="68"/>
      <c r="F55" s="69">
        <v>48</v>
      </c>
      <c r="G55" s="103">
        <f>G48+G54</f>
        <v>2966429.3605650002</v>
      </c>
      <c r="H55" s="103">
        <f>H48+H54</f>
        <v>7909160.3822899992</v>
      </c>
    </row>
    <row r="56" spans="2:8" ht="12.75" customHeight="1">
      <c r="B56" s="62" t="s">
        <v>91</v>
      </c>
      <c r="C56" s="66" t="s">
        <v>152</v>
      </c>
      <c r="D56" s="67"/>
      <c r="E56" s="68"/>
      <c r="F56" s="69">
        <v>49</v>
      </c>
      <c r="G56" s="63"/>
      <c r="H56" s="103"/>
    </row>
    <row r="57" spans="2:8" ht="12.75" customHeight="1">
      <c r="B57" s="70"/>
      <c r="C57" s="66"/>
      <c r="D57" s="67"/>
      <c r="E57" s="65" t="s">
        <v>142</v>
      </c>
      <c r="F57" s="30">
        <v>49.1</v>
      </c>
      <c r="G57" s="71"/>
      <c r="H57" s="105"/>
    </row>
    <row r="58" spans="2:8" ht="12.75" customHeight="1">
      <c r="B58" s="70"/>
      <c r="C58" s="66"/>
      <c r="D58" s="67"/>
      <c r="E58" s="65" t="s">
        <v>143</v>
      </c>
      <c r="F58" s="30">
        <v>49.2</v>
      </c>
      <c r="G58" s="71"/>
      <c r="H58" s="105"/>
    </row>
    <row r="60" spans="2:8">
      <c r="F60" s="17" t="s">
        <v>536</v>
      </c>
    </row>
  </sheetData>
  <mergeCells count="29">
    <mergeCell ref="B3:H3"/>
    <mergeCell ref="C6:E6"/>
    <mergeCell ref="F22:F23"/>
    <mergeCell ref="F24:F25"/>
    <mergeCell ref="B2:H2"/>
    <mergeCell ref="D26:D27"/>
    <mergeCell ref="B4:H4"/>
    <mergeCell ref="F16:F17"/>
    <mergeCell ref="G16:G17"/>
    <mergeCell ref="H16:H17"/>
    <mergeCell ref="G22:G23"/>
    <mergeCell ref="H22:H23"/>
    <mergeCell ref="D24:D25"/>
    <mergeCell ref="H24:H25"/>
    <mergeCell ref="H26:H27"/>
    <mergeCell ref="H31:H32"/>
    <mergeCell ref="G31:G32"/>
    <mergeCell ref="D22:D23"/>
    <mergeCell ref="G24:G25"/>
    <mergeCell ref="D31:D32"/>
    <mergeCell ref="C47:E47"/>
    <mergeCell ref="G28:G29"/>
    <mergeCell ref="H28:H29"/>
    <mergeCell ref="G26:G27"/>
    <mergeCell ref="F26:F27"/>
    <mergeCell ref="B45:H45"/>
    <mergeCell ref="B28:B29"/>
    <mergeCell ref="F28:F29"/>
    <mergeCell ref="F31:F32"/>
  </mergeCells>
  <phoneticPr fontId="0" type="noConversion"/>
  <printOptions horizontalCentered="1" verticalCentered="1"/>
  <pageMargins left="0.63" right="0" top="0" bottom="0" header="0.51181102362204722" footer="0.51181102362204722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4"/>
  <sheetViews>
    <sheetView topLeftCell="A25" workbookViewId="0">
      <selection activeCell="K37" sqref="K37"/>
    </sheetView>
  </sheetViews>
  <sheetFormatPr defaultRowHeight="12.75"/>
  <cols>
    <col min="1" max="1" width="7.42578125" style="3" customWidth="1"/>
    <col min="2" max="3" width="3.7109375" style="2" customWidth="1"/>
    <col min="4" max="4" width="3.5703125" style="2" customWidth="1"/>
    <col min="5" max="5" width="44.42578125" style="3" customWidth="1"/>
    <col min="6" max="7" width="15.42578125" style="8" customWidth="1"/>
    <col min="8" max="8" width="1.42578125" style="3" customWidth="1"/>
    <col min="9" max="9" width="9.140625" style="3"/>
    <col min="10" max="10" width="9.7109375" style="3" bestFit="1" customWidth="1"/>
    <col min="11" max="16384" width="9.140625" style="3"/>
  </cols>
  <sheetData>
    <row r="1" spans="2:10" ht="13.5" customHeight="1">
      <c r="C1" s="86"/>
      <c r="D1" s="5"/>
      <c r="E1" s="5"/>
      <c r="F1" s="87"/>
    </row>
    <row r="2" spans="2:10" ht="17.25" customHeight="1">
      <c r="C2" s="128"/>
      <c r="D2" s="415" t="s">
        <v>584</v>
      </c>
      <c r="E2" s="415"/>
      <c r="F2" s="415"/>
      <c r="G2" s="415"/>
    </row>
    <row r="3" spans="2:10" s="7" customFormat="1" ht="15" customHeight="1">
      <c r="B3" s="112"/>
      <c r="C3" s="128"/>
      <c r="D3" s="416" t="s">
        <v>154</v>
      </c>
      <c r="E3" s="416"/>
      <c r="F3" s="416"/>
      <c r="G3" s="416"/>
    </row>
    <row r="4" spans="2:10" ht="4.5" customHeight="1"/>
    <row r="5" spans="2:10" s="7" customFormat="1" ht="15.95" customHeight="1">
      <c r="B5" s="417" t="s">
        <v>2</v>
      </c>
      <c r="C5" s="419" t="s">
        <v>244</v>
      </c>
      <c r="D5" s="420"/>
      <c r="E5" s="421"/>
      <c r="F5" s="425">
        <v>2020</v>
      </c>
      <c r="G5" s="425">
        <v>2019</v>
      </c>
    </row>
    <row r="6" spans="2:10" s="7" customFormat="1" ht="10.5" customHeight="1">
      <c r="B6" s="418"/>
      <c r="C6" s="422"/>
      <c r="D6" s="423"/>
      <c r="E6" s="424"/>
      <c r="F6" s="426"/>
      <c r="G6" s="426"/>
    </row>
    <row r="7" spans="2:10" s="7" customFormat="1" ht="24.95" customHeight="1">
      <c r="B7" s="13"/>
      <c r="C7" s="11" t="s">
        <v>245</v>
      </c>
      <c r="D7" s="131"/>
      <c r="E7" s="106"/>
      <c r="F7" s="14"/>
      <c r="G7" s="12"/>
    </row>
    <row r="8" spans="2:10" s="7" customFormat="1" ht="20.100000000000001" customHeight="1">
      <c r="B8" s="13"/>
      <c r="C8" s="11"/>
      <c r="D8" s="132" t="s">
        <v>246</v>
      </c>
      <c r="E8" s="132"/>
      <c r="F8" s="14">
        <f>PASH!G35</f>
        <v>3785452.1889</v>
      </c>
      <c r="G8" s="14"/>
    </row>
    <row r="9" spans="2:10" s="7" customFormat="1" ht="20.100000000000001" customHeight="1">
      <c r="B9" s="13"/>
      <c r="C9" s="133"/>
      <c r="D9" s="134" t="s">
        <v>247</v>
      </c>
      <c r="F9" s="14"/>
      <c r="G9" s="12"/>
    </row>
    <row r="10" spans="2:10" s="7" customFormat="1" ht="20.100000000000001" customHeight="1">
      <c r="B10" s="135"/>
      <c r="C10" s="136"/>
      <c r="D10" s="137"/>
      <c r="E10" s="138" t="s">
        <v>229</v>
      </c>
      <c r="F10" s="139">
        <f>PASH!G19</f>
        <v>0</v>
      </c>
      <c r="G10" s="139">
        <f>PASH!H19</f>
        <v>6639319.4690000005</v>
      </c>
    </row>
    <row r="11" spans="2:10" s="7" customFormat="1" ht="20.100000000000001" customHeight="1">
      <c r="B11" s="13"/>
      <c r="C11" s="11"/>
      <c r="D11" s="131"/>
      <c r="E11" s="140" t="s">
        <v>248</v>
      </c>
      <c r="F11" s="14"/>
      <c r="G11" s="12"/>
    </row>
    <row r="12" spans="2:10" s="7" customFormat="1" ht="20.100000000000001" customHeight="1">
      <c r="B12" s="13"/>
      <c r="C12" s="11"/>
      <c r="D12" s="131"/>
      <c r="E12" s="140" t="s">
        <v>249</v>
      </c>
      <c r="F12" s="14"/>
      <c r="G12" s="12"/>
    </row>
    <row r="13" spans="2:10" s="7" customFormat="1" ht="20.100000000000001" customHeight="1">
      <c r="B13" s="135"/>
      <c r="C13" s="136"/>
      <c r="D13" s="137"/>
      <c r="E13" s="138" t="s">
        <v>250</v>
      </c>
      <c r="F13" s="139"/>
      <c r="G13" s="139"/>
    </row>
    <row r="14" spans="2:10" s="141" customFormat="1" ht="27.75" customHeight="1">
      <c r="B14" s="154"/>
      <c r="C14" s="152"/>
      <c r="D14" s="413" t="s">
        <v>272</v>
      </c>
      <c r="E14" s="414"/>
      <c r="F14" s="14">
        <f>Aktivet!H13-Aktivet!G13</f>
        <v>37227.60000000149</v>
      </c>
      <c r="G14" s="14"/>
      <c r="J14" s="7"/>
    </row>
    <row r="15" spans="2:10" s="7" customFormat="1" ht="20.100000000000001" customHeight="1">
      <c r="B15" s="113"/>
      <c r="C15" s="11"/>
      <c r="D15" s="132" t="s">
        <v>251</v>
      </c>
      <c r="E15" s="132"/>
      <c r="F15" s="142">
        <f>Aktivet!H20-Aktivet!G20</f>
        <v>-2660</v>
      </c>
      <c r="G15" s="142"/>
    </row>
    <row r="16" spans="2:10" s="7" customFormat="1" ht="30" customHeight="1">
      <c r="B16" s="153"/>
      <c r="C16" s="156"/>
      <c r="D16" s="413" t="s">
        <v>273</v>
      </c>
      <c r="E16" s="414"/>
      <c r="F16" s="14">
        <f>Pasivet!G22-Pasivet!H22</f>
        <v>-521118</v>
      </c>
      <c r="G16" s="14"/>
    </row>
    <row r="17" spans="2:7" s="7" customFormat="1" ht="20.100000000000001" customHeight="1">
      <c r="B17" s="113"/>
      <c r="C17" s="129"/>
      <c r="D17" s="155" t="s">
        <v>252</v>
      </c>
      <c r="E17" s="134"/>
      <c r="F17" s="130">
        <f>Aktivet!H28-Aktivet!G28</f>
        <v>0</v>
      </c>
      <c r="G17" s="130"/>
    </row>
    <row r="18" spans="2:7" s="7" customFormat="1" ht="20.100000000000001" customHeight="1">
      <c r="B18" s="13"/>
      <c r="C18" s="11"/>
      <c r="D18" s="106" t="s">
        <v>253</v>
      </c>
      <c r="E18" s="106"/>
      <c r="F18" s="107">
        <f>F8+F14+F15+F16+F17</f>
        <v>3298901.7889000014</v>
      </c>
      <c r="G18" s="107"/>
    </row>
    <row r="19" spans="2:7" s="7" customFormat="1" ht="20.100000000000001" customHeight="1">
      <c r="B19" s="13"/>
      <c r="C19" s="11"/>
      <c r="D19" s="132" t="s">
        <v>254</v>
      </c>
      <c r="E19" s="132"/>
      <c r="F19" s="14">
        <f>PASH!G30</f>
        <v>0</v>
      </c>
      <c r="G19" s="14"/>
    </row>
    <row r="20" spans="2:7" s="7" customFormat="1" ht="20.100000000000001" customHeight="1">
      <c r="B20" s="13"/>
      <c r="C20" s="11"/>
      <c r="D20" s="132" t="s">
        <v>230</v>
      </c>
      <c r="E20" s="132"/>
      <c r="F20" s="14">
        <f>PASH!G37</f>
        <v>567817.82833499997</v>
      </c>
      <c r="G20" s="14"/>
    </row>
    <row r="21" spans="2:7" s="7" customFormat="1" ht="20.100000000000001" customHeight="1">
      <c r="B21" s="13"/>
      <c r="C21" s="11"/>
      <c r="D21" s="108" t="s">
        <v>255</v>
      </c>
      <c r="E21" s="106"/>
      <c r="F21" s="15">
        <f>F18-F20</f>
        <v>2731083.9605650017</v>
      </c>
      <c r="G21" s="15"/>
    </row>
    <row r="22" spans="2:7" s="7" customFormat="1" ht="21" customHeight="1">
      <c r="B22" s="13"/>
      <c r="C22" s="143" t="s">
        <v>256</v>
      </c>
      <c r="D22" s="131"/>
      <c r="E22" s="132"/>
      <c r="F22" s="14"/>
      <c r="G22" s="12"/>
    </row>
    <row r="23" spans="2:7" s="7" customFormat="1" ht="20.100000000000001" customHeight="1">
      <c r="B23" s="13"/>
      <c r="C23" s="11"/>
      <c r="D23" s="132" t="s">
        <v>257</v>
      </c>
      <c r="E23" s="132"/>
      <c r="F23" s="14"/>
      <c r="G23" s="12"/>
    </row>
    <row r="24" spans="2:7" s="7" customFormat="1" ht="20.100000000000001" customHeight="1">
      <c r="B24" s="13"/>
      <c r="C24" s="11"/>
      <c r="D24" s="132" t="s">
        <v>258</v>
      </c>
      <c r="E24" s="132"/>
      <c r="F24" s="14">
        <f>Aktivet!H39-Aktivet!G39</f>
        <v>-1351258.4689999968</v>
      </c>
      <c r="G24" s="14"/>
    </row>
    <row r="25" spans="2:7" s="7" customFormat="1" ht="20.100000000000001" customHeight="1">
      <c r="B25" s="13"/>
      <c r="C25" s="144"/>
      <c r="D25" s="132" t="s">
        <v>294</v>
      </c>
      <c r="E25" s="132"/>
      <c r="F25" s="14">
        <f>Aktivet!H9-Aktivet!G9</f>
        <v>0</v>
      </c>
      <c r="G25" s="12"/>
    </row>
    <row r="26" spans="2:7" s="7" customFormat="1" ht="20.100000000000001" customHeight="1">
      <c r="B26" s="13"/>
      <c r="C26" s="145"/>
      <c r="D26" s="132" t="s">
        <v>259</v>
      </c>
      <c r="E26" s="132"/>
      <c r="F26" s="14"/>
      <c r="G26" s="12"/>
    </row>
    <row r="27" spans="2:7" s="7" customFormat="1" ht="17.25" customHeight="1">
      <c r="B27" s="13"/>
      <c r="C27" s="145"/>
      <c r="D27" s="132" t="s">
        <v>260</v>
      </c>
      <c r="E27" s="132"/>
      <c r="F27" s="14"/>
      <c r="G27" s="12"/>
    </row>
    <row r="28" spans="2:7" s="7" customFormat="1" ht="20.100000000000001" customHeight="1">
      <c r="B28" s="13"/>
      <c r="C28" s="145"/>
      <c r="D28" s="4" t="s">
        <v>261</v>
      </c>
      <c r="E28" s="132"/>
      <c r="F28" s="15">
        <f>SUM(F23:F27)</f>
        <v>-1351258.4689999968</v>
      </c>
      <c r="G28" s="15"/>
    </row>
    <row r="29" spans="2:7" s="7" customFormat="1" ht="15.75" customHeight="1">
      <c r="B29" s="13"/>
      <c r="C29" s="11" t="s">
        <v>262</v>
      </c>
      <c r="D29" s="146"/>
      <c r="E29" s="132"/>
      <c r="F29" s="14"/>
      <c r="G29" s="12"/>
    </row>
    <row r="30" spans="2:7" s="7" customFormat="1" ht="16.5" customHeight="1">
      <c r="B30" s="13"/>
      <c r="C30" s="145"/>
      <c r="D30" s="132" t="s">
        <v>263</v>
      </c>
      <c r="E30" s="132"/>
      <c r="F30" s="14"/>
      <c r="G30" s="12"/>
    </row>
    <row r="31" spans="2:7" s="7" customFormat="1" ht="15.75" customHeight="1">
      <c r="B31" s="13"/>
      <c r="C31" s="145"/>
      <c r="D31" s="132" t="s">
        <v>264</v>
      </c>
      <c r="E31" s="132"/>
      <c r="F31" s="14">
        <f>Pasivet!G23-Pasivet!H23</f>
        <v>-5100504</v>
      </c>
      <c r="G31" s="14"/>
    </row>
    <row r="32" spans="2:7" s="7" customFormat="1" ht="20.100000000000001" customHeight="1">
      <c r="B32" s="13"/>
      <c r="C32" s="145"/>
      <c r="D32" s="132" t="s">
        <v>265</v>
      </c>
      <c r="E32" s="132"/>
      <c r="F32" s="14"/>
      <c r="G32" s="14"/>
    </row>
    <row r="33" spans="2:10" s="7" customFormat="1" ht="16.5" customHeight="1">
      <c r="B33" s="13"/>
      <c r="C33" s="145"/>
      <c r="D33" s="132" t="s">
        <v>266</v>
      </c>
      <c r="E33" s="132"/>
      <c r="F33" s="14"/>
      <c r="G33" s="14"/>
    </row>
    <row r="34" spans="2:10" s="7" customFormat="1" ht="17.25" customHeight="1">
      <c r="B34" s="13"/>
      <c r="C34" s="145"/>
      <c r="D34" s="132" t="s">
        <v>569</v>
      </c>
      <c r="E34" s="132"/>
      <c r="F34" s="14">
        <f>PASH!G34</f>
        <v>-251205</v>
      </c>
      <c r="G34" s="14"/>
    </row>
    <row r="35" spans="2:10" s="7" customFormat="1" ht="18.75" customHeight="1">
      <c r="B35" s="13"/>
      <c r="C35" s="145"/>
      <c r="D35" s="4" t="s">
        <v>267</v>
      </c>
      <c r="E35" s="132"/>
      <c r="F35" s="15">
        <f>SUM(F30:F34)</f>
        <v>-5351709</v>
      </c>
      <c r="G35" s="15"/>
      <c r="J35" s="264"/>
    </row>
    <row r="36" spans="2:10" ht="21" customHeight="1">
      <c r="B36" s="147"/>
      <c r="C36" s="143" t="s">
        <v>268</v>
      </c>
      <c r="D36" s="147"/>
      <c r="E36" s="148"/>
      <c r="F36" s="109">
        <f>F35+F28+F21</f>
        <v>-3971883.5084349951</v>
      </c>
      <c r="G36" s="109"/>
      <c r="H36" s="149"/>
      <c r="I36" s="149"/>
      <c r="J36" s="8"/>
    </row>
    <row r="37" spans="2:10" ht="20.25" customHeight="1">
      <c r="B37" s="147"/>
      <c r="C37" s="143" t="s">
        <v>228</v>
      </c>
      <c r="D37" s="147"/>
      <c r="E37" s="148"/>
      <c r="F37" s="150">
        <f>Aktivet!H6</f>
        <v>17998845.000900045</v>
      </c>
      <c r="G37" s="150"/>
    </row>
    <row r="38" spans="2:10" ht="21.75" customHeight="1">
      <c r="B38" s="147"/>
      <c r="C38" s="143" t="s">
        <v>269</v>
      </c>
      <c r="D38" s="147"/>
      <c r="E38" s="148"/>
      <c r="F38" s="110">
        <f>F36+F37</f>
        <v>14026961.492465049</v>
      </c>
      <c r="G38" s="110">
        <f>Aktivet!H6</f>
        <v>17998845.000900045</v>
      </c>
    </row>
    <row r="40" spans="2:10">
      <c r="F40" s="17" t="s">
        <v>536</v>
      </c>
    </row>
    <row r="43" spans="2:10">
      <c r="F43" s="8">
        <f>Aktivet!G6</f>
        <v>14026962</v>
      </c>
    </row>
    <row r="44" spans="2:10">
      <c r="F44" s="8">
        <f>F38-F43</f>
        <v>-0.50753495097160339</v>
      </c>
    </row>
  </sheetData>
  <mergeCells count="8">
    <mergeCell ref="D14:E14"/>
    <mergeCell ref="D16:E16"/>
    <mergeCell ref="D2:G2"/>
    <mergeCell ref="D3:G3"/>
    <mergeCell ref="B5:B6"/>
    <mergeCell ref="C5:E6"/>
    <mergeCell ref="G5:G6"/>
    <mergeCell ref="F5:F6"/>
  </mergeCells>
  <pageMargins left="0.35" right="0.34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"/>
  <sheetViews>
    <sheetView topLeftCell="A2" workbookViewId="0">
      <selection activeCell="O19" sqref="O19"/>
    </sheetView>
  </sheetViews>
  <sheetFormatPr defaultRowHeight="12.75"/>
  <cols>
    <col min="1" max="1" width="3.5703125" customWidth="1"/>
    <col min="2" max="2" width="21.140625" customWidth="1"/>
    <col min="3" max="3" width="5.28515625" customWidth="1"/>
    <col min="4" max="4" width="11" customWidth="1"/>
    <col min="5" max="5" width="10.7109375" customWidth="1"/>
    <col min="6" max="6" width="8.42578125" customWidth="1"/>
    <col min="7" max="7" width="10.28515625" customWidth="1"/>
    <col min="8" max="8" width="10.42578125" customWidth="1"/>
    <col min="9" max="10" width="11" customWidth="1"/>
    <col min="11" max="11" width="11.42578125" customWidth="1"/>
    <col min="12" max="12" width="10.5703125" customWidth="1"/>
    <col min="13" max="13" width="12.42578125" style="91" customWidth="1"/>
    <col min="14" max="14" width="6.28515625" customWidth="1"/>
    <col min="15" max="15" width="6.5703125" customWidth="1"/>
    <col min="16" max="16" width="10" customWidth="1"/>
    <col min="19" max="19" width="10.5703125" customWidth="1"/>
    <col min="20" max="22" width="10.85546875" customWidth="1"/>
    <col min="23" max="23" width="11.28515625" customWidth="1"/>
    <col min="24" max="24" width="10.42578125" customWidth="1"/>
    <col min="26" max="26" width="7.28515625" customWidth="1"/>
    <col min="27" max="27" width="19" customWidth="1"/>
    <col min="33" max="33" width="10.42578125" customWidth="1"/>
    <col min="34" max="34" width="10.7109375" customWidth="1"/>
    <col min="35" max="35" width="10.42578125" customWidth="1"/>
    <col min="36" max="36" width="11.140625" customWidth="1"/>
    <col min="37" max="37" width="13.7109375" customWidth="1"/>
  </cols>
  <sheetData>
    <row r="2" spans="1:17" ht="18">
      <c r="B2" s="86" t="s">
        <v>544</v>
      </c>
    </row>
    <row r="4" spans="1:17" ht="18">
      <c r="C4" s="161"/>
      <c r="D4" s="162" t="s">
        <v>565</v>
      </c>
    </row>
    <row r="6" spans="1:17" s="3" customFormat="1" ht="15" customHeight="1">
      <c r="A6" s="427" t="s">
        <v>2</v>
      </c>
      <c r="B6" s="429" t="s">
        <v>172</v>
      </c>
      <c r="C6" s="427" t="s">
        <v>238</v>
      </c>
      <c r="D6" s="163" t="s">
        <v>239</v>
      </c>
      <c r="E6" s="427" t="s">
        <v>240</v>
      </c>
      <c r="F6" s="427" t="s">
        <v>241</v>
      </c>
      <c r="G6" s="163" t="s">
        <v>239</v>
      </c>
      <c r="H6" s="163" t="s">
        <v>274</v>
      </c>
      <c r="I6" s="88" t="s">
        <v>275</v>
      </c>
      <c r="J6" s="88" t="s">
        <v>288</v>
      </c>
      <c r="K6" s="88" t="s">
        <v>275</v>
      </c>
      <c r="L6" s="164" t="s">
        <v>274</v>
      </c>
      <c r="M6" s="165" t="s">
        <v>276</v>
      </c>
    </row>
    <row r="7" spans="1:17" s="3" customFormat="1" ht="15" customHeight="1">
      <c r="A7" s="428"/>
      <c r="B7" s="430"/>
      <c r="C7" s="428"/>
      <c r="D7" s="166" t="s">
        <v>566</v>
      </c>
      <c r="E7" s="428"/>
      <c r="F7" s="428"/>
      <c r="G7" s="167" t="s">
        <v>567</v>
      </c>
      <c r="H7" s="166" t="str">
        <f>D7</f>
        <v>01.01.20</v>
      </c>
      <c r="I7" s="89" t="str">
        <f>H7</f>
        <v>01.01.20</v>
      </c>
      <c r="J7" s="168" t="s">
        <v>568</v>
      </c>
      <c r="K7" s="127" t="str">
        <f>G7</f>
        <v>31.12.20</v>
      </c>
      <c r="L7" s="167" t="str">
        <f>K7</f>
        <v>31.12.20</v>
      </c>
      <c r="M7" s="169" t="s">
        <v>277</v>
      </c>
    </row>
    <row r="8" spans="1:17">
      <c r="A8" s="92">
        <v>1</v>
      </c>
      <c r="B8" s="190" t="s">
        <v>289</v>
      </c>
      <c r="C8" s="92"/>
      <c r="D8" s="187">
        <v>0</v>
      </c>
      <c r="E8" s="187">
        <v>0</v>
      </c>
      <c r="F8" s="187">
        <v>0</v>
      </c>
      <c r="G8" s="187">
        <v>0</v>
      </c>
      <c r="H8" s="187">
        <v>0</v>
      </c>
      <c r="I8" s="188">
        <v>0</v>
      </c>
      <c r="J8" s="188">
        <v>0</v>
      </c>
      <c r="K8" s="94">
        <v>0</v>
      </c>
      <c r="L8" s="95">
        <f>H8+J8</f>
        <v>0</v>
      </c>
      <c r="M8" s="95">
        <v>0</v>
      </c>
    </row>
    <row r="9" spans="1:17">
      <c r="A9" s="92">
        <v>2</v>
      </c>
      <c r="B9" s="93" t="s">
        <v>290</v>
      </c>
      <c r="C9" s="92"/>
      <c r="D9" s="187">
        <v>8502374</v>
      </c>
      <c r="E9" s="187">
        <v>0</v>
      </c>
      <c r="F9" s="187"/>
      <c r="G9" s="187">
        <v>8502374</v>
      </c>
      <c r="H9" s="187">
        <v>318839.02500000002</v>
      </c>
      <c r="I9" s="188">
        <v>8183534.9749999996</v>
      </c>
      <c r="J9" s="188">
        <v>0</v>
      </c>
      <c r="K9" s="94">
        <f>I9-J9</f>
        <v>8183534.9749999996</v>
      </c>
      <c r="L9" s="95">
        <f>H9+J9</f>
        <v>318839.02500000002</v>
      </c>
      <c r="M9" s="95">
        <f>L9</f>
        <v>318839.02500000002</v>
      </c>
      <c r="Q9" s="3" t="s">
        <v>295</v>
      </c>
    </row>
    <row r="10" spans="1:17">
      <c r="A10" s="92">
        <v>3</v>
      </c>
      <c r="B10" s="93" t="s">
        <v>291</v>
      </c>
      <c r="C10" s="92"/>
      <c r="D10" s="187"/>
      <c r="E10" s="187">
        <v>0</v>
      </c>
      <c r="F10" s="187"/>
      <c r="G10" s="187">
        <v>0</v>
      </c>
      <c r="H10" s="187">
        <v>0</v>
      </c>
      <c r="I10" s="188">
        <v>0</v>
      </c>
      <c r="J10" s="188">
        <v>0</v>
      </c>
      <c r="K10" s="94">
        <v>0</v>
      </c>
      <c r="L10" s="95">
        <f>H10+J10</f>
        <v>0</v>
      </c>
      <c r="M10" s="95">
        <f>L10</f>
        <v>0</v>
      </c>
    </row>
    <row r="11" spans="1:17">
      <c r="A11" s="92">
        <v>4</v>
      </c>
      <c r="B11" s="93"/>
      <c r="C11" s="92"/>
      <c r="D11" s="187"/>
      <c r="E11" s="187"/>
      <c r="F11" s="187"/>
      <c r="G11" s="187">
        <v>0</v>
      </c>
      <c r="H11" s="187">
        <v>0</v>
      </c>
      <c r="I11" s="188">
        <v>0</v>
      </c>
      <c r="J11" s="188">
        <v>0</v>
      </c>
      <c r="K11" s="94">
        <v>0</v>
      </c>
      <c r="L11" s="95">
        <f>H11+J11</f>
        <v>0</v>
      </c>
      <c r="M11" s="95">
        <f>L11</f>
        <v>0</v>
      </c>
    </row>
    <row r="12" spans="1:17">
      <c r="A12" s="92">
        <v>5</v>
      </c>
      <c r="B12" s="93"/>
      <c r="C12" s="92"/>
      <c r="D12" s="187"/>
      <c r="E12" s="187"/>
      <c r="F12" s="187"/>
      <c r="G12" s="187">
        <v>0</v>
      </c>
      <c r="H12" s="187"/>
      <c r="I12" s="188">
        <v>0</v>
      </c>
      <c r="J12" s="188">
        <v>0</v>
      </c>
      <c r="K12" s="94">
        <v>0</v>
      </c>
      <c r="L12" s="95">
        <f>H12+J12</f>
        <v>0</v>
      </c>
      <c r="M12" s="95">
        <f>L12</f>
        <v>0</v>
      </c>
    </row>
    <row r="13" spans="1:17" s="7" customFormat="1" ht="24.95" customHeight="1">
      <c r="A13" s="191" t="s">
        <v>292</v>
      </c>
      <c r="B13" s="96" t="s">
        <v>243</v>
      </c>
      <c r="C13" s="97"/>
      <c r="D13" s="98">
        <f t="shared" ref="D13:M13" si="0">SUM(D8:D12)</f>
        <v>8502374</v>
      </c>
      <c r="E13" s="98">
        <f t="shared" si="0"/>
        <v>0</v>
      </c>
      <c r="F13" s="98">
        <f t="shared" si="0"/>
        <v>0</v>
      </c>
      <c r="G13" s="98">
        <f t="shared" si="0"/>
        <v>8502374</v>
      </c>
      <c r="H13" s="98">
        <f t="shared" si="0"/>
        <v>318839.02500000002</v>
      </c>
      <c r="I13" s="90">
        <f t="shared" si="0"/>
        <v>8183534.9749999996</v>
      </c>
      <c r="J13" s="90">
        <f t="shared" si="0"/>
        <v>0</v>
      </c>
      <c r="K13" s="99">
        <f t="shared" si="0"/>
        <v>8183534.9749999996</v>
      </c>
      <c r="L13" s="100">
        <f t="shared" si="0"/>
        <v>318839.02500000002</v>
      </c>
      <c r="M13" s="100">
        <f t="shared" si="0"/>
        <v>318839.02500000002</v>
      </c>
      <c r="Q13" s="7" t="s">
        <v>295</v>
      </c>
    </row>
    <row r="14" spans="1:17">
      <c r="A14" s="92">
        <v>3</v>
      </c>
      <c r="B14" s="93" t="s">
        <v>270</v>
      </c>
      <c r="C14" s="92"/>
      <c r="D14" s="187">
        <v>0</v>
      </c>
      <c r="E14" s="187">
        <v>0</v>
      </c>
      <c r="F14" s="187"/>
      <c r="G14" s="187">
        <v>0</v>
      </c>
      <c r="H14" s="187">
        <v>0</v>
      </c>
      <c r="I14" s="188">
        <v>0</v>
      </c>
      <c r="J14" s="188">
        <v>0</v>
      </c>
      <c r="K14" s="94">
        <f>I14-J14</f>
        <v>0</v>
      </c>
      <c r="L14" s="95">
        <f>H14+J14</f>
        <v>0</v>
      </c>
      <c r="M14" s="95">
        <f>L14</f>
        <v>0</v>
      </c>
    </row>
    <row r="15" spans="1:17">
      <c r="A15" s="92">
        <v>4</v>
      </c>
      <c r="B15" s="93" t="s">
        <v>271</v>
      </c>
      <c r="C15" s="92"/>
      <c r="D15" s="187">
        <v>14321076</v>
      </c>
      <c r="E15" s="187">
        <v>0</v>
      </c>
      <c r="F15" s="187"/>
      <c r="G15" s="187">
        <v>14321076</v>
      </c>
      <c r="H15" s="187">
        <v>4199782.2240000004</v>
      </c>
      <c r="I15" s="188">
        <v>10121293.776000001</v>
      </c>
      <c r="J15" s="188">
        <v>0</v>
      </c>
      <c r="K15" s="94">
        <f>I15-J15</f>
        <v>10121293.776000001</v>
      </c>
      <c r="L15" s="95">
        <f>H15+J15</f>
        <v>4199782.2240000004</v>
      </c>
      <c r="M15" s="95">
        <f>L15</f>
        <v>4199782.2240000004</v>
      </c>
    </row>
    <row r="16" spans="1:17">
      <c r="A16" s="92">
        <v>3</v>
      </c>
      <c r="B16" s="93" t="s">
        <v>278</v>
      </c>
      <c r="C16" s="92"/>
      <c r="D16" s="187">
        <v>25410767</v>
      </c>
      <c r="E16" s="187">
        <v>1351258</v>
      </c>
      <c r="F16" s="187"/>
      <c r="G16" s="187">
        <v>26762025</v>
      </c>
      <c r="H16" s="187">
        <v>12623140.727600001</v>
      </c>
      <c r="I16" s="188">
        <v>14138884.272399999</v>
      </c>
      <c r="J16" s="188">
        <v>0</v>
      </c>
      <c r="K16" s="94">
        <f>I16-J16</f>
        <v>14138884.272399999</v>
      </c>
      <c r="L16" s="95">
        <f>H16+J16</f>
        <v>12623140.727600001</v>
      </c>
      <c r="M16" s="95">
        <f>L16</f>
        <v>12623140.727600001</v>
      </c>
    </row>
    <row r="17" spans="1:13">
      <c r="A17" s="92">
        <v>4</v>
      </c>
      <c r="B17" s="93"/>
      <c r="C17" s="92"/>
      <c r="D17" s="187">
        <v>0</v>
      </c>
      <c r="E17" s="187"/>
      <c r="F17" s="187"/>
      <c r="G17" s="187">
        <v>0</v>
      </c>
      <c r="H17" s="187">
        <v>0</v>
      </c>
      <c r="I17" s="188">
        <v>0</v>
      </c>
      <c r="J17" s="188">
        <v>0</v>
      </c>
      <c r="K17" s="94">
        <v>0</v>
      </c>
      <c r="L17" s="95">
        <f>H17+J17</f>
        <v>0</v>
      </c>
      <c r="M17" s="95">
        <f>L17</f>
        <v>0</v>
      </c>
    </row>
    <row r="18" spans="1:13" s="7" customFormat="1" ht="24.95" customHeight="1">
      <c r="A18" s="191" t="s">
        <v>293</v>
      </c>
      <c r="B18" s="101" t="s">
        <v>279</v>
      </c>
      <c r="C18" s="97"/>
      <c r="D18" s="98">
        <f>SUM(D14:D17)</f>
        <v>39731843</v>
      </c>
      <c r="E18" s="98">
        <f>SUM(E14:E17)</f>
        <v>1351258</v>
      </c>
      <c r="F18" s="98"/>
      <c r="G18" s="98">
        <f t="shared" ref="G18:M18" si="1">SUM(G14:G17)</f>
        <v>41083101</v>
      </c>
      <c r="H18" s="98">
        <f t="shared" si="1"/>
        <v>16822922.9516</v>
      </c>
      <c r="I18" s="90">
        <f t="shared" si="1"/>
        <v>24260178.0484</v>
      </c>
      <c r="J18" s="90">
        <f t="shared" si="1"/>
        <v>0</v>
      </c>
      <c r="K18" s="99">
        <f t="shared" si="1"/>
        <v>24260178.0484</v>
      </c>
      <c r="L18" s="100">
        <f t="shared" si="1"/>
        <v>16822922.9516</v>
      </c>
      <c r="M18" s="100">
        <f t="shared" si="1"/>
        <v>16822922.9516</v>
      </c>
    </row>
    <row r="19" spans="1:13" s="7" customFormat="1" ht="31.5" customHeight="1">
      <c r="A19" s="191"/>
      <c r="B19" s="102" t="s">
        <v>242</v>
      </c>
      <c r="C19" s="97"/>
      <c r="D19" s="98">
        <f>D18+D13</f>
        <v>48234217</v>
      </c>
      <c r="E19" s="98">
        <f>E18+E13</f>
        <v>1351258</v>
      </c>
      <c r="F19" s="98">
        <f>F18+F13</f>
        <v>0</v>
      </c>
      <c r="G19" s="98">
        <f>G18+G13</f>
        <v>49585475</v>
      </c>
      <c r="H19" s="98">
        <f>H18+H13</f>
        <v>17141761.976599999</v>
      </c>
      <c r="I19" s="90">
        <f>I13+I18</f>
        <v>32443713.023400001</v>
      </c>
      <c r="J19" s="90">
        <f>J13+J18</f>
        <v>0</v>
      </c>
      <c r="K19" s="90">
        <f>K13+K18</f>
        <v>32443713.023400001</v>
      </c>
      <c r="L19" s="98">
        <f>L13+L18</f>
        <v>17141761.976599999</v>
      </c>
      <c r="M19" s="98">
        <f>M13+M18</f>
        <v>17141761.976599999</v>
      </c>
    </row>
    <row r="20" spans="1:13">
      <c r="D20" s="91"/>
      <c r="E20" s="91"/>
      <c r="F20" s="91"/>
      <c r="G20" s="91"/>
      <c r="H20" s="91"/>
      <c r="I20" s="91"/>
      <c r="J20" s="91"/>
      <c r="K20" s="91"/>
      <c r="L20" s="91"/>
    </row>
    <row r="21" spans="1:13" ht="15">
      <c r="D21" s="91"/>
      <c r="E21" s="91"/>
      <c r="F21" s="91"/>
      <c r="G21" s="91"/>
      <c r="H21" s="91"/>
      <c r="I21" s="91"/>
      <c r="K21" s="160" t="s">
        <v>280</v>
      </c>
    </row>
    <row r="22" spans="1:13" ht="15">
      <c r="K22" s="160"/>
    </row>
    <row r="23" spans="1:13">
      <c r="J23" s="431" t="s">
        <v>536</v>
      </c>
      <c r="K23" s="432"/>
      <c r="L23" s="432"/>
    </row>
  </sheetData>
  <mergeCells count="6">
    <mergeCell ref="A6:A7"/>
    <mergeCell ref="B6:B7"/>
    <mergeCell ref="C6:C7"/>
    <mergeCell ref="E6:E7"/>
    <mergeCell ref="F6:F7"/>
    <mergeCell ref="J23:L23"/>
  </mergeCells>
  <pageMargins left="0.7" right="0.23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1"/>
  <sheetViews>
    <sheetView topLeftCell="A16" workbookViewId="0">
      <selection activeCell="G32" sqref="G32"/>
    </sheetView>
  </sheetViews>
  <sheetFormatPr defaultRowHeight="15.75"/>
  <cols>
    <col min="1" max="1" width="7.5703125" style="9" customWidth="1"/>
    <col min="2" max="2" width="4" style="9" customWidth="1"/>
    <col min="3" max="3" width="41.85546875" style="10" customWidth="1"/>
    <col min="4" max="4" width="10.5703125" style="10" customWidth="1"/>
    <col min="5" max="5" width="7.42578125" style="10" customWidth="1"/>
    <col min="6" max="6" width="6.85546875" style="10" customWidth="1"/>
    <col min="7" max="7" width="9.5703125" style="10" customWidth="1"/>
    <col min="8" max="8" width="7" style="10" customWidth="1"/>
    <col min="9" max="9" width="5.7109375" style="10" customWidth="1"/>
    <col min="10" max="10" width="12.28515625" style="10" customWidth="1"/>
    <col min="11" max="12" width="11.140625" style="10" customWidth="1"/>
    <col min="13" max="13" width="5.7109375" style="10" customWidth="1"/>
    <col min="14" max="14" width="12.85546875" style="10" customWidth="1"/>
    <col min="15" max="15" width="4.85546875" style="9" customWidth="1"/>
    <col min="16" max="16" width="11.28515625" style="9" bestFit="1" customWidth="1"/>
    <col min="17" max="17" width="10.140625" style="9" bestFit="1" customWidth="1"/>
    <col min="18" max="16384" width="9.140625" style="9"/>
  </cols>
  <sheetData>
    <row r="1" spans="2:14">
      <c r="C1" s="151"/>
    </row>
    <row r="2" spans="2:14" ht="18.75">
      <c r="C2" s="433" t="s">
        <v>170</v>
      </c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</row>
    <row r="3" spans="2:14" ht="9.75" customHeight="1"/>
    <row r="4" spans="2:14" ht="67.5" customHeight="1">
      <c r="B4" s="72"/>
      <c r="C4" s="73"/>
      <c r="D4" s="74" t="s">
        <v>169</v>
      </c>
      <c r="E4" s="74" t="s">
        <v>98</v>
      </c>
      <c r="F4" s="74" t="s">
        <v>168</v>
      </c>
      <c r="G4" s="74" t="s">
        <v>167</v>
      </c>
      <c r="H4" s="74" t="s">
        <v>166</v>
      </c>
      <c r="I4" s="74" t="s">
        <v>100</v>
      </c>
      <c r="J4" s="74" t="s">
        <v>165</v>
      </c>
      <c r="K4" s="74" t="s">
        <v>155</v>
      </c>
      <c r="L4" s="74" t="s">
        <v>23</v>
      </c>
      <c r="M4" s="74" t="s">
        <v>164</v>
      </c>
      <c r="N4" s="74" t="s">
        <v>23</v>
      </c>
    </row>
    <row r="5" spans="2:14" ht="32.25" customHeight="1">
      <c r="B5" s="61" t="s">
        <v>91</v>
      </c>
      <c r="C5" s="75" t="s">
        <v>570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>
        <f>SUM(D5:M5)</f>
        <v>0</v>
      </c>
    </row>
    <row r="6" spans="2:14">
      <c r="B6" s="72"/>
      <c r="C6" s="77" t="s">
        <v>163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6">
        <f t="shared" ref="N6:N28" si="0">SUM(D6:M6)</f>
        <v>0</v>
      </c>
    </row>
    <row r="7" spans="2:14" ht="31.5">
      <c r="B7" s="61" t="s">
        <v>91</v>
      </c>
      <c r="C7" s="75" t="s">
        <v>529</v>
      </c>
      <c r="D7" s="76">
        <f>Pasivet!H41</f>
        <v>16758146</v>
      </c>
      <c r="E7" s="76">
        <f t="shared" ref="E7:M7" si="1">SUM(E5:E6)</f>
        <v>0</v>
      </c>
      <c r="F7" s="76">
        <f t="shared" si="1"/>
        <v>0</v>
      </c>
      <c r="G7" s="76">
        <f>Pasivet!H45</f>
        <v>0</v>
      </c>
      <c r="H7" s="76">
        <f t="shared" si="1"/>
        <v>0</v>
      </c>
      <c r="I7" s="76">
        <f t="shared" si="1"/>
        <v>0</v>
      </c>
      <c r="J7" s="76">
        <f>Pasivet!H48</f>
        <v>0</v>
      </c>
      <c r="K7" s="76">
        <f>Pasivet!H49</f>
        <v>7909160.3822899992</v>
      </c>
      <c r="L7" s="76">
        <f t="shared" si="1"/>
        <v>0</v>
      </c>
      <c r="M7" s="76">
        <f t="shared" si="1"/>
        <v>0</v>
      </c>
      <c r="N7" s="76">
        <f t="shared" si="0"/>
        <v>24667306.382289998</v>
      </c>
    </row>
    <row r="8" spans="2:14">
      <c r="B8" s="72"/>
      <c r="C8" s="75" t="s">
        <v>159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6">
        <f t="shared" si="0"/>
        <v>0</v>
      </c>
    </row>
    <row r="9" spans="2:14">
      <c r="B9" s="72"/>
      <c r="C9" s="77" t="s">
        <v>161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6">
        <f t="shared" si="0"/>
        <v>0</v>
      </c>
    </row>
    <row r="10" spans="2:14">
      <c r="B10" s="72"/>
      <c r="C10" s="75" t="s">
        <v>160</v>
      </c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6">
        <f t="shared" si="0"/>
        <v>0</v>
      </c>
    </row>
    <row r="11" spans="2:14">
      <c r="B11" s="72"/>
      <c r="C11" s="75" t="s">
        <v>162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>
        <f t="shared" si="0"/>
        <v>0</v>
      </c>
    </row>
    <row r="12" spans="2:14" ht="31.5">
      <c r="B12" s="72"/>
      <c r="C12" s="75" t="s">
        <v>158</v>
      </c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6">
        <f t="shared" si="0"/>
        <v>0</v>
      </c>
    </row>
    <row r="13" spans="2:14" ht="18.75" customHeight="1">
      <c r="B13" s="72"/>
      <c r="C13" s="77" t="s">
        <v>157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6">
        <f t="shared" si="0"/>
        <v>0</v>
      </c>
    </row>
    <row r="14" spans="2:14">
      <c r="B14" s="72"/>
      <c r="C14" s="77" t="s">
        <v>153</v>
      </c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6">
        <f t="shared" si="0"/>
        <v>0</v>
      </c>
    </row>
    <row r="15" spans="2:14" ht="31.5">
      <c r="B15" s="72"/>
      <c r="C15" s="75" t="s">
        <v>156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>
        <f t="shared" si="0"/>
        <v>0</v>
      </c>
    </row>
    <row r="16" spans="2:14">
      <c r="B16" s="72"/>
      <c r="C16" s="75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>
        <f t="shared" si="0"/>
        <v>0</v>
      </c>
    </row>
    <row r="17" spans="2:17" ht="31.5">
      <c r="B17" s="61" t="s">
        <v>91</v>
      </c>
      <c r="C17" s="75" t="s">
        <v>571</v>
      </c>
      <c r="D17" s="76">
        <f>SUM(D7:D16)</f>
        <v>16758146</v>
      </c>
      <c r="E17" s="76">
        <f t="shared" ref="E17:M17" si="2">SUM(E7:E16)</f>
        <v>0</v>
      </c>
      <c r="F17" s="76">
        <f t="shared" si="2"/>
        <v>0</v>
      </c>
      <c r="G17" s="76">
        <f t="shared" si="2"/>
        <v>0</v>
      </c>
      <c r="H17" s="76">
        <f t="shared" si="2"/>
        <v>0</v>
      </c>
      <c r="I17" s="76">
        <f t="shared" si="2"/>
        <v>0</v>
      </c>
      <c r="J17" s="76">
        <f>J7+K7-G16</f>
        <v>7909160.3822899992</v>
      </c>
      <c r="K17" s="76">
        <v>0</v>
      </c>
      <c r="L17" s="76">
        <f t="shared" si="2"/>
        <v>0</v>
      </c>
      <c r="M17" s="76">
        <f t="shared" si="2"/>
        <v>0</v>
      </c>
      <c r="N17" s="76">
        <f t="shared" si="0"/>
        <v>24667306.382289998</v>
      </c>
      <c r="P17" s="193"/>
    </row>
    <row r="18" spans="2:17">
      <c r="B18" s="72"/>
      <c r="C18" s="77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6">
        <f t="shared" si="0"/>
        <v>0</v>
      </c>
    </row>
    <row r="19" spans="2:17" ht="31.5">
      <c r="B19" s="61" t="s">
        <v>91</v>
      </c>
      <c r="C19" s="75" t="s">
        <v>572</v>
      </c>
      <c r="D19" s="76">
        <f>SUM(D17:D18)</f>
        <v>16758146</v>
      </c>
      <c r="E19" s="76">
        <f t="shared" ref="E19:M19" si="3">SUM(E17:E18)</f>
        <v>0</v>
      </c>
      <c r="F19" s="76">
        <f t="shared" si="3"/>
        <v>0</v>
      </c>
      <c r="G19" s="76">
        <f t="shared" si="3"/>
        <v>0</v>
      </c>
      <c r="H19" s="76">
        <f t="shared" si="3"/>
        <v>0</v>
      </c>
      <c r="I19" s="76">
        <f t="shared" si="3"/>
        <v>0</v>
      </c>
      <c r="J19" s="76">
        <f t="shared" si="3"/>
        <v>7909160.3822899992</v>
      </c>
      <c r="K19" s="76">
        <f t="shared" si="3"/>
        <v>0</v>
      </c>
      <c r="L19" s="76">
        <f t="shared" si="3"/>
        <v>0</v>
      </c>
      <c r="M19" s="76">
        <f t="shared" si="3"/>
        <v>0</v>
      </c>
      <c r="N19" s="76">
        <f t="shared" si="0"/>
        <v>24667306.382289998</v>
      </c>
    </row>
    <row r="20" spans="2:17">
      <c r="B20" s="72"/>
      <c r="C20" s="75" t="s">
        <v>162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6">
        <f t="shared" si="0"/>
        <v>0</v>
      </c>
    </row>
    <row r="21" spans="2:17">
      <c r="B21" s="72"/>
      <c r="C21" s="77" t="s">
        <v>161</v>
      </c>
      <c r="D21" s="78"/>
      <c r="E21" s="78"/>
      <c r="F21" s="78"/>
      <c r="G21" s="78"/>
      <c r="H21" s="78"/>
      <c r="I21" s="78"/>
      <c r="J21" s="78"/>
      <c r="K21" s="78">
        <f>Pasivet!G49</f>
        <v>2966429.3605650002</v>
      </c>
      <c r="L21" s="78"/>
      <c r="M21" s="78"/>
      <c r="N21" s="76">
        <f t="shared" si="0"/>
        <v>2966429.3605650002</v>
      </c>
    </row>
    <row r="22" spans="2:17">
      <c r="B22" s="72"/>
      <c r="C22" s="75" t="s">
        <v>160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6">
        <f t="shared" si="0"/>
        <v>0</v>
      </c>
    </row>
    <row r="23" spans="2:17">
      <c r="B23" s="72"/>
      <c r="C23" s="75" t="s">
        <v>159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>
        <f t="shared" si="0"/>
        <v>0</v>
      </c>
    </row>
    <row r="24" spans="2:17" ht="31.5">
      <c r="B24" s="72"/>
      <c r="C24" s="75" t="s">
        <v>158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6">
        <f t="shared" si="0"/>
        <v>0</v>
      </c>
    </row>
    <row r="25" spans="2:17">
      <c r="B25" s="72"/>
      <c r="C25" s="77" t="s">
        <v>157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6">
        <f t="shared" si="0"/>
        <v>0</v>
      </c>
    </row>
    <row r="26" spans="2:17">
      <c r="B26" s="72"/>
      <c r="C26" s="77" t="s">
        <v>153</v>
      </c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6">
        <f t="shared" si="0"/>
        <v>0</v>
      </c>
    </row>
    <row r="27" spans="2:17" ht="31.5">
      <c r="B27" s="72"/>
      <c r="C27" s="75" t="s">
        <v>156</v>
      </c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>
        <f t="shared" si="0"/>
        <v>0</v>
      </c>
    </row>
    <row r="28" spans="2:17" ht="18">
      <c r="B28" s="61" t="s">
        <v>91</v>
      </c>
      <c r="C28" s="75" t="s">
        <v>573</v>
      </c>
      <c r="D28" s="76">
        <f>SUM(D19:D27)</f>
        <v>16758146</v>
      </c>
      <c r="E28" s="76">
        <f t="shared" ref="E28:M28" si="4">SUM(E19:E27)</f>
        <v>0</v>
      </c>
      <c r="F28" s="76">
        <f t="shared" si="4"/>
        <v>0</v>
      </c>
      <c r="G28" s="76">
        <f t="shared" si="4"/>
        <v>0</v>
      </c>
      <c r="H28" s="76">
        <f t="shared" si="4"/>
        <v>0</v>
      </c>
      <c r="I28" s="76">
        <f t="shared" si="4"/>
        <v>0</v>
      </c>
      <c r="J28" s="76">
        <f t="shared" si="4"/>
        <v>7909160.3822899992</v>
      </c>
      <c r="K28" s="76">
        <f t="shared" si="4"/>
        <v>2966429.3605650002</v>
      </c>
      <c r="L28" s="76">
        <f t="shared" si="4"/>
        <v>0</v>
      </c>
      <c r="M28" s="76">
        <f t="shared" si="4"/>
        <v>0</v>
      </c>
      <c r="N28" s="76">
        <f t="shared" si="0"/>
        <v>27633735.742854998</v>
      </c>
      <c r="P28" s="193"/>
      <c r="Q28" s="193"/>
    </row>
    <row r="29" spans="2:17">
      <c r="P29" s="193"/>
    </row>
    <row r="30" spans="2:17">
      <c r="J30" s="17" t="s">
        <v>536</v>
      </c>
    </row>
    <row r="31" spans="2:17">
      <c r="P31" s="193"/>
    </row>
  </sheetData>
  <mergeCells count="1">
    <mergeCell ref="C2:N2"/>
  </mergeCells>
  <printOptions horizontalCentered="1"/>
  <pageMargins left="0" right="0" top="0.196850393700787" bottom="0" header="0.31496062992126" footer="0.31496062992126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5"/>
  <sheetViews>
    <sheetView topLeftCell="A37" workbookViewId="0">
      <selection activeCell="P56" sqref="P56"/>
    </sheetView>
  </sheetViews>
  <sheetFormatPr defaultColWidth="4.7109375" defaultRowHeight="12.75"/>
  <cols>
    <col min="1" max="1" width="1.5703125" style="200" customWidth="1"/>
    <col min="2" max="2" width="1.7109375" style="200" customWidth="1"/>
    <col min="3" max="3" width="8.5703125" style="200" customWidth="1"/>
    <col min="4" max="4" width="3.5703125" style="200" customWidth="1"/>
    <col min="5" max="5" width="13.7109375" style="200" customWidth="1"/>
    <col min="6" max="7" width="8.7109375" style="200" customWidth="1"/>
    <col min="8" max="8" width="9.28515625" style="200" customWidth="1"/>
    <col min="9" max="9" width="29" style="200" customWidth="1"/>
    <col min="10" max="10" width="1.85546875" style="200" customWidth="1"/>
    <col min="11" max="12" width="5.140625" style="200" customWidth="1"/>
    <col min="13" max="16384" width="4.7109375" style="200"/>
  </cols>
  <sheetData>
    <row r="2" spans="2:13">
      <c r="B2" s="434" t="s">
        <v>12</v>
      </c>
      <c r="C2" s="435"/>
      <c r="D2" s="435"/>
      <c r="E2" s="435"/>
      <c r="F2" s="435"/>
      <c r="G2" s="435"/>
      <c r="H2" s="435"/>
      <c r="I2" s="435"/>
      <c r="J2" s="435"/>
      <c r="K2" s="436"/>
    </row>
    <row r="3" spans="2:13">
      <c r="B3" s="226"/>
      <c r="C3" s="227"/>
      <c r="D3" s="227"/>
      <c r="E3" s="227"/>
      <c r="F3" s="227"/>
      <c r="G3" s="227"/>
      <c r="H3" s="227"/>
      <c r="I3" s="227"/>
      <c r="J3" s="227"/>
      <c r="K3" s="228"/>
    </row>
    <row r="4" spans="2:13">
      <c r="B4" s="217"/>
      <c r="C4" s="201"/>
      <c r="D4" s="202" t="s">
        <v>316</v>
      </c>
      <c r="E4" s="202"/>
      <c r="F4" s="229" t="s">
        <v>301</v>
      </c>
      <c r="G4" s="202"/>
      <c r="H4" s="202"/>
      <c r="I4" s="202"/>
      <c r="J4" s="202"/>
      <c r="K4" s="203"/>
    </row>
    <row r="5" spans="2:13">
      <c r="B5" s="217"/>
      <c r="C5" s="204"/>
      <c r="D5" s="205" t="s">
        <v>317</v>
      </c>
      <c r="E5" s="205"/>
      <c r="F5" s="205"/>
      <c r="G5" s="205"/>
      <c r="H5" s="205"/>
      <c r="I5" s="205"/>
      <c r="J5" s="205"/>
      <c r="K5" s="206"/>
    </row>
    <row r="6" spans="2:13">
      <c r="B6" s="217"/>
      <c r="C6" s="207"/>
      <c r="D6" s="208" t="s">
        <v>318</v>
      </c>
      <c r="E6" s="208"/>
      <c r="F6" s="208"/>
      <c r="G6" s="208"/>
      <c r="H6" s="208"/>
      <c r="I6" s="208"/>
      <c r="J6" s="208"/>
      <c r="K6" s="209"/>
    </row>
    <row r="7" spans="2:13">
      <c r="B7" s="217"/>
      <c r="C7" s="201"/>
      <c r="D7" s="210" t="s">
        <v>303</v>
      </c>
      <c r="E7" s="211"/>
      <c r="F7" s="211"/>
      <c r="G7" s="211"/>
      <c r="H7" s="211"/>
      <c r="I7" s="211"/>
      <c r="J7" s="211"/>
      <c r="K7" s="212"/>
    </row>
    <row r="8" spans="2:13" ht="11.25" customHeight="1">
      <c r="B8" s="217"/>
      <c r="C8" s="217"/>
      <c r="D8" s="230" t="s">
        <v>304</v>
      </c>
      <c r="E8" s="213"/>
      <c r="F8" s="213"/>
      <c r="G8" s="213"/>
      <c r="H8" s="213"/>
      <c r="I8" s="213"/>
      <c r="J8" s="213"/>
      <c r="K8" s="214"/>
      <c r="M8" s="200" t="s">
        <v>295</v>
      </c>
    </row>
    <row r="9" spans="2:13" ht="11.25" customHeight="1">
      <c r="B9" s="217"/>
      <c r="C9" s="217"/>
      <c r="D9" s="230" t="s">
        <v>305</v>
      </c>
      <c r="E9" s="213"/>
      <c r="F9" s="213"/>
      <c r="G9" s="213"/>
      <c r="H9" s="213"/>
      <c r="I9" s="213"/>
      <c r="J9" s="213"/>
      <c r="K9" s="214"/>
    </row>
    <row r="10" spans="2:13" ht="11.25" customHeight="1">
      <c r="B10" s="217"/>
      <c r="C10" s="231" t="s">
        <v>306</v>
      </c>
      <c r="D10" s="232"/>
      <c r="E10" s="213"/>
      <c r="F10" s="213"/>
      <c r="G10" s="213"/>
      <c r="H10" s="213"/>
      <c r="I10" s="213"/>
      <c r="J10" s="213"/>
      <c r="K10" s="214"/>
    </row>
    <row r="11" spans="2:13" ht="11.25" customHeight="1">
      <c r="B11" s="217"/>
      <c r="C11" s="217"/>
      <c r="D11" s="213" t="s">
        <v>24</v>
      </c>
      <c r="E11" s="213"/>
      <c r="F11" s="213"/>
      <c r="G11" s="213"/>
      <c r="H11" s="213"/>
      <c r="I11" s="213"/>
      <c r="J11" s="213"/>
      <c r="K11" s="214"/>
    </row>
    <row r="12" spans="2:13" ht="11.25" customHeight="1">
      <c r="B12" s="217"/>
      <c r="C12" s="217"/>
      <c r="D12" s="213" t="s">
        <v>25</v>
      </c>
      <c r="E12" s="213"/>
      <c r="F12" s="213"/>
      <c r="G12" s="213"/>
      <c r="H12" s="213"/>
      <c r="I12" s="213"/>
      <c r="J12" s="213"/>
      <c r="K12" s="214"/>
    </row>
    <row r="13" spans="2:13" ht="11.25" customHeight="1">
      <c r="B13" s="217"/>
      <c r="C13" s="233"/>
      <c r="D13" s="215" t="s">
        <v>26</v>
      </c>
      <c r="E13" s="215"/>
      <c r="F13" s="215"/>
      <c r="G13" s="215"/>
      <c r="H13" s="215"/>
      <c r="I13" s="215"/>
      <c r="J13" s="215"/>
      <c r="K13" s="216"/>
    </row>
    <row r="14" spans="2:13" ht="11.25" customHeight="1">
      <c r="B14" s="217"/>
      <c r="C14" s="213"/>
      <c r="D14" s="213"/>
      <c r="E14" s="213"/>
      <c r="F14" s="213"/>
      <c r="G14" s="213"/>
      <c r="H14" s="213"/>
      <c r="I14" s="213"/>
      <c r="J14" s="213"/>
      <c r="K14" s="214"/>
    </row>
    <row r="15" spans="2:13">
      <c r="B15" s="217"/>
      <c r="C15" s="218"/>
      <c r="D15" s="234" t="s">
        <v>27</v>
      </c>
      <c r="E15" s="213"/>
      <c r="F15" s="235" t="s">
        <v>28</v>
      </c>
      <c r="G15" s="213"/>
      <c r="H15" s="213"/>
      <c r="I15" s="213"/>
      <c r="J15" s="213"/>
      <c r="K15" s="214"/>
    </row>
    <row r="16" spans="2:13">
      <c r="B16" s="217"/>
      <c r="C16" s="236"/>
      <c r="D16" s="219"/>
      <c r="E16" s="213"/>
      <c r="F16" s="213"/>
      <c r="G16" s="213"/>
      <c r="H16" s="213"/>
      <c r="I16" s="213"/>
      <c r="J16" s="213"/>
      <c r="K16" s="214"/>
    </row>
    <row r="17" spans="2:11" ht="10.5" customHeight="1">
      <c r="B17" s="217"/>
      <c r="C17" s="237">
        <v>1</v>
      </c>
      <c r="D17" s="213" t="s">
        <v>307</v>
      </c>
      <c r="E17" s="213"/>
      <c r="F17" s="213"/>
      <c r="G17" s="213"/>
      <c r="H17" s="213"/>
      <c r="I17" s="213"/>
      <c r="J17" s="213"/>
      <c r="K17" s="214"/>
    </row>
    <row r="18" spans="2:11" ht="10.5" customHeight="1">
      <c r="B18" s="217"/>
      <c r="C18" s="237">
        <v>2</v>
      </c>
      <c r="D18" s="219" t="s">
        <v>192</v>
      </c>
      <c r="E18" s="213"/>
      <c r="F18" s="213"/>
      <c r="G18" s="213"/>
      <c r="H18" s="213"/>
      <c r="I18" s="213"/>
      <c r="J18" s="213"/>
      <c r="K18" s="214"/>
    </row>
    <row r="19" spans="2:11" ht="10.5" customHeight="1">
      <c r="B19" s="217"/>
      <c r="C19" s="219">
        <v>3</v>
      </c>
      <c r="D19" s="219" t="s">
        <v>193</v>
      </c>
      <c r="E19" s="213"/>
      <c r="F19" s="213"/>
      <c r="G19" s="213"/>
      <c r="H19" s="213"/>
      <c r="I19" s="213"/>
      <c r="J19" s="213"/>
      <c r="K19" s="214"/>
    </row>
    <row r="20" spans="2:11" ht="10.5" customHeight="1">
      <c r="B20" s="217"/>
      <c r="C20" s="219">
        <v>4</v>
      </c>
      <c r="D20" s="219" t="s">
        <v>194</v>
      </c>
      <c r="E20" s="213"/>
      <c r="F20" s="213"/>
      <c r="G20" s="213"/>
      <c r="H20" s="213"/>
      <c r="I20" s="213"/>
      <c r="J20" s="213"/>
      <c r="K20" s="214"/>
    </row>
    <row r="21" spans="2:11" ht="10.5" customHeight="1">
      <c r="B21" s="217"/>
      <c r="C21" s="219"/>
      <c r="D21" s="213" t="s">
        <v>195</v>
      </c>
      <c r="E21" s="213"/>
      <c r="F21" s="213"/>
      <c r="G21" s="213"/>
      <c r="H21" s="213"/>
      <c r="I21" s="213"/>
      <c r="J21" s="213"/>
      <c r="K21" s="214"/>
    </row>
    <row r="22" spans="2:11" ht="10.5" customHeight="1">
      <c r="B22" s="217"/>
      <c r="C22" s="219" t="s">
        <v>173</v>
      </c>
      <c r="D22" s="219"/>
      <c r="E22" s="213"/>
      <c r="F22" s="213"/>
      <c r="G22" s="213"/>
      <c r="H22" s="213"/>
      <c r="I22" s="213"/>
      <c r="J22" s="213"/>
      <c r="K22" s="214"/>
    </row>
    <row r="23" spans="2:11" ht="10.5" customHeight="1">
      <c r="B23" s="217"/>
      <c r="C23" s="219"/>
      <c r="D23" s="213" t="s">
        <v>196</v>
      </c>
      <c r="E23" s="213"/>
      <c r="F23" s="213"/>
      <c r="G23" s="213"/>
      <c r="H23" s="213"/>
      <c r="I23" s="213"/>
      <c r="J23" s="213"/>
      <c r="K23" s="214"/>
    </row>
    <row r="24" spans="2:11" ht="10.5" customHeight="1">
      <c r="B24" s="217"/>
      <c r="C24" s="219" t="s">
        <v>197</v>
      </c>
      <c r="D24" s="219"/>
      <c r="E24" s="213"/>
      <c r="F24" s="213"/>
      <c r="G24" s="213"/>
      <c r="H24" s="213"/>
      <c r="I24" s="213"/>
      <c r="J24" s="213"/>
      <c r="K24" s="214"/>
    </row>
    <row r="25" spans="2:11" ht="10.5" customHeight="1">
      <c r="B25" s="217"/>
      <c r="C25" s="219"/>
      <c r="D25" s="213" t="s">
        <v>198</v>
      </c>
      <c r="E25" s="213"/>
      <c r="F25" s="213"/>
      <c r="G25" s="213"/>
      <c r="H25" s="213"/>
      <c r="I25" s="213"/>
      <c r="J25" s="213"/>
      <c r="K25" s="214"/>
    </row>
    <row r="26" spans="2:11" ht="10.5" customHeight="1">
      <c r="B26" s="217"/>
      <c r="C26" s="219" t="s">
        <v>174</v>
      </c>
      <c r="D26" s="219"/>
      <c r="E26" s="213"/>
      <c r="F26" s="213"/>
      <c r="G26" s="213"/>
      <c r="H26" s="213"/>
      <c r="I26" s="213"/>
      <c r="J26" s="213"/>
      <c r="K26" s="214"/>
    </row>
    <row r="27" spans="2:11" ht="10.5" customHeight="1">
      <c r="B27" s="217"/>
      <c r="C27" s="219"/>
      <c r="D27" s="219" t="s">
        <v>199</v>
      </c>
      <c r="E27" s="213"/>
      <c r="F27" s="213"/>
      <c r="G27" s="213"/>
      <c r="H27" s="213"/>
      <c r="I27" s="213"/>
      <c r="J27" s="213"/>
      <c r="K27" s="214"/>
    </row>
    <row r="28" spans="2:11" ht="10.5" customHeight="1">
      <c r="B28" s="217"/>
      <c r="C28" s="219" t="s">
        <v>175</v>
      </c>
      <c r="D28" s="219"/>
      <c r="E28" s="213"/>
      <c r="F28" s="213"/>
      <c r="G28" s="213"/>
      <c r="H28" s="213"/>
      <c r="I28" s="213"/>
      <c r="J28" s="213"/>
      <c r="K28" s="214"/>
    </row>
    <row r="29" spans="2:11" ht="10.5" customHeight="1">
      <c r="B29" s="217"/>
      <c r="C29" s="213" t="s">
        <v>176</v>
      </c>
      <c r="D29" s="219"/>
      <c r="E29" s="213"/>
      <c r="F29" s="213"/>
      <c r="G29" s="213"/>
      <c r="H29" s="213"/>
      <c r="I29" s="213"/>
      <c r="J29" s="213"/>
      <c r="K29" s="214"/>
    </row>
    <row r="30" spans="2:11" ht="10.5" customHeight="1">
      <c r="B30" s="217"/>
      <c r="C30" s="219"/>
      <c r="D30" s="219" t="s">
        <v>200</v>
      </c>
      <c r="E30" s="213"/>
      <c r="F30" s="213"/>
      <c r="G30" s="213"/>
      <c r="H30" s="213"/>
      <c r="I30" s="213"/>
      <c r="J30" s="213"/>
      <c r="K30" s="214"/>
    </row>
    <row r="31" spans="2:11" ht="10.5" customHeight="1">
      <c r="B31" s="217"/>
      <c r="C31" s="213" t="s">
        <v>177</v>
      </c>
      <c r="D31" s="219"/>
      <c r="E31" s="213"/>
      <c r="F31" s="213"/>
      <c r="G31" s="213"/>
      <c r="H31" s="213"/>
      <c r="I31" s="213"/>
      <c r="J31" s="213"/>
      <c r="K31" s="214"/>
    </row>
    <row r="32" spans="2:11" ht="10.5" customHeight="1">
      <c r="B32" s="217"/>
      <c r="C32" s="219"/>
      <c r="D32" s="219" t="s">
        <v>201</v>
      </c>
      <c r="E32" s="213"/>
      <c r="F32" s="213"/>
      <c r="G32" s="213"/>
      <c r="H32" s="213"/>
      <c r="I32" s="213"/>
      <c r="J32" s="213"/>
      <c r="K32" s="214"/>
    </row>
    <row r="33" spans="2:11" ht="10.5" customHeight="1">
      <c r="B33" s="217"/>
      <c r="C33" s="213" t="s">
        <v>178</v>
      </c>
      <c r="D33" s="219"/>
      <c r="E33" s="213"/>
      <c r="F33" s="213"/>
      <c r="G33" s="213"/>
      <c r="H33" s="213"/>
      <c r="I33" s="213"/>
      <c r="J33" s="213"/>
      <c r="K33" s="214"/>
    </row>
    <row r="34" spans="2:11" ht="10.5" customHeight="1">
      <c r="B34" s="217"/>
      <c r="C34" s="219" t="s">
        <v>179</v>
      </c>
      <c r="D34" s="219" t="s">
        <v>180</v>
      </c>
      <c r="E34" s="213"/>
      <c r="F34" s="213"/>
      <c r="G34" s="213"/>
      <c r="H34" s="213"/>
      <c r="I34" s="213"/>
      <c r="J34" s="213"/>
      <c r="K34" s="214"/>
    </row>
    <row r="35" spans="2:11" ht="10.5" customHeight="1">
      <c r="B35" s="217"/>
      <c r="C35" s="219"/>
      <c r="D35" s="213" t="s">
        <v>181</v>
      </c>
      <c r="E35" s="213"/>
      <c r="F35" s="213"/>
      <c r="G35" s="213"/>
      <c r="H35" s="213"/>
      <c r="I35" s="213"/>
      <c r="J35" s="213"/>
      <c r="K35" s="214"/>
    </row>
    <row r="36" spans="2:11" ht="10.5" customHeight="1">
      <c r="B36" s="217"/>
      <c r="C36" s="219"/>
      <c r="D36" s="213" t="s">
        <v>182</v>
      </c>
      <c r="E36" s="213"/>
      <c r="F36" s="213"/>
      <c r="G36" s="213"/>
      <c r="H36" s="213"/>
      <c r="I36" s="213"/>
      <c r="J36" s="213"/>
      <c r="K36" s="214"/>
    </row>
    <row r="37" spans="2:11" ht="10.5" customHeight="1">
      <c r="B37" s="217"/>
      <c r="C37" s="219"/>
      <c r="D37" s="213" t="s">
        <v>183</v>
      </c>
      <c r="E37" s="213"/>
      <c r="F37" s="213"/>
      <c r="G37" s="213"/>
      <c r="H37" s="213"/>
      <c r="I37" s="213"/>
      <c r="J37" s="213"/>
      <c r="K37" s="214"/>
    </row>
    <row r="38" spans="2:11" ht="10.5" customHeight="1">
      <c r="B38" s="217"/>
      <c r="C38" s="219"/>
      <c r="D38" s="213" t="s">
        <v>184</v>
      </c>
      <c r="E38" s="213"/>
      <c r="F38" s="213"/>
      <c r="G38" s="213"/>
      <c r="H38" s="213"/>
      <c r="I38" s="213"/>
      <c r="J38" s="213"/>
      <c r="K38" s="214"/>
    </row>
    <row r="39" spans="2:11" ht="10.5" customHeight="1">
      <c r="B39" s="217"/>
      <c r="C39" s="219"/>
      <c r="D39" s="213" t="s">
        <v>185</v>
      </c>
      <c r="E39" s="213"/>
      <c r="F39" s="213"/>
      <c r="G39" s="213"/>
      <c r="H39" s="213"/>
      <c r="I39" s="213"/>
      <c r="J39" s="213"/>
      <c r="K39" s="214"/>
    </row>
    <row r="40" spans="2:11" ht="10.5" customHeight="1">
      <c r="B40" s="217"/>
      <c r="C40" s="219"/>
      <c r="D40" s="213" t="s">
        <v>186</v>
      </c>
      <c r="E40" s="213"/>
      <c r="F40" s="213"/>
      <c r="G40" s="213"/>
      <c r="H40" s="213"/>
      <c r="I40" s="213"/>
      <c r="J40" s="213"/>
      <c r="K40" s="214"/>
    </row>
    <row r="41" spans="2:11" ht="10.5" customHeight="1">
      <c r="B41" s="217"/>
      <c r="C41" s="219"/>
      <c r="D41" s="219"/>
      <c r="E41" s="213"/>
      <c r="F41" s="213"/>
      <c r="G41" s="213"/>
      <c r="H41" s="213"/>
      <c r="I41" s="213"/>
      <c r="J41" s="213"/>
      <c r="K41" s="214"/>
    </row>
    <row r="42" spans="2:11">
      <c r="B42" s="217"/>
      <c r="C42" s="218"/>
      <c r="D42" s="234" t="s">
        <v>29</v>
      </c>
      <c r="E42" s="213"/>
      <c r="F42" s="235" t="s">
        <v>30</v>
      </c>
      <c r="G42" s="213"/>
      <c r="H42" s="213"/>
      <c r="I42" s="213"/>
      <c r="J42" s="213"/>
      <c r="K42" s="214"/>
    </row>
    <row r="43" spans="2:11">
      <c r="B43" s="217"/>
      <c r="C43" s="219"/>
      <c r="D43" s="219"/>
      <c r="E43" s="213"/>
      <c r="F43" s="213"/>
      <c r="G43" s="213"/>
      <c r="H43" s="213"/>
      <c r="I43" s="213"/>
      <c r="J43" s="213"/>
      <c r="K43" s="214"/>
    </row>
    <row r="44" spans="2:11" ht="12" customHeight="1">
      <c r="B44" s="217"/>
      <c r="C44" s="219"/>
      <c r="D44" s="219" t="s">
        <v>308</v>
      </c>
      <c r="E44" s="213"/>
      <c r="F44" s="213"/>
      <c r="G44" s="213"/>
      <c r="H44" s="213"/>
      <c r="I44" s="213"/>
      <c r="J44" s="213"/>
      <c r="K44" s="214"/>
    </row>
    <row r="45" spans="2:11" ht="12" customHeight="1">
      <c r="B45" s="217"/>
      <c r="C45" s="219"/>
      <c r="D45" s="213" t="s">
        <v>309</v>
      </c>
      <c r="E45" s="213"/>
      <c r="F45" s="213"/>
      <c r="G45" s="213"/>
      <c r="H45" s="213"/>
      <c r="I45" s="213"/>
      <c r="J45" s="238" t="s">
        <v>310</v>
      </c>
      <c r="K45" s="238"/>
    </row>
    <row r="46" spans="2:11" ht="12" customHeight="1">
      <c r="B46" s="217"/>
      <c r="C46" s="219"/>
      <c r="D46" s="219" t="s">
        <v>187</v>
      </c>
      <c r="E46" s="213"/>
      <c r="F46" s="213"/>
      <c r="G46" s="213"/>
      <c r="H46" s="213"/>
      <c r="I46" s="213"/>
      <c r="J46" s="213"/>
      <c r="K46" s="214"/>
    </row>
    <row r="47" spans="2:11" ht="12" customHeight="1">
      <c r="B47" s="217"/>
      <c r="C47" s="219" t="s">
        <v>202</v>
      </c>
      <c r="D47" s="219"/>
      <c r="E47" s="213"/>
      <c r="F47" s="213"/>
      <c r="G47" s="213"/>
      <c r="H47" s="213"/>
      <c r="I47" s="213"/>
      <c r="J47" s="213"/>
      <c r="K47" s="214"/>
    </row>
    <row r="48" spans="2:11" ht="12" customHeight="1">
      <c r="B48" s="217"/>
      <c r="C48" s="219"/>
      <c r="D48" s="219" t="s">
        <v>188</v>
      </c>
      <c r="E48" s="213"/>
      <c r="F48" s="213"/>
      <c r="G48" s="213"/>
      <c r="H48" s="213"/>
      <c r="I48" s="213"/>
      <c r="J48" s="213"/>
      <c r="K48" s="214"/>
    </row>
    <row r="49" spans="2:11" ht="12" customHeight="1">
      <c r="B49" s="217"/>
      <c r="C49" s="219" t="s">
        <v>203</v>
      </c>
      <c r="D49" s="219"/>
      <c r="E49" s="213"/>
      <c r="F49" s="213"/>
      <c r="G49" s="213"/>
      <c r="H49" s="213"/>
      <c r="I49" s="213"/>
      <c r="J49" s="213"/>
      <c r="K49" s="214"/>
    </row>
    <row r="50" spans="2:11" ht="12" customHeight="1">
      <c r="B50" s="217"/>
      <c r="C50" s="219"/>
      <c r="D50" s="219" t="s">
        <v>189</v>
      </c>
      <c r="E50" s="213"/>
      <c r="F50" s="213"/>
      <c r="G50" s="213"/>
      <c r="H50" s="213"/>
      <c r="I50" s="213"/>
      <c r="J50" s="213"/>
      <c r="K50" s="214"/>
    </row>
    <row r="51" spans="2:11" ht="12" customHeight="1">
      <c r="B51" s="217"/>
      <c r="C51" s="219" t="s">
        <v>204</v>
      </c>
      <c r="D51" s="219"/>
      <c r="E51" s="214"/>
      <c r="F51" s="213"/>
      <c r="G51" s="213"/>
      <c r="H51" s="213"/>
      <c r="I51" s="213"/>
      <c r="J51" s="213"/>
      <c r="K51" s="214"/>
    </row>
    <row r="52" spans="2:11" ht="12" customHeight="1">
      <c r="B52" s="217"/>
      <c r="C52" s="219"/>
      <c r="D52" s="219" t="s">
        <v>232</v>
      </c>
      <c r="E52" s="214"/>
      <c r="F52" s="213"/>
      <c r="G52" s="213"/>
      <c r="H52" s="213"/>
      <c r="I52" s="213"/>
      <c r="J52" s="213"/>
      <c r="K52" s="214"/>
    </row>
    <row r="53" spans="2:11" ht="12" customHeight="1">
      <c r="B53" s="217"/>
      <c r="C53" s="219" t="s">
        <v>233</v>
      </c>
      <c r="D53" s="219"/>
      <c r="E53" s="214"/>
      <c r="F53" s="213"/>
      <c r="G53" s="213"/>
      <c r="H53" s="213"/>
      <c r="I53" s="213"/>
      <c r="J53" s="213"/>
      <c r="K53" s="214"/>
    </row>
    <row r="54" spans="2:11" ht="12" customHeight="1">
      <c r="B54" s="217"/>
      <c r="C54" s="219" t="s">
        <v>234</v>
      </c>
      <c r="D54" s="219"/>
      <c r="E54" s="214"/>
      <c r="F54" s="213"/>
      <c r="G54" s="213"/>
      <c r="H54" s="213"/>
      <c r="I54" s="213"/>
      <c r="J54" s="213"/>
      <c r="K54" s="214"/>
    </row>
    <row r="55" spans="2:11" ht="12" customHeight="1">
      <c r="B55" s="217"/>
      <c r="C55" s="219"/>
      <c r="D55" s="219" t="s">
        <v>311</v>
      </c>
      <c r="E55" s="214"/>
      <c r="F55" s="213"/>
      <c r="G55" s="213"/>
      <c r="H55" s="213"/>
      <c r="I55" s="213"/>
      <c r="J55" s="213"/>
      <c r="K55" s="214"/>
    </row>
    <row r="56" spans="2:11" ht="12" customHeight="1">
      <c r="B56" s="217"/>
      <c r="C56" s="219"/>
      <c r="D56" s="219" t="s">
        <v>190</v>
      </c>
      <c r="E56" s="214"/>
      <c r="F56" s="213"/>
      <c r="G56" s="213"/>
      <c r="H56" s="213"/>
      <c r="I56" s="213"/>
      <c r="J56" s="213"/>
      <c r="K56" s="214"/>
    </row>
    <row r="57" spans="2:11" ht="12" customHeight="1">
      <c r="B57" s="217"/>
      <c r="C57" s="219"/>
      <c r="D57" s="219" t="s">
        <v>312</v>
      </c>
      <c r="E57" s="214"/>
      <c r="F57" s="213"/>
      <c r="G57" s="213"/>
      <c r="H57" s="213"/>
      <c r="I57" s="213"/>
      <c r="J57" s="213"/>
      <c r="K57" s="214"/>
    </row>
    <row r="58" spans="2:11" ht="12" customHeight="1">
      <c r="B58" s="217"/>
      <c r="C58" s="219"/>
      <c r="D58" s="219" t="s">
        <v>231</v>
      </c>
      <c r="E58" s="214"/>
      <c r="F58" s="213"/>
      <c r="G58" s="213"/>
      <c r="H58" s="213"/>
      <c r="I58" s="213"/>
      <c r="J58" s="213"/>
      <c r="K58" s="214"/>
    </row>
    <row r="59" spans="2:11" ht="12" customHeight="1">
      <c r="B59" s="217"/>
      <c r="C59" s="219" t="s">
        <v>313</v>
      </c>
      <c r="D59" s="219"/>
      <c r="E59" s="214"/>
      <c r="F59" s="213"/>
      <c r="G59" s="213"/>
      <c r="H59" s="213"/>
      <c r="I59" s="213"/>
      <c r="J59" s="213"/>
      <c r="K59" s="214"/>
    </row>
    <row r="60" spans="2:11">
      <c r="B60" s="220"/>
      <c r="C60" s="221"/>
      <c r="D60" s="213" t="s">
        <v>314</v>
      </c>
      <c r="E60" s="221"/>
      <c r="F60" s="221"/>
      <c r="G60" s="221"/>
      <c r="H60" s="221"/>
      <c r="I60" s="221" t="s">
        <v>315</v>
      </c>
      <c r="J60" s="221"/>
      <c r="K60" s="222"/>
    </row>
    <row r="61" spans="2:11">
      <c r="B61" s="220"/>
      <c r="C61" s="221"/>
      <c r="D61" s="213" t="s">
        <v>545</v>
      </c>
      <c r="E61" s="221"/>
      <c r="F61" s="221"/>
      <c r="G61" s="221"/>
      <c r="H61" s="221"/>
      <c r="I61" s="221" t="s">
        <v>536</v>
      </c>
      <c r="J61" s="221"/>
      <c r="K61" s="222"/>
    </row>
    <row r="62" spans="2:11">
      <c r="B62" s="223"/>
      <c r="C62" s="224"/>
      <c r="D62" s="224" t="s">
        <v>546</v>
      </c>
      <c r="E62" s="224"/>
      <c r="F62" s="224"/>
      <c r="G62" s="224"/>
      <c r="H62" s="224"/>
      <c r="I62" s="224"/>
      <c r="J62" s="224"/>
      <c r="K62" s="225"/>
    </row>
    <row r="65" spans="9:9">
      <c r="I65" s="200" t="s">
        <v>295</v>
      </c>
    </row>
  </sheetData>
  <mergeCells count="1">
    <mergeCell ref="B2:K2"/>
  </mergeCells>
  <printOptions horizontalCentered="1"/>
  <pageMargins left="0.7" right="0.4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1"/>
  <sheetViews>
    <sheetView topLeftCell="A360" workbookViewId="0">
      <selection activeCell="N378" sqref="N378"/>
    </sheetView>
  </sheetViews>
  <sheetFormatPr defaultRowHeight="12.75"/>
  <cols>
    <col min="1" max="7" width="9.140625" style="320"/>
    <col min="8" max="8" width="11.5703125" style="320" customWidth="1"/>
    <col min="9" max="9" width="11.28515625" style="320" customWidth="1"/>
    <col min="10" max="10" width="10.140625" style="320" bestFit="1" customWidth="1"/>
    <col min="11" max="16384" width="9.140625" style="320"/>
  </cols>
  <sheetData>
    <row r="1" spans="1:9">
      <c r="A1" s="318" t="s">
        <v>297</v>
      </c>
      <c r="B1" s="319" t="s">
        <v>319</v>
      </c>
      <c r="C1" s="266"/>
      <c r="D1" s="266"/>
      <c r="E1" s="266"/>
      <c r="F1" s="266"/>
      <c r="G1" s="267"/>
      <c r="H1" s="267"/>
      <c r="I1" s="266"/>
    </row>
    <row r="2" spans="1:9">
      <c r="A2" s="199"/>
      <c r="B2" s="266"/>
      <c r="C2" s="266"/>
      <c r="D2" s="266"/>
      <c r="E2" s="266"/>
      <c r="F2" s="266"/>
      <c r="G2" s="267"/>
      <c r="H2" s="267"/>
      <c r="I2" s="266"/>
    </row>
    <row r="3" spans="1:9">
      <c r="A3" s="288" t="s">
        <v>3</v>
      </c>
      <c r="B3" s="280" t="s">
        <v>320</v>
      </c>
      <c r="C3" s="280"/>
      <c r="D3" s="280"/>
      <c r="E3" s="266"/>
      <c r="F3" s="266"/>
      <c r="G3" s="266"/>
      <c r="H3" s="266"/>
      <c r="I3" s="266"/>
    </row>
    <row r="4" spans="1:9">
      <c r="A4" s="288"/>
      <c r="B4" s="280"/>
      <c r="C4" s="280"/>
      <c r="D4" s="280"/>
      <c r="E4" s="266"/>
      <c r="F4" s="266"/>
      <c r="G4" s="266"/>
      <c r="H4" s="266"/>
      <c r="I4" s="266"/>
    </row>
    <row r="5" spans="1:9">
      <c r="A5" s="198">
        <v>1</v>
      </c>
      <c r="B5" s="245" t="s">
        <v>8</v>
      </c>
      <c r="C5" s="287"/>
      <c r="D5" s="266"/>
      <c r="E5" s="266"/>
      <c r="F5" s="266"/>
      <c r="G5" s="266"/>
      <c r="H5" s="266"/>
      <c r="I5" s="266"/>
    </row>
    <row r="6" spans="1:9">
      <c r="A6" s="198"/>
      <c r="B6" s="245"/>
      <c r="C6" s="287"/>
      <c r="D6" s="266"/>
      <c r="E6" s="266"/>
      <c r="F6" s="266"/>
      <c r="G6" s="266"/>
      <c r="H6" s="266"/>
      <c r="I6" s="266"/>
    </row>
    <row r="7" spans="1:9">
      <c r="A7" s="199"/>
      <c r="B7" s="321" t="s">
        <v>9</v>
      </c>
      <c r="C7" s="267"/>
      <c r="D7" s="267"/>
      <c r="E7" s="267"/>
      <c r="F7" s="267"/>
      <c r="G7" s="267"/>
      <c r="H7" s="267"/>
      <c r="I7" s="266"/>
    </row>
    <row r="8" spans="1:9">
      <c r="A8" s="440" t="s">
        <v>2</v>
      </c>
      <c r="B8" s="440" t="s">
        <v>321</v>
      </c>
      <c r="C8" s="440"/>
      <c r="D8" s="440" t="s">
        <v>322</v>
      </c>
      <c r="E8" s="440" t="s">
        <v>323</v>
      </c>
      <c r="F8" s="440"/>
      <c r="G8" s="322" t="s">
        <v>324</v>
      </c>
      <c r="H8" s="322" t="s">
        <v>325</v>
      </c>
      <c r="I8" s="322" t="s">
        <v>324</v>
      </c>
    </row>
    <row r="9" spans="1:9">
      <c r="A9" s="440"/>
      <c r="B9" s="440"/>
      <c r="C9" s="440"/>
      <c r="D9" s="440"/>
      <c r="E9" s="440"/>
      <c r="F9" s="440"/>
      <c r="G9" s="323" t="s">
        <v>326</v>
      </c>
      <c r="H9" s="323" t="s">
        <v>327</v>
      </c>
      <c r="I9" s="323" t="s">
        <v>328</v>
      </c>
    </row>
    <row r="10" spans="1:9">
      <c r="A10" s="324"/>
      <c r="B10" s="325" t="s">
        <v>547</v>
      </c>
      <c r="C10" s="326"/>
      <c r="D10" s="327" t="s">
        <v>329</v>
      </c>
      <c r="E10" s="376" t="s">
        <v>574</v>
      </c>
      <c r="F10" s="328"/>
      <c r="G10" s="329">
        <v>0</v>
      </c>
      <c r="H10" s="329">
        <v>0</v>
      </c>
      <c r="I10" s="330">
        <v>20018</v>
      </c>
    </row>
    <row r="11" spans="1:9">
      <c r="A11" s="324"/>
      <c r="B11" s="325" t="s">
        <v>578</v>
      </c>
      <c r="C11" s="326"/>
      <c r="D11" s="327" t="s">
        <v>329</v>
      </c>
      <c r="E11" s="375" t="s">
        <v>575</v>
      </c>
      <c r="F11" s="331"/>
      <c r="G11" s="329">
        <v>0</v>
      </c>
      <c r="H11" s="329">
        <v>0</v>
      </c>
      <c r="I11" s="332">
        <v>219737</v>
      </c>
    </row>
    <row r="12" spans="1:9">
      <c r="A12" s="324"/>
      <c r="B12" s="325" t="s">
        <v>579</v>
      </c>
      <c r="C12" s="326"/>
      <c r="D12" s="327" t="s">
        <v>329</v>
      </c>
      <c r="E12" s="375" t="s">
        <v>576</v>
      </c>
      <c r="F12" s="331"/>
      <c r="G12" s="329">
        <v>0</v>
      </c>
      <c r="H12" s="329">
        <v>0</v>
      </c>
      <c r="I12" s="330">
        <v>405041</v>
      </c>
    </row>
    <row r="13" spans="1:9">
      <c r="A13" s="324"/>
      <c r="B13" s="325" t="s">
        <v>580</v>
      </c>
      <c r="C13" s="326"/>
      <c r="D13" s="327" t="s">
        <v>329</v>
      </c>
      <c r="E13" s="375" t="s">
        <v>577</v>
      </c>
      <c r="F13" s="331"/>
      <c r="G13" s="329">
        <v>0</v>
      </c>
      <c r="H13" s="329">
        <v>0</v>
      </c>
      <c r="I13" s="330">
        <v>126680</v>
      </c>
    </row>
    <row r="14" spans="1:9">
      <c r="A14" s="324"/>
      <c r="B14" s="325" t="s">
        <v>581</v>
      </c>
      <c r="C14" s="326"/>
      <c r="D14" s="327" t="s">
        <v>329</v>
      </c>
      <c r="E14" s="375">
        <v>29093035301</v>
      </c>
      <c r="F14" s="331"/>
      <c r="G14" s="329">
        <v>0</v>
      </c>
      <c r="H14" s="329">
        <v>0</v>
      </c>
      <c r="I14" s="330">
        <v>0</v>
      </c>
    </row>
    <row r="15" spans="1:9">
      <c r="A15" s="324"/>
      <c r="B15" s="335" t="s">
        <v>547</v>
      </c>
      <c r="C15" s="336"/>
      <c r="D15" s="327" t="s">
        <v>330</v>
      </c>
      <c r="E15" s="375" t="s">
        <v>582</v>
      </c>
      <c r="F15" s="331"/>
      <c r="G15" s="329">
        <v>105734.45999999999</v>
      </c>
      <c r="H15" s="329">
        <v>122.33</v>
      </c>
      <c r="I15" s="330">
        <f>G15*H15</f>
        <v>12934496.491799999</v>
      </c>
    </row>
    <row r="16" spans="1:9">
      <c r="A16" s="324"/>
      <c r="B16" s="335" t="s">
        <v>548</v>
      </c>
      <c r="C16" s="336"/>
      <c r="D16" s="327" t="s">
        <v>330</v>
      </c>
      <c r="E16" s="375" t="s">
        <v>583</v>
      </c>
      <c r="F16" s="331"/>
      <c r="G16" s="329">
        <v>1788.32</v>
      </c>
      <c r="H16" s="329">
        <v>122.33</v>
      </c>
      <c r="I16" s="330">
        <f>G16*H16</f>
        <v>218765.1856</v>
      </c>
    </row>
    <row r="17" spans="1:9">
      <c r="A17" s="324"/>
      <c r="B17" s="335" t="s">
        <v>549</v>
      </c>
      <c r="C17" s="336"/>
      <c r="D17" s="327" t="s">
        <v>330</v>
      </c>
      <c r="E17" s="375" t="s">
        <v>583</v>
      </c>
      <c r="F17" s="331"/>
      <c r="G17" s="329">
        <v>343.5</v>
      </c>
      <c r="H17" s="329">
        <v>122.33</v>
      </c>
      <c r="I17" s="330">
        <f>G17*H17</f>
        <v>42020.354999999996</v>
      </c>
    </row>
    <row r="18" spans="1:9">
      <c r="A18" s="324"/>
      <c r="B18" s="335"/>
      <c r="C18" s="336"/>
      <c r="D18" s="327"/>
      <c r="E18" s="333"/>
      <c r="F18" s="331"/>
      <c r="G18" s="329"/>
      <c r="H18" s="329"/>
      <c r="I18" s="330"/>
    </row>
    <row r="19" spans="1:9">
      <c r="A19" s="324"/>
      <c r="B19" s="335"/>
      <c r="C19" s="336"/>
      <c r="D19" s="327"/>
      <c r="E19" s="333"/>
      <c r="F19" s="331"/>
      <c r="G19" s="329"/>
      <c r="H19" s="329"/>
      <c r="I19" s="330">
        <f>G19*H19</f>
        <v>0</v>
      </c>
    </row>
    <row r="20" spans="1:9">
      <c r="A20" s="324"/>
      <c r="B20" s="441"/>
      <c r="C20" s="442"/>
      <c r="D20" s="329"/>
      <c r="E20" s="443"/>
      <c r="F20" s="442"/>
      <c r="G20" s="329"/>
      <c r="H20" s="337"/>
      <c r="I20" s="334"/>
    </row>
    <row r="21" spans="1:9">
      <c r="A21" s="338"/>
      <c r="B21" s="437" t="s">
        <v>331</v>
      </c>
      <c r="C21" s="438"/>
      <c r="D21" s="438"/>
      <c r="E21" s="438"/>
      <c r="F21" s="438"/>
      <c r="G21" s="438"/>
      <c r="H21" s="439"/>
      <c r="I21" s="339">
        <f>SUM(I10:I20)</f>
        <v>13966758.032399999</v>
      </c>
    </row>
    <row r="22" spans="1:9">
      <c r="A22" s="240"/>
      <c r="B22" s="240"/>
      <c r="C22" s="240"/>
      <c r="D22" s="240"/>
      <c r="E22" s="240"/>
      <c r="F22" s="240"/>
      <c r="G22" s="240"/>
      <c r="H22" s="240"/>
      <c r="I22" s="239"/>
    </row>
    <row r="23" spans="1:9">
      <c r="A23" s="199"/>
      <c r="B23" s="321" t="s">
        <v>10</v>
      </c>
      <c r="C23" s="266"/>
      <c r="D23" s="266"/>
      <c r="E23" s="266"/>
      <c r="F23" s="266"/>
      <c r="G23" s="266"/>
      <c r="H23" s="266"/>
      <c r="I23" s="266"/>
    </row>
    <row r="24" spans="1:9">
      <c r="A24" s="440" t="s">
        <v>2</v>
      </c>
      <c r="B24" s="444" t="s">
        <v>332</v>
      </c>
      <c r="C24" s="445"/>
      <c r="D24" s="445"/>
      <c r="E24" s="445"/>
      <c r="F24" s="446"/>
      <c r="G24" s="322" t="s">
        <v>324</v>
      </c>
      <c r="H24" s="322" t="s">
        <v>325</v>
      </c>
      <c r="I24" s="322" t="s">
        <v>324</v>
      </c>
    </row>
    <row r="25" spans="1:9">
      <c r="A25" s="440"/>
      <c r="B25" s="447"/>
      <c r="C25" s="448"/>
      <c r="D25" s="448"/>
      <c r="E25" s="448"/>
      <c r="F25" s="449"/>
      <c r="G25" s="323" t="s">
        <v>326</v>
      </c>
      <c r="H25" s="323" t="s">
        <v>327</v>
      </c>
      <c r="I25" s="323" t="s">
        <v>328</v>
      </c>
    </row>
    <row r="26" spans="1:9">
      <c r="A26" s="324"/>
      <c r="B26" s="450" t="s">
        <v>333</v>
      </c>
      <c r="C26" s="451"/>
      <c r="D26" s="451"/>
      <c r="E26" s="451"/>
      <c r="F26" s="452"/>
      <c r="G26" s="329"/>
      <c r="H26" s="329"/>
      <c r="I26" s="334">
        <v>60204</v>
      </c>
    </row>
    <row r="27" spans="1:9">
      <c r="A27" s="324"/>
      <c r="B27" s="450" t="s">
        <v>334</v>
      </c>
      <c r="C27" s="451"/>
      <c r="D27" s="451"/>
      <c r="E27" s="451"/>
      <c r="F27" s="452"/>
      <c r="G27" s="337"/>
      <c r="H27" s="337"/>
      <c r="I27" s="334">
        <v>0</v>
      </c>
    </row>
    <row r="28" spans="1:9">
      <c r="A28" s="324"/>
      <c r="B28" s="450" t="s">
        <v>335</v>
      </c>
      <c r="C28" s="451"/>
      <c r="D28" s="451"/>
      <c r="E28" s="451"/>
      <c r="F28" s="452"/>
      <c r="G28" s="337"/>
      <c r="H28" s="337"/>
      <c r="I28" s="334">
        <v>0</v>
      </c>
    </row>
    <row r="29" spans="1:9">
      <c r="A29" s="324"/>
      <c r="B29" s="450" t="s">
        <v>336</v>
      </c>
      <c r="C29" s="451"/>
      <c r="D29" s="451"/>
      <c r="E29" s="451"/>
      <c r="F29" s="452"/>
      <c r="G29" s="337"/>
      <c r="H29" s="337"/>
      <c r="I29" s="334">
        <v>0</v>
      </c>
    </row>
    <row r="30" spans="1:9">
      <c r="A30" s="338"/>
      <c r="B30" s="437" t="s">
        <v>331</v>
      </c>
      <c r="C30" s="438"/>
      <c r="D30" s="438"/>
      <c r="E30" s="438"/>
      <c r="F30" s="438"/>
      <c r="G30" s="438"/>
      <c r="H30" s="439"/>
      <c r="I30" s="339">
        <f>SUM(I26:I29)</f>
        <v>60204</v>
      </c>
    </row>
    <row r="31" spans="1:9">
      <c r="A31" s="338"/>
      <c r="B31" s="437" t="s">
        <v>337</v>
      </c>
      <c r="C31" s="438"/>
      <c r="D31" s="438"/>
      <c r="E31" s="438"/>
      <c r="F31" s="438"/>
      <c r="G31" s="438"/>
      <c r="H31" s="439"/>
      <c r="I31" s="339">
        <f>I30+I21</f>
        <v>14026962.032399999</v>
      </c>
    </row>
    <row r="32" spans="1:9">
      <c r="A32" s="240"/>
      <c r="B32" s="240"/>
      <c r="C32" s="240"/>
      <c r="D32" s="240"/>
      <c r="E32" s="240"/>
      <c r="F32" s="240"/>
      <c r="G32" s="240"/>
      <c r="H32" s="240"/>
      <c r="I32" s="239"/>
    </row>
    <row r="33" spans="1:9">
      <c r="A33" s="198">
        <v>2</v>
      </c>
      <c r="B33" s="245" t="s">
        <v>31</v>
      </c>
      <c r="C33" s="240"/>
      <c r="D33" s="240"/>
      <c r="E33" s="240"/>
      <c r="F33" s="240"/>
      <c r="G33" s="240"/>
      <c r="H33" s="240"/>
      <c r="I33" s="239"/>
    </row>
    <row r="34" spans="1:9">
      <c r="A34" s="198"/>
      <c r="B34" s="245"/>
      <c r="C34" s="240"/>
      <c r="D34" s="240"/>
      <c r="E34" s="240"/>
      <c r="F34" s="240"/>
      <c r="G34" s="240"/>
      <c r="H34" s="240"/>
      <c r="I34" s="239"/>
    </row>
    <row r="35" spans="1:9">
      <c r="A35" s="240"/>
      <c r="B35" s="242" t="s">
        <v>33</v>
      </c>
      <c r="C35" s="240"/>
      <c r="D35" s="240"/>
      <c r="E35" s="240"/>
      <c r="F35" s="240"/>
      <c r="G35" s="240"/>
      <c r="H35" s="240"/>
      <c r="I35" s="239"/>
    </row>
    <row r="36" spans="1:9">
      <c r="A36" s="240"/>
      <c r="B36" s="242"/>
      <c r="C36" s="340" t="s">
        <v>338</v>
      </c>
      <c r="D36" s="240"/>
      <c r="E36" s="240"/>
      <c r="F36" s="240"/>
      <c r="G36" s="240"/>
      <c r="H36" s="240"/>
      <c r="I36" s="239"/>
    </row>
    <row r="37" spans="1:9">
      <c r="A37" s="240"/>
      <c r="B37" s="242" t="s">
        <v>34</v>
      </c>
      <c r="C37" s="240"/>
      <c r="D37" s="240"/>
      <c r="E37" s="240"/>
      <c r="F37" s="240"/>
      <c r="G37" s="240"/>
      <c r="H37" s="240"/>
      <c r="I37" s="239"/>
    </row>
    <row r="38" spans="1:9">
      <c r="A38" s="240"/>
      <c r="B38" s="242"/>
      <c r="C38" s="340" t="s">
        <v>339</v>
      </c>
      <c r="D38" s="240"/>
      <c r="E38" s="240"/>
      <c r="F38" s="240"/>
      <c r="G38" s="240"/>
      <c r="H38" s="240"/>
      <c r="I38" s="239"/>
    </row>
    <row r="39" spans="1:9">
      <c r="A39" s="240"/>
      <c r="B39" s="242" t="s">
        <v>32</v>
      </c>
      <c r="C39" s="240"/>
      <c r="D39" s="240"/>
      <c r="E39" s="240"/>
      <c r="F39" s="240"/>
      <c r="G39" s="240"/>
      <c r="H39" s="240"/>
      <c r="I39" s="239"/>
    </row>
    <row r="40" spans="1:9">
      <c r="A40" s="240"/>
      <c r="B40" s="240"/>
      <c r="C40" s="340" t="s">
        <v>340</v>
      </c>
      <c r="D40" s="240"/>
      <c r="E40" s="240"/>
      <c r="F40" s="240"/>
      <c r="G40" s="240"/>
      <c r="H40" s="240"/>
      <c r="I40" s="239"/>
    </row>
    <row r="41" spans="1:9">
      <c r="A41" s="240"/>
      <c r="B41" s="240"/>
      <c r="C41" s="240"/>
      <c r="D41" s="240"/>
      <c r="E41" s="240"/>
      <c r="F41" s="240"/>
      <c r="G41" s="240"/>
      <c r="H41" s="240"/>
      <c r="I41" s="239"/>
    </row>
    <row r="42" spans="1:9">
      <c r="A42" s="198">
        <v>3</v>
      </c>
      <c r="B42" s="245" t="s">
        <v>35</v>
      </c>
      <c r="C42" s="240"/>
      <c r="D42" s="240"/>
      <c r="E42" s="240"/>
      <c r="F42" s="240"/>
      <c r="G42" s="240"/>
      <c r="H42" s="240"/>
      <c r="I42" s="239"/>
    </row>
    <row r="43" spans="1:9">
      <c r="A43" s="240"/>
      <c r="B43" s="242" t="s">
        <v>36</v>
      </c>
      <c r="C43" s="240"/>
      <c r="D43" s="240"/>
      <c r="E43" s="240"/>
      <c r="F43" s="240"/>
      <c r="G43" s="240"/>
      <c r="H43" s="240"/>
      <c r="I43" s="239"/>
    </row>
    <row r="44" spans="1:9">
      <c r="A44" s="341"/>
      <c r="B44" s="243" t="s">
        <v>341</v>
      </c>
      <c r="C44" s="196"/>
      <c r="D44" s="196"/>
      <c r="E44" s="196"/>
      <c r="F44" s="196"/>
      <c r="G44" s="196"/>
      <c r="H44" s="342">
        <v>0</v>
      </c>
      <c r="I44" s="239"/>
    </row>
    <row r="45" spans="1:9">
      <c r="A45" s="240" t="s">
        <v>342</v>
      </c>
      <c r="B45" s="196" t="s">
        <v>343</v>
      </c>
      <c r="C45" s="196"/>
      <c r="D45" s="196"/>
      <c r="E45" s="196"/>
      <c r="F45" s="196"/>
      <c r="G45" s="268"/>
      <c r="H45" s="343">
        <v>0</v>
      </c>
      <c r="I45" s="239"/>
    </row>
    <row r="46" spans="1:9">
      <c r="A46" s="240" t="s">
        <v>342</v>
      </c>
      <c r="B46" s="196" t="s">
        <v>344</v>
      </c>
      <c r="C46" s="196"/>
      <c r="D46" s="196"/>
      <c r="E46" s="196"/>
      <c r="F46" s="196"/>
      <c r="G46" s="268"/>
      <c r="H46" s="343">
        <v>0</v>
      </c>
      <c r="I46" s="239"/>
    </row>
    <row r="47" spans="1:9">
      <c r="A47" s="240" t="s">
        <v>342</v>
      </c>
      <c r="B47" s="196" t="s">
        <v>345</v>
      </c>
      <c r="C47" s="196"/>
      <c r="D47" s="196"/>
      <c r="E47" s="196"/>
      <c r="F47" s="196"/>
      <c r="G47" s="268"/>
      <c r="H47" s="343"/>
      <c r="I47" s="239"/>
    </row>
    <row r="48" spans="1:9">
      <c r="A48" s="240"/>
      <c r="B48" s="197"/>
      <c r="C48" s="241" t="s">
        <v>346</v>
      </c>
      <c r="D48" s="240"/>
      <c r="E48" s="196"/>
      <c r="F48" s="196"/>
      <c r="G48" s="240"/>
      <c r="H48" s="240"/>
      <c r="I48" s="239"/>
    </row>
    <row r="49" spans="1:9">
      <c r="A49" s="240"/>
      <c r="B49" s="242"/>
      <c r="C49" s="240"/>
      <c r="D49" s="240"/>
      <c r="E49" s="196"/>
      <c r="F49" s="196"/>
      <c r="G49" s="240"/>
      <c r="H49" s="240"/>
      <c r="I49" s="239"/>
    </row>
    <row r="50" spans="1:9">
      <c r="A50" s="240"/>
      <c r="B50" s="242" t="s">
        <v>37</v>
      </c>
      <c r="C50" s="240"/>
      <c r="D50" s="240"/>
      <c r="E50" s="240"/>
      <c r="F50" s="240"/>
      <c r="G50" s="240"/>
      <c r="H50" s="240"/>
      <c r="I50" s="239"/>
    </row>
    <row r="51" spans="1:9">
      <c r="A51" s="240" t="s">
        <v>342</v>
      </c>
      <c r="B51" s="242" t="s">
        <v>347</v>
      </c>
      <c r="C51" s="240"/>
      <c r="D51" s="240"/>
      <c r="E51" s="240"/>
      <c r="F51" s="240"/>
      <c r="G51" s="240"/>
      <c r="H51" s="240"/>
      <c r="I51" s="239"/>
    </row>
    <row r="52" spans="1:9">
      <c r="A52" s="240"/>
      <c r="B52" s="242"/>
      <c r="C52" s="240"/>
      <c r="D52" s="240"/>
      <c r="E52" s="240"/>
      <c r="F52" s="240"/>
      <c r="G52" s="240"/>
      <c r="H52" s="240"/>
      <c r="I52" s="239"/>
    </row>
    <row r="53" spans="1:9">
      <c r="A53" s="240"/>
      <c r="B53" s="242" t="s">
        <v>38</v>
      </c>
      <c r="C53" s="240"/>
      <c r="D53" s="240"/>
      <c r="E53" s="240"/>
      <c r="F53" s="240"/>
      <c r="G53" s="240"/>
      <c r="H53" s="240"/>
      <c r="I53" s="239"/>
    </row>
    <row r="54" spans="1:9">
      <c r="A54" s="240" t="s">
        <v>342</v>
      </c>
      <c r="B54" s="243" t="s">
        <v>348</v>
      </c>
      <c r="C54" s="240"/>
      <c r="D54" s="240"/>
      <c r="E54" s="240"/>
      <c r="F54" s="240"/>
      <c r="G54" s="240"/>
      <c r="H54" s="240"/>
      <c r="I54" s="239"/>
    </row>
    <row r="55" spans="1:9">
      <c r="A55" s="240"/>
      <c r="B55" s="243"/>
      <c r="C55" s="240"/>
      <c r="D55" s="240"/>
      <c r="E55" s="240"/>
      <c r="F55" s="240"/>
      <c r="G55" s="240"/>
      <c r="H55" s="240"/>
      <c r="I55" s="239"/>
    </row>
    <row r="56" spans="1:9">
      <c r="A56" s="240"/>
      <c r="B56" s="242" t="s">
        <v>349</v>
      </c>
      <c r="C56" s="240"/>
      <c r="D56" s="240"/>
      <c r="E56" s="240"/>
      <c r="F56" s="240"/>
      <c r="G56" s="240"/>
      <c r="H56" s="317">
        <f>H57+H58+H59+H60+H61+H62+H63+H64+H65+H66+H67+H68+H69+H70</f>
        <v>3440287</v>
      </c>
      <c r="I56" s="239"/>
    </row>
    <row r="57" spans="1:9">
      <c r="A57" s="240" t="s">
        <v>342</v>
      </c>
      <c r="B57" s="265" t="s">
        <v>350</v>
      </c>
      <c r="C57" s="240"/>
      <c r="D57" s="240"/>
      <c r="E57" s="240"/>
      <c r="F57" s="240"/>
      <c r="G57" s="240"/>
      <c r="H57" s="240"/>
      <c r="I57" s="239"/>
    </row>
    <row r="58" spans="1:9">
      <c r="A58" s="240" t="s">
        <v>342</v>
      </c>
      <c r="B58" s="265" t="s">
        <v>351</v>
      </c>
      <c r="C58" s="240"/>
      <c r="D58" s="240"/>
      <c r="E58" s="240"/>
      <c r="F58" s="240"/>
      <c r="G58" s="240"/>
      <c r="H58" s="343"/>
      <c r="I58" s="239"/>
    </row>
    <row r="59" spans="1:9">
      <c r="A59" s="240" t="s">
        <v>342</v>
      </c>
      <c r="B59" s="265" t="s">
        <v>352</v>
      </c>
      <c r="C59" s="240"/>
      <c r="D59" s="240"/>
      <c r="E59" s="240"/>
      <c r="F59" s="240"/>
      <c r="G59" s="240"/>
      <c r="H59" s="343"/>
      <c r="I59" s="239"/>
    </row>
    <row r="60" spans="1:9">
      <c r="A60" s="240" t="s">
        <v>342</v>
      </c>
      <c r="B60" s="265" t="s">
        <v>353</v>
      </c>
      <c r="C60" s="240"/>
      <c r="D60" s="240"/>
      <c r="E60" s="240"/>
      <c r="F60" s="240"/>
      <c r="G60" s="240"/>
      <c r="H60" s="343"/>
      <c r="I60" s="239"/>
    </row>
    <row r="61" spans="1:9">
      <c r="A61" s="240" t="s">
        <v>342</v>
      </c>
      <c r="B61" s="265" t="s">
        <v>354</v>
      </c>
      <c r="C61" s="240"/>
      <c r="D61" s="240"/>
      <c r="E61" s="240"/>
      <c r="F61" s="240"/>
      <c r="G61" s="240"/>
      <c r="H61" s="343">
        <v>498920</v>
      </c>
      <c r="I61" s="239"/>
    </row>
    <row r="62" spans="1:9">
      <c r="A62" s="240" t="s">
        <v>342</v>
      </c>
      <c r="B62" s="265" t="s">
        <v>355</v>
      </c>
      <c r="C62" s="240"/>
      <c r="D62" s="240"/>
      <c r="E62" s="240"/>
      <c r="F62" s="240"/>
      <c r="G62" s="240"/>
      <c r="H62" s="343">
        <v>2941367</v>
      </c>
      <c r="I62" s="239"/>
    </row>
    <row r="63" spans="1:9">
      <c r="A63" s="240" t="s">
        <v>342</v>
      </c>
      <c r="B63" s="265" t="s">
        <v>356</v>
      </c>
      <c r="C63" s="240"/>
      <c r="D63" s="240"/>
      <c r="E63" s="240"/>
      <c r="F63" s="240"/>
      <c r="G63" s="240"/>
      <c r="H63" s="343"/>
      <c r="I63" s="239"/>
    </row>
    <row r="64" spans="1:9">
      <c r="A64" s="240" t="s">
        <v>342</v>
      </c>
      <c r="B64" s="265" t="s">
        <v>357</v>
      </c>
      <c r="C64" s="240"/>
      <c r="D64" s="240"/>
      <c r="E64" s="240"/>
      <c r="F64" s="240"/>
      <c r="G64" s="240"/>
      <c r="H64" s="343"/>
      <c r="I64" s="239"/>
    </row>
    <row r="65" spans="1:9">
      <c r="A65" s="240" t="s">
        <v>342</v>
      </c>
      <c r="B65" s="265" t="s">
        <v>358</v>
      </c>
      <c r="C65" s="240"/>
      <c r="D65" s="240"/>
      <c r="E65" s="240"/>
      <c r="F65" s="240"/>
      <c r="G65" s="240"/>
      <c r="H65" s="343"/>
      <c r="I65" s="239"/>
    </row>
    <row r="66" spans="1:9">
      <c r="A66" s="240" t="s">
        <v>342</v>
      </c>
      <c r="B66" s="265" t="s">
        <v>359</v>
      </c>
      <c r="C66" s="240"/>
      <c r="D66" s="240"/>
      <c r="E66" s="240"/>
      <c r="F66" s="240"/>
      <c r="G66" s="240"/>
      <c r="H66" s="343"/>
      <c r="I66" s="239"/>
    </row>
    <row r="67" spans="1:9">
      <c r="A67" s="240" t="s">
        <v>342</v>
      </c>
      <c r="B67" s="265" t="s">
        <v>360</v>
      </c>
      <c r="C67" s="240"/>
      <c r="D67" s="240"/>
      <c r="E67" s="240"/>
      <c r="F67" s="240"/>
      <c r="G67" s="240"/>
      <c r="H67" s="343"/>
      <c r="I67" s="239"/>
    </row>
    <row r="68" spans="1:9">
      <c r="A68" s="240" t="s">
        <v>342</v>
      </c>
      <c r="B68" s="265" t="s">
        <v>361</v>
      </c>
      <c r="C68" s="240"/>
      <c r="D68" s="240"/>
      <c r="E68" s="240"/>
      <c r="F68" s="240"/>
      <c r="G68" s="240"/>
      <c r="H68" s="343"/>
      <c r="I68" s="239"/>
    </row>
    <row r="69" spans="1:9">
      <c r="A69" s="240" t="s">
        <v>342</v>
      </c>
      <c r="B69" s="265" t="s">
        <v>362</v>
      </c>
      <c r="C69" s="240"/>
      <c r="D69" s="240"/>
      <c r="E69" s="240"/>
      <c r="F69" s="240"/>
      <c r="G69" s="240"/>
      <c r="H69" s="343"/>
      <c r="I69" s="239"/>
    </row>
    <row r="70" spans="1:9">
      <c r="A70" s="240" t="s">
        <v>342</v>
      </c>
      <c r="B70" s="265" t="s">
        <v>363</v>
      </c>
      <c r="C70" s="240"/>
      <c r="D70" s="240"/>
      <c r="E70" s="240"/>
      <c r="F70" s="240"/>
      <c r="G70" s="240"/>
      <c r="H70" s="343"/>
      <c r="I70" s="239"/>
    </row>
    <row r="71" spans="1:9">
      <c r="A71" s="240"/>
      <c r="B71" s="265"/>
      <c r="C71" s="240"/>
      <c r="D71" s="240"/>
      <c r="E71" s="240"/>
      <c r="F71" s="240"/>
      <c r="G71" s="240"/>
      <c r="H71" s="344"/>
      <c r="I71" s="239"/>
    </row>
    <row r="72" spans="1:9">
      <c r="A72" s="240"/>
      <c r="B72" s="242" t="s">
        <v>364</v>
      </c>
      <c r="C72" s="240"/>
      <c r="D72" s="240"/>
      <c r="E72" s="240"/>
      <c r="F72" s="240"/>
      <c r="G72" s="240"/>
      <c r="H72" s="244"/>
      <c r="I72" s="239"/>
    </row>
    <row r="73" spans="1:9">
      <c r="A73" s="240" t="s">
        <v>342</v>
      </c>
      <c r="B73" s="243" t="s">
        <v>365</v>
      </c>
      <c r="C73" s="240"/>
      <c r="D73" s="240"/>
      <c r="E73" s="240"/>
      <c r="F73" s="240"/>
      <c r="G73" s="240"/>
      <c r="H73" s="244"/>
      <c r="I73" s="239"/>
    </row>
    <row r="74" spans="1:9">
      <c r="A74" s="240" t="s">
        <v>342</v>
      </c>
      <c r="B74" s="243" t="s">
        <v>366</v>
      </c>
      <c r="C74" s="240"/>
      <c r="D74" s="240"/>
      <c r="E74" s="240"/>
      <c r="F74" s="240"/>
      <c r="G74" s="240"/>
      <c r="H74" s="244"/>
      <c r="I74" s="239"/>
    </row>
    <row r="75" spans="1:9">
      <c r="A75" s="240"/>
      <c r="B75" s="242"/>
      <c r="C75" s="240"/>
      <c r="D75" s="240"/>
      <c r="E75" s="240"/>
      <c r="F75" s="240"/>
      <c r="G75" s="240"/>
      <c r="H75" s="240"/>
      <c r="I75" s="239"/>
    </row>
    <row r="76" spans="1:9">
      <c r="A76" s="198">
        <v>4</v>
      </c>
      <c r="B76" s="245" t="s">
        <v>39</v>
      </c>
      <c r="C76" s="240"/>
      <c r="D76" s="240"/>
      <c r="E76" s="240"/>
      <c r="F76" s="240"/>
      <c r="G76" s="240"/>
      <c r="H76" s="316">
        <f>H77+H86</f>
        <v>10150</v>
      </c>
      <c r="I76" s="239"/>
    </row>
    <row r="77" spans="1:9">
      <c r="A77" s="240"/>
      <c r="B77" s="242" t="s">
        <v>40</v>
      </c>
      <c r="C77" s="240"/>
      <c r="D77" s="240"/>
      <c r="E77" s="240"/>
      <c r="F77" s="240"/>
      <c r="G77" s="240"/>
      <c r="H77" s="244"/>
      <c r="I77" s="239"/>
    </row>
    <row r="78" spans="1:9">
      <c r="A78" s="240" t="s">
        <v>342</v>
      </c>
      <c r="B78" s="265" t="s">
        <v>367</v>
      </c>
      <c r="C78" s="240"/>
      <c r="D78" s="240"/>
      <c r="E78" s="240"/>
      <c r="F78" s="240"/>
      <c r="G78" s="240"/>
      <c r="H78" s="345">
        <v>0</v>
      </c>
      <c r="I78" s="239"/>
    </row>
    <row r="79" spans="1:9">
      <c r="A79" s="240" t="s">
        <v>342</v>
      </c>
      <c r="B79" s="265" t="s">
        <v>368</v>
      </c>
      <c r="C79" s="240"/>
      <c r="D79" s="240"/>
      <c r="E79" s="240"/>
      <c r="F79" s="240"/>
      <c r="G79" s="240"/>
      <c r="H79" s="244"/>
      <c r="I79" s="239"/>
    </row>
    <row r="80" spans="1:9">
      <c r="A80" s="240" t="s">
        <v>342</v>
      </c>
      <c r="B80" s="265" t="s">
        <v>369</v>
      </c>
      <c r="C80" s="240"/>
      <c r="D80" s="240"/>
      <c r="E80" s="240"/>
      <c r="F80" s="240"/>
      <c r="G80" s="240"/>
      <c r="H80" s="244"/>
      <c r="I80" s="239"/>
    </row>
    <row r="81" spans="1:9">
      <c r="A81" s="240" t="s">
        <v>342</v>
      </c>
      <c r="B81" s="265" t="s">
        <v>370</v>
      </c>
      <c r="C81" s="240"/>
      <c r="D81" s="240"/>
      <c r="E81" s="240"/>
      <c r="F81" s="240"/>
      <c r="G81" s="240"/>
      <c r="H81" s="244"/>
      <c r="I81" s="239"/>
    </row>
    <row r="82" spans="1:9">
      <c r="A82" s="240" t="s">
        <v>342</v>
      </c>
      <c r="B82" s="265" t="s">
        <v>371</v>
      </c>
      <c r="C82" s="240"/>
      <c r="D82" s="240"/>
      <c r="E82" s="240"/>
      <c r="F82" s="240"/>
      <c r="G82" s="240"/>
      <c r="H82" s="244"/>
      <c r="I82" s="239"/>
    </row>
    <row r="83" spans="1:9">
      <c r="A83" s="240" t="s">
        <v>342</v>
      </c>
      <c r="B83" s="265" t="s">
        <v>372</v>
      </c>
      <c r="C83" s="240"/>
      <c r="D83" s="240"/>
      <c r="E83" s="240"/>
      <c r="F83" s="240"/>
      <c r="G83" s="240"/>
      <c r="H83" s="345"/>
      <c r="I83" s="239"/>
    </row>
    <row r="84" spans="1:9">
      <c r="A84" s="240" t="s">
        <v>342</v>
      </c>
      <c r="B84" s="265" t="s">
        <v>373</v>
      </c>
      <c r="C84" s="240"/>
      <c r="D84" s="240"/>
      <c r="E84" s="240"/>
      <c r="F84" s="240"/>
      <c r="G84" s="240"/>
      <c r="H84" s="244"/>
      <c r="I84" s="239"/>
    </row>
    <row r="85" spans="1:9">
      <c r="A85" s="240" t="s">
        <v>342</v>
      </c>
      <c r="B85" s="265" t="s">
        <v>374</v>
      </c>
      <c r="C85" s="240"/>
      <c r="D85" s="240"/>
      <c r="E85" s="240"/>
      <c r="F85" s="240"/>
      <c r="G85" s="240"/>
      <c r="H85" s="244"/>
      <c r="I85" s="239"/>
    </row>
    <row r="86" spans="1:9">
      <c r="A86" s="240"/>
      <c r="B86" s="242" t="s">
        <v>43</v>
      </c>
      <c r="C86" s="240"/>
      <c r="D86" s="240"/>
      <c r="E86" s="240"/>
      <c r="F86" s="240"/>
      <c r="G86" s="240"/>
      <c r="H86" s="315">
        <f>H87+H88</f>
        <v>10150</v>
      </c>
      <c r="I86" s="239"/>
    </row>
    <row r="87" spans="1:9">
      <c r="A87" s="240" t="s">
        <v>342</v>
      </c>
      <c r="B87" s="243" t="s">
        <v>43</v>
      </c>
      <c r="C87" s="240"/>
      <c r="D87" s="240"/>
      <c r="E87" s="240"/>
      <c r="F87" s="240"/>
      <c r="G87" s="240"/>
      <c r="H87" s="345">
        <v>10150</v>
      </c>
      <c r="I87" s="239"/>
    </row>
    <row r="88" spans="1:9">
      <c r="A88" s="240" t="s">
        <v>342</v>
      </c>
      <c r="B88" s="265" t="s">
        <v>375</v>
      </c>
      <c r="C88" s="240"/>
      <c r="D88" s="240"/>
      <c r="E88" s="240"/>
      <c r="F88" s="240"/>
      <c r="G88" s="240"/>
      <c r="H88" s="244"/>
      <c r="I88" s="239"/>
    </row>
    <row r="89" spans="1:9">
      <c r="A89" s="240"/>
      <c r="B89" s="242"/>
      <c r="C89" s="241" t="s">
        <v>376</v>
      </c>
      <c r="D89" s="240"/>
      <c r="E89" s="240"/>
      <c r="F89" s="240"/>
      <c r="G89" s="240"/>
      <c r="H89" s="240"/>
      <c r="I89" s="239"/>
    </row>
    <row r="90" spans="1:9">
      <c r="A90" s="240"/>
      <c r="B90" s="242"/>
      <c r="C90" s="240"/>
      <c r="D90" s="240"/>
      <c r="E90" s="240"/>
      <c r="F90" s="240"/>
      <c r="G90" s="240"/>
      <c r="H90" s="240"/>
      <c r="I90" s="239"/>
    </row>
    <row r="91" spans="1:9">
      <c r="A91" s="198">
        <v>5</v>
      </c>
      <c r="B91" s="245" t="s">
        <v>47</v>
      </c>
      <c r="C91" s="240"/>
      <c r="D91" s="240"/>
      <c r="E91" s="240"/>
      <c r="F91" s="240"/>
      <c r="G91" s="240"/>
      <c r="H91" s="244"/>
      <c r="I91" s="239"/>
    </row>
    <row r="92" spans="1:9">
      <c r="A92" s="240" t="s">
        <v>342</v>
      </c>
      <c r="B92" s="265" t="s">
        <v>377</v>
      </c>
      <c r="C92" s="240"/>
      <c r="D92" s="240"/>
      <c r="E92" s="240"/>
      <c r="F92" s="240"/>
      <c r="G92" s="240"/>
      <c r="H92" s="244"/>
      <c r="I92" s="239"/>
    </row>
    <row r="93" spans="1:9">
      <c r="A93" s="240" t="s">
        <v>342</v>
      </c>
      <c r="B93" s="265" t="s">
        <v>378</v>
      </c>
      <c r="C93" s="240"/>
      <c r="D93" s="240"/>
      <c r="E93" s="240"/>
      <c r="F93" s="240"/>
      <c r="G93" s="240"/>
      <c r="H93" s="345">
        <v>0</v>
      </c>
      <c r="I93" s="239"/>
    </row>
    <row r="94" spans="1:9">
      <c r="A94" s="198"/>
      <c r="B94" s="245"/>
      <c r="C94" s="240"/>
      <c r="D94" s="240"/>
      <c r="E94" s="240"/>
      <c r="F94" s="240"/>
      <c r="G94" s="240"/>
      <c r="H94" s="240"/>
      <c r="I94" s="239"/>
    </row>
    <row r="95" spans="1:9">
      <c r="A95" s="198">
        <v>6</v>
      </c>
      <c r="B95" s="245" t="s">
        <v>48</v>
      </c>
      <c r="C95" s="240"/>
      <c r="D95" s="240"/>
      <c r="E95" s="240"/>
      <c r="F95" s="240"/>
      <c r="G95" s="240"/>
      <c r="H95" s="244"/>
      <c r="I95" s="239"/>
    </row>
    <row r="96" spans="1:9">
      <c r="A96" s="240" t="s">
        <v>342</v>
      </c>
      <c r="B96" s="265" t="s">
        <v>379</v>
      </c>
      <c r="C96" s="240"/>
      <c r="D96" s="240"/>
      <c r="E96" s="240"/>
      <c r="F96" s="240"/>
      <c r="G96" s="240"/>
      <c r="H96" s="244"/>
      <c r="I96" s="239"/>
    </row>
    <row r="97" spans="1:9">
      <c r="A97" s="240" t="s">
        <v>342</v>
      </c>
      <c r="B97" s="265" t="s">
        <v>380</v>
      </c>
      <c r="C97" s="240"/>
      <c r="D97" s="240"/>
      <c r="E97" s="240"/>
      <c r="F97" s="240"/>
      <c r="G97" s="240"/>
      <c r="H97" s="244"/>
      <c r="I97" s="239"/>
    </row>
    <row r="98" spans="1:9">
      <c r="A98" s="240"/>
      <c r="B98" s="240"/>
      <c r="C98" s="240"/>
      <c r="D98" s="240"/>
      <c r="E98" s="240"/>
      <c r="F98" s="240"/>
      <c r="G98" s="240"/>
      <c r="H98" s="240"/>
      <c r="I98" s="239"/>
    </row>
    <row r="99" spans="1:9">
      <c r="A99" s="240"/>
      <c r="B99" s="240"/>
      <c r="C99" s="240"/>
      <c r="D99" s="240"/>
      <c r="E99" s="240"/>
      <c r="F99" s="240"/>
      <c r="G99" s="240"/>
      <c r="H99" s="240"/>
      <c r="I99" s="239"/>
    </row>
    <row r="100" spans="1:9">
      <c r="A100" s="269" t="s">
        <v>4</v>
      </c>
      <c r="B100" s="247" t="s">
        <v>381</v>
      </c>
      <c r="C100" s="196"/>
      <c r="D100" s="196"/>
      <c r="E100" s="268"/>
      <c r="F100" s="265"/>
      <c r="G100" s="268"/>
      <c r="H100" s="344"/>
      <c r="I100" s="266"/>
    </row>
    <row r="101" spans="1:9">
      <c r="A101" s="268"/>
      <c r="B101" s="246"/>
      <c r="C101" s="246"/>
      <c r="D101" s="196"/>
      <c r="E101" s="268"/>
      <c r="F101" s="265"/>
      <c r="G101" s="268"/>
      <c r="H101" s="344"/>
      <c r="I101" s="266"/>
    </row>
    <row r="102" spans="1:9">
      <c r="A102" s="269">
        <v>7</v>
      </c>
      <c r="B102" s="247" t="s">
        <v>382</v>
      </c>
      <c r="C102" s="196"/>
      <c r="D102" s="196"/>
      <c r="E102" s="268"/>
      <c r="F102" s="265"/>
      <c r="G102" s="268"/>
      <c r="H102" s="344"/>
      <c r="I102" s="266"/>
    </row>
    <row r="103" spans="1:9">
      <c r="A103" s="240"/>
      <c r="B103" s="270" t="s">
        <v>52</v>
      </c>
      <c r="C103" s="196"/>
      <c r="D103" s="196"/>
      <c r="E103" s="268"/>
      <c r="F103" s="265"/>
      <c r="G103" s="268"/>
      <c r="H103" s="342"/>
      <c r="I103" s="266"/>
    </row>
    <row r="104" spans="1:9">
      <c r="A104" s="240" t="s">
        <v>342</v>
      </c>
      <c r="B104" s="265" t="s">
        <v>383</v>
      </c>
      <c r="C104" s="196"/>
      <c r="D104" s="196"/>
      <c r="E104" s="268"/>
      <c r="F104" s="265"/>
      <c r="G104" s="268"/>
      <c r="H104" s="342"/>
      <c r="I104" s="266"/>
    </row>
    <row r="105" spans="1:9">
      <c r="A105" s="271"/>
      <c r="B105" s="270" t="s">
        <v>57</v>
      </c>
      <c r="C105" s="196"/>
      <c r="D105" s="196"/>
      <c r="E105" s="268"/>
      <c r="F105" s="265"/>
      <c r="G105" s="268"/>
      <c r="H105" s="344"/>
      <c r="I105" s="266"/>
    </row>
    <row r="106" spans="1:9">
      <c r="A106" s="240" t="s">
        <v>342</v>
      </c>
      <c r="B106" s="265" t="s">
        <v>384</v>
      </c>
      <c r="C106" s="196"/>
      <c r="D106" s="196"/>
      <c r="E106" s="268"/>
      <c r="F106" s="265"/>
      <c r="G106" s="268"/>
      <c r="H106" s="343"/>
      <c r="I106" s="266"/>
    </row>
    <row r="107" spans="1:9">
      <c r="A107" s="240" t="s">
        <v>342</v>
      </c>
      <c r="B107" s="265" t="s">
        <v>385</v>
      </c>
      <c r="C107" s="196"/>
      <c r="D107" s="196"/>
      <c r="E107" s="268"/>
      <c r="F107" s="265"/>
      <c r="G107" s="268"/>
      <c r="H107" s="343"/>
      <c r="I107" s="266"/>
    </row>
    <row r="108" spans="1:9">
      <c r="A108" s="271"/>
      <c r="B108" s="248"/>
      <c r="C108" s="196"/>
      <c r="D108" s="196"/>
      <c r="E108" s="268"/>
      <c r="F108" s="265"/>
      <c r="G108" s="268"/>
      <c r="H108" s="344"/>
      <c r="I108" s="266"/>
    </row>
    <row r="109" spans="1:9">
      <c r="A109" s="271">
        <v>8</v>
      </c>
      <c r="B109" s="248" t="s">
        <v>386</v>
      </c>
      <c r="C109" s="196"/>
      <c r="D109" s="196"/>
      <c r="E109" s="196"/>
      <c r="F109" s="265"/>
      <c r="G109" s="268"/>
      <c r="H109" s="346">
        <f>H110+H111+H112+H113</f>
        <v>32443713.023400001</v>
      </c>
      <c r="I109" s="266"/>
    </row>
    <row r="110" spans="1:9">
      <c r="A110" s="271"/>
      <c r="B110" s="270" t="s">
        <v>59</v>
      </c>
      <c r="C110" s="196"/>
      <c r="D110" s="196"/>
      <c r="E110" s="196"/>
      <c r="F110" s="265"/>
      <c r="G110" s="268"/>
      <c r="H110" s="343">
        <v>8183534.9749999996</v>
      </c>
      <c r="I110" s="266"/>
    </row>
    <row r="111" spans="1:9">
      <c r="A111" s="271"/>
      <c r="B111" s="270" t="s">
        <v>550</v>
      </c>
      <c r="C111" s="196"/>
      <c r="D111" s="196"/>
      <c r="E111" s="196"/>
      <c r="F111" s="265"/>
      <c r="G111" s="268"/>
      <c r="H111" s="343">
        <v>10121293.776000001</v>
      </c>
      <c r="I111" s="266"/>
    </row>
    <row r="112" spans="1:9">
      <c r="A112" s="271"/>
      <c r="B112" s="270" t="s">
        <v>60</v>
      </c>
      <c r="C112" s="196"/>
      <c r="D112" s="196"/>
      <c r="E112" s="196"/>
      <c r="F112" s="265"/>
      <c r="G112" s="268"/>
      <c r="H112" s="344">
        <v>14138884.272399999</v>
      </c>
      <c r="I112" s="266"/>
    </row>
    <row r="113" spans="1:10">
      <c r="A113" s="271"/>
      <c r="B113" s="270" t="s">
        <v>61</v>
      </c>
      <c r="C113" s="196"/>
      <c r="D113" s="196"/>
      <c r="E113" s="196"/>
      <c r="F113" s="265"/>
      <c r="G113" s="268"/>
      <c r="H113" s="343">
        <v>0</v>
      </c>
      <c r="I113" s="266"/>
    </row>
    <row r="114" spans="1:10">
      <c r="A114" s="199"/>
      <c r="B114" s="248"/>
      <c r="C114" s="248"/>
      <c r="D114" s="248"/>
      <c r="E114" s="248"/>
      <c r="F114" s="248"/>
      <c r="G114" s="199"/>
      <c r="H114" s="248"/>
      <c r="I114" s="266"/>
    </row>
    <row r="115" spans="1:10">
      <c r="A115" s="199"/>
      <c r="B115" s="196" t="s">
        <v>387</v>
      </c>
      <c r="C115" s="241"/>
      <c r="D115" s="248"/>
      <c r="E115" s="248"/>
      <c r="F115" s="248"/>
      <c r="G115" s="199"/>
      <c r="H115" s="272"/>
      <c r="I115" s="266"/>
    </row>
    <row r="116" spans="1:10">
      <c r="A116" s="199"/>
      <c r="B116" s="196" t="s">
        <v>388</v>
      </c>
      <c r="C116" s="241"/>
      <c r="D116" s="248"/>
      <c r="E116" s="248"/>
      <c r="F116" s="248"/>
      <c r="G116" s="199"/>
      <c r="H116" s="273"/>
      <c r="I116" s="266"/>
    </row>
    <row r="117" spans="1:10">
      <c r="A117" s="199"/>
      <c r="B117" s="196" t="s">
        <v>389</v>
      </c>
      <c r="C117" s="241"/>
      <c r="D117" s="248"/>
      <c r="E117" s="248"/>
      <c r="F117" s="248"/>
      <c r="G117" s="199"/>
      <c r="H117" s="273"/>
      <c r="I117" s="266"/>
    </row>
    <row r="118" spans="1:10">
      <c r="A118" s="199"/>
      <c r="B118" s="248"/>
      <c r="C118" s="241" t="s">
        <v>390</v>
      </c>
      <c r="D118" s="248"/>
      <c r="E118" s="248"/>
      <c r="F118" s="248"/>
      <c r="G118" s="199"/>
      <c r="H118" s="248"/>
      <c r="I118" s="266"/>
    </row>
    <row r="119" spans="1:10">
      <c r="A119" s="268"/>
      <c r="B119" s="196"/>
      <c r="C119" s="196" t="s">
        <v>391</v>
      </c>
      <c r="D119" s="196"/>
      <c r="E119" s="196"/>
      <c r="F119" s="196"/>
      <c r="G119" s="196"/>
      <c r="H119" s="196"/>
      <c r="I119" s="266"/>
    </row>
    <row r="120" spans="1:10">
      <c r="A120" s="440" t="s">
        <v>2</v>
      </c>
      <c r="B120" s="440" t="s">
        <v>172</v>
      </c>
      <c r="C120" s="441" t="s">
        <v>392</v>
      </c>
      <c r="D120" s="443"/>
      <c r="E120" s="442"/>
      <c r="F120" s="441" t="s">
        <v>393</v>
      </c>
      <c r="G120" s="443"/>
      <c r="H120" s="442"/>
      <c r="I120" s="266"/>
    </row>
    <row r="121" spans="1:10">
      <c r="A121" s="440"/>
      <c r="B121" s="440"/>
      <c r="C121" s="324" t="s">
        <v>394</v>
      </c>
      <c r="D121" s="324" t="s">
        <v>274</v>
      </c>
      <c r="E121" s="324" t="s">
        <v>275</v>
      </c>
      <c r="F121" s="324" t="s">
        <v>394</v>
      </c>
      <c r="G121" s="324" t="s">
        <v>274</v>
      </c>
      <c r="H121" s="324" t="s">
        <v>275</v>
      </c>
      <c r="I121" s="266"/>
    </row>
    <row r="122" spans="1:10">
      <c r="A122" s="275"/>
      <c r="B122" s="363" t="s">
        <v>395</v>
      </c>
      <c r="C122" s="276">
        <v>8183534.9749999996</v>
      </c>
      <c r="D122" s="276">
        <v>0</v>
      </c>
      <c r="E122" s="276">
        <f>C122-D122</f>
        <v>8183534.9749999996</v>
      </c>
      <c r="F122" s="276">
        <v>8502374</v>
      </c>
      <c r="G122" s="276">
        <v>318839.02500000002</v>
      </c>
      <c r="H122" s="276">
        <v>8183534.9749999996</v>
      </c>
      <c r="I122" s="266"/>
    </row>
    <row r="123" spans="1:10">
      <c r="A123" s="275"/>
      <c r="B123" s="363" t="s">
        <v>551</v>
      </c>
      <c r="C123" s="276">
        <v>10121293.776000001</v>
      </c>
      <c r="D123" s="276">
        <v>0</v>
      </c>
      <c r="E123" s="276">
        <f>C123-D123</f>
        <v>10121293.776000001</v>
      </c>
      <c r="F123" s="276">
        <v>12651617.220000001</v>
      </c>
      <c r="G123" s="276">
        <v>2530323.4440000001</v>
      </c>
      <c r="H123" s="276">
        <v>10121293.776000001</v>
      </c>
      <c r="I123" s="266"/>
    </row>
    <row r="124" spans="1:10">
      <c r="A124" s="275"/>
      <c r="B124" s="363" t="s">
        <v>396</v>
      </c>
      <c r="C124" s="276">
        <v>14138884.272399999</v>
      </c>
      <c r="D124" s="276">
        <v>0</v>
      </c>
      <c r="E124" s="276">
        <f>C124-D124</f>
        <v>14138884.272399999</v>
      </c>
      <c r="F124" s="276">
        <v>16577783.272399999</v>
      </c>
      <c r="G124" s="276">
        <v>3790157</v>
      </c>
      <c r="H124" s="276">
        <v>12787626.272399999</v>
      </c>
      <c r="I124" s="266"/>
      <c r="J124" s="367"/>
    </row>
    <row r="125" spans="1:10">
      <c r="A125" s="274"/>
      <c r="B125" s="274" t="s">
        <v>296</v>
      </c>
      <c r="C125" s="277">
        <f t="shared" ref="C125:H125" si="0">SUM(C122:C124)</f>
        <v>32443713.023400001</v>
      </c>
      <c r="D125" s="277">
        <f t="shared" si="0"/>
        <v>0</v>
      </c>
      <c r="E125" s="277">
        <f t="shared" si="0"/>
        <v>32443713.023400001</v>
      </c>
      <c r="F125" s="277">
        <f t="shared" si="0"/>
        <v>37731774.492399998</v>
      </c>
      <c r="G125" s="277">
        <f t="shared" si="0"/>
        <v>6639319.4690000005</v>
      </c>
      <c r="H125" s="277">
        <f t="shared" si="0"/>
        <v>31092455.023400001</v>
      </c>
      <c r="I125" s="266"/>
    </row>
    <row r="126" spans="1:10">
      <c r="A126" s="199"/>
      <c r="B126" s="248"/>
      <c r="C126" s="241"/>
      <c r="D126" s="248"/>
      <c r="E126" s="248"/>
      <c r="F126" s="248"/>
      <c r="G126" s="199"/>
      <c r="H126" s="248"/>
      <c r="I126" s="266"/>
    </row>
    <row r="127" spans="1:10">
      <c r="A127" s="269">
        <v>9</v>
      </c>
      <c r="B127" s="247" t="s">
        <v>397</v>
      </c>
      <c r="C127" s="196"/>
      <c r="D127" s="196"/>
      <c r="E127" s="196"/>
      <c r="F127" s="265"/>
      <c r="G127" s="196"/>
      <c r="H127" s="248"/>
      <c r="I127" s="266"/>
    </row>
    <row r="128" spans="1:10">
      <c r="A128" s="271"/>
      <c r="B128" s="248"/>
      <c r="C128" s="196"/>
      <c r="D128" s="196"/>
      <c r="E128" s="196"/>
      <c r="F128" s="265"/>
      <c r="G128" s="196"/>
      <c r="H128" s="248"/>
      <c r="I128" s="266"/>
    </row>
    <row r="129" spans="1:9">
      <c r="A129" s="269">
        <v>10</v>
      </c>
      <c r="B129" s="247" t="s">
        <v>398</v>
      </c>
      <c r="C129" s="266"/>
      <c r="D129" s="266"/>
      <c r="E129" s="266"/>
      <c r="F129" s="265"/>
      <c r="G129" s="266"/>
      <c r="H129" s="248"/>
      <c r="I129" s="266"/>
    </row>
    <row r="130" spans="1:9">
      <c r="A130" s="240" t="s">
        <v>342</v>
      </c>
      <c r="B130" s="265" t="s">
        <v>399</v>
      </c>
      <c r="C130" s="266"/>
      <c r="D130" s="266"/>
      <c r="E130" s="266"/>
      <c r="F130" s="265"/>
      <c r="G130" s="266"/>
      <c r="H130" s="278"/>
      <c r="I130" s="266"/>
    </row>
    <row r="131" spans="1:9">
      <c r="A131" s="240" t="s">
        <v>342</v>
      </c>
      <c r="B131" s="265" t="s">
        <v>400</v>
      </c>
      <c r="C131" s="266"/>
      <c r="D131" s="266"/>
      <c r="E131" s="266"/>
      <c r="F131" s="265"/>
      <c r="G131" s="266"/>
      <c r="H131" s="278"/>
      <c r="I131" s="266"/>
    </row>
    <row r="132" spans="1:9">
      <c r="A132" s="240" t="s">
        <v>342</v>
      </c>
      <c r="B132" s="196" t="s">
        <v>401</v>
      </c>
      <c r="C132" s="266"/>
      <c r="D132" s="266"/>
      <c r="E132" s="266"/>
      <c r="F132" s="265"/>
      <c r="G132" s="266"/>
      <c r="H132" s="278"/>
      <c r="I132" s="266"/>
    </row>
    <row r="133" spans="1:9">
      <c r="A133" s="240" t="s">
        <v>342</v>
      </c>
      <c r="B133" s="265" t="s">
        <v>402</v>
      </c>
      <c r="C133" s="266"/>
      <c r="D133" s="266"/>
      <c r="E133" s="266"/>
      <c r="F133" s="265"/>
      <c r="G133" s="266"/>
      <c r="H133" s="278"/>
      <c r="I133" s="266"/>
    </row>
    <row r="134" spans="1:9">
      <c r="A134" s="271"/>
      <c r="B134" s="248"/>
      <c r="C134" s="266"/>
      <c r="D134" s="266"/>
      <c r="E134" s="266"/>
      <c r="F134" s="265"/>
      <c r="G134" s="266"/>
      <c r="H134" s="248"/>
      <c r="I134" s="266"/>
    </row>
    <row r="135" spans="1:9">
      <c r="A135" s="269">
        <v>11</v>
      </c>
      <c r="B135" s="247" t="s">
        <v>403</v>
      </c>
      <c r="C135" s="266"/>
      <c r="D135" s="266"/>
      <c r="E135" s="266"/>
      <c r="F135" s="265"/>
      <c r="G135" s="266"/>
      <c r="H135" s="248"/>
      <c r="I135" s="266"/>
    </row>
    <row r="136" spans="1:9">
      <c r="A136" s="271"/>
      <c r="B136" s="265" t="s">
        <v>404</v>
      </c>
      <c r="C136" s="266"/>
      <c r="D136" s="266"/>
      <c r="E136" s="266"/>
      <c r="F136" s="265"/>
      <c r="G136" s="266"/>
      <c r="H136" s="278"/>
      <c r="I136" s="266"/>
    </row>
    <row r="137" spans="1:9">
      <c r="A137" s="271"/>
      <c r="B137" s="248"/>
      <c r="C137" s="266"/>
      <c r="D137" s="266"/>
      <c r="E137" s="266"/>
      <c r="F137" s="265"/>
      <c r="G137" s="266"/>
      <c r="H137" s="248"/>
      <c r="I137" s="266"/>
    </row>
    <row r="138" spans="1:9">
      <c r="A138" s="269">
        <v>12</v>
      </c>
      <c r="B138" s="247" t="s">
        <v>405</v>
      </c>
      <c r="C138" s="266"/>
      <c r="D138" s="266"/>
      <c r="E138" s="266"/>
      <c r="F138" s="265"/>
      <c r="G138" s="266"/>
      <c r="H138" s="278"/>
      <c r="I138" s="266"/>
    </row>
    <row r="139" spans="1:9">
      <c r="A139" s="271"/>
      <c r="B139" s="248"/>
      <c r="C139" s="266"/>
      <c r="D139" s="266"/>
      <c r="E139" s="266"/>
      <c r="F139" s="265"/>
      <c r="G139" s="266"/>
      <c r="H139" s="248"/>
      <c r="I139" s="266"/>
    </row>
    <row r="140" spans="1:9">
      <c r="A140" s="271"/>
      <c r="B140" s="248"/>
      <c r="C140" s="266"/>
      <c r="D140" s="266"/>
      <c r="E140" s="266"/>
      <c r="F140" s="266"/>
      <c r="G140" s="199"/>
      <c r="H140" s="248"/>
      <c r="I140" s="266"/>
    </row>
    <row r="141" spans="1:9">
      <c r="A141" s="269" t="s">
        <v>406</v>
      </c>
      <c r="B141" s="279" t="s">
        <v>407</v>
      </c>
      <c r="C141" s="280"/>
      <c r="D141" s="267"/>
      <c r="E141" s="267"/>
      <c r="F141" s="266"/>
      <c r="G141" s="199"/>
      <c r="H141" s="248"/>
      <c r="I141" s="266"/>
    </row>
    <row r="142" spans="1:9">
      <c r="A142" s="269"/>
      <c r="B142" s="279"/>
      <c r="C142" s="280"/>
      <c r="D142" s="267"/>
      <c r="E142" s="267"/>
      <c r="F142" s="266"/>
      <c r="G142" s="199"/>
      <c r="H142" s="248"/>
      <c r="I142" s="266"/>
    </row>
    <row r="143" spans="1:9">
      <c r="A143" s="281">
        <v>13</v>
      </c>
      <c r="B143" s="282" t="s">
        <v>72</v>
      </c>
      <c r="C143" s="280"/>
      <c r="D143" s="267"/>
      <c r="E143" s="267"/>
      <c r="F143" s="266"/>
      <c r="G143" s="199"/>
      <c r="H143" s="248"/>
      <c r="I143" s="266"/>
    </row>
    <row r="144" spans="1:9">
      <c r="A144" s="271"/>
      <c r="B144" s="242" t="s">
        <v>73</v>
      </c>
      <c r="C144" s="280"/>
      <c r="D144" s="267"/>
      <c r="E144" s="267"/>
      <c r="F144" s="266"/>
      <c r="G144" s="199"/>
      <c r="H144" s="278"/>
      <c r="I144" s="266"/>
    </row>
    <row r="145" spans="1:9">
      <c r="A145" s="240" t="s">
        <v>342</v>
      </c>
      <c r="B145" s="265" t="s">
        <v>408</v>
      </c>
      <c r="C145" s="280"/>
      <c r="D145" s="267"/>
      <c r="E145" s="267"/>
      <c r="F145" s="266"/>
      <c r="G145" s="199"/>
      <c r="H145" s="278"/>
      <c r="I145" s="266"/>
    </row>
    <row r="146" spans="1:9">
      <c r="A146" s="240" t="s">
        <v>342</v>
      </c>
      <c r="B146" s="265" t="s">
        <v>409</v>
      </c>
      <c r="C146" s="280"/>
      <c r="D146" s="267"/>
      <c r="E146" s="267"/>
      <c r="F146" s="266"/>
      <c r="G146" s="199"/>
      <c r="H146" s="272"/>
      <c r="I146" s="266"/>
    </row>
    <row r="147" spans="1:9">
      <c r="A147" s="240" t="s">
        <v>342</v>
      </c>
      <c r="B147" s="265" t="s">
        <v>410</v>
      </c>
      <c r="C147" s="280"/>
      <c r="D147" s="267"/>
      <c r="E147" s="267"/>
      <c r="F147" s="266"/>
      <c r="G147" s="199"/>
      <c r="H147" s="278"/>
      <c r="I147" s="266"/>
    </row>
    <row r="148" spans="1:9">
      <c r="A148" s="240" t="s">
        <v>342</v>
      </c>
      <c r="B148" s="265" t="s">
        <v>411</v>
      </c>
      <c r="C148" s="280"/>
      <c r="D148" s="267"/>
      <c r="E148" s="267"/>
      <c r="F148" s="266"/>
      <c r="G148" s="199"/>
      <c r="H148" s="278"/>
      <c r="I148" s="266"/>
    </row>
    <row r="149" spans="1:9">
      <c r="A149" s="240" t="s">
        <v>342</v>
      </c>
      <c r="B149" s="265" t="s">
        <v>412</v>
      </c>
      <c r="C149" s="280"/>
      <c r="D149" s="267"/>
      <c r="E149" s="267"/>
      <c r="F149" s="266"/>
      <c r="G149" s="199"/>
      <c r="H149" s="278"/>
      <c r="I149" s="266"/>
    </row>
    <row r="150" spans="1:9">
      <c r="A150" s="240" t="s">
        <v>342</v>
      </c>
      <c r="B150" s="265" t="s">
        <v>413</v>
      </c>
      <c r="C150" s="280"/>
      <c r="D150" s="267"/>
      <c r="E150" s="267"/>
      <c r="F150" s="266"/>
      <c r="G150" s="199"/>
      <c r="H150" s="278"/>
      <c r="I150" s="266"/>
    </row>
    <row r="151" spans="1:9">
      <c r="A151" s="240" t="s">
        <v>342</v>
      </c>
      <c r="B151" s="265" t="s">
        <v>414</v>
      </c>
      <c r="C151" s="280"/>
      <c r="D151" s="267"/>
      <c r="E151" s="267"/>
      <c r="F151" s="266"/>
      <c r="G151" s="199"/>
      <c r="H151" s="278"/>
      <c r="I151" s="266"/>
    </row>
    <row r="152" spans="1:9">
      <c r="A152" s="271"/>
      <c r="B152" s="242"/>
      <c r="C152" s="280"/>
      <c r="D152" s="267"/>
      <c r="E152" s="267"/>
      <c r="F152" s="266"/>
      <c r="G152" s="199"/>
      <c r="H152" s="248"/>
      <c r="I152" s="266"/>
    </row>
    <row r="153" spans="1:9">
      <c r="A153" s="271"/>
      <c r="B153" s="242" t="s">
        <v>74</v>
      </c>
      <c r="C153" s="280"/>
      <c r="D153" s="267"/>
      <c r="E153" s="267"/>
      <c r="F153" s="266"/>
      <c r="G153" s="199"/>
      <c r="H153" s="248"/>
      <c r="I153" s="266"/>
    </row>
    <row r="154" spans="1:9">
      <c r="A154" s="240" t="s">
        <v>342</v>
      </c>
      <c r="B154" s="347" t="s">
        <v>415</v>
      </c>
      <c r="C154" s="280"/>
      <c r="D154" s="267"/>
      <c r="E154" s="267"/>
      <c r="F154" s="266"/>
      <c r="G154" s="199"/>
      <c r="H154" s="278"/>
      <c r="I154" s="266"/>
    </row>
    <row r="155" spans="1:9">
      <c r="A155" s="271"/>
      <c r="B155" s="347"/>
      <c r="C155" s="283" t="s">
        <v>416</v>
      </c>
      <c r="D155" s="267"/>
      <c r="E155" s="267"/>
      <c r="F155" s="266"/>
      <c r="G155" s="199"/>
      <c r="H155" s="248"/>
      <c r="I155" s="266"/>
    </row>
    <row r="156" spans="1:9">
      <c r="A156" s="240" t="s">
        <v>342</v>
      </c>
      <c r="B156" s="265" t="s">
        <v>417</v>
      </c>
      <c r="C156" s="280"/>
      <c r="D156" s="267"/>
      <c r="E156" s="267"/>
      <c r="F156" s="266"/>
      <c r="G156" s="199"/>
      <c r="H156" s="278"/>
      <c r="I156" s="266"/>
    </row>
    <row r="157" spans="1:9">
      <c r="A157" s="271"/>
      <c r="B157" s="265"/>
      <c r="C157" s="243" t="s">
        <v>418</v>
      </c>
      <c r="D157" s="267"/>
      <c r="E157" s="267"/>
      <c r="F157" s="266"/>
      <c r="G157" s="199"/>
      <c r="H157" s="278"/>
      <c r="I157" s="266"/>
    </row>
    <row r="158" spans="1:9">
      <c r="A158" s="271"/>
      <c r="B158" s="265"/>
      <c r="C158" s="243" t="s">
        <v>419</v>
      </c>
      <c r="D158" s="267"/>
      <c r="E158" s="267"/>
      <c r="F158" s="266"/>
      <c r="G158" s="199"/>
      <c r="H158" s="278"/>
      <c r="I158" s="266"/>
    </row>
    <row r="159" spans="1:9">
      <c r="A159" s="271"/>
      <c r="B159" s="265"/>
      <c r="C159" s="243" t="s">
        <v>420</v>
      </c>
      <c r="D159" s="267"/>
      <c r="E159" s="267"/>
      <c r="F159" s="266"/>
      <c r="G159" s="199"/>
      <c r="H159" s="278"/>
      <c r="I159" s="266"/>
    </row>
    <row r="160" spans="1:9">
      <c r="A160" s="240" t="s">
        <v>342</v>
      </c>
      <c r="B160" s="265" t="s">
        <v>421</v>
      </c>
      <c r="C160" s="280"/>
      <c r="D160" s="267"/>
      <c r="E160" s="267"/>
      <c r="F160" s="266"/>
      <c r="G160" s="199"/>
      <c r="H160" s="278"/>
      <c r="I160" s="266"/>
    </row>
    <row r="161" spans="1:9">
      <c r="A161" s="271"/>
      <c r="B161" s="265"/>
      <c r="C161" s="243" t="s">
        <v>418</v>
      </c>
      <c r="D161" s="267"/>
      <c r="E161" s="267"/>
      <c r="F161" s="266"/>
      <c r="G161" s="199"/>
      <c r="H161" s="278"/>
      <c r="I161" s="266"/>
    </row>
    <row r="162" spans="1:9">
      <c r="A162" s="271"/>
      <c r="B162" s="265"/>
      <c r="C162" s="243" t="s">
        <v>419</v>
      </c>
      <c r="D162" s="267"/>
      <c r="E162" s="267"/>
      <c r="F162" s="266"/>
      <c r="G162" s="199"/>
      <c r="H162" s="278"/>
      <c r="I162" s="266"/>
    </row>
    <row r="163" spans="1:9">
      <c r="A163" s="271"/>
      <c r="B163" s="265"/>
      <c r="C163" s="243" t="s">
        <v>420</v>
      </c>
      <c r="D163" s="267"/>
      <c r="E163" s="267"/>
      <c r="F163" s="266"/>
      <c r="G163" s="199"/>
      <c r="H163" s="278"/>
      <c r="I163" s="266"/>
    </row>
    <row r="164" spans="1:9">
      <c r="A164" s="240" t="s">
        <v>342</v>
      </c>
      <c r="B164" s="265" t="s">
        <v>412</v>
      </c>
      <c r="C164" s="280"/>
      <c r="D164" s="267"/>
      <c r="E164" s="267"/>
      <c r="F164" s="266"/>
      <c r="G164" s="199"/>
      <c r="H164" s="278"/>
      <c r="I164" s="266"/>
    </row>
    <row r="165" spans="1:9">
      <c r="A165" s="240" t="s">
        <v>342</v>
      </c>
      <c r="B165" s="265" t="s">
        <v>422</v>
      </c>
      <c r="C165" s="280"/>
      <c r="D165" s="267"/>
      <c r="E165" s="267"/>
      <c r="F165" s="266"/>
      <c r="G165" s="199"/>
      <c r="H165" s="278"/>
      <c r="I165" s="266"/>
    </row>
    <row r="166" spans="1:9">
      <c r="A166" s="271"/>
      <c r="B166" s="242"/>
      <c r="C166" s="280"/>
      <c r="D166" s="267"/>
      <c r="E166" s="267"/>
      <c r="F166" s="266"/>
      <c r="G166" s="199"/>
      <c r="H166" s="248"/>
      <c r="I166" s="266"/>
    </row>
    <row r="167" spans="1:9">
      <c r="A167" s="271"/>
      <c r="B167" s="242" t="s">
        <v>75</v>
      </c>
      <c r="C167" s="280"/>
      <c r="D167" s="267"/>
      <c r="E167" s="267"/>
      <c r="F167" s="266"/>
      <c r="G167" s="199"/>
      <c r="H167" s="278"/>
      <c r="I167" s="266"/>
    </row>
    <row r="168" spans="1:9">
      <c r="A168" s="240" t="s">
        <v>342</v>
      </c>
      <c r="B168" s="265" t="s">
        <v>423</v>
      </c>
      <c r="C168" s="280"/>
      <c r="D168" s="267"/>
      <c r="E168" s="267"/>
      <c r="F168" s="266"/>
      <c r="G168" s="199"/>
      <c r="H168" s="348">
        <v>0</v>
      </c>
      <c r="I168" s="266"/>
    </row>
    <row r="169" spans="1:9">
      <c r="A169" s="271"/>
      <c r="B169" s="242"/>
      <c r="C169" s="280"/>
      <c r="D169" s="267"/>
      <c r="E169" s="267"/>
      <c r="F169" s="266"/>
      <c r="G169" s="199"/>
      <c r="H169" s="248"/>
      <c r="I169" s="266"/>
    </row>
    <row r="170" spans="1:9">
      <c r="A170" s="271"/>
      <c r="B170" s="242" t="s">
        <v>76</v>
      </c>
      <c r="C170" s="280"/>
      <c r="D170" s="267"/>
      <c r="E170" s="267"/>
      <c r="F170" s="266"/>
      <c r="G170" s="199"/>
      <c r="H170" s="278">
        <f>H171</f>
        <v>9605350</v>
      </c>
      <c r="I170" s="266"/>
    </row>
    <row r="171" spans="1:9">
      <c r="A171" s="240" t="s">
        <v>342</v>
      </c>
      <c r="B171" s="265" t="s">
        <v>424</v>
      </c>
      <c r="C171" s="280"/>
      <c r="D171" s="267"/>
      <c r="E171" s="267"/>
      <c r="F171" s="266"/>
      <c r="G171" s="199"/>
      <c r="H171" s="350">
        <v>9605350</v>
      </c>
      <c r="I171" s="266"/>
    </row>
    <row r="172" spans="1:9">
      <c r="A172" s="240"/>
      <c r="B172" s="265"/>
      <c r="C172" s="241" t="s">
        <v>425</v>
      </c>
      <c r="D172" s="267"/>
      <c r="E172" s="267"/>
      <c r="F172" s="266"/>
      <c r="G172" s="199"/>
      <c r="H172" s="278"/>
      <c r="I172" s="266"/>
    </row>
    <row r="173" spans="1:9">
      <c r="A173" s="240" t="s">
        <v>342</v>
      </c>
      <c r="B173" s="265" t="s">
        <v>426</v>
      </c>
      <c r="C173" s="280"/>
      <c r="D173" s="267"/>
      <c r="E173" s="267"/>
      <c r="F173" s="266"/>
      <c r="G173" s="199"/>
      <c r="H173" s="348"/>
      <c r="I173" s="266"/>
    </row>
    <row r="174" spans="1:9">
      <c r="A174" s="271"/>
      <c r="B174" s="242"/>
      <c r="C174" s="241" t="s">
        <v>427</v>
      </c>
      <c r="D174" s="267"/>
      <c r="E174" s="267"/>
      <c r="F174" s="266"/>
      <c r="G174" s="199"/>
      <c r="H174" s="248"/>
      <c r="I174" s="266"/>
    </row>
    <row r="175" spans="1:9">
      <c r="A175" s="271"/>
      <c r="B175" s="365"/>
      <c r="C175" s="374" t="s">
        <v>552</v>
      </c>
      <c r="D175"/>
      <c r="E175" s="267"/>
      <c r="F175">
        <v>9605350</v>
      </c>
      <c r="G175" s="199"/>
      <c r="H175" s="248"/>
      <c r="I175" s="266"/>
    </row>
    <row r="176" spans="1:9">
      <c r="A176" s="271"/>
      <c r="B176" s="365"/>
      <c r="C176"/>
      <c r="D176" s="267"/>
      <c r="E176" s="267"/>
      <c r="F176" s="266"/>
      <c r="G176" s="199"/>
      <c r="H176" s="248"/>
      <c r="I176" s="266"/>
    </row>
    <row r="177" spans="1:9">
      <c r="A177" s="271"/>
      <c r="B177" s="365"/>
      <c r="C177" s="3" t="s">
        <v>560</v>
      </c>
      <c r="D177" s="267"/>
      <c r="E177" s="267"/>
      <c r="F177" s="266">
        <f>SUM(F175:F176)</f>
        <v>9605350</v>
      </c>
      <c r="G177" s="199"/>
      <c r="H177" s="248"/>
      <c r="I177" s="266"/>
    </row>
    <row r="178" spans="1:9">
      <c r="A178" s="265" t="s">
        <v>295</v>
      </c>
      <c r="B178" s="242" t="s">
        <v>77</v>
      </c>
      <c r="C178" s="280"/>
      <c r="D178" s="267"/>
      <c r="E178" s="267"/>
      <c r="F178" s="266"/>
      <c r="G178" s="199"/>
      <c r="H178" s="278"/>
      <c r="I178" s="266"/>
    </row>
    <row r="179" spans="1:9">
      <c r="A179" s="240" t="s">
        <v>342</v>
      </c>
      <c r="B179" s="265" t="s">
        <v>428</v>
      </c>
      <c r="C179" s="280"/>
      <c r="D179" s="267"/>
      <c r="E179" s="267"/>
      <c r="F179" s="266"/>
      <c r="G179" s="199"/>
      <c r="H179" s="278"/>
      <c r="I179" s="266"/>
    </row>
    <row r="180" spans="1:9">
      <c r="A180" s="240"/>
      <c r="B180" s="242"/>
      <c r="C180" s="280"/>
      <c r="D180" s="267"/>
      <c r="E180" s="267"/>
      <c r="F180" s="266"/>
      <c r="G180" s="199"/>
      <c r="H180" s="199"/>
      <c r="I180" s="266"/>
    </row>
    <row r="181" spans="1:9">
      <c r="A181" s="265"/>
      <c r="B181" s="242" t="s">
        <v>78</v>
      </c>
      <c r="C181" s="280"/>
      <c r="D181" s="267"/>
      <c r="E181" s="267"/>
      <c r="F181" s="266"/>
      <c r="G181" s="199"/>
      <c r="H181" s="278"/>
      <c r="I181" s="266"/>
    </row>
    <row r="182" spans="1:9">
      <c r="A182" s="240" t="s">
        <v>342</v>
      </c>
      <c r="B182" s="265" t="s">
        <v>429</v>
      </c>
      <c r="C182" s="280"/>
      <c r="D182" s="267"/>
      <c r="E182" s="267"/>
      <c r="F182" s="266"/>
      <c r="G182" s="199"/>
      <c r="H182" s="278"/>
      <c r="I182" s="266"/>
    </row>
    <row r="183" spans="1:9">
      <c r="A183" s="240"/>
      <c r="B183" s="242"/>
      <c r="C183" s="280"/>
      <c r="D183" s="267"/>
      <c r="E183" s="267"/>
      <c r="F183" s="266"/>
      <c r="G183" s="199"/>
      <c r="H183" s="199"/>
      <c r="I183" s="199"/>
    </row>
    <row r="184" spans="1:9">
      <c r="A184" s="265"/>
      <c r="B184" s="242" t="s">
        <v>79</v>
      </c>
      <c r="C184" s="280"/>
      <c r="D184" s="267"/>
      <c r="E184" s="267"/>
      <c r="F184" s="266"/>
      <c r="G184" s="199"/>
      <c r="H184" s="278"/>
      <c r="I184" s="266"/>
    </row>
    <row r="185" spans="1:9">
      <c r="A185" s="240" t="s">
        <v>342</v>
      </c>
      <c r="B185" s="243" t="s">
        <v>430</v>
      </c>
      <c r="C185" s="280"/>
      <c r="D185" s="267"/>
      <c r="E185" s="267"/>
      <c r="F185" s="266"/>
      <c r="G185" s="199"/>
      <c r="H185" s="278"/>
      <c r="I185" s="266"/>
    </row>
    <row r="186" spans="1:9">
      <c r="A186" s="240"/>
      <c r="B186" s="242"/>
      <c r="C186" s="280"/>
      <c r="D186" s="267"/>
      <c r="E186" s="267"/>
      <c r="F186" s="266"/>
      <c r="G186" s="199"/>
      <c r="H186" s="199"/>
      <c r="I186" s="266"/>
    </row>
    <row r="187" spans="1:9">
      <c r="A187" s="265"/>
      <c r="B187" s="242" t="s">
        <v>80</v>
      </c>
      <c r="C187" s="280"/>
      <c r="D187" s="267"/>
      <c r="E187" s="267"/>
      <c r="F187" s="266"/>
      <c r="G187" s="199"/>
      <c r="H187" s="364">
        <f>H188+H189+H190+H191+H192</f>
        <v>82026</v>
      </c>
      <c r="I187" s="266"/>
    </row>
    <row r="188" spans="1:9">
      <c r="A188" s="240" t="s">
        <v>342</v>
      </c>
      <c r="B188" s="265" t="s">
        <v>116</v>
      </c>
      <c r="C188" s="280"/>
      <c r="D188" s="267"/>
      <c r="E188" s="267"/>
      <c r="F188" s="266"/>
      <c r="G188" s="199"/>
      <c r="H188" s="349"/>
      <c r="I188" s="266"/>
    </row>
    <row r="189" spans="1:9">
      <c r="A189" s="240" t="s">
        <v>342</v>
      </c>
      <c r="B189" s="265" t="s">
        <v>431</v>
      </c>
      <c r="C189" s="280"/>
      <c r="D189" s="267"/>
      <c r="E189" s="267"/>
      <c r="F189" s="266"/>
      <c r="G189" s="199"/>
      <c r="H189" s="348"/>
      <c r="I189" s="266"/>
    </row>
    <row r="190" spans="1:9">
      <c r="A190" s="240" t="s">
        <v>342</v>
      </c>
      <c r="B190" s="265" t="s">
        <v>432</v>
      </c>
      <c r="C190" s="280"/>
      <c r="D190" s="267"/>
      <c r="E190" s="267"/>
      <c r="F190" s="266"/>
      <c r="G190" s="199"/>
      <c r="H190" s="348">
        <v>82026</v>
      </c>
      <c r="I190" s="266"/>
    </row>
    <row r="191" spans="1:9">
      <c r="A191" s="240" t="s">
        <v>342</v>
      </c>
      <c r="B191" s="265" t="s">
        <v>433</v>
      </c>
      <c r="C191" s="280"/>
      <c r="D191" s="267"/>
      <c r="E191" s="267"/>
      <c r="F191" s="266"/>
      <c r="G191" s="199"/>
      <c r="H191" s="278"/>
      <c r="I191" s="266"/>
    </row>
    <row r="192" spans="1:9">
      <c r="A192" s="240" t="s">
        <v>342</v>
      </c>
      <c r="B192" s="265" t="s">
        <v>434</v>
      </c>
      <c r="C192" s="280"/>
      <c r="D192" s="267"/>
      <c r="E192" s="267"/>
      <c r="F192" s="266"/>
      <c r="G192" s="199"/>
      <c r="H192" s="278"/>
      <c r="I192" s="266"/>
    </row>
    <row r="193" spans="1:9">
      <c r="A193" s="240"/>
      <c r="B193" s="242"/>
      <c r="C193" s="280"/>
      <c r="D193" s="267"/>
      <c r="E193" s="267"/>
      <c r="F193" s="266"/>
      <c r="G193" s="199"/>
      <c r="H193" s="199"/>
      <c r="I193" s="266"/>
    </row>
    <row r="194" spans="1:9">
      <c r="A194" s="265"/>
      <c r="B194" s="242" t="s">
        <v>435</v>
      </c>
      <c r="C194" s="280"/>
      <c r="D194" s="267"/>
      <c r="E194" s="267"/>
      <c r="F194" s="266"/>
      <c r="G194" s="199"/>
      <c r="H194" s="278"/>
      <c r="I194" s="266"/>
    </row>
    <row r="195" spans="1:9">
      <c r="A195" s="240" t="s">
        <v>342</v>
      </c>
      <c r="B195" s="265" t="s">
        <v>436</v>
      </c>
      <c r="C195" s="280"/>
      <c r="D195" s="267"/>
      <c r="E195" s="267"/>
      <c r="F195" s="266"/>
      <c r="G195" s="199"/>
      <c r="H195" s="278"/>
      <c r="I195" s="266"/>
    </row>
    <row r="196" spans="1:9">
      <c r="A196" s="240" t="s">
        <v>342</v>
      </c>
      <c r="B196" s="265" t="s">
        <v>437</v>
      </c>
      <c r="C196" s="280"/>
      <c r="D196" s="267"/>
      <c r="E196" s="267"/>
      <c r="F196" s="266"/>
      <c r="G196" s="199"/>
      <c r="H196" s="278"/>
      <c r="I196" s="266"/>
    </row>
    <row r="197" spans="1:9">
      <c r="A197" s="240" t="s">
        <v>342</v>
      </c>
      <c r="B197" s="265" t="s">
        <v>438</v>
      </c>
      <c r="C197" s="280"/>
      <c r="D197" s="267"/>
      <c r="E197" s="267"/>
      <c r="F197" s="266"/>
      <c r="G197" s="199"/>
      <c r="H197" s="278"/>
      <c r="I197" s="266"/>
    </row>
    <row r="198" spans="1:9">
      <c r="A198" s="240" t="s">
        <v>342</v>
      </c>
      <c r="B198" s="265" t="s">
        <v>439</v>
      </c>
      <c r="C198" s="280"/>
      <c r="D198" s="267"/>
      <c r="E198" s="267"/>
      <c r="F198" s="266"/>
      <c r="G198" s="199"/>
      <c r="H198" s="278"/>
      <c r="I198" s="266"/>
    </row>
    <row r="199" spans="1:9">
      <c r="A199" s="240" t="s">
        <v>342</v>
      </c>
      <c r="B199" s="265" t="s">
        <v>440</v>
      </c>
      <c r="C199" s="280"/>
      <c r="D199" s="267"/>
      <c r="E199" s="267"/>
      <c r="F199" s="266"/>
      <c r="G199" s="199"/>
      <c r="H199" s="350"/>
      <c r="I199" s="266"/>
    </row>
    <row r="200" spans="1:9">
      <c r="A200" s="240" t="s">
        <v>342</v>
      </c>
      <c r="B200" s="265" t="s">
        <v>441</v>
      </c>
      <c r="C200" s="280"/>
      <c r="D200" s="267"/>
      <c r="E200" s="267"/>
      <c r="F200" s="266"/>
      <c r="G200" s="199"/>
      <c r="H200" s="278"/>
      <c r="I200" s="266"/>
    </row>
    <row r="201" spans="1:9">
      <c r="A201" s="240" t="s">
        <v>342</v>
      </c>
      <c r="B201" s="265" t="s">
        <v>442</v>
      </c>
      <c r="C201" s="280"/>
      <c r="D201" s="267"/>
      <c r="E201" s="267"/>
      <c r="F201" s="266"/>
      <c r="G201" s="199"/>
      <c r="H201" s="278"/>
      <c r="I201" s="266"/>
    </row>
    <row r="202" spans="1:9">
      <c r="A202" s="240" t="s">
        <v>342</v>
      </c>
      <c r="B202" s="265" t="s">
        <v>443</v>
      </c>
      <c r="C202" s="280"/>
      <c r="D202" s="267"/>
      <c r="E202" s="267"/>
      <c r="F202" s="266"/>
      <c r="G202" s="199"/>
      <c r="H202" s="278"/>
      <c r="I202" s="266"/>
    </row>
    <row r="203" spans="1:9">
      <c r="A203" s="240"/>
      <c r="B203" s="242"/>
      <c r="C203" s="280"/>
      <c r="D203" s="267"/>
      <c r="E203" s="267"/>
      <c r="F203" s="266"/>
      <c r="G203" s="199"/>
      <c r="H203" s="199"/>
      <c r="I203" s="266"/>
    </row>
    <row r="204" spans="1:9">
      <c r="A204" s="265"/>
      <c r="B204" s="242" t="s">
        <v>444</v>
      </c>
      <c r="C204" s="280"/>
      <c r="D204" s="267"/>
      <c r="E204" s="267"/>
      <c r="F204" s="266"/>
      <c r="G204" s="199"/>
      <c r="H204" s="278">
        <f>H205+H206</f>
        <v>12600000</v>
      </c>
      <c r="I204" s="266"/>
    </row>
    <row r="205" spans="1:9">
      <c r="A205" s="240" t="s">
        <v>342</v>
      </c>
      <c r="B205" s="265" t="s">
        <v>445</v>
      </c>
      <c r="C205" s="280"/>
      <c r="D205" s="267"/>
      <c r="E205" s="267"/>
      <c r="F205" s="266"/>
      <c r="G205" s="199"/>
      <c r="H205" s="350">
        <v>12600000</v>
      </c>
      <c r="I205" s="266"/>
    </row>
    <row r="206" spans="1:9">
      <c r="A206" s="240" t="s">
        <v>342</v>
      </c>
      <c r="B206" s="265" t="s">
        <v>446</v>
      </c>
      <c r="C206" s="280"/>
      <c r="D206" s="267"/>
      <c r="E206" s="267"/>
      <c r="F206" s="266"/>
      <c r="G206" s="199"/>
      <c r="H206" s="278"/>
      <c r="I206" s="266"/>
    </row>
    <row r="207" spans="1:9">
      <c r="A207" s="240"/>
      <c r="B207" s="242"/>
      <c r="C207" s="280"/>
      <c r="D207" s="267"/>
      <c r="E207" s="267"/>
      <c r="F207" s="266"/>
      <c r="G207" s="199"/>
      <c r="H207" s="248"/>
      <c r="I207" s="266"/>
    </row>
    <row r="208" spans="1:9">
      <c r="A208" s="281">
        <v>14</v>
      </c>
      <c r="B208" s="282" t="s">
        <v>81</v>
      </c>
      <c r="C208" s="280"/>
      <c r="D208" s="267"/>
      <c r="E208" s="267"/>
      <c r="F208" s="266"/>
      <c r="G208" s="199"/>
      <c r="H208" s="278"/>
      <c r="I208" s="266"/>
    </row>
    <row r="209" spans="1:9">
      <c r="A209" s="240" t="s">
        <v>342</v>
      </c>
      <c r="B209" s="265" t="s">
        <v>447</v>
      </c>
      <c r="C209" s="280"/>
      <c r="D209" s="267"/>
      <c r="E209" s="267"/>
      <c r="F209" s="266"/>
      <c r="G209" s="199"/>
      <c r="H209" s="278"/>
      <c r="I209" s="266"/>
    </row>
    <row r="210" spans="1:9">
      <c r="A210" s="240" t="s">
        <v>342</v>
      </c>
      <c r="B210" s="265" t="s">
        <v>448</v>
      </c>
      <c r="C210" s="280"/>
      <c r="D210" s="267"/>
      <c r="E210" s="267"/>
      <c r="F210" s="266"/>
      <c r="G210" s="199"/>
      <c r="H210" s="278"/>
      <c r="I210" s="266"/>
    </row>
    <row r="211" spans="1:9">
      <c r="A211" s="281"/>
      <c r="B211" s="282"/>
      <c r="C211" s="280"/>
      <c r="D211" s="267"/>
      <c r="E211" s="267"/>
      <c r="F211" s="266"/>
      <c r="G211" s="199"/>
      <c r="H211" s="248"/>
      <c r="I211" s="266"/>
    </row>
    <row r="212" spans="1:9">
      <c r="A212" s="281">
        <v>15</v>
      </c>
      <c r="B212" s="282" t="s">
        <v>82</v>
      </c>
      <c r="C212" s="280"/>
      <c r="D212" s="267"/>
      <c r="E212" s="267"/>
      <c r="F212" s="266"/>
      <c r="G212" s="199"/>
      <c r="H212" s="278"/>
      <c r="I212" s="266"/>
    </row>
    <row r="213" spans="1:9">
      <c r="A213" s="240" t="s">
        <v>342</v>
      </c>
      <c r="B213" s="284" t="s">
        <v>449</v>
      </c>
      <c r="C213" s="280"/>
      <c r="D213" s="267"/>
      <c r="E213" s="267"/>
      <c r="F213" s="266"/>
      <c r="G213" s="199"/>
      <c r="H213" s="278"/>
      <c r="I213" s="266"/>
    </row>
    <row r="214" spans="1:9">
      <c r="A214" s="240" t="s">
        <v>342</v>
      </c>
      <c r="B214" s="265" t="s">
        <v>450</v>
      </c>
      <c r="C214" s="280"/>
      <c r="D214" s="267"/>
      <c r="E214" s="267"/>
      <c r="F214" s="266"/>
      <c r="G214" s="199"/>
      <c r="H214" s="278"/>
      <c r="I214" s="266"/>
    </row>
    <row r="215" spans="1:9">
      <c r="A215" s="281"/>
      <c r="B215" s="282"/>
      <c r="C215" s="280"/>
      <c r="D215" s="267"/>
      <c r="E215" s="267"/>
      <c r="F215" s="266"/>
      <c r="G215" s="199"/>
      <c r="H215" s="248"/>
      <c r="I215" s="266"/>
    </row>
    <row r="216" spans="1:9">
      <c r="A216" s="281">
        <v>16</v>
      </c>
      <c r="B216" s="282" t="s">
        <v>83</v>
      </c>
      <c r="C216" s="280"/>
      <c r="D216" s="267"/>
      <c r="E216" s="267"/>
      <c r="F216" s="266"/>
      <c r="G216" s="199"/>
      <c r="H216" s="278"/>
      <c r="I216" s="266"/>
    </row>
    <row r="217" spans="1:9">
      <c r="A217" s="240" t="s">
        <v>342</v>
      </c>
      <c r="B217" s="284" t="s">
        <v>451</v>
      </c>
      <c r="C217" s="280"/>
      <c r="D217" s="267"/>
      <c r="E217" s="267"/>
      <c r="F217" s="266"/>
      <c r="G217" s="199"/>
      <c r="H217" s="278"/>
      <c r="I217" s="266"/>
    </row>
    <row r="218" spans="1:9">
      <c r="A218" s="271"/>
      <c r="B218" s="280"/>
      <c r="C218" s="280"/>
      <c r="D218" s="267"/>
      <c r="E218" s="267"/>
      <c r="F218" s="266"/>
      <c r="G218" s="199"/>
      <c r="H218" s="248"/>
      <c r="I218" s="266"/>
    </row>
    <row r="219" spans="1:9">
      <c r="A219" s="281">
        <v>17</v>
      </c>
      <c r="B219" s="282" t="s">
        <v>86</v>
      </c>
      <c r="C219" s="280"/>
      <c r="D219" s="267"/>
      <c r="E219" s="267"/>
      <c r="F219" s="266"/>
      <c r="G219" s="199"/>
      <c r="H219" s="248"/>
      <c r="I219" s="266"/>
    </row>
    <row r="220" spans="1:9">
      <c r="A220" s="271"/>
      <c r="B220" s="242" t="s">
        <v>73</v>
      </c>
      <c r="C220" s="280"/>
      <c r="D220" s="267"/>
      <c r="E220" s="267"/>
      <c r="F220" s="266"/>
      <c r="G220" s="199"/>
      <c r="H220" s="278"/>
      <c r="I220" s="266"/>
    </row>
    <row r="221" spans="1:9">
      <c r="A221" s="240" t="s">
        <v>342</v>
      </c>
      <c r="B221" s="265" t="s">
        <v>452</v>
      </c>
      <c r="C221" s="280"/>
      <c r="D221" s="267"/>
      <c r="E221" s="267"/>
      <c r="F221" s="266"/>
      <c r="G221" s="199"/>
      <c r="H221" s="348">
        <v>0</v>
      </c>
      <c r="I221" s="266"/>
    </row>
    <row r="222" spans="1:9">
      <c r="A222" s="240" t="s">
        <v>342</v>
      </c>
      <c r="B222" s="265" t="s">
        <v>453</v>
      </c>
      <c r="C222" s="280"/>
      <c r="D222" s="267"/>
      <c r="E222" s="267"/>
      <c r="F222" s="266"/>
      <c r="G222" s="199"/>
      <c r="H222" s="278"/>
      <c r="I222" s="266"/>
    </row>
    <row r="223" spans="1:9">
      <c r="A223" s="240" t="s">
        <v>342</v>
      </c>
      <c r="B223" s="265" t="s">
        <v>454</v>
      </c>
      <c r="C223" s="280"/>
      <c r="D223" s="267"/>
      <c r="E223" s="267"/>
      <c r="F223" s="266"/>
      <c r="G223" s="199"/>
      <c r="H223" s="278"/>
      <c r="I223" s="266"/>
    </row>
    <row r="224" spans="1:9">
      <c r="A224" s="240" t="s">
        <v>342</v>
      </c>
      <c r="B224" s="265" t="s">
        <v>412</v>
      </c>
      <c r="C224" s="280"/>
      <c r="D224" s="267"/>
      <c r="E224" s="267"/>
      <c r="F224" s="266"/>
      <c r="G224" s="199"/>
      <c r="H224" s="278"/>
      <c r="I224" s="266"/>
    </row>
    <row r="225" spans="1:9">
      <c r="A225" s="240" t="s">
        <v>342</v>
      </c>
      <c r="B225" s="265" t="s">
        <v>413</v>
      </c>
      <c r="C225" s="280"/>
      <c r="D225" s="267"/>
      <c r="E225" s="267"/>
      <c r="F225" s="266"/>
      <c r="G225" s="199"/>
      <c r="H225" s="278"/>
      <c r="I225" s="266"/>
    </row>
    <row r="226" spans="1:9">
      <c r="A226" s="240" t="s">
        <v>342</v>
      </c>
      <c r="B226" s="265" t="s">
        <v>414</v>
      </c>
      <c r="C226" s="280"/>
      <c r="D226" s="267"/>
      <c r="E226" s="267"/>
      <c r="F226" s="266"/>
      <c r="G226" s="199"/>
      <c r="H226" s="278"/>
      <c r="I226" s="266"/>
    </row>
    <row r="227" spans="1:9">
      <c r="A227" s="271"/>
      <c r="B227" s="242"/>
      <c r="C227" s="280"/>
      <c r="D227" s="267"/>
      <c r="E227" s="267"/>
      <c r="F227" s="266"/>
      <c r="G227" s="199"/>
      <c r="H227" s="248"/>
      <c r="I227" s="266"/>
    </row>
    <row r="228" spans="1:9">
      <c r="A228" s="271"/>
      <c r="B228" s="242" t="s">
        <v>74</v>
      </c>
      <c r="C228" s="280"/>
      <c r="D228" s="267"/>
      <c r="E228" s="267"/>
      <c r="F228" s="266"/>
      <c r="G228" s="199"/>
      <c r="H228" s="248"/>
      <c r="I228" s="266"/>
    </row>
    <row r="229" spans="1:9">
      <c r="A229" s="240" t="s">
        <v>342</v>
      </c>
      <c r="B229" s="347" t="s">
        <v>415</v>
      </c>
      <c r="C229" s="280"/>
      <c r="D229" s="267"/>
      <c r="E229" s="267"/>
      <c r="F229" s="266"/>
      <c r="G229" s="199"/>
      <c r="H229" s="278"/>
      <c r="I229" s="266"/>
    </row>
    <row r="230" spans="1:9">
      <c r="A230" s="271"/>
      <c r="B230" s="347"/>
      <c r="C230" s="283" t="s">
        <v>416</v>
      </c>
      <c r="D230" s="267"/>
      <c r="E230" s="267"/>
      <c r="F230" s="266"/>
      <c r="G230" s="199"/>
      <c r="H230" s="248"/>
      <c r="I230" s="266"/>
    </row>
    <row r="231" spans="1:9">
      <c r="A231" s="240" t="s">
        <v>342</v>
      </c>
      <c r="B231" s="265" t="s">
        <v>455</v>
      </c>
      <c r="C231" s="280"/>
      <c r="D231" s="267"/>
      <c r="E231" s="267"/>
      <c r="F231" s="266"/>
      <c r="G231" s="199"/>
      <c r="H231" s="278"/>
      <c r="I231" s="266"/>
    </row>
    <row r="232" spans="1:9">
      <c r="A232" s="271"/>
      <c r="B232" s="265"/>
      <c r="C232" s="243" t="s">
        <v>418</v>
      </c>
      <c r="D232" s="267" t="s">
        <v>298</v>
      </c>
      <c r="E232" s="267"/>
      <c r="F232" s="266"/>
      <c r="G232" s="199"/>
      <c r="H232" s="348">
        <v>0</v>
      </c>
      <c r="I232" s="266"/>
    </row>
    <row r="233" spans="1:9">
      <c r="A233" s="271"/>
      <c r="B233" s="265"/>
      <c r="C233" s="243" t="s">
        <v>419</v>
      </c>
      <c r="D233" s="267" t="s">
        <v>456</v>
      </c>
      <c r="E233" s="267"/>
      <c r="F233" s="266"/>
      <c r="G233" s="199"/>
      <c r="H233" s="348">
        <v>0</v>
      </c>
      <c r="I233" s="266"/>
    </row>
    <row r="234" spans="1:9">
      <c r="A234" s="271"/>
      <c r="B234" s="265"/>
      <c r="C234" s="243" t="s">
        <v>420</v>
      </c>
      <c r="D234" s="267"/>
      <c r="E234" s="267"/>
      <c r="F234" s="266"/>
      <c r="G234" s="199"/>
      <c r="H234" s="278"/>
      <c r="I234" s="266"/>
    </row>
    <row r="235" spans="1:9">
      <c r="A235" s="240" t="s">
        <v>342</v>
      </c>
      <c r="B235" s="265" t="s">
        <v>412</v>
      </c>
      <c r="C235" s="280"/>
      <c r="D235" s="267"/>
      <c r="E235" s="267"/>
      <c r="F235" s="266"/>
      <c r="G235" s="199"/>
      <c r="H235" s="278"/>
      <c r="I235" s="266"/>
    </row>
    <row r="236" spans="1:9">
      <c r="A236" s="271"/>
      <c r="B236" s="242"/>
      <c r="C236" s="280"/>
      <c r="D236" s="267"/>
      <c r="E236" s="267"/>
      <c r="F236" s="266"/>
      <c r="G236" s="199"/>
      <c r="H236" s="248"/>
      <c r="I236" s="266"/>
    </row>
    <row r="237" spans="1:9">
      <c r="A237" s="271"/>
      <c r="B237" s="242" t="s">
        <v>87</v>
      </c>
      <c r="C237" s="280"/>
      <c r="D237" s="267"/>
      <c r="E237" s="267"/>
      <c r="F237" s="266"/>
      <c r="G237" s="199"/>
      <c r="H237" s="278"/>
      <c r="I237" s="266"/>
    </row>
    <row r="238" spans="1:9">
      <c r="A238" s="240" t="s">
        <v>342</v>
      </c>
      <c r="B238" s="265" t="s">
        <v>423</v>
      </c>
      <c r="C238" s="280"/>
      <c r="D238" s="267"/>
      <c r="E238" s="267"/>
      <c r="F238" s="266"/>
      <c r="G238" s="199"/>
      <c r="H238" s="278"/>
      <c r="I238" s="266"/>
    </row>
    <row r="239" spans="1:9">
      <c r="A239" s="271"/>
      <c r="B239" s="242"/>
      <c r="C239" s="280"/>
      <c r="D239" s="267"/>
      <c r="E239" s="267"/>
      <c r="F239" s="266"/>
      <c r="G239" s="199"/>
      <c r="H239" s="248"/>
      <c r="I239" s="266"/>
    </row>
    <row r="240" spans="1:9">
      <c r="A240" s="271"/>
      <c r="B240" s="242" t="s">
        <v>76</v>
      </c>
      <c r="C240" s="280"/>
      <c r="D240" s="267"/>
      <c r="E240" s="267"/>
      <c r="F240" s="266"/>
      <c r="G240" s="199"/>
      <c r="H240" s="248"/>
      <c r="I240" s="266"/>
    </row>
    <row r="241" spans="1:9">
      <c r="A241" s="240" t="s">
        <v>342</v>
      </c>
      <c r="B241" s="265" t="s">
        <v>457</v>
      </c>
      <c r="C241" s="280"/>
      <c r="D241" s="267"/>
      <c r="E241" s="267"/>
      <c r="F241" s="266"/>
      <c r="G241" s="199"/>
      <c r="H241" s="278"/>
      <c r="I241" s="266"/>
    </row>
    <row r="242" spans="1:9">
      <c r="A242" s="240"/>
      <c r="B242" s="265"/>
      <c r="C242" s="241" t="s">
        <v>425</v>
      </c>
      <c r="D242" s="267"/>
      <c r="E242" s="267"/>
      <c r="F242" s="266"/>
      <c r="G242" s="199"/>
      <c r="H242" s="278"/>
      <c r="I242" s="266"/>
    </row>
    <row r="243" spans="1:9">
      <c r="A243" s="240" t="s">
        <v>342</v>
      </c>
      <c r="B243" s="265" t="s">
        <v>458</v>
      </c>
      <c r="C243" s="280"/>
      <c r="D243" s="267"/>
      <c r="E243" s="267"/>
      <c r="F243" s="266"/>
      <c r="G243" s="199"/>
      <c r="H243" s="348"/>
      <c r="I243" s="266"/>
    </row>
    <row r="244" spans="1:9">
      <c r="A244" s="271"/>
      <c r="B244" s="242"/>
      <c r="C244" s="241" t="s">
        <v>427</v>
      </c>
      <c r="D244" s="267"/>
      <c r="E244" s="267"/>
      <c r="F244" s="266"/>
      <c r="G244" s="199"/>
      <c r="H244" s="248"/>
      <c r="I244" s="266"/>
    </row>
    <row r="245" spans="1:9">
      <c r="A245" s="271"/>
      <c r="B245" s="242"/>
      <c r="C245" s="280"/>
      <c r="D245" s="267"/>
      <c r="E245" s="267"/>
      <c r="F245" s="266"/>
      <c r="G245" s="199"/>
      <c r="H245" s="248"/>
      <c r="I245" s="266"/>
    </row>
    <row r="246" spans="1:9">
      <c r="A246" s="271"/>
      <c r="B246" s="242" t="s">
        <v>77</v>
      </c>
      <c r="C246" s="280"/>
      <c r="D246" s="267"/>
      <c r="E246" s="267"/>
      <c r="F246" s="266"/>
      <c r="G246" s="199"/>
      <c r="H246" s="278"/>
      <c r="I246" s="266"/>
    </row>
    <row r="247" spans="1:9">
      <c r="A247" s="240" t="s">
        <v>342</v>
      </c>
      <c r="B247" s="265" t="s">
        <v>459</v>
      </c>
      <c r="C247" s="280"/>
      <c r="D247" s="267"/>
      <c r="E247" s="267"/>
      <c r="F247" s="266"/>
      <c r="G247" s="199"/>
      <c r="H247" s="278"/>
      <c r="I247" s="266"/>
    </row>
    <row r="248" spans="1:9">
      <c r="A248" s="271"/>
      <c r="B248" s="242"/>
      <c r="C248" s="280"/>
      <c r="D248" s="267"/>
      <c r="E248" s="267"/>
      <c r="F248" s="266"/>
      <c r="G248" s="199"/>
      <c r="H248" s="248"/>
      <c r="I248" s="266"/>
    </row>
    <row r="249" spans="1:9">
      <c r="A249" s="271"/>
      <c r="B249" s="242" t="s">
        <v>78</v>
      </c>
      <c r="C249" s="280"/>
      <c r="D249" s="267"/>
      <c r="E249" s="267"/>
      <c r="F249" s="266"/>
      <c r="G249" s="199"/>
      <c r="H249" s="278"/>
      <c r="I249" s="266"/>
    </row>
    <row r="250" spans="1:9">
      <c r="A250" s="240" t="s">
        <v>342</v>
      </c>
      <c r="B250" s="265" t="s">
        <v>460</v>
      </c>
      <c r="C250" s="280"/>
      <c r="D250" s="267"/>
      <c r="E250" s="267"/>
      <c r="F250" s="266"/>
      <c r="G250" s="199"/>
      <c r="H250" s="278"/>
      <c r="I250" s="266"/>
    </row>
    <row r="251" spans="1:9">
      <c r="A251" s="271"/>
      <c r="B251" s="242"/>
      <c r="C251" s="280"/>
      <c r="D251" s="267"/>
      <c r="E251" s="267"/>
      <c r="F251" s="266"/>
      <c r="G251" s="199"/>
      <c r="H251" s="199"/>
      <c r="I251" s="199"/>
    </row>
    <row r="252" spans="1:9">
      <c r="A252" s="271"/>
      <c r="B252" s="242" t="s">
        <v>79</v>
      </c>
      <c r="C252" s="280"/>
      <c r="D252" s="267"/>
      <c r="E252" s="267"/>
      <c r="F252" s="266"/>
      <c r="G252" s="199"/>
      <c r="H252" s="278"/>
      <c r="I252" s="266"/>
    </row>
    <row r="253" spans="1:9">
      <c r="A253" s="240" t="s">
        <v>342</v>
      </c>
      <c r="B253" s="243" t="s">
        <v>430</v>
      </c>
      <c r="C253" s="280"/>
      <c r="D253" s="267"/>
      <c r="E253" s="267"/>
      <c r="F253" s="266"/>
      <c r="G253" s="199"/>
      <c r="H253" s="278"/>
      <c r="I253" s="266"/>
    </row>
    <row r="254" spans="1:9">
      <c r="A254" s="271"/>
      <c r="B254" s="242"/>
      <c r="C254" s="280"/>
      <c r="D254" s="267"/>
      <c r="E254" s="267"/>
      <c r="F254" s="266"/>
      <c r="G254" s="199"/>
      <c r="H254" s="199"/>
      <c r="I254" s="266"/>
    </row>
    <row r="255" spans="1:9">
      <c r="A255" s="271"/>
      <c r="B255" s="242" t="s">
        <v>444</v>
      </c>
      <c r="C255" s="280"/>
      <c r="D255" s="267"/>
      <c r="E255" s="267"/>
      <c r="F255" s="266"/>
      <c r="G255" s="199"/>
      <c r="H255" s="278"/>
      <c r="I255" s="266"/>
    </row>
    <row r="256" spans="1:9">
      <c r="A256" s="240" t="s">
        <v>342</v>
      </c>
      <c r="B256" s="265" t="s">
        <v>461</v>
      </c>
      <c r="C256" s="280"/>
      <c r="D256" s="267"/>
      <c r="E256" s="267"/>
      <c r="F256" s="266"/>
      <c r="G256" s="199"/>
      <c r="H256" s="348"/>
      <c r="I256" s="266"/>
    </row>
    <row r="257" spans="1:9">
      <c r="A257" s="240" t="s">
        <v>342</v>
      </c>
      <c r="B257" s="265" t="s">
        <v>462</v>
      </c>
      <c r="C257" s="280"/>
      <c r="D257" s="267"/>
      <c r="E257" s="267"/>
      <c r="F257" s="266"/>
      <c r="G257" s="199"/>
      <c r="H257" s="278"/>
      <c r="I257" s="266"/>
    </row>
    <row r="258" spans="1:9">
      <c r="A258" s="271"/>
      <c r="B258" s="242"/>
      <c r="C258" s="280"/>
      <c r="D258" s="267"/>
      <c r="E258" s="267"/>
      <c r="F258" s="266"/>
      <c r="G258" s="199"/>
      <c r="H258" s="248"/>
      <c r="I258" s="266"/>
    </row>
    <row r="259" spans="1:9">
      <c r="A259" s="281">
        <v>18</v>
      </c>
      <c r="B259" s="282" t="s">
        <v>88</v>
      </c>
      <c r="C259" s="280"/>
      <c r="D259" s="267"/>
      <c r="E259" s="267"/>
      <c r="F259" s="266"/>
      <c r="G259" s="199"/>
      <c r="H259" s="248"/>
      <c r="I259" s="266"/>
    </row>
    <row r="260" spans="1:9">
      <c r="A260" s="281">
        <v>19</v>
      </c>
      <c r="B260" s="282" t="s">
        <v>89</v>
      </c>
      <c r="C260" s="280"/>
      <c r="D260" s="267"/>
      <c r="E260" s="267"/>
      <c r="F260" s="266"/>
      <c r="G260" s="199"/>
      <c r="H260" s="248"/>
      <c r="I260" s="266"/>
    </row>
    <row r="261" spans="1:9">
      <c r="A261" s="281">
        <v>20</v>
      </c>
      <c r="B261" s="282" t="s">
        <v>90</v>
      </c>
      <c r="C261" s="280"/>
      <c r="D261" s="267"/>
      <c r="E261" s="267"/>
      <c r="F261" s="266"/>
      <c r="G261" s="199"/>
      <c r="H261" s="248"/>
      <c r="I261" s="266"/>
    </row>
    <row r="262" spans="1:9">
      <c r="A262" s="271"/>
      <c r="B262" s="242" t="s">
        <v>92</v>
      </c>
      <c r="C262" s="280"/>
      <c r="D262" s="267"/>
      <c r="E262" s="267"/>
      <c r="F262" s="266"/>
      <c r="G262" s="199"/>
      <c r="H262" s="248"/>
      <c r="I262" s="266"/>
    </row>
    <row r="263" spans="1:9">
      <c r="A263" s="271"/>
      <c r="B263" s="242" t="s">
        <v>93</v>
      </c>
      <c r="C263" s="280"/>
      <c r="D263" s="267"/>
      <c r="E263" s="267"/>
      <c r="F263" s="266"/>
      <c r="G263" s="199"/>
      <c r="H263" s="248"/>
      <c r="I263" s="266"/>
    </row>
    <row r="264" spans="1:9">
      <c r="A264" s="281">
        <v>21</v>
      </c>
      <c r="B264" s="282" t="s">
        <v>94</v>
      </c>
      <c r="C264" s="280"/>
      <c r="D264" s="267"/>
      <c r="E264" s="267"/>
      <c r="F264" s="266"/>
      <c r="G264" s="199"/>
      <c r="H264" s="248"/>
      <c r="I264" s="266"/>
    </row>
    <row r="265" spans="1:9">
      <c r="A265" s="271"/>
      <c r="B265" s="280"/>
      <c r="C265" s="280"/>
      <c r="D265" s="267"/>
      <c r="E265" s="267"/>
      <c r="F265" s="266"/>
      <c r="G265" s="199"/>
      <c r="H265" s="248"/>
      <c r="I265" s="266"/>
    </row>
    <row r="266" spans="1:9">
      <c r="A266" s="281">
        <v>22</v>
      </c>
      <c r="B266" s="282" t="s">
        <v>97</v>
      </c>
      <c r="C266" s="280"/>
      <c r="D266" s="267"/>
      <c r="E266" s="267"/>
      <c r="F266" s="266"/>
      <c r="G266" s="199"/>
      <c r="H266" s="248"/>
      <c r="I266" s="266"/>
    </row>
    <row r="267" spans="1:9">
      <c r="A267" s="281">
        <v>23</v>
      </c>
      <c r="B267" s="282" t="s">
        <v>553</v>
      </c>
      <c r="C267" s="280"/>
      <c r="D267" s="267"/>
      <c r="E267" s="267"/>
      <c r="F267" s="266"/>
      <c r="G267" s="199"/>
      <c r="H267" s="351">
        <v>16758146</v>
      </c>
      <c r="I267" s="266"/>
    </row>
    <row r="268" spans="1:9">
      <c r="A268" s="281">
        <v>24</v>
      </c>
      <c r="B268" s="282" t="s">
        <v>98</v>
      </c>
      <c r="C268" s="280"/>
      <c r="D268" s="267"/>
      <c r="E268" s="267"/>
      <c r="F268" s="266"/>
      <c r="G268" s="199"/>
      <c r="H268" s="248"/>
      <c r="I268" s="266"/>
    </row>
    <row r="269" spans="1:9">
      <c r="A269" s="281">
        <v>25</v>
      </c>
      <c r="B269" s="282" t="s">
        <v>99</v>
      </c>
      <c r="C269" s="280"/>
      <c r="D269" s="267"/>
      <c r="E269" s="267"/>
      <c r="F269" s="266"/>
      <c r="G269" s="199"/>
      <c r="H269" s="248"/>
      <c r="I269" s="266"/>
    </row>
    <row r="270" spans="1:9">
      <c r="A270" s="281">
        <v>26</v>
      </c>
      <c r="B270" s="282" t="s">
        <v>100</v>
      </c>
      <c r="C270" s="280"/>
      <c r="D270" s="267"/>
      <c r="E270" s="267"/>
      <c r="F270" s="266"/>
      <c r="G270" s="199"/>
      <c r="H270" s="352"/>
      <c r="I270" s="266"/>
    </row>
    <row r="271" spans="1:9">
      <c r="A271" s="271"/>
      <c r="B271" s="242" t="s">
        <v>101</v>
      </c>
      <c r="C271" s="280"/>
      <c r="D271" s="267"/>
      <c r="E271" s="267"/>
      <c r="F271" s="266"/>
      <c r="G271" s="199"/>
      <c r="H271" s="349"/>
      <c r="I271" s="266"/>
    </row>
    <row r="272" spans="1:9">
      <c r="A272" s="271"/>
      <c r="B272" s="242" t="s">
        <v>102</v>
      </c>
      <c r="C272" s="280"/>
      <c r="D272" s="267"/>
      <c r="E272" s="267"/>
      <c r="F272" s="266"/>
      <c r="G272" s="199"/>
      <c r="H272" s="248"/>
      <c r="I272" s="266"/>
    </row>
    <row r="273" spans="1:9">
      <c r="A273" s="271"/>
      <c r="B273" s="242" t="s">
        <v>100</v>
      </c>
      <c r="C273" s="280"/>
      <c r="D273" s="267"/>
      <c r="E273" s="267"/>
      <c r="F273" s="266"/>
      <c r="G273" s="199"/>
      <c r="H273" s="349"/>
      <c r="I273" s="266"/>
    </row>
    <row r="274" spans="1:9">
      <c r="A274" s="281">
        <v>27</v>
      </c>
      <c r="B274" s="282" t="s">
        <v>103</v>
      </c>
      <c r="C274" s="280"/>
      <c r="D274" s="267"/>
      <c r="E274" s="267"/>
      <c r="F274" s="266"/>
      <c r="G274" s="199"/>
      <c r="H274" s="377">
        <v>7909160.3822899992</v>
      </c>
      <c r="I274" s="266"/>
    </row>
    <row r="275" spans="1:9">
      <c r="A275" s="281">
        <v>28</v>
      </c>
      <c r="B275" s="282" t="s">
        <v>104</v>
      </c>
      <c r="C275" s="280"/>
      <c r="D275" s="267"/>
      <c r="E275" s="267"/>
      <c r="F275" s="266"/>
      <c r="G275" s="199"/>
      <c r="H275" s="349">
        <v>2966429.3605650002</v>
      </c>
      <c r="I275" s="266"/>
    </row>
    <row r="276" spans="1:9">
      <c r="A276" s="271"/>
      <c r="B276" s="280"/>
      <c r="C276" s="280"/>
      <c r="D276" s="267"/>
      <c r="E276" s="267"/>
      <c r="F276" s="266"/>
      <c r="G276" s="199"/>
      <c r="H276" s="248"/>
      <c r="I276" s="266"/>
    </row>
    <row r="277" spans="1:9">
      <c r="A277" s="271"/>
      <c r="B277" s="267"/>
      <c r="C277" s="280"/>
      <c r="D277" s="267"/>
      <c r="E277" s="267"/>
      <c r="F277" s="266"/>
      <c r="G277" s="199"/>
      <c r="H277" s="248"/>
      <c r="I277" s="266"/>
    </row>
    <row r="278" spans="1:9">
      <c r="A278" s="281">
        <v>29</v>
      </c>
      <c r="B278" s="353" t="s">
        <v>463</v>
      </c>
      <c r="C278" s="280"/>
      <c r="D278" s="267"/>
      <c r="E278" s="267"/>
      <c r="F278" s="266"/>
      <c r="G278" s="199"/>
      <c r="H278" s="346">
        <f>H279+H280+H281+H282+H283</f>
        <v>19781030</v>
      </c>
      <c r="I278" s="266"/>
    </row>
    <row r="279" spans="1:9">
      <c r="A279" s="285" t="s">
        <v>464</v>
      </c>
      <c r="B279" s="354" t="s">
        <v>465</v>
      </c>
      <c r="C279" s="355"/>
      <c r="D279" s="355"/>
      <c r="E279" s="355"/>
      <c r="F279" s="356"/>
      <c r="G279" s="355"/>
      <c r="H279" s="357"/>
      <c r="I279" s="266"/>
    </row>
    <row r="280" spans="1:9">
      <c r="A280" s="285" t="s">
        <v>464</v>
      </c>
      <c r="B280" s="354" t="s">
        <v>466</v>
      </c>
      <c r="C280" s="355"/>
      <c r="D280" s="355"/>
      <c r="E280" s="355"/>
      <c r="F280" s="356"/>
      <c r="G280" s="355"/>
      <c r="H280" s="358"/>
      <c r="I280" s="266"/>
    </row>
    <row r="281" spans="1:9">
      <c r="A281" s="285" t="s">
        <v>464</v>
      </c>
      <c r="B281" s="354" t="s">
        <v>467</v>
      </c>
      <c r="C281" s="355"/>
      <c r="D281" s="355"/>
      <c r="E281" s="355"/>
      <c r="F281" s="356"/>
      <c r="G281" s="355"/>
      <c r="H281" s="359"/>
      <c r="I281" s="196"/>
    </row>
    <row r="282" spans="1:9">
      <c r="A282" s="285" t="s">
        <v>464</v>
      </c>
      <c r="B282" s="340" t="s">
        <v>554</v>
      </c>
      <c r="C282" s="287"/>
      <c r="D282" s="266"/>
      <c r="E282" s="266"/>
      <c r="F282" s="196"/>
      <c r="G282" s="266"/>
      <c r="H282" s="359">
        <v>5185013</v>
      </c>
      <c r="I282" s="196"/>
    </row>
    <row r="283" spans="1:9">
      <c r="A283" s="285" t="s">
        <v>464</v>
      </c>
      <c r="B283" s="340" t="s">
        <v>555</v>
      </c>
      <c r="C283" s="287"/>
      <c r="D283" s="266"/>
      <c r="E283" s="266"/>
      <c r="F283" s="196"/>
      <c r="G283" s="266"/>
      <c r="H283" s="359">
        <v>14596017</v>
      </c>
      <c r="I283" s="196"/>
    </row>
    <row r="284" spans="1:9">
      <c r="A284" s="285"/>
      <c r="B284" s="340"/>
      <c r="C284" s="287"/>
      <c r="D284" s="266"/>
      <c r="E284" s="266"/>
      <c r="F284" s="196"/>
      <c r="G284" s="266"/>
      <c r="H284" s="366"/>
      <c r="I284" s="196"/>
    </row>
    <row r="285" spans="1:9">
      <c r="A285" s="281">
        <v>30</v>
      </c>
      <c r="B285" s="284" t="s">
        <v>468</v>
      </c>
      <c r="C285" s="287"/>
      <c r="D285" s="266"/>
      <c r="E285" s="266"/>
      <c r="F285" s="196"/>
      <c r="G285" s="266"/>
      <c r="H285" s="346">
        <f>H286+H287+H288+H289+H290+H291+H292+H293+H294+H295+H296+H297+H298+H299+H300+H301+H302+H303+H304+H305+H306+H307+H308+H309+H310</f>
        <v>16246782.511099998</v>
      </c>
      <c r="I285" s="290"/>
    </row>
    <row r="286" spans="1:9">
      <c r="A286" s="285" t="s">
        <v>464</v>
      </c>
      <c r="B286" s="354" t="s">
        <v>469</v>
      </c>
      <c r="C286" s="287"/>
      <c r="D286" s="266"/>
      <c r="E286" s="266"/>
      <c r="F286" s="196"/>
      <c r="G286" s="266"/>
      <c r="H286" s="343">
        <v>6084948.2869999995</v>
      </c>
      <c r="I286" s="196"/>
    </row>
    <row r="287" spans="1:9">
      <c r="A287" s="285" t="s">
        <v>464</v>
      </c>
      <c r="B287" s="354" t="s">
        <v>368</v>
      </c>
      <c r="C287" s="287"/>
      <c r="D287" s="266"/>
      <c r="E287" s="266"/>
      <c r="F287" s="196"/>
      <c r="G287" s="266"/>
      <c r="H287" s="344">
        <v>713417</v>
      </c>
      <c r="I287" s="196"/>
    </row>
    <row r="288" spans="1:9">
      <c r="A288" s="285" t="s">
        <v>464</v>
      </c>
      <c r="B288" s="354" t="s">
        <v>370</v>
      </c>
      <c r="C288" s="287"/>
      <c r="D288" s="266"/>
      <c r="E288" s="266"/>
      <c r="F288" s="196"/>
      <c r="G288" s="266"/>
      <c r="H288" s="343"/>
      <c r="I288" s="196"/>
    </row>
    <row r="289" spans="1:10">
      <c r="A289" s="285" t="s">
        <v>464</v>
      </c>
      <c r="B289" s="354" t="s">
        <v>556</v>
      </c>
      <c r="C289" s="287"/>
      <c r="D289" s="266"/>
      <c r="E289" s="266"/>
      <c r="F289" s="196"/>
      <c r="G289" s="266"/>
      <c r="H289" s="343">
        <v>1704151.6199999992</v>
      </c>
      <c r="I289" s="196"/>
    </row>
    <row r="290" spans="1:10">
      <c r="A290" s="285" t="s">
        <v>464</v>
      </c>
      <c r="B290" s="354" t="s">
        <v>557</v>
      </c>
      <c r="C290" s="287"/>
      <c r="D290" s="266"/>
      <c r="E290" s="266"/>
      <c r="F290" s="196"/>
      <c r="G290" s="266"/>
      <c r="H290" s="343">
        <v>2280054.3550000004</v>
      </c>
      <c r="I290" s="196"/>
    </row>
    <row r="291" spans="1:10">
      <c r="A291" s="285" t="s">
        <v>464</v>
      </c>
      <c r="B291" s="354" t="s">
        <v>470</v>
      </c>
      <c r="C291" s="287"/>
      <c r="D291" s="266"/>
      <c r="E291" s="266"/>
      <c r="F291" s="196"/>
      <c r="G291" s="266"/>
      <c r="H291" s="343"/>
      <c r="I291" s="196"/>
    </row>
    <row r="292" spans="1:10">
      <c r="A292" s="285" t="s">
        <v>464</v>
      </c>
      <c r="B292" s="354" t="s">
        <v>471</v>
      </c>
      <c r="C292" s="287"/>
      <c r="D292" s="266"/>
      <c r="E292" s="266"/>
      <c r="F292" s="196"/>
      <c r="G292" s="266"/>
      <c r="H292" s="343">
        <v>1612802</v>
      </c>
      <c r="I292" s="196"/>
    </row>
    <row r="293" spans="1:10">
      <c r="A293" s="285" t="s">
        <v>464</v>
      </c>
      <c r="B293" s="354" t="s">
        <v>472</v>
      </c>
      <c r="C293" s="287"/>
      <c r="D293" s="266"/>
      <c r="E293" s="266"/>
      <c r="F293" s="196"/>
      <c r="G293" s="266"/>
      <c r="H293" s="343"/>
      <c r="I293" s="196"/>
    </row>
    <row r="294" spans="1:10">
      <c r="A294" s="285" t="s">
        <v>464</v>
      </c>
      <c r="B294" s="354" t="s">
        <v>473</v>
      </c>
      <c r="C294" s="287"/>
      <c r="D294" s="266"/>
      <c r="E294" s="266"/>
      <c r="F294" s="196"/>
      <c r="G294" s="266"/>
      <c r="H294" s="343"/>
      <c r="I294" s="196"/>
    </row>
    <row r="295" spans="1:10">
      <c r="A295" s="285" t="s">
        <v>464</v>
      </c>
      <c r="B295" s="354" t="s">
        <v>474</v>
      </c>
      <c r="C295" s="287"/>
      <c r="D295" s="266"/>
      <c r="E295" s="266"/>
      <c r="F295" s="196"/>
      <c r="G295" s="266"/>
      <c r="H295" s="343"/>
      <c r="I295" s="196"/>
    </row>
    <row r="296" spans="1:10">
      <c r="A296" s="285" t="s">
        <v>464</v>
      </c>
      <c r="B296" s="354" t="s">
        <v>475</v>
      </c>
      <c r="C296" s="287"/>
      <c r="D296" s="266"/>
      <c r="E296" s="266"/>
      <c r="F296" s="196"/>
      <c r="G296" s="266"/>
      <c r="H296" s="343"/>
      <c r="I296" s="196"/>
    </row>
    <row r="297" spans="1:10">
      <c r="A297" s="285" t="s">
        <v>464</v>
      </c>
      <c r="B297" s="354" t="s">
        <v>531</v>
      </c>
      <c r="C297" s="287"/>
      <c r="D297" s="266"/>
      <c r="E297" s="266"/>
      <c r="F297" s="196"/>
      <c r="G297" s="266"/>
      <c r="H297" s="343"/>
      <c r="I297" s="196"/>
    </row>
    <row r="298" spans="1:10">
      <c r="A298" s="285" t="s">
        <v>464</v>
      </c>
      <c r="B298" s="354" t="s">
        <v>558</v>
      </c>
      <c r="C298" s="287"/>
      <c r="D298" s="266"/>
      <c r="E298" s="266"/>
      <c r="F298" s="196"/>
      <c r="G298" s="266"/>
      <c r="H298" s="344">
        <v>1081280.7380000001</v>
      </c>
      <c r="I298" s="196"/>
    </row>
    <row r="299" spans="1:10">
      <c r="A299" s="285" t="s">
        <v>464</v>
      </c>
      <c r="B299" s="354" t="s">
        <v>476</v>
      </c>
      <c r="C299" s="287"/>
      <c r="D299" s="266"/>
      <c r="E299" s="266"/>
      <c r="F299" s="196"/>
      <c r="G299" s="266"/>
      <c r="H299" s="343"/>
      <c r="I299" s="196"/>
      <c r="J299" s="367"/>
    </row>
    <row r="300" spans="1:10">
      <c r="A300" s="285" t="s">
        <v>464</v>
      </c>
      <c r="B300" s="354" t="s">
        <v>530</v>
      </c>
      <c r="C300" s="287"/>
      <c r="D300" s="266"/>
      <c r="E300" s="266"/>
      <c r="F300" s="196"/>
      <c r="G300" s="266"/>
      <c r="H300" s="343"/>
      <c r="I300" s="196"/>
    </row>
    <row r="301" spans="1:10">
      <c r="A301" s="285" t="s">
        <v>464</v>
      </c>
      <c r="B301" s="354" t="s">
        <v>477</v>
      </c>
      <c r="C301" s="287"/>
      <c r="D301" s="266"/>
      <c r="E301" s="266"/>
      <c r="F301" s="196"/>
      <c r="G301" s="266"/>
      <c r="H301" s="343"/>
      <c r="I301" s="196"/>
    </row>
    <row r="302" spans="1:10">
      <c r="A302" s="285" t="s">
        <v>464</v>
      </c>
      <c r="B302" s="354" t="s">
        <v>478</v>
      </c>
      <c r="C302" s="287"/>
      <c r="D302" s="266"/>
      <c r="E302" s="266"/>
      <c r="F302" s="196"/>
      <c r="G302" s="266"/>
      <c r="H302" s="343">
        <v>75893.811100000006</v>
      </c>
      <c r="I302" s="196"/>
    </row>
    <row r="303" spans="1:10">
      <c r="A303" s="285" t="s">
        <v>464</v>
      </c>
      <c r="B303" s="354" t="s">
        <v>479</v>
      </c>
      <c r="C303" s="287"/>
      <c r="D303" s="266"/>
      <c r="E303" s="266"/>
      <c r="F303" s="196"/>
      <c r="G303" s="266"/>
      <c r="H303" s="344">
        <v>986343</v>
      </c>
      <c r="I303" s="196"/>
    </row>
    <row r="304" spans="1:10">
      <c r="A304" s="285" t="s">
        <v>464</v>
      </c>
      <c r="B304" s="354" t="s">
        <v>480</v>
      </c>
      <c r="C304" s="287"/>
      <c r="D304" s="266"/>
      <c r="E304" s="266"/>
      <c r="F304" s="196"/>
      <c r="G304" s="266"/>
      <c r="H304" s="343">
        <v>6000</v>
      </c>
      <c r="I304" s="196"/>
    </row>
    <row r="305" spans="1:10">
      <c r="A305" s="285" t="s">
        <v>464</v>
      </c>
      <c r="B305" s="354" t="s">
        <v>481</v>
      </c>
      <c r="C305" s="287"/>
      <c r="D305" s="266"/>
      <c r="E305" s="266"/>
      <c r="F305" s="196"/>
      <c r="G305" s="266"/>
      <c r="H305" s="344">
        <v>742100</v>
      </c>
      <c r="I305" s="196"/>
      <c r="J305" s="355"/>
    </row>
    <row r="306" spans="1:10">
      <c r="A306" s="285" t="s">
        <v>464</v>
      </c>
      <c r="B306" s="354" t="s">
        <v>482</v>
      </c>
      <c r="C306" s="287"/>
      <c r="D306" s="266"/>
      <c r="E306" s="266"/>
      <c r="F306" s="196"/>
      <c r="G306" s="266"/>
      <c r="H306" s="343">
        <v>708586.70000000007</v>
      </c>
      <c r="I306" s="196"/>
      <c r="J306" s="355"/>
    </row>
    <row r="307" spans="1:10">
      <c r="A307" s="285" t="s">
        <v>464</v>
      </c>
      <c r="B307" s="354" t="s">
        <v>483</v>
      </c>
      <c r="C307" s="287"/>
      <c r="D307" s="266"/>
      <c r="E307" s="266"/>
      <c r="F307" s="196"/>
      <c r="G307" s="266"/>
      <c r="H307" s="344">
        <v>251205</v>
      </c>
      <c r="I307" s="196"/>
      <c r="J307" s="355"/>
    </row>
    <row r="308" spans="1:10">
      <c r="A308" s="285" t="s">
        <v>464</v>
      </c>
      <c r="B308" s="354" t="s">
        <v>484</v>
      </c>
      <c r="C308" s="287"/>
      <c r="D308" s="266"/>
      <c r="E308" s="266"/>
      <c r="F308" s="196"/>
      <c r="G308" s="266"/>
      <c r="H308" s="343"/>
      <c r="I308" s="196"/>
      <c r="J308" s="355"/>
    </row>
    <row r="309" spans="1:10">
      <c r="A309" s="285" t="s">
        <v>464</v>
      </c>
      <c r="B309" s="354" t="s">
        <v>559</v>
      </c>
      <c r="C309" s="287"/>
      <c r="D309" s="266"/>
      <c r="E309" s="266"/>
      <c r="F309" s="196"/>
      <c r="G309" s="266"/>
      <c r="H309" s="344"/>
      <c r="I309" s="196"/>
      <c r="J309" s="355"/>
    </row>
    <row r="310" spans="1:10">
      <c r="A310" s="285" t="s">
        <v>464</v>
      </c>
      <c r="B310" s="354" t="s">
        <v>485</v>
      </c>
      <c r="C310" s="287"/>
      <c r="D310" s="266"/>
      <c r="E310" s="266"/>
      <c r="F310" s="196"/>
      <c r="G310" s="266"/>
      <c r="H310" s="343"/>
      <c r="I310" s="196"/>
      <c r="J310" s="355"/>
    </row>
    <row r="311" spans="1:10">
      <c r="A311" s="288"/>
      <c r="B311" s="354"/>
      <c r="C311" s="287"/>
      <c r="D311" s="266"/>
      <c r="E311" s="266"/>
      <c r="F311" s="196"/>
      <c r="G311" s="266"/>
      <c r="H311" s="344"/>
      <c r="I311" s="196"/>
      <c r="J311" s="355"/>
    </row>
    <row r="312" spans="1:10">
      <c r="A312" s="288">
        <v>10</v>
      </c>
      <c r="B312" s="286" t="s">
        <v>486</v>
      </c>
      <c r="C312" s="287"/>
      <c r="D312" s="266"/>
      <c r="E312" s="266"/>
      <c r="F312" s="196"/>
      <c r="G312" s="266"/>
      <c r="H312" s="342"/>
      <c r="I312" s="196"/>
      <c r="J312" s="355"/>
    </row>
    <row r="313" spans="1:10">
      <c r="A313" s="268"/>
      <c r="B313" s="196"/>
      <c r="C313" s="196"/>
      <c r="D313" s="196"/>
      <c r="E313" s="196"/>
      <c r="F313" s="196"/>
      <c r="G313" s="196"/>
      <c r="H313" s="344"/>
      <c r="I313" s="196"/>
      <c r="J313" s="355"/>
    </row>
    <row r="314" spans="1:10">
      <c r="A314" s="268"/>
      <c r="B314" s="289" t="s">
        <v>464</v>
      </c>
      <c r="C314" s="246" t="s">
        <v>487</v>
      </c>
      <c r="D314" s="196"/>
      <c r="E314" s="196"/>
      <c r="F314" s="196"/>
      <c r="G314" s="268"/>
      <c r="H314" s="343">
        <f>H278-H285</f>
        <v>3534247.4889000021</v>
      </c>
      <c r="I314" s="290"/>
      <c r="J314" s="355"/>
    </row>
    <row r="315" spans="1:10">
      <c r="A315" s="268"/>
      <c r="B315" s="289" t="s">
        <v>464</v>
      </c>
      <c r="C315" s="196" t="s">
        <v>488</v>
      </c>
      <c r="D315" s="196"/>
      <c r="E315" s="196"/>
      <c r="F315" s="196"/>
      <c r="G315" s="268"/>
      <c r="H315" s="343">
        <v>251205</v>
      </c>
      <c r="I315" s="196"/>
      <c r="J315" s="355"/>
    </row>
    <row r="316" spans="1:10">
      <c r="A316" s="268"/>
      <c r="B316" s="289" t="s">
        <v>464</v>
      </c>
      <c r="C316" s="196" t="s">
        <v>489</v>
      </c>
      <c r="D316" s="196"/>
      <c r="E316" s="196"/>
      <c r="F316" s="196"/>
      <c r="G316" s="268"/>
      <c r="H316" s="343">
        <f>SUM(H314:H315)</f>
        <v>3785452.4889000021</v>
      </c>
      <c r="I316" s="290"/>
      <c r="J316" s="360"/>
    </row>
    <row r="317" spans="1:10">
      <c r="A317" s="268"/>
      <c r="B317" s="289" t="s">
        <v>464</v>
      </c>
      <c r="C317" s="196" t="s">
        <v>490</v>
      </c>
      <c r="D317" s="196"/>
      <c r="E317" s="196"/>
      <c r="F317" s="196"/>
      <c r="G317" s="268"/>
      <c r="H317" s="358">
        <f>H316*0.15</f>
        <v>567817.87333500024</v>
      </c>
      <c r="I317" s="196"/>
      <c r="J317" s="355"/>
    </row>
    <row r="318" spans="1:10">
      <c r="A318" s="268"/>
      <c r="B318" s="453" t="s">
        <v>491</v>
      </c>
      <c r="C318" s="453"/>
      <c r="D318" s="453"/>
      <c r="E318" s="453"/>
      <c r="F318" s="453"/>
      <c r="G318" s="453"/>
      <c r="H318" s="453"/>
      <c r="I318" s="453"/>
      <c r="J318" s="355"/>
    </row>
    <row r="319" spans="1:10" ht="13.5">
      <c r="A319" s="240" t="s">
        <v>342</v>
      </c>
      <c r="B319" s="291" t="s">
        <v>492</v>
      </c>
      <c r="C319" s="292"/>
      <c r="D319" s="292"/>
      <c r="E319" s="292"/>
      <c r="F319" s="292"/>
      <c r="G319" s="292"/>
      <c r="H319" s="293">
        <v>251205</v>
      </c>
      <c r="I319" s="292"/>
      <c r="J319" s="355"/>
    </row>
    <row r="320" spans="1:10" ht="13.5">
      <c r="A320" s="240" t="s">
        <v>342</v>
      </c>
      <c r="B320" s="291"/>
      <c r="C320" s="292"/>
      <c r="D320" s="292"/>
      <c r="E320" s="292"/>
      <c r="F320" s="292"/>
      <c r="G320" s="292"/>
      <c r="H320" s="293"/>
      <c r="I320" s="292"/>
      <c r="J320" s="355"/>
    </row>
    <row r="321" spans="1:9" ht="13.5">
      <c r="A321" s="240" t="s">
        <v>342</v>
      </c>
      <c r="B321" s="291"/>
      <c r="C321" s="292"/>
      <c r="D321" s="292"/>
      <c r="E321" s="292"/>
      <c r="F321" s="292"/>
      <c r="G321" s="292"/>
      <c r="H321" s="293"/>
      <c r="I321" s="292"/>
    </row>
    <row r="322" spans="1:9" ht="13.5">
      <c r="A322" s="240"/>
      <c r="B322" s="291"/>
      <c r="C322" s="292"/>
      <c r="D322" s="292"/>
      <c r="E322" s="292"/>
      <c r="F322" s="292"/>
      <c r="G322" s="292"/>
      <c r="H322" s="292"/>
      <c r="I322" s="292"/>
    </row>
    <row r="323" spans="1:9" ht="13.5">
      <c r="A323" s="240"/>
      <c r="B323" s="361" t="s">
        <v>493</v>
      </c>
      <c r="C323" s="292"/>
      <c r="D323" s="292"/>
      <c r="E323" s="292"/>
      <c r="F323" s="292"/>
      <c r="G323" s="292"/>
      <c r="H323" s="292"/>
      <c r="I323" s="292"/>
    </row>
    <row r="324" spans="1:9" ht="13.5">
      <c r="A324" s="240"/>
      <c r="B324" s="291"/>
      <c r="C324" s="292"/>
      <c r="D324" s="292"/>
      <c r="E324" s="292"/>
      <c r="F324" s="292"/>
      <c r="G324" s="292"/>
      <c r="H324" s="292"/>
      <c r="I324" s="292"/>
    </row>
    <row r="325" spans="1:9" ht="13.5">
      <c r="A325" s="368">
        <v>1</v>
      </c>
      <c r="B325" s="369" t="s">
        <v>540</v>
      </c>
      <c r="C325" s="370"/>
      <c r="D325" s="370"/>
      <c r="E325" s="370"/>
      <c r="F325" s="370"/>
      <c r="G325" s="371"/>
      <c r="H325" s="372">
        <v>1100</v>
      </c>
      <c r="I325" s="292"/>
    </row>
    <row r="326" spans="1:9" ht="13.5">
      <c r="A326" s="368">
        <v>2</v>
      </c>
      <c r="B326" s="369" t="s">
        <v>541</v>
      </c>
      <c r="C326" s="370"/>
      <c r="D326" s="370"/>
      <c r="E326" s="370"/>
      <c r="F326" s="370"/>
      <c r="G326" s="371"/>
      <c r="H326" s="372">
        <v>13478214</v>
      </c>
      <c r="I326" s="292"/>
    </row>
    <row r="327" spans="1:9" ht="13.5">
      <c r="A327" s="368">
        <v>3</v>
      </c>
      <c r="B327" s="369" t="s">
        <v>542</v>
      </c>
      <c r="C327" s="370"/>
      <c r="D327" s="370"/>
      <c r="E327" s="370"/>
      <c r="F327" s="370"/>
      <c r="G327" s="371"/>
      <c r="H327" s="373">
        <v>1351258</v>
      </c>
      <c r="I327" s="292"/>
    </row>
    <row r="328" spans="1:9" ht="13.5">
      <c r="A328" s="368">
        <v>4</v>
      </c>
      <c r="B328" s="369" t="s">
        <v>543</v>
      </c>
      <c r="C328" s="370"/>
      <c r="D328" s="370"/>
      <c r="E328" s="370"/>
      <c r="F328" s="370"/>
      <c r="G328" s="371"/>
      <c r="H328" s="373">
        <v>0</v>
      </c>
      <c r="I328" s="292"/>
    </row>
    <row r="329" spans="1:9" ht="13.5">
      <c r="A329" s="294">
        <v>5</v>
      </c>
      <c r="B329" s="295"/>
      <c r="C329" s="296"/>
      <c r="D329" s="296"/>
      <c r="E329" s="296"/>
      <c r="F329" s="296"/>
      <c r="G329" s="297"/>
      <c r="H329" s="299"/>
      <c r="I329" s="292"/>
    </row>
    <row r="330" spans="1:9" ht="13.5">
      <c r="A330" s="294">
        <v>6</v>
      </c>
      <c r="B330" s="295"/>
      <c r="C330" s="296"/>
      <c r="D330" s="296"/>
      <c r="E330" s="296"/>
      <c r="F330" s="296"/>
      <c r="G330" s="297"/>
      <c r="H330" s="299"/>
      <c r="I330" s="292"/>
    </row>
    <row r="331" spans="1:9" ht="13.5">
      <c r="A331" s="294">
        <v>7</v>
      </c>
      <c r="B331" s="295"/>
      <c r="C331" s="296"/>
      <c r="D331" s="296"/>
      <c r="E331" s="296"/>
      <c r="F331" s="296"/>
      <c r="G331" s="297"/>
      <c r="H331" s="299"/>
      <c r="I331" s="292"/>
    </row>
    <row r="332" spans="1:9" ht="13.5">
      <c r="A332" s="294">
        <v>8</v>
      </c>
      <c r="B332" s="295"/>
      <c r="C332" s="296"/>
      <c r="D332" s="296"/>
      <c r="E332" s="296"/>
      <c r="F332" s="296"/>
      <c r="G332" s="297"/>
      <c r="H332" s="299"/>
      <c r="I332" s="292"/>
    </row>
    <row r="333" spans="1:9" ht="13.5">
      <c r="A333" s="294"/>
      <c r="B333" s="454" t="s">
        <v>494</v>
      </c>
      <c r="C333" s="455"/>
      <c r="D333" s="455"/>
      <c r="E333" s="455"/>
      <c r="F333" s="455"/>
      <c r="G333" s="300"/>
      <c r="H333" s="301">
        <f>SUM(H325:H332)</f>
        <v>14830572</v>
      </c>
      <c r="I333" s="292"/>
    </row>
    <row r="334" spans="1:9" ht="13.5">
      <c r="A334" s="294"/>
      <c r="B334" s="295" t="s">
        <v>495</v>
      </c>
      <c r="C334" s="296"/>
      <c r="D334" s="296"/>
      <c r="E334" s="296"/>
      <c r="F334" s="296"/>
      <c r="G334" s="297"/>
      <c r="H334" s="301"/>
      <c r="I334" s="292"/>
    </row>
    <row r="335" spans="1:9" ht="13.5">
      <c r="A335" s="294">
        <v>1</v>
      </c>
      <c r="B335" s="302" t="s">
        <v>496</v>
      </c>
      <c r="C335" s="296"/>
      <c r="D335" s="296"/>
      <c r="E335" s="296"/>
      <c r="F335" s="296"/>
      <c r="G335" s="303" t="s">
        <v>497</v>
      </c>
      <c r="H335" s="304">
        <v>-1351258</v>
      </c>
      <c r="I335" s="292"/>
    </row>
    <row r="336" spans="1:9" ht="13.5">
      <c r="A336" s="294">
        <v>2</v>
      </c>
      <c r="B336" s="302" t="s">
        <v>498</v>
      </c>
      <c r="C336" s="296"/>
      <c r="D336" s="296"/>
      <c r="E336" s="296"/>
      <c r="F336" s="296"/>
      <c r="G336" s="303" t="s">
        <v>497</v>
      </c>
      <c r="H336" s="304">
        <v>-2660</v>
      </c>
      <c r="I336" s="292"/>
    </row>
    <row r="337" spans="1:10" ht="13.5">
      <c r="A337" s="294">
        <v>3</v>
      </c>
      <c r="B337" s="302" t="s">
        <v>499</v>
      </c>
      <c r="C337" s="296"/>
      <c r="D337" s="296"/>
      <c r="E337" s="296"/>
      <c r="F337" s="296"/>
      <c r="G337" s="303" t="s">
        <v>497</v>
      </c>
      <c r="H337" s="304"/>
      <c r="I337" s="292"/>
    </row>
    <row r="338" spans="1:10" ht="13.5">
      <c r="A338" s="294">
        <v>4</v>
      </c>
      <c r="B338" s="302" t="s">
        <v>500</v>
      </c>
      <c r="C338" s="296"/>
      <c r="D338" s="296"/>
      <c r="E338" s="296"/>
      <c r="F338" s="296"/>
      <c r="G338" s="303" t="s">
        <v>497</v>
      </c>
      <c r="H338" s="304"/>
      <c r="I338" s="292"/>
    </row>
    <row r="339" spans="1:10" ht="13.5">
      <c r="A339" s="294">
        <v>5</v>
      </c>
      <c r="B339" s="302" t="s">
        <v>501</v>
      </c>
      <c r="C339" s="296"/>
      <c r="D339" s="296"/>
      <c r="E339" s="296"/>
      <c r="F339" s="296"/>
      <c r="G339" s="303" t="s">
        <v>497</v>
      </c>
      <c r="H339" s="304"/>
      <c r="I339" s="292"/>
    </row>
    <row r="340" spans="1:10" ht="13.5">
      <c r="A340" s="294">
        <v>6</v>
      </c>
      <c r="B340" s="302" t="s">
        <v>501</v>
      </c>
      <c r="C340" s="296"/>
      <c r="D340" s="296"/>
      <c r="E340" s="296"/>
      <c r="F340" s="296"/>
      <c r="G340" s="303" t="s">
        <v>497</v>
      </c>
      <c r="H340" s="304"/>
      <c r="I340" s="292"/>
    </row>
    <row r="341" spans="1:10" ht="13.5">
      <c r="A341" s="294"/>
      <c r="B341" s="454" t="s">
        <v>502</v>
      </c>
      <c r="C341" s="455"/>
      <c r="D341" s="455"/>
      <c r="E341" s="455"/>
      <c r="F341" s="455"/>
      <c r="G341" s="297"/>
      <c r="H341" s="301">
        <f>SUM(H335:H340)</f>
        <v>-1353918</v>
      </c>
      <c r="I341" s="292"/>
    </row>
    <row r="342" spans="1:10" ht="13.5">
      <c r="A342" s="294"/>
      <c r="B342" s="305" t="s">
        <v>503</v>
      </c>
      <c r="C342" s="296"/>
      <c r="D342" s="296"/>
      <c r="E342" s="296"/>
      <c r="F342" s="296"/>
      <c r="G342" s="297"/>
      <c r="H342" s="301">
        <v>0</v>
      </c>
      <c r="I342" s="292"/>
    </row>
    <row r="343" spans="1:10" ht="13.5">
      <c r="A343" s="294"/>
      <c r="B343" s="456" t="s">
        <v>504</v>
      </c>
      <c r="C343" s="457"/>
      <c r="D343" s="457"/>
      <c r="E343" s="457"/>
      <c r="F343" s="457"/>
      <c r="G343" s="297"/>
      <c r="H343" s="306">
        <f>H333+H341+H342</f>
        <v>13476654</v>
      </c>
      <c r="I343" s="292"/>
    </row>
    <row r="344" spans="1:10" ht="13.5">
      <c r="A344" s="294"/>
      <c r="B344" s="295"/>
      <c r="C344" s="296"/>
      <c r="D344" s="296"/>
      <c r="E344" s="296"/>
      <c r="F344" s="296"/>
      <c r="G344" s="297"/>
      <c r="H344" s="301"/>
      <c r="I344" s="292"/>
    </row>
    <row r="345" spans="1:10" ht="13.5">
      <c r="A345" s="294"/>
      <c r="B345" s="305" t="s">
        <v>505</v>
      </c>
      <c r="C345" s="296"/>
      <c r="D345" s="296"/>
      <c r="E345" s="296"/>
      <c r="F345" s="296"/>
      <c r="G345" s="297"/>
      <c r="H345" s="301"/>
      <c r="I345" s="292"/>
    </row>
    <row r="346" spans="1:10" ht="13.5">
      <c r="A346" s="294">
        <v>1</v>
      </c>
      <c r="B346" s="302" t="s">
        <v>506</v>
      </c>
      <c r="C346" s="296"/>
      <c r="D346" s="296"/>
      <c r="E346" s="296"/>
      <c r="F346" s="296"/>
      <c r="G346" s="297"/>
      <c r="H346" s="301">
        <v>6084948.2869999995</v>
      </c>
      <c r="I346" s="292"/>
    </row>
    <row r="347" spans="1:10" ht="13.5">
      <c r="A347" s="294">
        <v>2</v>
      </c>
      <c r="B347" s="302" t="s">
        <v>507</v>
      </c>
      <c r="C347" s="296"/>
      <c r="D347" s="296"/>
      <c r="E347" s="296"/>
      <c r="F347" s="296"/>
      <c r="G347" s="297"/>
      <c r="H347" s="378">
        <v>7391705.7129999995</v>
      </c>
      <c r="I347" s="292"/>
    </row>
    <row r="348" spans="1:10" ht="13.5">
      <c r="A348" s="294">
        <v>3</v>
      </c>
      <c r="B348" s="302" t="s">
        <v>508</v>
      </c>
      <c r="C348" s="296"/>
      <c r="D348" s="296"/>
      <c r="E348" s="296"/>
      <c r="F348" s="296"/>
      <c r="G348" s="297"/>
      <c r="H348" s="301">
        <f>SUM(H346:H347)</f>
        <v>13476654</v>
      </c>
      <c r="I348" s="292"/>
    </row>
    <row r="349" spans="1:10" ht="13.5">
      <c r="A349" s="294">
        <v>4</v>
      </c>
      <c r="B349" s="302" t="s">
        <v>509</v>
      </c>
      <c r="C349" s="296"/>
      <c r="D349" s="296"/>
      <c r="E349" s="296"/>
      <c r="F349" s="296"/>
      <c r="G349" s="297"/>
      <c r="H349" s="301">
        <v>0</v>
      </c>
      <c r="I349" s="292"/>
    </row>
    <row r="350" spans="1:10" ht="13.5">
      <c r="A350" s="307"/>
      <c r="B350" s="302" t="s">
        <v>510</v>
      </c>
      <c r="C350" s="296"/>
      <c r="D350" s="296"/>
      <c r="E350" s="296"/>
      <c r="F350" s="296"/>
      <c r="G350" s="297"/>
      <c r="H350" s="306">
        <f>H346+H347-H349</f>
        <v>13476654</v>
      </c>
      <c r="I350" s="292"/>
    </row>
    <row r="351" spans="1:10" ht="13.5">
      <c r="A351" s="307"/>
      <c r="B351" s="302"/>
      <c r="C351" s="296"/>
      <c r="D351" s="296"/>
      <c r="E351" s="296"/>
      <c r="F351" s="296"/>
      <c r="G351" s="297"/>
      <c r="H351" s="301"/>
      <c r="I351" s="292"/>
    </row>
    <row r="352" spans="1:10" ht="13.5">
      <c r="A352" s="307"/>
      <c r="B352" s="305" t="s">
        <v>511</v>
      </c>
      <c r="C352" s="296"/>
      <c r="D352" s="296"/>
      <c r="E352" s="296"/>
      <c r="F352" s="296"/>
      <c r="G352" s="297"/>
      <c r="H352" s="306">
        <f>H343-H350</f>
        <v>0</v>
      </c>
      <c r="I352" s="292"/>
      <c r="J352" s="355"/>
    </row>
    <row r="353" spans="1:10" ht="13.5">
      <c r="A353" s="307"/>
      <c r="B353" s="295"/>
      <c r="C353" s="296"/>
      <c r="D353" s="296"/>
      <c r="E353" s="296"/>
      <c r="F353" s="296"/>
      <c r="G353" s="297"/>
      <c r="H353" s="301"/>
      <c r="I353" s="292"/>
      <c r="J353" s="355"/>
    </row>
    <row r="354" spans="1:10" ht="13.5">
      <c r="A354" s="307"/>
      <c r="B354" s="305" t="s">
        <v>511</v>
      </c>
      <c r="C354" s="296"/>
      <c r="D354" s="296"/>
      <c r="E354" s="296"/>
      <c r="F354" s="296"/>
      <c r="G354" s="297"/>
      <c r="H354" s="299"/>
      <c r="I354" s="292"/>
      <c r="J354" s="355"/>
    </row>
    <row r="355" spans="1:10" ht="13.5">
      <c r="A355" s="307"/>
      <c r="B355" s="295"/>
      <c r="C355" s="296"/>
      <c r="D355" s="296"/>
      <c r="E355" s="296"/>
      <c r="F355" s="296"/>
      <c r="G355" s="297"/>
      <c r="H355" s="299"/>
      <c r="I355" s="292"/>
      <c r="J355" s="355"/>
    </row>
    <row r="357" spans="1:10" ht="13.5">
      <c r="A357" s="268"/>
      <c r="B357" s="362" t="s">
        <v>512</v>
      </c>
      <c r="C357" s="292"/>
      <c r="D357" s="292"/>
      <c r="E357" s="292"/>
      <c r="F357" s="292"/>
      <c r="G357" s="292"/>
      <c r="H357" s="292"/>
      <c r="I357" s="355"/>
      <c r="J357" s="355"/>
    </row>
    <row r="358" spans="1:10" ht="13.5">
      <c r="A358" s="285"/>
      <c r="B358" s="292"/>
      <c r="C358" s="292"/>
      <c r="D358" s="292"/>
      <c r="E358" s="292"/>
      <c r="F358" s="292"/>
      <c r="G358" s="292"/>
      <c r="H358" s="292"/>
      <c r="I358" s="355"/>
      <c r="J358" s="355"/>
    </row>
    <row r="359" spans="1:10">
      <c r="A359" s="308" t="s">
        <v>464</v>
      </c>
      <c r="B359" s="249" t="s">
        <v>513</v>
      </c>
      <c r="C359" s="250"/>
      <c r="D359" s="250"/>
      <c r="E359" s="250"/>
      <c r="F359" s="250"/>
      <c r="G359" s="251"/>
      <c r="H359" s="252">
        <f>H314-H317</f>
        <v>2966429.615565002</v>
      </c>
      <c r="I359" s="355"/>
      <c r="J359" s="355"/>
    </row>
    <row r="360" spans="1:10">
      <c r="A360" s="308" t="s">
        <v>464</v>
      </c>
      <c r="B360" s="249" t="s">
        <v>514</v>
      </c>
      <c r="C360" s="250"/>
      <c r="D360" s="250"/>
      <c r="E360" s="250"/>
      <c r="F360" s="250"/>
      <c r="G360" s="251"/>
      <c r="H360" s="252">
        <v>0</v>
      </c>
      <c r="I360" s="355"/>
      <c r="J360" s="355"/>
    </row>
    <row r="361" spans="1:10">
      <c r="A361" s="308" t="s">
        <v>464</v>
      </c>
      <c r="B361" s="253" t="s">
        <v>515</v>
      </c>
      <c r="C361" s="250"/>
      <c r="D361" s="250"/>
      <c r="E361" s="250"/>
      <c r="F361" s="250"/>
      <c r="G361" s="251"/>
      <c r="H361" s="252">
        <v>0</v>
      </c>
      <c r="I361" s="355"/>
      <c r="J361" s="355"/>
    </row>
    <row r="362" spans="1:10" ht="13.5">
      <c r="A362" s="308" t="s">
        <v>464</v>
      </c>
      <c r="B362" s="253" t="s">
        <v>516</v>
      </c>
      <c r="C362" s="296"/>
      <c r="D362" s="296"/>
      <c r="E362" s="296"/>
      <c r="F362" s="296"/>
      <c r="G362" s="297"/>
      <c r="H362" s="298">
        <v>0</v>
      </c>
      <c r="I362" s="355"/>
      <c r="J362" s="355"/>
    </row>
    <row r="363" spans="1:10" ht="13.5">
      <c r="A363" s="268"/>
      <c r="B363" s="292"/>
      <c r="C363" s="292"/>
      <c r="D363" s="292"/>
      <c r="E363" s="292"/>
      <c r="F363" s="292"/>
      <c r="G363" s="292"/>
      <c r="H363" s="292"/>
      <c r="I363" s="355"/>
      <c r="J363" s="355"/>
    </row>
    <row r="364" spans="1:10" ht="13.5">
      <c r="A364" s="268"/>
      <c r="B364" s="292"/>
      <c r="C364" s="292"/>
      <c r="D364" s="292"/>
      <c r="E364" s="292"/>
      <c r="F364" s="292"/>
      <c r="G364" s="292"/>
      <c r="H364" s="292"/>
      <c r="I364" s="355"/>
      <c r="J364" s="355"/>
    </row>
    <row r="365" spans="1:10" ht="13.5">
      <c r="A365" s="269"/>
      <c r="B365" s="279" t="s">
        <v>517</v>
      </c>
      <c r="C365" s="292"/>
      <c r="D365" s="292"/>
      <c r="E365" s="292"/>
      <c r="F365" s="292"/>
      <c r="G365" s="292"/>
      <c r="H365" s="292"/>
      <c r="I365" s="355"/>
      <c r="J365" s="355"/>
    </row>
    <row r="366" spans="1:10">
      <c r="A366" s="240" t="s">
        <v>342</v>
      </c>
      <c r="B366" s="451" t="s">
        <v>518</v>
      </c>
      <c r="C366" s="451"/>
      <c r="D366" s="451"/>
      <c r="E366" s="451"/>
      <c r="F366" s="451"/>
      <c r="G366" s="451"/>
      <c r="H366" s="309">
        <v>14</v>
      </c>
      <c r="I366" s="355"/>
      <c r="J366" s="355"/>
    </row>
    <row r="367" spans="1:10">
      <c r="A367" s="240" t="s">
        <v>342</v>
      </c>
      <c r="B367" s="458" t="s">
        <v>519</v>
      </c>
      <c r="C367" s="458"/>
      <c r="D367" s="458"/>
      <c r="E367" s="458"/>
      <c r="F367" s="458"/>
      <c r="G367" s="458"/>
      <c r="H367" s="343">
        <v>4242100</v>
      </c>
      <c r="I367" s="355"/>
      <c r="J367" s="355"/>
    </row>
    <row r="368" spans="1:10">
      <c r="A368" s="240"/>
      <c r="B368" s="310"/>
      <c r="C368" s="310"/>
      <c r="D368" s="310"/>
      <c r="E368" s="310"/>
      <c r="F368" s="310"/>
      <c r="G368" s="310"/>
      <c r="H368" s="310"/>
      <c r="I368" s="355"/>
      <c r="J368" s="355"/>
    </row>
    <row r="369" spans="1:10" ht="13.5">
      <c r="A369" s="269"/>
      <c r="B369" s="279" t="s">
        <v>520</v>
      </c>
      <c r="C369" s="292"/>
      <c r="D369" s="292"/>
      <c r="E369" s="292"/>
      <c r="F369" s="292"/>
      <c r="G369" s="292"/>
      <c r="H369" s="292"/>
      <c r="I369" s="355"/>
      <c r="J369" s="355"/>
    </row>
    <row r="370" spans="1:10" ht="13.5">
      <c r="A370" s="240" t="s">
        <v>342</v>
      </c>
      <c r="B370" s="311"/>
      <c r="C370" s="293"/>
      <c r="D370" s="293"/>
      <c r="E370" s="293"/>
      <c r="F370" s="293"/>
      <c r="G370" s="293"/>
      <c r="H370" s="293"/>
      <c r="I370" s="355"/>
      <c r="J370" s="355"/>
    </row>
    <row r="371" spans="1:10">
      <c r="A371" s="240" t="s">
        <v>342</v>
      </c>
      <c r="B371" s="312"/>
      <c r="C371" s="312"/>
      <c r="D371" s="312"/>
      <c r="E371" s="312"/>
      <c r="F371" s="312"/>
      <c r="G371" s="312"/>
      <c r="H371" s="312"/>
      <c r="I371" s="355"/>
      <c r="J371" s="355"/>
    </row>
    <row r="372" spans="1:10">
      <c r="A372" s="268"/>
      <c r="B372" s="196"/>
      <c r="C372" s="196"/>
      <c r="D372" s="196"/>
      <c r="E372" s="196"/>
      <c r="F372" s="196"/>
      <c r="G372" s="196"/>
      <c r="H372" s="196"/>
      <c r="I372" s="355"/>
      <c r="J372" s="355"/>
    </row>
    <row r="373" spans="1:10">
      <c r="A373" s="279" t="s">
        <v>521</v>
      </c>
      <c r="B373" s="279" t="s">
        <v>522</v>
      </c>
      <c r="C373" s="266"/>
      <c r="D373" s="266"/>
      <c r="E373" s="266"/>
      <c r="F373" s="266"/>
      <c r="G373" s="266"/>
      <c r="H373" s="266"/>
      <c r="I373" s="355"/>
      <c r="J373" s="355"/>
    </row>
    <row r="374" spans="1:10">
      <c r="A374" s="199"/>
      <c r="B374" s="266"/>
      <c r="C374" s="266"/>
      <c r="D374" s="266"/>
      <c r="E374" s="266"/>
      <c r="F374" s="266"/>
      <c r="G374" s="266"/>
      <c r="H374" s="266"/>
      <c r="I374" s="355"/>
      <c r="J374" s="355"/>
    </row>
    <row r="375" spans="1:10">
      <c r="A375" s="199"/>
      <c r="B375" s="266" t="s">
        <v>523</v>
      </c>
      <c r="C375" s="266"/>
      <c r="D375" s="266"/>
      <c r="E375" s="266"/>
      <c r="F375" s="266"/>
      <c r="G375" s="266"/>
      <c r="H375" s="266"/>
      <c r="I375" s="355"/>
      <c r="J375" s="355"/>
    </row>
    <row r="376" spans="1:10">
      <c r="A376" s="313" t="s">
        <v>524</v>
      </c>
      <c r="B376" s="266"/>
      <c r="C376" s="266"/>
      <c r="D376" s="266"/>
      <c r="E376" s="266"/>
      <c r="F376" s="266"/>
      <c r="G376" s="266"/>
      <c r="H376" s="266"/>
      <c r="I376" s="355"/>
      <c r="J376" s="355"/>
    </row>
    <row r="377" spans="1:10">
      <c r="A377" s="199"/>
      <c r="B377" s="266" t="s">
        <v>525</v>
      </c>
      <c r="C377" s="266"/>
      <c r="D377" s="266"/>
      <c r="E377" s="266"/>
      <c r="F377" s="266"/>
      <c r="G377" s="266"/>
      <c r="H377" s="266"/>
      <c r="I377" s="355"/>
      <c r="J377" s="355"/>
    </row>
    <row r="378" spans="1:10">
      <c r="A378" s="313" t="s">
        <v>526</v>
      </c>
      <c r="B378" s="266"/>
      <c r="C378" s="266"/>
      <c r="D378" s="266"/>
      <c r="E378" s="266"/>
      <c r="F378" s="266"/>
      <c r="G378" s="266"/>
      <c r="H378" s="266"/>
      <c r="I378" s="355"/>
      <c r="J378" s="355"/>
    </row>
    <row r="380" spans="1:10">
      <c r="A380" s="355"/>
      <c r="B380" s="355"/>
      <c r="C380" s="355"/>
      <c r="D380" s="355"/>
      <c r="E380" s="355"/>
      <c r="F380" s="355"/>
      <c r="G380" s="254" t="s">
        <v>527</v>
      </c>
      <c r="H380" s="355"/>
      <c r="I380" s="355"/>
      <c r="J380" s="355"/>
    </row>
    <row r="381" spans="1:10">
      <c r="A381" s="355"/>
      <c r="B381" s="355"/>
      <c r="C381" s="355"/>
      <c r="D381" s="355"/>
      <c r="E381" s="355"/>
      <c r="F381" s="355"/>
      <c r="G381" s="17" t="s">
        <v>536</v>
      </c>
      <c r="H381" s="355"/>
      <c r="I381" s="355"/>
      <c r="J381" s="355"/>
    </row>
  </sheetData>
  <mergeCells count="25">
    <mergeCell ref="B318:I318"/>
    <mergeCell ref="B333:F333"/>
    <mergeCell ref="B341:F341"/>
    <mergeCell ref="B343:F343"/>
    <mergeCell ref="B366:G366"/>
    <mergeCell ref="B367:G367"/>
    <mergeCell ref="B30:H30"/>
    <mergeCell ref="B31:H31"/>
    <mergeCell ref="A120:A121"/>
    <mergeCell ref="B120:B121"/>
    <mergeCell ref="C120:E120"/>
    <mergeCell ref="F120:H120"/>
    <mergeCell ref="A24:A25"/>
    <mergeCell ref="B24:F25"/>
    <mergeCell ref="B26:F26"/>
    <mergeCell ref="B27:F27"/>
    <mergeCell ref="B28:F28"/>
    <mergeCell ref="B29:F29"/>
    <mergeCell ref="B21:H21"/>
    <mergeCell ref="A8:A9"/>
    <mergeCell ref="B8:C9"/>
    <mergeCell ref="D8:D9"/>
    <mergeCell ref="E8:F9"/>
    <mergeCell ref="B20:C20"/>
    <mergeCell ref="E20:F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Kop.</vt:lpstr>
      <vt:lpstr>Aktivet</vt:lpstr>
      <vt:lpstr>Pasivet</vt:lpstr>
      <vt:lpstr>PASH</vt:lpstr>
      <vt:lpstr>Fluksi 2</vt:lpstr>
      <vt:lpstr>Pasqyre AAM2</vt:lpstr>
      <vt:lpstr>Kapitali</vt:lpstr>
      <vt:lpstr>Sh Spjeguese 1</vt:lpstr>
      <vt:lpstr>Sheet2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Flori Server</cp:lastModifiedBy>
  <cp:lastPrinted>2021-03-20T10:13:43Z</cp:lastPrinted>
  <dcterms:created xsi:type="dcterms:W3CDTF">2002-02-16T18:16:52Z</dcterms:created>
  <dcterms:modified xsi:type="dcterms:W3CDTF">2021-07-27T17:54:50Z</dcterms:modified>
</cp:coreProperties>
</file>