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filterPrivacy="1" defaultThemeVersion="124226"/>
  <bookViews>
    <workbookView xWindow="240" yWindow="105" windowWidth="14805" windowHeight="8010" tabRatio="940"/>
  </bookViews>
  <sheets>
    <sheet name="Bilanci" sheetId="13" r:id="rId1"/>
    <sheet name="P&amp;L" sheetId="11" r:id="rId2"/>
    <sheet name="Kapital" sheetId="10" r:id="rId3"/>
    <sheet name="Cash Flow" sheetId="9" r:id="rId4"/>
    <sheet name="Pasqyra aktive " sheetId="5" r:id="rId5"/>
    <sheet name="Tabela e amortizimit" sheetId="6" r:id="rId6"/>
    <sheet name="Inventar" sheetId="1" r:id="rId7"/>
    <sheet name="Te ardhurat nga aktiviteti" sheetId="7" r:id="rId8"/>
    <sheet name="Aneksi i te ardhurave" sheetId="15" r:id="rId9"/>
    <sheet name="Te ardhura" sheetId="8" r:id="rId10"/>
    <sheet name="Shpenzime" sheetId="14" r:id="rId11"/>
  </sheets>
  <definedNames>
    <definedName name="_xlnm.Print_Area" localSheetId="6">Inventar!$A$4:$J$50</definedName>
    <definedName name="_xlnm.Print_Area" localSheetId="4">'Pasqyra aktive '!$A$1:$G$45</definedName>
    <definedName name="_xlnm.Print_Area" localSheetId="5">'Tabela e amortizimit'!$A$2:$L$47</definedName>
  </definedNames>
  <calcPr calcId="124519"/>
</workbook>
</file>

<file path=xl/calcChain.xml><?xml version="1.0" encoding="utf-8"?>
<calcChain xmlns="http://schemas.openxmlformats.org/spreadsheetml/2006/main">
  <c r="I64" i="15"/>
  <c r="I67"/>
  <c r="I76"/>
  <c r="I73" s="1"/>
  <c r="J73"/>
  <c r="J57"/>
  <c r="J52"/>
  <c r="J46"/>
  <c r="J12"/>
  <c r="J8"/>
  <c r="I8"/>
  <c r="D36" i="14"/>
  <c r="I52" i="15"/>
  <c r="I46"/>
  <c r="I12"/>
  <c r="C42" i="14"/>
  <c r="I24" i="15" l="1"/>
  <c r="I57"/>
  <c r="I83" s="1"/>
  <c r="J83"/>
  <c r="J24"/>
  <c r="D42" i="14"/>
  <c r="D55" i="7" l="1"/>
  <c r="G25" i="5"/>
  <c r="G24"/>
  <c r="E39"/>
  <c r="F39"/>
  <c r="E38"/>
  <c r="E43" s="1"/>
  <c r="F38"/>
  <c r="D39"/>
  <c r="D38"/>
  <c r="G42"/>
  <c r="G41"/>
  <c r="G40"/>
  <c r="G37"/>
  <c r="G36"/>
  <c r="G35"/>
  <c r="G34"/>
  <c r="F29"/>
  <c r="E29"/>
  <c r="D29"/>
  <c r="G28"/>
  <c r="G27"/>
  <c r="G26"/>
  <c r="G23"/>
  <c r="G22"/>
  <c r="G21"/>
  <c r="G20"/>
  <c r="F15"/>
  <c r="E15"/>
  <c r="D15"/>
  <c r="G14"/>
  <c r="G13"/>
  <c r="G12"/>
  <c r="G11"/>
  <c r="G10"/>
  <c r="G9"/>
  <c r="G8"/>
  <c r="G7"/>
  <c r="G6"/>
  <c r="G39" l="1"/>
  <c r="D43"/>
  <c r="G38"/>
  <c r="F43"/>
  <c r="G29"/>
  <c r="G15"/>
  <c r="I34" i="6"/>
  <c r="H31"/>
  <c r="H30"/>
  <c r="I22"/>
  <c r="I23"/>
  <c r="I24"/>
  <c r="I25"/>
  <c r="I26"/>
  <c r="I27"/>
  <c r="I28"/>
  <c r="I29"/>
  <c r="I32"/>
  <c r="I21"/>
  <c r="I42" s="1"/>
  <c r="I8"/>
  <c r="I9"/>
  <c r="I10"/>
  <c r="I11"/>
  <c r="I12"/>
  <c r="I13"/>
  <c r="I14"/>
  <c r="I7"/>
  <c r="I20" s="1"/>
  <c r="I43" s="1"/>
  <c r="K8"/>
  <c r="L8" s="1"/>
  <c r="K9"/>
  <c r="L9" s="1"/>
  <c r="K10"/>
  <c r="L10" s="1"/>
  <c r="K11"/>
  <c r="L11" s="1"/>
  <c r="K36"/>
  <c r="L36" s="1"/>
  <c r="K37"/>
  <c r="L37" s="1"/>
  <c r="K38"/>
  <c r="L38" s="1"/>
  <c r="K39"/>
  <c r="L39" s="1"/>
  <c r="K40"/>
  <c r="L40" s="1"/>
  <c r="K41"/>
  <c r="L41" s="1"/>
  <c r="K35"/>
  <c r="L35" s="1"/>
  <c r="K22"/>
  <c r="K23"/>
  <c r="K24"/>
  <c r="K25"/>
  <c r="K26"/>
  <c r="K27"/>
  <c r="K28"/>
  <c r="K29"/>
  <c r="K30"/>
  <c r="K31"/>
  <c r="K32"/>
  <c r="K33"/>
  <c r="L33" s="1"/>
  <c r="K34"/>
  <c r="K21"/>
  <c r="K42" s="1"/>
  <c r="K16"/>
  <c r="L16" s="1"/>
  <c r="K17"/>
  <c r="L17" s="1"/>
  <c r="K18"/>
  <c r="L18" s="1"/>
  <c r="K19"/>
  <c r="L19" s="1"/>
  <c r="K15"/>
  <c r="L15" s="1"/>
  <c r="K12"/>
  <c r="L12" s="1"/>
  <c r="K13"/>
  <c r="L13" s="1"/>
  <c r="K7"/>
  <c r="L7" s="1"/>
  <c r="F42"/>
  <c r="G42"/>
  <c r="H42"/>
  <c r="J42"/>
  <c r="F20"/>
  <c r="G20"/>
  <c r="G43" s="1"/>
  <c r="H20"/>
  <c r="H43" s="1"/>
  <c r="J14"/>
  <c r="K14" s="1"/>
  <c r="K20" s="1"/>
  <c r="K43" s="1"/>
  <c r="F43"/>
  <c r="E42"/>
  <c r="E20"/>
  <c r="J11" i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10"/>
  <c r="I3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35"/>
  <c r="I37"/>
  <c r="I38"/>
  <c r="I39"/>
  <c r="I40"/>
  <c r="I41"/>
  <c r="I42"/>
  <c r="I10"/>
  <c r="F43"/>
  <c r="G43"/>
  <c r="H43"/>
  <c r="J43"/>
  <c r="D43"/>
  <c r="G43" i="5" l="1"/>
  <c r="E43" i="6"/>
  <c r="L32"/>
  <c r="L29"/>
  <c r="L28"/>
  <c r="L27"/>
  <c r="L26"/>
  <c r="L25"/>
  <c r="L24"/>
  <c r="L23"/>
  <c r="L22"/>
  <c r="L34"/>
  <c r="L14"/>
  <c r="L21"/>
  <c r="L42"/>
  <c r="L20"/>
  <c r="L43" s="1"/>
  <c r="J20"/>
  <c r="J43" s="1"/>
</calcChain>
</file>

<file path=xl/sharedStrings.xml><?xml version="1.0" encoding="utf-8"?>
<sst xmlns="http://schemas.openxmlformats.org/spreadsheetml/2006/main" count="535" uniqueCount="373">
  <si>
    <t>Pasqyra -1</t>
  </si>
  <si>
    <t>Nr</t>
  </si>
  <si>
    <t>Emertimi</t>
  </si>
  <si>
    <t>Sasia</t>
  </si>
  <si>
    <t>Gjendje</t>
  </si>
  <si>
    <t>Shtesa</t>
  </si>
  <si>
    <t>Kompjuer FSI 102</t>
  </si>
  <si>
    <t>Fotokopje E 161</t>
  </si>
  <si>
    <t>Printer Lexmark 2815</t>
  </si>
  <si>
    <t>Fax Es 80f</t>
  </si>
  <si>
    <t>Mr 2015</t>
  </si>
  <si>
    <t>Printer Lexmark E 332</t>
  </si>
  <si>
    <t>Tavoline kompjuteri</t>
  </si>
  <si>
    <t>Sirtare</t>
  </si>
  <si>
    <t>Librari</t>
  </si>
  <si>
    <t>Stamp Pecikllazi</t>
  </si>
  <si>
    <t>Kolltuqe</t>
  </si>
  <si>
    <t xml:space="preserve"> Grila vertikale</t>
  </si>
  <si>
    <t xml:space="preserve"> Vule dixhitale</t>
  </si>
  <si>
    <t>Etazher Librash</t>
  </si>
  <si>
    <t>Rafte</t>
  </si>
  <si>
    <t>Reklama</t>
  </si>
  <si>
    <t>Inventari Aktive Afatgjata Materiale  2011</t>
  </si>
  <si>
    <t>Kompjuter FSI 102</t>
  </si>
  <si>
    <t>Fotokopje ES 161</t>
  </si>
  <si>
    <t>Printer Lexmark E 232</t>
  </si>
  <si>
    <t>31/08/2011</t>
  </si>
  <si>
    <t xml:space="preserve">Printer fax skaner </t>
  </si>
  <si>
    <t>17/02/2006</t>
  </si>
  <si>
    <t>tavoline</t>
  </si>
  <si>
    <t>Tavoline + ndenjese kompjuteri</t>
  </si>
  <si>
    <t>tavoline 1620</t>
  </si>
  <si>
    <t>23/06/2006</t>
  </si>
  <si>
    <t>Kolltuqe 2p3 + pufke</t>
  </si>
  <si>
    <t>24/11/2006</t>
  </si>
  <si>
    <t>Rafte (komodina)</t>
  </si>
  <si>
    <t>29/07/2011</t>
  </si>
  <si>
    <t>Tavoline 4-tershe 280*160</t>
  </si>
  <si>
    <t>tende</t>
  </si>
  <si>
    <t xml:space="preserve">Program financiar </t>
  </si>
  <si>
    <t>TOTALI</t>
  </si>
  <si>
    <t>Pakësime</t>
  </si>
  <si>
    <t>Program financiar</t>
  </si>
  <si>
    <t>23 m2</t>
  </si>
  <si>
    <t>0,4 m</t>
  </si>
  <si>
    <t>31.12.2011</t>
  </si>
  <si>
    <t>01.01.2011</t>
  </si>
  <si>
    <t>N/R</t>
  </si>
  <si>
    <t>Emertimi i artikujve</t>
  </si>
  <si>
    <t>Vlefta me tvsh</t>
  </si>
  <si>
    <t>Vlera e mbetur 01.01.2011</t>
  </si>
  <si>
    <t xml:space="preserve">Kompjuter </t>
  </si>
  <si>
    <t>Nen-total (Pajisje Informatike)</t>
  </si>
  <si>
    <t>20/02/2009</t>
  </si>
  <si>
    <t>27.03.2007</t>
  </si>
  <si>
    <t xml:space="preserve">kompjuter financa </t>
  </si>
  <si>
    <t>Printer Fax Skaner Lasejet M1212 nf MFP</t>
  </si>
  <si>
    <t xml:space="preserve">Tavoline 4-tershe </t>
  </si>
  <si>
    <t>karrike rrotulluese</t>
  </si>
  <si>
    <t xml:space="preserve">komodina </t>
  </si>
  <si>
    <t>biblioteke</t>
  </si>
  <si>
    <t>telefona Panasonik</t>
  </si>
  <si>
    <t xml:space="preserve">varese rrobash </t>
  </si>
  <si>
    <t xml:space="preserve">Amortizimi 12 mujor </t>
  </si>
  <si>
    <t xml:space="preserve">Llogaritja e Amortizimit per  Mjete Kryesore 2011 </t>
  </si>
  <si>
    <t>Nen-total (Pajisje zyre)</t>
  </si>
  <si>
    <t>Vlera e mbetur e inventareve te nxjerre nga kontab.</t>
  </si>
  <si>
    <t>Vlera e mbetur me 31 Dhjetor 2011</t>
  </si>
  <si>
    <t>Amortizimi akumuluar 31,12,2011</t>
  </si>
  <si>
    <t>Date blerje</t>
  </si>
  <si>
    <t xml:space="preserve">Vlefta </t>
  </si>
  <si>
    <t>Drejtore Finance</t>
  </si>
  <si>
    <t>Armira Çitozi</t>
  </si>
  <si>
    <t xml:space="preserve">Administratore e Përgjithshme </t>
  </si>
  <si>
    <t>Estela Koçi</t>
  </si>
  <si>
    <t>Kompjuter ( Financa)</t>
  </si>
  <si>
    <t>Kompjuter (Risku)</t>
  </si>
  <si>
    <t xml:space="preserve">Kompjuter Acer </t>
  </si>
  <si>
    <t>Karrike rrotulluese Smart</t>
  </si>
  <si>
    <t>Komodina 3 sirtare</t>
  </si>
  <si>
    <t>Biblioteke 80*200H</t>
  </si>
  <si>
    <t>Tende</t>
  </si>
  <si>
    <t>Telefona Panasonik  kx-TS500FXB</t>
  </si>
  <si>
    <t>Varese rrobash</t>
  </si>
  <si>
    <t>Shoqëri Administruese e Fondit te Pensionit SiCRED sh.a.</t>
  </si>
  <si>
    <t>NIPT:</t>
  </si>
  <si>
    <t>K52311009R</t>
  </si>
  <si>
    <t>Kompjuter  (risk)</t>
  </si>
  <si>
    <t>Windows pro 7 (risk)</t>
  </si>
  <si>
    <t xml:space="preserve">kompjuter </t>
  </si>
  <si>
    <t>Aktivet Afatgjata Materiale  me vlere fillestare   2011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</si>
  <si>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</si>
  <si>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</si>
  <si>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</si>
  <si>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</si>
  <si>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</si>
  <si>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</si>
  <si>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</si>
  <si>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</si>
  <si>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2011</t>
  </si>
  <si>
    <t>Makineri,paisje,vegla</t>
  </si>
  <si>
    <t>Vlera Kontabel Neto e A.A.Materiale  2011</t>
  </si>
  <si>
    <t>Pasqyre Nr.3</t>
  </si>
  <si>
    <t>ne leke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</si>
  <si>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</si>
  <si>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</si>
  <si>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</si>
  <si>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</si>
  <si>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</si>
  <si>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</si>
  <si>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</si>
  <si>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</si>
  <si>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</si>
  <si>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</si>
  <si>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</si>
  <si>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I</t>
  </si>
  <si>
    <t>Totali i te ardhurave nga   tregtia</t>
  </si>
  <si>
    <t>Ndertim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</si>
  <si>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</si>
  <si>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</si>
  <si>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</si>
  <si>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</si>
  <si>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</si>
  <si>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</si>
  <si>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</si>
  <si>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</si>
  <si>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</si>
  <si>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</si>
  <si>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</si>
  <si>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</si>
  <si>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</si>
  <si>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</si>
  <si>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</si>
  <si>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</si>
  <si>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</si>
  <si>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</si>
  <si>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</si>
  <si>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</si>
  <si>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</si>
  <si>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</si>
  <si>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</si>
  <si>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</si>
  <si>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</si>
  <si>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</si>
  <si>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</si>
  <si>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</si>
  <si>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</si>
  <si>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</si>
  <si>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</si>
  <si>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</si>
  <si>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</si>
  <si>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</si>
  <si>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</si>
  <si>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</si>
  <si>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</si>
  <si>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</si>
  <si>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</si>
  <si>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</si>
  <si>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</si>
  <si>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</si>
  <si>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</si>
  <si>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</si>
  <si>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</si>
  <si>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</si>
  <si>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Te punesuar mesatarisht per vitin 2011:</t>
  </si>
  <si>
    <t>Shënime</t>
  </si>
  <si>
    <t xml:space="preserve"> 31 Dhjetor  2011</t>
  </si>
  <si>
    <t xml:space="preserve">31 Dhjetor   2010 </t>
  </si>
  <si>
    <t xml:space="preserve">1 Janar 2010 </t>
  </si>
  <si>
    <t>AKTIVE</t>
  </si>
  <si>
    <t>Para në dorë dhe banka</t>
  </si>
  <si>
    <t>Depozitë me afat</t>
  </si>
  <si>
    <t>Investime ne letra me vlerë</t>
  </si>
  <si>
    <t>Aktive afatgjatë,neto</t>
  </si>
  <si>
    <t>Të arkëtueshme nga palë të lidhura</t>
  </si>
  <si>
    <t>Aktive të tjera</t>
  </si>
  <si>
    <t>TOTALI I AKTIVIT</t>
  </si>
  <si>
    <t xml:space="preserve"> </t>
  </si>
  <si>
    <t>DETYRIMET</t>
  </si>
  <si>
    <t>Fondi i Pensionit</t>
  </si>
  <si>
    <t>Detyrime ndaj aksionerëve</t>
  </si>
  <si>
    <t>Detyrime të tjera</t>
  </si>
  <si>
    <t>Total i Detyrimeve</t>
  </si>
  <si>
    <t>KAPITALI</t>
  </si>
  <si>
    <t>Kapital i paguar</t>
  </si>
  <si>
    <t>Rezerva Ligjore</t>
  </si>
  <si>
    <t>Fitim/Humbje të mbartura</t>
  </si>
  <si>
    <t>Totali i Kapitalit</t>
  </si>
  <si>
    <t>TOTALI I DETYRIMEVE DHE</t>
  </si>
  <si>
    <t xml:space="preserve"> KAPITALIT</t>
  </si>
  <si>
    <t>Viti i mbyllur më 31 dhjetor 2011</t>
  </si>
  <si>
    <t>Viti i mbyllur më 31 dhjetor 2010</t>
  </si>
  <si>
    <t>Të ardhurat nga letrat me vlerë, neto</t>
  </si>
  <si>
    <t>Të ardhurat nga interesa</t>
  </si>
  <si>
    <t>Shpenzime për personelin</t>
  </si>
  <si>
    <t>Zhvlerësimi dhe amortizimi</t>
  </si>
  <si>
    <t>Shpenzime të përgjithshme administrative</t>
  </si>
  <si>
    <t>Shpenzime të tjera</t>
  </si>
  <si>
    <t>Humbja nga kursi i këmbimit</t>
  </si>
  <si>
    <t xml:space="preserve"> Fitimi nga kursi i këmbimit</t>
  </si>
  <si>
    <t>Fitim/ Humbja neto para tatimit</t>
  </si>
  <si>
    <t>Tatim fitimi</t>
  </si>
  <si>
    <t>Fitimi/Humbja neto pas tatimit</t>
  </si>
  <si>
    <t xml:space="preserve">Të ardhura të tjera </t>
  </si>
  <si>
    <t>-</t>
  </si>
  <si>
    <t>Totali i të ardhurave për vitin</t>
  </si>
  <si>
    <t>Kapitali aksionar</t>
  </si>
  <si>
    <t>Humbje të mbartura</t>
  </si>
  <si>
    <t>Gjendja më 31 dhjetor 2009 (ndryshuar)</t>
  </si>
  <si>
    <t xml:space="preserve">Fitimi i vitit </t>
  </si>
  <si>
    <t>Gjendja më 31 dhjetor 2010</t>
  </si>
  <si>
    <t>Rritje kapitali</t>
  </si>
  <si>
    <t>Transaksione ne lidhje me aksioneret</t>
  </si>
  <si>
    <t xml:space="preserve">Fitim/ Humbja e vitit </t>
  </si>
  <si>
    <t>Gjendja  më 31 dhjetor 2011</t>
  </si>
  <si>
    <t>Viti i mbyllur më  31 dhjetor 2011</t>
  </si>
  <si>
    <t>Rrjedhja e parasë nga aktiviteti operacional</t>
  </si>
  <si>
    <t>Fitimi para tatimit</t>
  </si>
  <si>
    <t>Rregullime për:</t>
  </si>
  <si>
    <t>Të ardhurat nga letrat me vlerë</t>
  </si>
  <si>
    <t>Shpenzime interesi kontribues</t>
  </si>
  <si>
    <t>Humbja nga nxjerrja jashtë përdorimit të aktiveve afatgjata</t>
  </si>
  <si>
    <t>Ndryshimet në kapitalin qarkullues:</t>
  </si>
  <si>
    <t xml:space="preserve">Rritje në letrat me vlerë </t>
  </si>
  <si>
    <t>Rritje në kontribute</t>
  </si>
  <si>
    <t>(Rritje) / pakësim në parapagime dhe të arkëtueshme</t>
  </si>
  <si>
    <t>Rritje në detyrime të tjera aksionere</t>
  </si>
  <si>
    <t>Rritje në detyrime të tjera</t>
  </si>
  <si>
    <t>Tatim fitimi i paguar</t>
  </si>
  <si>
    <t>Interes i arkëtuar</t>
  </si>
  <si>
    <t>Rrjedhja e parasë neto e gjeneruar në aktivitetin operacional</t>
  </si>
  <si>
    <t>Rrjedhja e parasë nga investimet</t>
  </si>
  <si>
    <t>Blerje e aktiveve afatgjata materiale</t>
  </si>
  <si>
    <t>Rrjedhja e parasë neto (e përdorur) / e gjeneruar nga aktivitetet investuese</t>
  </si>
  <si>
    <t>Rrjedhja e parasë nga aktivitet financuese</t>
  </si>
  <si>
    <t>Rritja e kapitalit</t>
  </si>
  <si>
    <t>Rrjedhja neto nga aktivitete financuese</t>
  </si>
  <si>
    <t xml:space="preserve">(Rënia) / rritja neto në para dhe ekuvalentët e saj </t>
  </si>
  <si>
    <t>Para dhe ekuivalentët e saj në fillim të periudhës</t>
  </si>
  <si>
    <t>Para dhe ekuivalentët e saj në fund të periudhës (Shënimi 7)</t>
  </si>
  <si>
    <t>31 Dhjetor 2011</t>
  </si>
  <si>
    <t>31 Dhjetor 2010</t>
  </si>
  <si>
    <t>Të ardhura nga interesa nga bono thesari</t>
  </si>
  <si>
    <t>Të ardhura nga interesa nga depozita</t>
  </si>
  <si>
    <t>Interesa të përllogaritura të kontribuesve</t>
  </si>
  <si>
    <t>Paga dhe shpërblime</t>
  </si>
  <si>
    <t>Sigurime shoqërore</t>
  </si>
  <si>
    <t xml:space="preserve">Viti i mbyllur më </t>
  </si>
  <si>
    <t>Viti  mbyllur më</t>
  </si>
  <si>
    <t>Tarifë auditimi</t>
  </si>
  <si>
    <t>Udhëtime dhe dieta</t>
  </si>
  <si>
    <t xml:space="preserve">                       -  </t>
  </si>
  <si>
    <t>Karburant</t>
  </si>
  <si>
    <t>Shpenzime telefonike</t>
  </si>
  <si>
    <t xml:space="preserve">                           -  </t>
  </si>
  <si>
    <t>Mirëmbajtje dhe riparime</t>
  </si>
  <si>
    <t xml:space="preserve">                      -</t>
  </si>
  <si>
    <t>Tarifë për Autoritetin e Mbikëqyrjes Financiare</t>
  </si>
  <si>
    <t>Tarifa për Këshillin Mbikëqyrës</t>
  </si>
  <si>
    <t>Shpenzime noteriale dhe ligjore</t>
  </si>
  <si>
    <t>Dizenjim</t>
  </si>
  <si>
    <t>Kancelari</t>
  </si>
  <si>
    <t>Shpenzime pritje</t>
  </si>
  <si>
    <t>Taksa</t>
  </si>
  <si>
    <t>Gjoba</t>
  </si>
  <si>
    <t>Komisione bankare</t>
  </si>
  <si>
    <t>Tatim Fitimi</t>
  </si>
  <si>
    <t>Tarife QKR</t>
  </si>
  <si>
    <t xml:space="preserve"> 31 Dhjetor2010</t>
  </si>
  <si>
    <t>Shpenzime te panjohura</t>
  </si>
  <si>
    <t>Bileta te pazbriteshme</t>
  </si>
  <si>
    <t>Tarifa për terheqje dokumente</t>
  </si>
  <si>
    <t>Pasqyre Nr.1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</si>
  <si>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</si>
  <si>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</si>
  <si>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</si>
  <si>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</si>
  <si>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</si>
  <si>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</si>
  <si>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</si>
  <si>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</si>
  <si>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</si>
  <si>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</si>
  <si>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</si>
  <si>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</si>
  <si>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</si>
  <si>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</si>
  <si>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</si>
  <si>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</si>
  <si>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</si>
  <si>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</si>
  <si>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</si>
  <si>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</si>
  <si>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</si>
  <si>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</si>
  <si>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</si>
  <si>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</si>
  <si>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</si>
  <si>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 ( te ardhura nga investimet/shitblerjet )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</si>
  <si>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</si>
  <si>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</si>
  <si>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</si>
  <si>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</si>
  <si>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</si>
  <si>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</si>
  <si>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</si>
  <si>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</si>
  <si>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</si>
  <si>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</si>
  <si>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</si>
  <si>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</si>
  <si>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</si>
  <si>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</si>
  <si>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</si>
  <si>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</si>
  <si>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</si>
  <si>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</si>
  <si>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</si>
  <si>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(a+b+d)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</si>
  <si>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</si>
  <si>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</si>
  <si>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</si>
  <si>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</si>
  <si>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 xml:space="preserve">Shpenzime sig shendetsor dhe pensione </t>
  </si>
  <si>
    <t>Amortizimet dhe zhvlerësimet</t>
  </si>
  <si>
    <t>Shërbime nga të tretë (a+b+c+d+e+f+g+h+i+j+k+l+m)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</si>
  <si>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</si>
  <si>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</si>
  <si>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</si>
  <si>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</si>
  <si>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</si>
  <si>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</si>
  <si>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</si>
  <si>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</si>
  <si>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</si>
  <si>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</si>
  <si>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</si>
  <si>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</si>
  <si>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</si>
  <si>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</si>
  <si>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</si>
  <si>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</si>
  <si>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</si>
  <si>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</si>
  <si>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</si>
  <si>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</si>
  <si>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</si>
  <si>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</si>
  <si>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</si>
  <si>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(a+b+c+d+g)</t>
  </si>
  <si>
    <t>Taksa dhe tarifa doganore</t>
  </si>
  <si>
    <t>Akciza</t>
  </si>
  <si>
    <t>Taksa dhe tarifa vendore</t>
  </si>
  <si>
    <t>Taksa e regjistrimit dhe tatime te tjera</t>
  </si>
  <si>
    <t>635+638</t>
  </si>
  <si>
    <t xml:space="preserve">Gjoba </t>
  </si>
  <si>
    <t>Tarife per AMF</t>
  </si>
  <si>
    <t>Humbje e parealizuar nga letrat me vlere</t>
  </si>
  <si>
    <t>II)</t>
  </si>
  <si>
    <t>Totali i shpenzimeve II=(1+2+3+4+5+6+7+8)</t>
  </si>
  <si>
    <t>Informatë:</t>
  </si>
  <si>
    <t xml:space="preserve">Numri mesatar i te punesuarve </t>
  </si>
  <si>
    <t>Viti 2011</t>
  </si>
  <si>
    <t>Financiere</t>
  </si>
  <si>
    <t>Armira Citozi</t>
  </si>
  <si>
    <t>Vlera e mbetur e aktiveve nxj j. bilanci</t>
  </si>
  <si>
    <t>Humbje nga nxj e aktiveve</t>
  </si>
  <si>
    <t>Fitim nga kursi I kembimit</t>
  </si>
  <si>
    <t>Estela KOÇI</t>
  </si>
  <si>
    <t>Sherbimet nga auditim</t>
  </si>
  <si>
    <t>Kerkim studime (ligjore)</t>
  </si>
  <si>
    <t>mije leke</t>
  </si>
  <si>
    <t>Shoqëria Administruese e Fondit te Pensionit SiCRED sh.a.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</si>
</sst>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"/>
      <name val="Arial"/>
      <family val="2"/>
    </font>
    <font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0"/>
    <xf numFmtId="0" fontId="26" fillId="0" borderId="0"/>
  </cellStyleXfs>
  <cellXfs count="300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165" fontId="7" fillId="0" borderId="3" xfId="1" applyNumberFormat="1" applyFont="1" applyFill="1" applyBorder="1"/>
    <xf numFmtId="0" fontId="6" fillId="0" borderId="3" xfId="0" applyFont="1" applyBorder="1"/>
    <xf numFmtId="165" fontId="6" fillId="3" borderId="3" xfId="1" applyNumberFormat="1" applyFont="1" applyFill="1" applyBorder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21" fontId="2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1" applyNumberFormat="1" applyFont="1" applyFill="1" applyBorder="1" applyAlignment="1">
      <alignment horizontal="right"/>
    </xf>
    <xf numFmtId="3" fontId="1" fillId="3" borderId="3" xfId="2" applyNumberFormat="1" applyFont="1" applyFill="1" applyBorder="1"/>
    <xf numFmtId="0" fontId="6" fillId="3" borderId="3" xfId="0" applyFont="1" applyFill="1" applyBorder="1" applyAlignment="1"/>
    <xf numFmtId="165" fontId="6" fillId="3" borderId="3" xfId="0" applyNumberFormat="1" applyFont="1" applyFill="1" applyBorder="1" applyAlignment="1"/>
    <xf numFmtId="0" fontId="1" fillId="3" borderId="3" xfId="0" applyNumberFormat="1" applyFont="1" applyFill="1" applyBorder="1" applyAlignment="1">
      <alignment horizontal="right"/>
    </xf>
    <xf numFmtId="3" fontId="1" fillId="3" borderId="3" xfId="1" applyNumberFormat="1" applyFont="1" applyFill="1" applyBorder="1"/>
    <xf numFmtId="0" fontId="1" fillId="3" borderId="3" xfId="1" applyNumberFormat="1" applyFont="1" applyFill="1" applyBorder="1" applyAlignment="1"/>
    <xf numFmtId="3" fontId="0" fillId="3" borderId="0" xfId="0" applyNumberFormat="1" applyFill="1"/>
    <xf numFmtId="0" fontId="1" fillId="3" borderId="2" xfId="1" applyNumberFormat="1" applyFont="1" applyFill="1" applyBorder="1" applyAlignment="1">
      <alignment horizontal="right"/>
    </xf>
    <xf numFmtId="165" fontId="6" fillId="3" borderId="2" xfId="1" applyNumberFormat="1" applyFont="1" applyFill="1" applyBorder="1" applyAlignment="1">
      <alignment horizontal="right"/>
    </xf>
    <xf numFmtId="165" fontId="6" fillId="3" borderId="3" xfId="1" applyNumberFormat="1" applyFont="1" applyFill="1" applyBorder="1" applyAlignment="1">
      <alignment horizontal="right"/>
    </xf>
    <xf numFmtId="165" fontId="6" fillId="3" borderId="6" xfId="1" applyNumberFormat="1" applyFont="1" applyFill="1" applyBorder="1"/>
    <xf numFmtId="3" fontId="5" fillId="3" borderId="3" xfId="2" applyNumberFormat="1" applyFont="1" applyFill="1" applyBorder="1" applyAlignment="1">
      <alignment vertical="center"/>
    </xf>
    <xf numFmtId="0" fontId="0" fillId="3" borderId="3" xfId="0" applyFill="1" applyBorder="1"/>
    <xf numFmtId="0" fontId="6" fillId="3" borderId="3" xfId="0" applyFont="1" applyFill="1" applyBorder="1" applyAlignment="1">
      <alignment horizontal="right" wrapText="1"/>
    </xf>
    <xf numFmtId="165" fontId="6" fillId="3" borderId="8" xfId="1" applyNumberFormat="1" applyFont="1" applyFill="1" applyBorder="1"/>
    <xf numFmtId="165" fontId="6" fillId="3" borderId="1" xfId="1" applyNumberFormat="1" applyFont="1" applyFill="1" applyBorder="1" applyAlignment="1">
      <alignment horizontal="right"/>
    </xf>
    <xf numFmtId="165" fontId="6" fillId="3" borderId="1" xfId="1" applyNumberFormat="1" applyFont="1" applyFill="1" applyBorder="1"/>
    <xf numFmtId="0" fontId="6" fillId="3" borderId="3" xfId="0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165" fontId="6" fillId="3" borderId="5" xfId="1" applyNumberFormat="1" applyFont="1" applyFill="1" applyBorder="1"/>
    <xf numFmtId="0" fontId="11" fillId="3" borderId="3" xfId="0" applyFont="1" applyFill="1" applyBorder="1"/>
    <xf numFmtId="0" fontId="10" fillId="3" borderId="3" xfId="0" applyFont="1" applyFill="1" applyBorder="1"/>
    <xf numFmtId="3" fontId="11" fillId="3" borderId="3" xfId="0" applyNumberFormat="1" applyFont="1" applyFill="1" applyBorder="1"/>
    <xf numFmtId="14" fontId="7" fillId="0" borderId="3" xfId="1" applyNumberFormat="1" applyFont="1" applyFill="1" applyBorder="1"/>
    <xf numFmtId="14" fontId="7" fillId="0" borderId="3" xfId="1" applyNumberFormat="1" applyFont="1" applyFill="1" applyBorder="1" applyAlignment="1">
      <alignment horizontal="right"/>
    </xf>
    <xf numFmtId="43" fontId="7" fillId="0" borderId="3" xfId="1" applyNumberFormat="1" applyFont="1" applyFill="1" applyBorder="1"/>
    <xf numFmtId="0" fontId="0" fillId="0" borderId="0" xfId="0" applyFill="1"/>
    <xf numFmtId="0" fontId="7" fillId="0" borderId="3" xfId="0" applyFont="1" applyFill="1" applyBorder="1" applyAlignment="1"/>
    <xf numFmtId="165" fontId="7" fillId="0" borderId="3" xfId="0" applyNumberFormat="1" applyFont="1" applyFill="1" applyBorder="1" applyAlignment="1"/>
    <xf numFmtId="165" fontId="13" fillId="0" borderId="3" xfId="0" applyNumberFormat="1" applyFont="1" applyFill="1" applyBorder="1"/>
    <xf numFmtId="0" fontId="13" fillId="0" borderId="3" xfId="0" applyFont="1" applyFill="1" applyBorder="1"/>
    <xf numFmtId="0" fontId="7" fillId="0" borderId="3" xfId="0" applyFont="1" applyFill="1" applyBorder="1" applyAlignment="1">
      <alignment horizontal="right" wrapText="1"/>
    </xf>
    <xf numFmtId="165" fontId="12" fillId="4" borderId="3" xfId="1" applyNumberFormat="1" applyFont="1" applyFill="1" applyBorder="1"/>
    <xf numFmtId="14" fontId="12" fillId="4" borderId="3" xfId="1" applyNumberFormat="1" applyFont="1" applyFill="1" applyBorder="1" applyAlignment="1">
      <alignment horizontal="right"/>
    </xf>
    <xf numFmtId="0" fontId="12" fillId="4" borderId="3" xfId="0" applyFont="1" applyFill="1" applyBorder="1"/>
    <xf numFmtId="41" fontId="12" fillId="4" borderId="3" xfId="0" applyNumberFormat="1" applyFont="1" applyFill="1" applyBorder="1"/>
    <xf numFmtId="165" fontId="12" fillId="2" borderId="3" xfId="1" applyNumberFormat="1" applyFont="1" applyFill="1" applyBorder="1"/>
    <xf numFmtId="14" fontId="12" fillId="2" borderId="3" xfId="1" applyNumberFormat="1" applyFont="1" applyFill="1" applyBorder="1" applyAlignment="1">
      <alignment horizontal="right"/>
    </xf>
    <xf numFmtId="165" fontId="12" fillId="2" borderId="3" xfId="1" applyNumberFormat="1" applyFont="1" applyFill="1" applyBorder="1" applyAlignment="1">
      <alignment horizontal="right"/>
    </xf>
    <xf numFmtId="165" fontId="12" fillId="2" borderId="3" xfId="1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165" fontId="7" fillId="0" borderId="3" xfId="0" applyNumberFormat="1" applyFont="1" applyFill="1" applyBorder="1" applyAlignment="1">
      <alignment horizontal="right" wrapText="1"/>
    </xf>
    <xf numFmtId="0" fontId="14" fillId="3" borderId="0" xfId="0" applyFont="1" applyFill="1"/>
    <xf numFmtId="0" fontId="15" fillId="3" borderId="0" xfId="0" applyFont="1" applyFill="1"/>
    <xf numFmtId="0" fontId="2" fillId="3" borderId="0" xfId="0" applyFont="1" applyFill="1" applyAlignment="1">
      <alignment horizontal="right"/>
    </xf>
    <xf numFmtId="14" fontId="6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0" xfId="0" applyFont="1"/>
    <xf numFmtId="3" fontId="1" fillId="0" borderId="3" xfId="2" applyNumberFormat="1" applyBorder="1"/>
    <xf numFmtId="0" fontId="17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1" fillId="0" borderId="1" xfId="2" applyNumberFormat="1" applyBorder="1"/>
    <xf numFmtId="0" fontId="6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3" fontId="8" fillId="0" borderId="4" xfId="2" applyNumberFormat="1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1" fontId="0" fillId="0" borderId="3" xfId="0" applyNumberFormat="1" applyBorder="1"/>
    <xf numFmtId="1" fontId="0" fillId="0" borderId="0" xfId="0" applyNumberForma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8" fillId="0" borderId="0" xfId="2" applyNumberFormat="1" applyFont="1" applyBorder="1" applyAlignment="1">
      <alignment vertical="center"/>
    </xf>
    <xf numFmtId="0" fontId="0" fillId="3" borderId="0" xfId="0" applyFill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2" fillId="0" borderId="3" xfId="0" applyFont="1" applyBorder="1"/>
    <xf numFmtId="3" fontId="0" fillId="0" borderId="3" xfId="0" applyNumberFormat="1" applyBorder="1"/>
    <xf numFmtId="0" fontId="6" fillId="0" borderId="5" xfId="0" applyFont="1" applyFill="1" applyBorder="1"/>
    <xf numFmtId="0" fontId="0" fillId="0" borderId="3" xfId="0" applyFill="1" applyBorder="1"/>
    <xf numFmtId="3" fontId="2" fillId="0" borderId="3" xfId="0" applyNumberFormat="1" applyFont="1" applyBorder="1"/>
    <xf numFmtId="0" fontId="2" fillId="0" borderId="1" xfId="0" applyFon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6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19" fillId="0" borderId="0" xfId="0" applyFo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3" fontId="19" fillId="0" borderId="0" xfId="0" applyNumberFormat="1" applyFont="1" applyAlignment="1">
      <alignment horizontal="right" wrapText="1"/>
    </xf>
    <xf numFmtId="3" fontId="19" fillId="0" borderId="0" xfId="0" applyNumberFormat="1" applyFont="1" applyAlignment="1">
      <alignment horizontal="right"/>
    </xf>
    <xf numFmtId="3" fontId="20" fillId="0" borderId="11" xfId="0" applyNumberFormat="1" applyFont="1" applyBorder="1" applyAlignment="1">
      <alignment horizontal="right" wrapText="1"/>
    </xf>
    <xf numFmtId="3" fontId="19" fillId="0" borderId="12" xfId="0" applyNumberFormat="1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3" fontId="20" fillId="0" borderId="12" xfId="0" applyNumberFormat="1" applyFont="1" applyBorder="1" applyAlignment="1">
      <alignment horizontal="right" wrapText="1"/>
    </xf>
    <xf numFmtId="3" fontId="20" fillId="0" borderId="12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3" fontId="20" fillId="0" borderId="13" xfId="0" applyNumberFormat="1" applyFont="1" applyBorder="1" applyAlignment="1">
      <alignment horizontal="right" vertical="top" wrapText="1"/>
    </xf>
    <xf numFmtId="0" fontId="21" fillId="0" borderId="0" xfId="0" applyFont="1"/>
    <xf numFmtId="0" fontId="0" fillId="0" borderId="0" xfId="0" applyAlignment="1">
      <alignment wrapText="1"/>
    </xf>
    <xf numFmtId="0" fontId="22" fillId="0" borderId="0" xfId="0" applyFont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3" fontId="21" fillId="0" borderId="0" xfId="0" applyNumberFormat="1" applyFont="1" applyAlignment="1">
      <alignment horizontal="right" wrapText="1"/>
    </xf>
    <xf numFmtId="3" fontId="22" fillId="0" borderId="15" xfId="0" applyNumberFormat="1" applyFont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1" fillId="0" borderId="0" xfId="0" applyFont="1" applyAlignment="1">
      <alignment horizontal="right"/>
    </xf>
    <xf numFmtId="3" fontId="22" fillId="0" borderId="13" xfId="0" applyNumberFormat="1" applyFont="1" applyBorder="1" applyAlignment="1">
      <alignment horizontal="right" wrapText="1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12" xfId="0" applyFont="1" applyBorder="1" applyAlignment="1">
      <alignment horizontal="right"/>
    </xf>
    <xf numFmtId="3" fontId="20" fillId="0" borderId="13" xfId="0" applyNumberFormat="1" applyFont="1" applyBorder="1" applyAlignment="1">
      <alignment horizontal="right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2" fillId="0" borderId="12" xfId="0" applyFont="1" applyBorder="1" applyAlignment="1">
      <alignment horizontal="right" wrapText="1"/>
    </xf>
    <xf numFmtId="3" fontId="21" fillId="0" borderId="0" xfId="0" applyNumberFormat="1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>
      <alignment horizontal="right" wrapText="1"/>
    </xf>
    <xf numFmtId="3" fontId="22" fillId="0" borderId="16" xfId="0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3" fontId="22" fillId="0" borderId="0" xfId="0" applyNumberFormat="1" applyFont="1" applyAlignment="1">
      <alignment horizontal="right" wrapText="1"/>
    </xf>
    <xf numFmtId="0" fontId="23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0" fillId="0" borderId="12" xfId="0" applyBorder="1" applyAlignment="1">
      <alignment wrapText="1"/>
    </xf>
    <xf numFmtId="3" fontId="19" fillId="0" borderId="0" xfId="0" applyNumberFormat="1" applyFont="1" applyAlignment="1">
      <alignment wrapText="1"/>
    </xf>
    <xf numFmtId="3" fontId="22" fillId="0" borderId="11" xfId="0" applyNumberFormat="1" applyFont="1" applyBorder="1" applyAlignment="1">
      <alignment wrapText="1"/>
    </xf>
    <xf numFmtId="3" fontId="21" fillId="0" borderId="12" xfId="0" applyNumberFormat="1" applyFont="1" applyBorder="1" applyAlignment="1">
      <alignment horizontal="right"/>
    </xf>
    <xf numFmtId="0" fontId="22" fillId="0" borderId="0" xfId="0" applyFont="1"/>
    <xf numFmtId="3" fontId="22" fillId="0" borderId="13" xfId="0" applyNumberFormat="1" applyFont="1" applyBorder="1" applyAlignment="1">
      <alignment horizontal="right"/>
    </xf>
    <xf numFmtId="3" fontId="19" fillId="0" borderId="0" xfId="0" applyNumberFormat="1" applyFont="1"/>
    <xf numFmtId="0" fontId="19" fillId="0" borderId="14" xfId="0" applyFont="1" applyBorder="1" applyAlignment="1">
      <alignment wrapText="1"/>
    </xf>
    <xf numFmtId="3" fontId="20" fillId="0" borderId="13" xfId="0" applyNumberFormat="1" applyFont="1" applyBorder="1" applyAlignment="1">
      <alignment horizontal="right" wrapText="1"/>
    </xf>
    <xf numFmtId="0" fontId="0" fillId="0" borderId="0" xfId="0" applyBorder="1"/>
    <xf numFmtId="0" fontId="23" fillId="0" borderId="0" xfId="0" applyFont="1" applyAlignment="1">
      <alignment horizontal="center" wrapText="1"/>
    </xf>
    <xf numFmtId="15" fontId="22" fillId="0" borderId="0" xfId="0" applyNumberFormat="1" applyFont="1" applyAlignment="1">
      <alignment horizontal="right" wrapText="1"/>
    </xf>
    <xf numFmtId="165" fontId="24" fillId="0" borderId="0" xfId="3" applyNumberFormat="1" applyFont="1" applyBorder="1"/>
    <xf numFmtId="165" fontId="25" fillId="0" borderId="0" xfId="3" applyNumberFormat="1" applyFont="1" applyBorder="1" applyAlignment="1"/>
    <xf numFmtId="165" fontId="25" fillId="0" borderId="0" xfId="3" applyNumberFormat="1" applyFont="1" applyBorder="1"/>
    <xf numFmtId="0" fontId="0" fillId="0" borderId="14" xfId="0" applyBorder="1" applyAlignment="1">
      <alignment wrapText="1"/>
    </xf>
    <xf numFmtId="3" fontId="22" fillId="0" borderId="13" xfId="0" applyNumberFormat="1" applyFont="1" applyBorder="1" applyAlignment="1">
      <alignment wrapText="1"/>
    </xf>
    <xf numFmtId="0" fontId="10" fillId="0" borderId="0" xfId="0" applyFont="1"/>
    <xf numFmtId="0" fontId="1" fillId="0" borderId="0" xfId="0" applyFont="1"/>
    <xf numFmtId="0" fontId="8" fillId="0" borderId="0" xfId="0" applyFont="1"/>
    <xf numFmtId="0" fontId="1" fillId="0" borderId="0" xfId="0" applyFont="1" applyBorder="1"/>
    <xf numFmtId="0" fontId="9" fillId="0" borderId="0" xfId="0" applyFont="1" applyBorder="1"/>
    <xf numFmtId="2" fontId="27" fillId="0" borderId="0" xfId="4" applyNumberFormat="1" applyFont="1" applyBorder="1" applyAlignment="1">
      <alignment wrapText="1"/>
    </xf>
    <xf numFmtId="2" fontId="28" fillId="0" borderId="18" xfId="4" applyNumberFormat="1" applyFont="1" applyBorder="1" applyAlignment="1">
      <alignment horizontal="center" wrapText="1"/>
    </xf>
    <xf numFmtId="0" fontId="29" fillId="0" borderId="5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/>
    </xf>
    <xf numFmtId="0" fontId="2" fillId="0" borderId="21" xfId="4" applyFont="1" applyBorder="1" applyAlignment="1">
      <alignment horizontal="left" wrapText="1"/>
    </xf>
    <xf numFmtId="0" fontId="1" fillId="0" borderId="22" xfId="4" applyFont="1" applyBorder="1" applyAlignment="1">
      <alignment horizontal="center"/>
    </xf>
    <xf numFmtId="0" fontId="1" fillId="0" borderId="7" xfId="4" applyFont="1" applyBorder="1" applyAlignment="1">
      <alignment horizontal="left" wrapText="1"/>
    </xf>
    <xf numFmtId="0" fontId="2" fillId="0" borderId="3" xfId="4" applyFont="1" applyBorder="1" applyAlignment="1">
      <alignment horizontal="left"/>
    </xf>
    <xf numFmtId="0" fontId="1" fillId="0" borderId="23" xfId="4" applyFont="1" applyBorder="1" applyAlignment="1">
      <alignment horizontal="center"/>
    </xf>
    <xf numFmtId="0" fontId="8" fillId="0" borderId="7" xfId="4" applyFont="1" applyBorder="1" applyAlignment="1">
      <alignment horizontal="left" wrapText="1"/>
    </xf>
    <xf numFmtId="0" fontId="2" fillId="0" borderId="24" xfId="4" applyFont="1" applyBorder="1" applyAlignment="1">
      <alignment horizontal="center"/>
    </xf>
    <xf numFmtId="0" fontId="2" fillId="0" borderId="7" xfId="4" applyFont="1" applyBorder="1" applyAlignment="1">
      <alignment horizontal="left" wrapText="1"/>
    </xf>
    <xf numFmtId="0" fontId="1" fillId="0" borderId="2" xfId="4" applyFont="1" applyBorder="1" applyAlignment="1">
      <alignment horizontal="left" wrapText="1"/>
    </xf>
    <xf numFmtId="0" fontId="2" fillId="0" borderId="3" xfId="4" applyFont="1" applyBorder="1" applyAlignment="1">
      <alignment horizontal="right"/>
    </xf>
    <xf numFmtId="0" fontId="1" fillId="0" borderId="25" xfId="4" applyFont="1" applyBorder="1" applyAlignment="1">
      <alignment horizontal="center"/>
    </xf>
    <xf numFmtId="0" fontId="1" fillId="0" borderId="26" xfId="4" applyFont="1" applyBorder="1" applyAlignment="1">
      <alignment horizontal="left" wrapText="1"/>
    </xf>
    <xf numFmtId="0" fontId="2" fillId="0" borderId="24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wrapText="1"/>
    </xf>
    <xf numFmtId="0" fontId="2" fillId="0" borderId="22" xfId="4" applyFont="1" applyBorder="1" applyAlignment="1">
      <alignment horizontal="center"/>
    </xf>
    <xf numFmtId="0" fontId="9" fillId="0" borderId="3" xfId="4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3" xfId="4" applyFont="1" applyBorder="1" applyAlignment="1">
      <alignment horizontal="center"/>
    </xf>
    <xf numFmtId="0" fontId="2" fillId="0" borderId="3" xfId="4" applyFont="1" applyBorder="1" applyAlignment="1">
      <alignment horizontal="left" wrapText="1"/>
    </xf>
    <xf numFmtId="0" fontId="2" fillId="0" borderId="25" xfId="4" applyFont="1" applyBorder="1" applyAlignment="1">
      <alignment horizontal="center"/>
    </xf>
    <xf numFmtId="0" fontId="2" fillId="0" borderId="2" xfId="4" applyFont="1" applyBorder="1" applyAlignment="1">
      <alignment horizontal="left" wrapText="1"/>
    </xf>
    <xf numFmtId="3" fontId="2" fillId="0" borderId="3" xfId="4" applyNumberFormat="1" applyFont="1" applyBorder="1" applyAlignment="1">
      <alignment horizontal="right"/>
    </xf>
    <xf numFmtId="0" fontId="2" fillId="0" borderId="27" xfId="4" applyFont="1" applyBorder="1" applyAlignment="1">
      <alignment horizontal="center"/>
    </xf>
    <xf numFmtId="0" fontId="2" fillId="0" borderId="28" xfId="4" applyFont="1" applyBorder="1" applyAlignment="1">
      <alignment horizontal="left" wrapText="1"/>
    </xf>
    <xf numFmtId="3" fontId="2" fillId="0" borderId="28" xfId="4" applyNumberFormat="1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left" wrapText="1"/>
    </xf>
    <xf numFmtId="0" fontId="2" fillId="0" borderId="0" xfId="4" applyFont="1" applyBorder="1" applyAlignment="1">
      <alignment horizontal="left"/>
    </xf>
    <xf numFmtId="0" fontId="17" fillId="0" borderId="22" xfId="4" applyFont="1" applyBorder="1"/>
    <xf numFmtId="2" fontId="28" fillId="0" borderId="1" xfId="4" applyNumberFormat="1" applyFont="1" applyBorder="1" applyAlignment="1">
      <alignment horizont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34" xfId="4" applyFont="1" applyBorder="1" applyAlignment="1">
      <alignment horizontal="center"/>
    </xf>
    <xf numFmtId="0" fontId="29" fillId="0" borderId="21" xfId="4" applyFont="1" applyBorder="1" applyAlignment="1">
      <alignment horizontal="left" wrapText="1"/>
    </xf>
    <xf numFmtId="3" fontId="29" fillId="0" borderId="21" xfId="4" applyNumberFormat="1" applyFont="1" applyBorder="1" applyAlignment="1">
      <alignment horizontal="right"/>
    </xf>
    <xf numFmtId="0" fontId="17" fillId="0" borderId="24" xfId="4" applyFont="1" applyBorder="1" applyAlignment="1">
      <alignment horizontal="left"/>
    </xf>
    <xf numFmtId="0" fontId="17" fillId="0" borderId="3" xfId="5" applyFont="1" applyFill="1" applyBorder="1" applyAlignment="1">
      <alignment horizontal="left" wrapText="1"/>
    </xf>
    <xf numFmtId="3" fontId="17" fillId="0" borderId="3" xfId="4" applyNumberFormat="1" applyFont="1" applyBorder="1" applyAlignment="1">
      <alignment horizontal="right"/>
    </xf>
    <xf numFmtId="0" fontId="17" fillId="0" borderId="3" xfId="4" applyFont="1" applyBorder="1" applyAlignment="1">
      <alignment horizontal="left" wrapText="1"/>
    </xf>
    <xf numFmtId="0" fontId="29" fillId="0" borderId="24" xfId="4" applyFont="1" applyBorder="1" applyAlignment="1">
      <alignment horizontal="center"/>
    </xf>
    <xf numFmtId="0" fontId="29" fillId="0" borderId="3" xfId="4" applyFont="1" applyBorder="1" applyAlignment="1">
      <alignment horizontal="left" wrapText="1"/>
    </xf>
    <xf numFmtId="3" fontId="29" fillId="0" borderId="3" xfId="4" applyNumberFormat="1" applyFont="1" applyBorder="1" applyAlignment="1">
      <alignment horizontal="right"/>
    </xf>
    <xf numFmtId="0" fontId="17" fillId="0" borderId="24" xfId="4" applyFont="1" applyBorder="1" applyAlignment="1">
      <alignment horizontal="center"/>
    </xf>
    <xf numFmtId="0" fontId="17" fillId="0" borderId="3" xfId="4" applyFont="1" applyBorder="1" applyAlignment="1">
      <alignment horizontal="left"/>
    </xf>
    <xf numFmtId="3" fontId="29" fillId="0" borderId="3" xfId="4" applyNumberFormat="1" applyFont="1" applyBorder="1" applyAlignment="1">
      <alignment horizontal="right" wrapText="1"/>
    </xf>
    <xf numFmtId="0" fontId="17" fillId="0" borderId="24" xfId="4" applyFont="1" applyFill="1" applyBorder="1" applyAlignment="1">
      <alignment horizontal="center"/>
    </xf>
    <xf numFmtId="0" fontId="29" fillId="0" borderId="3" xfId="4" applyFont="1" applyBorder="1" applyAlignment="1">
      <alignment horizontal="left"/>
    </xf>
    <xf numFmtId="0" fontId="29" fillId="0" borderId="22" xfId="4" applyFont="1" applyBorder="1" applyAlignment="1">
      <alignment horizontal="center"/>
    </xf>
    <xf numFmtId="0" fontId="17" fillId="0" borderId="1" xfId="4" applyFont="1" applyBorder="1" applyAlignment="1">
      <alignment horizontal="left"/>
    </xf>
    <xf numFmtId="3" fontId="29" fillId="0" borderId="1" xfId="4" applyNumberFormat="1" applyFont="1" applyBorder="1" applyAlignment="1">
      <alignment horizontal="right"/>
    </xf>
    <xf numFmtId="0" fontId="29" fillId="0" borderId="27" xfId="4" applyFont="1" applyBorder="1" applyAlignment="1">
      <alignment horizontal="center"/>
    </xf>
    <xf numFmtId="0" fontId="17" fillId="0" borderId="28" xfId="4" applyFont="1" applyBorder="1" applyAlignment="1">
      <alignment horizontal="left"/>
    </xf>
    <xf numFmtId="3" fontId="29" fillId="0" borderId="28" xfId="4" applyNumberFormat="1" applyFont="1" applyBorder="1" applyAlignment="1">
      <alignment horizontal="right"/>
    </xf>
    <xf numFmtId="0" fontId="17" fillId="0" borderId="35" xfId="0" applyFont="1" applyBorder="1"/>
    <xf numFmtId="0" fontId="29" fillId="0" borderId="0" xfId="0" applyFont="1" applyBorder="1"/>
    <xf numFmtId="0" fontId="17" fillId="0" borderId="0" xfId="0" applyFont="1" applyBorder="1"/>
    <xf numFmtId="0" fontId="29" fillId="0" borderId="2" xfId="4" applyFont="1" applyBorder="1" applyAlignment="1">
      <alignment horizontal="center" vertical="center" wrapText="1"/>
    </xf>
    <xf numFmtId="0" fontId="29" fillId="0" borderId="24" xfId="4" applyFont="1" applyBorder="1"/>
    <xf numFmtId="0" fontId="29" fillId="0" borderId="3" xfId="4" applyFont="1" applyBorder="1" applyAlignment="1">
      <alignment horizontal="right"/>
    </xf>
    <xf numFmtId="0" fontId="1" fillId="0" borderId="0" xfId="4" applyFont="1"/>
    <xf numFmtId="0" fontId="21" fillId="0" borderId="0" xfId="0" applyFont="1" applyFill="1" applyAlignment="1">
      <alignment wrapText="1"/>
    </xf>
    <xf numFmtId="165" fontId="25" fillId="0" borderId="0" xfId="3" applyNumberFormat="1" applyFont="1" applyFill="1" applyBorder="1" applyAlignment="1"/>
    <xf numFmtId="165" fontId="24" fillId="0" borderId="0" xfId="3" applyNumberFormat="1" applyFont="1" applyFill="1" applyBorder="1"/>
    <xf numFmtId="165" fontId="24" fillId="0" borderId="0" xfId="3" applyNumberFormat="1" applyFont="1" applyFill="1" applyBorder="1" applyAlignment="1"/>
    <xf numFmtId="0" fontId="2" fillId="0" borderId="21" xfId="4" applyFont="1" applyBorder="1" applyAlignment="1">
      <alignment horizontal="right"/>
    </xf>
    <xf numFmtId="0" fontId="2" fillId="0" borderId="5" xfId="4" applyFont="1" applyBorder="1" applyAlignment="1">
      <alignment horizontal="center"/>
    </xf>
    <xf numFmtId="2" fontId="27" fillId="0" borderId="3" xfId="4" applyNumberFormat="1" applyFont="1" applyBorder="1" applyAlignment="1">
      <alignment wrapText="1"/>
    </xf>
    <xf numFmtId="0" fontId="1" fillId="0" borderId="3" xfId="4" applyFont="1" applyBorder="1" applyAlignment="1">
      <alignment horizontal="right"/>
    </xf>
    <xf numFmtId="0" fontId="0" fillId="0" borderId="0" xfId="0"/>
    <xf numFmtId="0" fontId="31" fillId="0" borderId="0" xfId="0" applyFont="1"/>
    <xf numFmtId="0" fontId="21" fillId="0" borderId="0" xfId="0" applyFont="1"/>
    <xf numFmtId="0" fontId="19" fillId="0" borderId="0" xfId="0" applyFont="1" applyAlignment="1">
      <alignment horizontal="center" wrapText="1"/>
    </xf>
    <xf numFmtId="3" fontId="20" fillId="0" borderId="14" xfId="0" applyNumberFormat="1" applyFont="1" applyBorder="1" applyAlignment="1">
      <alignment horizontal="right" wrapText="1"/>
    </xf>
    <xf numFmtId="3" fontId="20" fillId="0" borderId="13" xfId="0" applyNumberFormat="1" applyFont="1" applyBorder="1" applyAlignment="1">
      <alignment horizontal="right" wrapText="1"/>
    </xf>
    <xf numFmtId="0" fontId="0" fillId="0" borderId="0" xfId="0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center" wrapText="1"/>
    </xf>
    <xf numFmtId="0" fontId="29" fillId="0" borderId="6" xfId="5" applyFont="1" applyFill="1" applyBorder="1" applyAlignment="1">
      <alignment horizontal="left" wrapText="1"/>
    </xf>
    <xf numFmtId="0" fontId="29" fillId="0" borderId="17" xfId="5" applyFont="1" applyFill="1" applyBorder="1" applyAlignment="1">
      <alignment horizontal="left" wrapText="1"/>
    </xf>
    <xf numFmtId="0" fontId="29" fillId="0" borderId="7" xfId="5" applyFont="1" applyFill="1" applyBorder="1" applyAlignment="1">
      <alignment horizontal="left" wrapText="1"/>
    </xf>
    <xf numFmtId="0" fontId="29" fillId="0" borderId="28" xfId="4" applyFont="1" applyBorder="1" applyAlignment="1">
      <alignment horizontal="left" wrapText="1"/>
    </xf>
    <xf numFmtId="0" fontId="29" fillId="0" borderId="3" xfId="4" applyFont="1" applyBorder="1" applyAlignment="1">
      <alignment horizontal="left"/>
    </xf>
    <xf numFmtId="0" fontId="17" fillId="0" borderId="3" xfId="5" applyFont="1" applyFill="1" applyBorder="1" applyAlignment="1">
      <alignment horizontal="left" wrapText="1"/>
    </xf>
    <xf numFmtId="0" fontId="30" fillId="0" borderId="3" xfId="5" applyFont="1" applyFill="1" applyBorder="1" applyAlignment="1">
      <alignment horizontal="left" wrapText="1"/>
    </xf>
    <xf numFmtId="0" fontId="29" fillId="0" borderId="3" xfId="5" applyFont="1" applyFill="1" applyBorder="1" applyAlignment="1">
      <alignment horizontal="left" wrapText="1"/>
    </xf>
    <xf numFmtId="0" fontId="17" fillId="0" borderId="3" xfId="4" applyFont="1" applyBorder="1" applyAlignment="1">
      <alignment horizontal="left" wrapText="1"/>
    </xf>
    <xf numFmtId="0" fontId="29" fillId="0" borderId="3" xfId="4" applyFont="1" applyBorder="1" applyAlignment="1">
      <alignment horizontal="left" wrapText="1"/>
    </xf>
    <xf numFmtId="0" fontId="17" fillId="0" borderId="3" xfId="4" applyFont="1" applyBorder="1" applyAlignment="1">
      <alignment horizontal="left"/>
    </xf>
    <xf numFmtId="0" fontId="2" fillId="0" borderId="28" xfId="4" applyFont="1" applyBorder="1" applyAlignment="1">
      <alignment horizontal="left" wrapText="1"/>
    </xf>
    <xf numFmtId="2" fontId="2" fillId="0" borderId="29" xfId="4" applyNumberFormat="1" applyFont="1" applyBorder="1" applyAlignment="1">
      <alignment horizontal="center" wrapText="1"/>
    </xf>
    <xf numFmtId="2" fontId="2" fillId="0" borderId="30" xfId="4" applyNumberFormat="1" applyFont="1" applyBorder="1" applyAlignment="1">
      <alignment horizontal="center" wrapText="1"/>
    </xf>
    <xf numFmtId="0" fontId="28" fillId="0" borderId="31" xfId="4" applyFont="1" applyBorder="1" applyAlignment="1">
      <alignment horizontal="center" wrapText="1"/>
    </xf>
    <xf numFmtId="0" fontId="28" fillId="0" borderId="32" xfId="4" applyFont="1" applyBorder="1" applyAlignment="1">
      <alignment horizontal="center" wrapText="1"/>
    </xf>
    <xf numFmtId="0" fontId="28" fillId="0" borderId="33" xfId="4" applyFont="1" applyBorder="1" applyAlignment="1">
      <alignment horizontal="center" wrapText="1"/>
    </xf>
    <xf numFmtId="0" fontId="29" fillId="0" borderId="20" xfId="4" applyFont="1" applyBorder="1" applyAlignment="1">
      <alignment horizontal="left" wrapText="1"/>
    </xf>
    <xf numFmtId="0" fontId="29" fillId="0" borderId="21" xfId="4" applyFont="1" applyBorder="1" applyAlignment="1">
      <alignment horizontal="left" wrapText="1"/>
    </xf>
    <xf numFmtId="0" fontId="2" fillId="0" borderId="17" xfId="4" applyFont="1" applyBorder="1" applyAlignment="1">
      <alignment horizontal="left" wrapText="1"/>
    </xf>
    <xf numFmtId="0" fontId="2" fillId="0" borderId="7" xfId="4" applyFont="1" applyBorder="1" applyAlignment="1">
      <alignment horizontal="left" wrapText="1"/>
    </xf>
    <xf numFmtId="0" fontId="1" fillId="0" borderId="17" xfId="4" applyFont="1" applyBorder="1" applyAlignment="1">
      <alignment horizontal="left" wrapText="1"/>
    </xf>
    <xf numFmtId="0" fontId="1" fillId="0" borderId="7" xfId="4" applyFont="1" applyBorder="1" applyAlignment="1">
      <alignment horizontal="left" wrapText="1"/>
    </xf>
    <xf numFmtId="0" fontId="1" fillId="0" borderId="17" xfId="4" applyFont="1" applyBorder="1" applyAlignment="1">
      <alignment horizontal="center" wrapText="1"/>
    </xf>
    <xf numFmtId="0" fontId="1" fillId="0" borderId="7" xfId="4" applyFont="1" applyBorder="1" applyAlignment="1">
      <alignment horizontal="center" wrapText="1"/>
    </xf>
    <xf numFmtId="0" fontId="8" fillId="0" borderId="7" xfId="4" applyFont="1" applyBorder="1" applyAlignment="1">
      <alignment horizontal="left" wrapText="1"/>
    </xf>
    <xf numFmtId="0" fontId="8" fillId="0" borderId="3" xfId="4" applyFont="1" applyBorder="1" applyAlignment="1">
      <alignment horizontal="left" wrapText="1"/>
    </xf>
    <xf numFmtId="0" fontId="2" fillId="0" borderId="3" xfId="4" applyFont="1" applyBorder="1" applyAlignment="1">
      <alignment horizontal="left" wrapText="1"/>
    </xf>
    <xf numFmtId="2" fontId="2" fillId="0" borderId="3" xfId="4" applyNumberFormat="1" applyFont="1" applyBorder="1" applyAlignment="1">
      <alignment horizontal="center" wrapText="1"/>
    </xf>
    <xf numFmtId="2" fontId="28" fillId="0" borderId="0" xfId="4" applyNumberFormat="1" applyFont="1" applyBorder="1" applyAlignment="1">
      <alignment horizontal="center" wrapText="1"/>
    </xf>
    <xf numFmtId="2" fontId="28" fillId="0" borderId="18" xfId="4" applyNumberFormat="1" applyFont="1" applyBorder="1" applyAlignment="1">
      <alignment horizontal="center" wrapText="1"/>
    </xf>
    <xf numFmtId="0" fontId="2" fillId="0" borderId="20" xfId="4" applyFont="1" applyBorder="1" applyAlignment="1">
      <alignment horizontal="left" wrapText="1"/>
    </xf>
    <xf numFmtId="0" fontId="2" fillId="0" borderId="21" xfId="4" applyFont="1" applyBorder="1" applyAlignment="1">
      <alignment horizontal="left" wrapText="1"/>
    </xf>
    <xf numFmtId="0" fontId="22" fillId="0" borderId="0" xfId="0" applyFont="1" applyAlignment="1">
      <alignment horizontal="right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0" fillId="0" borderId="0" xfId="0" applyAlignment="1">
      <alignment wrapText="1"/>
    </xf>
  </cellXfs>
  <cellStyles count="6">
    <cellStyle name="Comma" xfId="3" builtinId="3"/>
    <cellStyle name="Comma_21.Aktivet Afatgjata Materiale  09" xfId="2"/>
    <cellStyle name="Comma_Mjete Kryesore 2008 - Shtesat" xfId="1"/>
    <cellStyle name="Normal" xfId="0" builtinId="0"/>
    <cellStyle name="Normal_asn_2009 Propozimet" xfId="4"/>
    <cellStyle name="Normal_Sheet2" xfId="5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sqref="A1:E25"/>
    </sheetView>
  </sheetViews>
  <sheetFormatPr defaultRowHeight="15"/>
  <cols>
    <col min="1" max="1" width="30" customWidth="1"/>
    <col min="3" max="5" width="11.28515625" bestFit="1" customWidth="1"/>
  </cols>
  <sheetData>
    <row r="1" spans="1:6" s="239" customFormat="1" ht="18.75">
      <c r="A1" s="240" t="s">
        <v>372</v>
      </c>
      <c r="B1" s="240"/>
      <c r="C1" s="240"/>
      <c r="D1" s="240"/>
      <c r="E1" s="240"/>
      <c r="F1" s="240"/>
    </row>
    <row r="2" spans="1:6" ht="43.5">
      <c r="A2" s="95"/>
      <c r="B2" s="96" t="s">
        <v>165</v>
      </c>
      <c r="C2" s="97" t="s">
        <v>166</v>
      </c>
      <c r="D2" s="97" t="s">
        <v>167</v>
      </c>
      <c r="E2" s="97" t="s">
        <v>168</v>
      </c>
    </row>
    <row r="3" spans="1:6">
      <c r="A3" s="99" t="s">
        <v>169</v>
      </c>
      <c r="B3" s="100"/>
      <c r="C3" s="101"/>
      <c r="D3" s="101"/>
      <c r="E3" s="101"/>
    </row>
    <row r="4" spans="1:6">
      <c r="A4" s="95" t="s">
        <v>170</v>
      </c>
      <c r="B4" s="96">
        <v>7</v>
      </c>
      <c r="C4" s="102">
        <v>8440818</v>
      </c>
      <c r="D4" s="102">
        <v>5493628</v>
      </c>
      <c r="E4" s="102">
        <v>1183132</v>
      </c>
    </row>
    <row r="5" spans="1:6">
      <c r="A5" s="95" t="s">
        <v>171</v>
      </c>
      <c r="B5" s="96">
        <v>8</v>
      </c>
      <c r="C5" s="102">
        <v>10000000</v>
      </c>
      <c r="D5" s="102">
        <v>10000000</v>
      </c>
      <c r="E5" s="102">
        <v>10000000</v>
      </c>
    </row>
    <row r="6" spans="1:6">
      <c r="A6" s="95" t="s">
        <v>172</v>
      </c>
      <c r="B6" s="96">
        <v>9</v>
      </c>
      <c r="C6" s="103">
        <v>17746061</v>
      </c>
      <c r="D6" s="103">
        <v>14273409</v>
      </c>
      <c r="E6" s="102">
        <v>15745100</v>
      </c>
    </row>
    <row r="7" spans="1:6">
      <c r="A7" s="95" t="s">
        <v>173</v>
      </c>
      <c r="B7" s="96">
        <v>10</v>
      </c>
      <c r="C7" s="102">
        <v>855047</v>
      </c>
      <c r="D7" s="102">
        <v>456462</v>
      </c>
      <c r="E7" s="102">
        <v>589241</v>
      </c>
    </row>
    <row r="8" spans="1:6">
      <c r="A8" s="95" t="s">
        <v>174</v>
      </c>
      <c r="B8" s="96">
        <v>13</v>
      </c>
      <c r="C8" s="102">
        <v>141902</v>
      </c>
      <c r="D8" s="102">
        <v>141902</v>
      </c>
      <c r="E8" s="102">
        <v>141902</v>
      </c>
    </row>
    <row r="9" spans="1:6" ht="15.75" thickBot="1">
      <c r="A9" s="95" t="s">
        <v>175</v>
      </c>
      <c r="B9" s="96">
        <v>11</v>
      </c>
      <c r="C9" s="102">
        <v>287576</v>
      </c>
      <c r="D9" s="102">
        <v>430470</v>
      </c>
      <c r="E9" s="102">
        <v>372900</v>
      </c>
    </row>
    <row r="10" spans="1:6" ht="15.75" thickBot="1">
      <c r="A10" s="99" t="s">
        <v>176</v>
      </c>
      <c r="B10" s="100"/>
      <c r="C10" s="104">
        <v>37471403</v>
      </c>
      <c r="D10" s="104">
        <v>30795872</v>
      </c>
      <c r="E10" s="104">
        <v>28032275</v>
      </c>
    </row>
    <row r="11" spans="1:6" ht="15.75" thickTop="1">
      <c r="A11" s="95" t="s">
        <v>177</v>
      </c>
      <c r="B11" s="100"/>
      <c r="C11" s="101"/>
      <c r="D11" s="101"/>
      <c r="E11" s="101"/>
    </row>
    <row r="12" spans="1:6">
      <c r="A12" s="99" t="s">
        <v>178</v>
      </c>
      <c r="B12" s="100"/>
      <c r="C12" s="101"/>
      <c r="D12" s="101"/>
      <c r="E12" s="101"/>
    </row>
    <row r="13" spans="1:6">
      <c r="A13" s="95" t="s">
        <v>179</v>
      </c>
      <c r="B13" s="96">
        <v>12</v>
      </c>
      <c r="C13" s="102">
        <v>21103673</v>
      </c>
      <c r="D13" s="102">
        <v>18913834</v>
      </c>
      <c r="E13" s="102">
        <v>15509045</v>
      </c>
    </row>
    <row r="14" spans="1:6">
      <c r="A14" s="95" t="s">
        <v>180</v>
      </c>
      <c r="B14" s="96">
        <v>13</v>
      </c>
      <c r="C14" s="102">
        <v>125000</v>
      </c>
      <c r="D14" s="102">
        <v>3583896</v>
      </c>
      <c r="E14" s="102">
        <v>177896</v>
      </c>
    </row>
    <row r="15" spans="1:6" ht="15.75" thickBot="1">
      <c r="A15" s="95" t="s">
        <v>181</v>
      </c>
      <c r="B15" s="96">
        <v>14</v>
      </c>
      <c r="C15" s="102">
        <v>532361</v>
      </c>
      <c r="D15" s="102">
        <v>151677</v>
      </c>
      <c r="E15" s="102">
        <v>40589</v>
      </c>
    </row>
    <row r="16" spans="1:6" ht="15.75" thickBot="1">
      <c r="A16" s="99" t="s">
        <v>182</v>
      </c>
      <c r="B16" s="100"/>
      <c r="C16" s="104">
        <v>21761034</v>
      </c>
      <c r="D16" s="104">
        <v>22649407</v>
      </c>
      <c r="E16" s="104">
        <v>15727529</v>
      </c>
    </row>
    <row r="17" spans="1:5" ht="15.75" thickTop="1">
      <c r="A17" s="95"/>
      <c r="B17" s="100"/>
      <c r="C17" s="101"/>
      <c r="D17" s="101"/>
      <c r="E17" s="101"/>
    </row>
    <row r="18" spans="1:5">
      <c r="A18" s="99" t="s">
        <v>183</v>
      </c>
      <c r="B18" s="100"/>
      <c r="C18" s="101"/>
      <c r="D18" s="101"/>
      <c r="E18" s="101"/>
    </row>
    <row r="19" spans="1:5">
      <c r="A19" s="95" t="s">
        <v>184</v>
      </c>
      <c r="B19" s="96">
        <v>15</v>
      </c>
      <c r="C19" s="102">
        <v>15627460</v>
      </c>
      <c r="D19" s="102">
        <v>5986000</v>
      </c>
      <c r="E19" s="102">
        <v>5986000</v>
      </c>
    </row>
    <row r="20" spans="1:5">
      <c r="A20" s="95" t="s">
        <v>185</v>
      </c>
      <c r="B20" s="96">
        <v>16</v>
      </c>
      <c r="C20" s="102">
        <v>10000000</v>
      </c>
      <c r="D20" s="102">
        <v>10000000</v>
      </c>
      <c r="E20" s="102">
        <v>5986000</v>
      </c>
    </row>
    <row r="21" spans="1:5" ht="15.75" thickBot="1">
      <c r="A21" s="95" t="s">
        <v>186</v>
      </c>
      <c r="B21" s="100"/>
      <c r="C21" s="105">
        <v>-9917191</v>
      </c>
      <c r="D21" s="105">
        <v>-7839535</v>
      </c>
      <c r="E21" s="105">
        <v>-3681255</v>
      </c>
    </row>
    <row r="22" spans="1:5" ht="15.75" thickBot="1">
      <c r="A22" s="99" t="s">
        <v>187</v>
      </c>
      <c r="B22" s="107"/>
      <c r="C22" s="108">
        <v>15710369</v>
      </c>
      <c r="D22" s="108">
        <v>8146465</v>
      </c>
      <c r="E22" s="109">
        <v>12304745</v>
      </c>
    </row>
    <row r="23" spans="1:5">
      <c r="A23" s="99" t="s">
        <v>188</v>
      </c>
      <c r="B23" s="242"/>
      <c r="C23" s="243">
        <v>37471403</v>
      </c>
      <c r="D23" s="243">
        <v>30795872</v>
      </c>
      <c r="E23" s="110"/>
    </row>
    <row r="24" spans="1:5" ht="15.75" thickBot="1">
      <c r="A24" s="99" t="s">
        <v>189</v>
      </c>
      <c r="B24" s="242"/>
      <c r="C24" s="244"/>
      <c r="D24" s="244"/>
      <c r="E24" s="111">
        <v>28032275</v>
      </c>
    </row>
    <row r="25" spans="1:5" ht="15.75" thickTop="1">
      <c r="A25" s="241"/>
      <c r="B25" s="241"/>
      <c r="C25" s="241"/>
      <c r="D25" s="241"/>
      <c r="E25" s="241"/>
    </row>
    <row r="26" spans="1:5">
      <c r="A26" s="241"/>
      <c r="B26" s="241"/>
      <c r="C26" s="241"/>
      <c r="D26" s="241"/>
      <c r="E26" s="241"/>
    </row>
    <row r="27" spans="1:5">
      <c r="A27" s="241"/>
      <c r="B27" s="241"/>
      <c r="C27" s="241"/>
      <c r="D27" s="241"/>
      <c r="E27" s="241"/>
    </row>
  </sheetData>
  <mergeCells count="6">
    <mergeCell ref="A27:E27"/>
    <mergeCell ref="B23:B24"/>
    <mergeCell ref="C23:C24"/>
    <mergeCell ref="D23:D24"/>
    <mergeCell ref="A25:E25"/>
    <mergeCell ref="A26:E26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12" sqref="F12"/>
    </sheetView>
  </sheetViews>
  <sheetFormatPr defaultRowHeight="15"/>
  <cols>
    <col min="1" max="1" width="36.140625" bestFit="1" customWidth="1"/>
    <col min="2" max="2" width="24.85546875" customWidth="1"/>
    <col min="3" max="3" width="16.28515625" bestFit="1" customWidth="1"/>
  </cols>
  <sheetData>
    <row r="1" spans="1:5" ht="15" customHeight="1">
      <c r="B1" s="118" t="s">
        <v>240</v>
      </c>
      <c r="C1" s="118" t="s">
        <v>241</v>
      </c>
      <c r="D1" s="296"/>
      <c r="E1" s="296"/>
    </row>
    <row r="2" spans="1:5">
      <c r="B2" s="113"/>
      <c r="C2" s="113"/>
      <c r="D2" s="297"/>
      <c r="E2" s="297"/>
    </row>
    <row r="3" spans="1:5" ht="15" customHeight="1">
      <c r="A3" s="112" t="s">
        <v>242</v>
      </c>
      <c r="B3" s="145">
        <v>1320665</v>
      </c>
      <c r="C3" s="145">
        <v>1255747</v>
      </c>
      <c r="D3" s="297"/>
      <c r="E3" s="297"/>
    </row>
    <row r="4" spans="1:5" ht="15" customHeight="1">
      <c r="A4" s="112" t="s">
        <v>243</v>
      </c>
      <c r="B4" s="145">
        <v>655159</v>
      </c>
      <c r="C4" s="145">
        <v>704478</v>
      </c>
      <c r="D4" s="297"/>
      <c r="E4" s="297"/>
    </row>
    <row r="5" spans="1:5" ht="15" customHeight="1">
      <c r="A5" s="112" t="s">
        <v>244</v>
      </c>
      <c r="B5" s="145">
        <v>-1056232</v>
      </c>
      <c r="C5" s="145">
        <v>-1031551</v>
      </c>
      <c r="D5" s="297"/>
      <c r="E5" s="297"/>
    </row>
    <row r="6" spans="1:5" ht="15.75" thickBot="1">
      <c r="B6" s="144"/>
      <c r="C6" s="144"/>
      <c r="D6" s="297"/>
      <c r="E6" s="297"/>
    </row>
    <row r="7" spans="1:5" ht="15.75" thickBot="1">
      <c r="A7" s="118" t="s">
        <v>162</v>
      </c>
      <c r="B7" s="146">
        <v>919592</v>
      </c>
      <c r="C7" s="146">
        <v>928674</v>
      </c>
      <c r="D7" s="297"/>
      <c r="E7" s="297"/>
    </row>
    <row r="8" spans="1:5" ht="15.75" thickTop="1">
      <c r="A8" s="298"/>
      <c r="B8" s="298"/>
      <c r="C8" s="101"/>
      <c r="D8" s="101"/>
      <c r="E8" s="106"/>
    </row>
    <row r="9" spans="1:5">
      <c r="A9" s="298"/>
      <c r="B9" s="298"/>
      <c r="C9" s="101"/>
      <c r="D9" s="101"/>
      <c r="E9" s="106"/>
    </row>
  </sheetData>
  <mergeCells count="9">
    <mergeCell ref="D1:E1"/>
    <mergeCell ref="D2:E2"/>
    <mergeCell ref="D7:E7"/>
    <mergeCell ref="A8:B8"/>
    <mergeCell ref="A9:B9"/>
    <mergeCell ref="D5:E5"/>
    <mergeCell ref="D6:E6"/>
    <mergeCell ref="D3:E3"/>
    <mergeCell ref="D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E14" sqref="E14"/>
    </sheetView>
  </sheetViews>
  <sheetFormatPr defaultRowHeight="15"/>
  <cols>
    <col min="1" max="1" width="39.42578125" customWidth="1"/>
    <col min="2" max="2" width="15.5703125" customWidth="1"/>
    <col min="3" max="3" width="18.42578125" customWidth="1"/>
    <col min="5" max="5" width="13" customWidth="1"/>
  </cols>
  <sheetData>
    <row r="1" spans="1:3">
      <c r="A1" s="113"/>
      <c r="B1" s="114">
        <v>2011</v>
      </c>
      <c r="C1" s="114">
        <v>2010</v>
      </c>
    </row>
    <row r="2" spans="1:3">
      <c r="A2" s="134"/>
    </row>
    <row r="3" spans="1:3" ht="16.5" customHeight="1">
      <c r="A3" s="119" t="s">
        <v>245</v>
      </c>
      <c r="B3" s="136">
        <v>5629374</v>
      </c>
      <c r="C3" s="136">
        <v>3584116</v>
      </c>
    </row>
    <row r="4" spans="1:3" ht="16.5" customHeight="1" thickBot="1">
      <c r="A4" s="119" t="s">
        <v>246</v>
      </c>
      <c r="B4" s="147">
        <v>595052</v>
      </c>
      <c r="C4" s="147">
        <v>513608</v>
      </c>
    </row>
    <row r="5" spans="1:3" ht="16.5" customHeight="1" thickBot="1">
      <c r="A5" s="148" t="s">
        <v>162</v>
      </c>
      <c r="B5" s="149">
        <v>6224426</v>
      </c>
      <c r="C5" s="149">
        <v>4097723</v>
      </c>
    </row>
    <row r="6" spans="1:3" ht="16.5" customHeight="1" thickTop="1"/>
    <row r="7" spans="1:3" ht="16.5" customHeight="1"/>
    <row r="8" spans="1:3" ht="16.5" customHeight="1">
      <c r="A8" s="299"/>
      <c r="B8" s="97" t="s">
        <v>247</v>
      </c>
      <c r="C8" s="97" t="s">
        <v>248</v>
      </c>
    </row>
    <row r="9" spans="1:3" ht="16.5" customHeight="1">
      <c r="A9" s="299"/>
      <c r="B9" s="97" t="s">
        <v>240</v>
      </c>
      <c r="C9" s="97" t="s">
        <v>268</v>
      </c>
    </row>
    <row r="10" spans="1:3" ht="16.5" customHeight="1">
      <c r="A10" s="113"/>
      <c r="B10" s="113"/>
      <c r="C10" s="113"/>
    </row>
    <row r="11" spans="1:3" ht="16.5" customHeight="1">
      <c r="A11" s="106" t="s">
        <v>249</v>
      </c>
      <c r="B11" s="150">
        <v>606546</v>
      </c>
      <c r="C11" s="150">
        <v>150000</v>
      </c>
    </row>
    <row r="12" spans="1:3" ht="16.5" customHeight="1">
      <c r="A12" s="106" t="s">
        <v>250</v>
      </c>
      <c r="B12" s="150">
        <v>32700</v>
      </c>
      <c r="C12" s="130" t="s">
        <v>251</v>
      </c>
    </row>
    <row r="13" spans="1:3" ht="16.5" customHeight="1">
      <c r="A13" s="106" t="s">
        <v>252</v>
      </c>
      <c r="B13" s="150">
        <v>34700</v>
      </c>
      <c r="C13" s="150">
        <v>99900</v>
      </c>
    </row>
    <row r="14" spans="1:3" ht="16.5" customHeight="1">
      <c r="A14" s="106" t="s">
        <v>253</v>
      </c>
      <c r="B14" s="150">
        <v>39337</v>
      </c>
      <c r="C14" s="95" t="s">
        <v>254</v>
      </c>
    </row>
    <row r="15" spans="1:3" ht="16.5" customHeight="1">
      <c r="A15" s="106" t="s">
        <v>255</v>
      </c>
      <c r="B15" s="150">
        <v>70140</v>
      </c>
      <c r="C15" s="130" t="s">
        <v>256</v>
      </c>
    </row>
    <row r="16" spans="1:3" ht="16.5" customHeight="1">
      <c r="A16" s="106" t="s">
        <v>257</v>
      </c>
      <c r="B16" s="150">
        <v>292755</v>
      </c>
      <c r="C16" s="150">
        <v>24930</v>
      </c>
    </row>
    <row r="17" spans="1:4" ht="16.5" customHeight="1">
      <c r="A17" s="106" t="s">
        <v>258</v>
      </c>
      <c r="B17" s="150">
        <v>130000</v>
      </c>
      <c r="C17" s="130" t="s">
        <v>204</v>
      </c>
    </row>
    <row r="18" spans="1:4" ht="16.5" customHeight="1">
      <c r="A18" s="106" t="s">
        <v>259</v>
      </c>
      <c r="B18" s="150">
        <v>164679</v>
      </c>
      <c r="C18" s="150">
        <v>70800</v>
      </c>
    </row>
    <row r="19" spans="1:4" ht="16.5" customHeight="1">
      <c r="A19" s="106" t="s">
        <v>260</v>
      </c>
      <c r="B19" s="150">
        <v>94013</v>
      </c>
      <c r="C19" s="150">
        <v>10000</v>
      </c>
    </row>
    <row r="20" spans="1:4" ht="16.5" customHeight="1">
      <c r="A20" s="106" t="s">
        <v>261</v>
      </c>
      <c r="B20" s="150">
        <v>74876</v>
      </c>
      <c r="C20" s="150">
        <v>1100</v>
      </c>
    </row>
    <row r="21" spans="1:4" ht="16.5" customHeight="1">
      <c r="A21" s="106" t="s">
        <v>262</v>
      </c>
      <c r="B21" s="150">
        <v>6750</v>
      </c>
      <c r="C21" s="130" t="s">
        <v>204</v>
      </c>
    </row>
    <row r="22" spans="1:4" ht="16.5" customHeight="1">
      <c r="A22" s="106" t="s">
        <v>263</v>
      </c>
      <c r="B22" s="150">
        <v>26320</v>
      </c>
      <c r="C22" s="150">
        <v>40120</v>
      </c>
    </row>
    <row r="23" spans="1:4" ht="16.5" customHeight="1">
      <c r="A23" s="106" t="s">
        <v>264</v>
      </c>
      <c r="B23" s="150">
        <v>15000</v>
      </c>
      <c r="C23" s="150">
        <v>427825</v>
      </c>
    </row>
    <row r="24" spans="1:4" ht="16.5" customHeight="1">
      <c r="A24" s="106" t="s">
        <v>265</v>
      </c>
      <c r="B24" s="150">
        <v>34327</v>
      </c>
      <c r="C24" s="150">
        <v>31310</v>
      </c>
    </row>
    <row r="25" spans="1:4" ht="16.5" customHeight="1">
      <c r="A25" s="106" t="s">
        <v>266</v>
      </c>
      <c r="B25" s="150">
        <v>82500</v>
      </c>
      <c r="C25" s="130" t="s">
        <v>204</v>
      </c>
    </row>
    <row r="26" spans="1:4" ht="16.5" customHeight="1" thickBot="1">
      <c r="A26" s="106" t="s">
        <v>267</v>
      </c>
      <c r="B26" s="150">
        <v>3800</v>
      </c>
      <c r="C26" s="95">
        <v>280</v>
      </c>
    </row>
    <row r="27" spans="1:4" ht="16.5" customHeight="1">
      <c r="A27" s="113"/>
      <c r="B27" s="151"/>
      <c r="C27" s="151"/>
    </row>
    <row r="28" spans="1:4" ht="16.5" customHeight="1" thickBot="1">
      <c r="A28" s="107" t="s">
        <v>162</v>
      </c>
      <c r="B28" s="152">
        <v>1708443</v>
      </c>
      <c r="C28" s="152">
        <v>856265</v>
      </c>
    </row>
    <row r="29" spans="1:4" ht="15.75" thickTop="1"/>
    <row r="30" spans="1:4">
      <c r="A30" s="161" t="s">
        <v>269</v>
      </c>
      <c r="D30" s="153"/>
    </row>
    <row r="31" spans="1:4" ht="15" customHeight="1">
      <c r="B31" s="154"/>
      <c r="C31" s="155" t="s">
        <v>362</v>
      </c>
      <c r="D31" s="117" t="s">
        <v>277</v>
      </c>
    </row>
    <row r="32" spans="1:4">
      <c r="B32" s="113"/>
      <c r="C32" s="113"/>
      <c r="D32" s="113"/>
    </row>
    <row r="33" spans="1:4">
      <c r="A33" s="119" t="s">
        <v>270</v>
      </c>
      <c r="C33" s="157">
        <v>5700</v>
      </c>
      <c r="D33" s="156"/>
    </row>
    <row r="34" spans="1:4">
      <c r="A34" s="119" t="s">
        <v>252</v>
      </c>
      <c r="C34" s="157">
        <v>34700</v>
      </c>
      <c r="D34" s="156"/>
    </row>
    <row r="35" spans="1:4">
      <c r="A35" s="119" t="s">
        <v>262</v>
      </c>
      <c r="C35" s="157">
        <v>6750</v>
      </c>
      <c r="D35" s="156"/>
    </row>
    <row r="36" spans="1:4">
      <c r="A36" s="119" t="s">
        <v>264</v>
      </c>
      <c r="C36" s="157">
        <v>15000</v>
      </c>
      <c r="D36" s="158">
        <f>420625+7201+10000</f>
        <v>437826</v>
      </c>
    </row>
    <row r="37" spans="1:4">
      <c r="A37" s="231" t="s">
        <v>271</v>
      </c>
      <c r="B37" s="41"/>
      <c r="C37" s="232">
        <v>56039</v>
      </c>
      <c r="D37" s="233"/>
    </row>
    <row r="38" spans="1:4">
      <c r="A38" s="231" t="s">
        <v>266</v>
      </c>
      <c r="B38" s="41"/>
      <c r="C38" s="232">
        <v>82500</v>
      </c>
      <c r="D38" s="233"/>
    </row>
    <row r="39" spans="1:4">
      <c r="A39" s="231" t="s">
        <v>267</v>
      </c>
      <c r="B39" s="41"/>
      <c r="C39" s="232">
        <v>3800</v>
      </c>
      <c r="D39" s="233">
        <v>280</v>
      </c>
    </row>
    <row r="40" spans="1:4" ht="15.75" thickBot="1">
      <c r="A40" s="231" t="s">
        <v>365</v>
      </c>
      <c r="B40" s="41"/>
      <c r="C40" s="234">
        <v>283041</v>
      </c>
      <c r="D40" s="233"/>
    </row>
    <row r="41" spans="1:4">
      <c r="B41" s="113"/>
      <c r="C41" s="159"/>
      <c r="D41" s="159"/>
    </row>
    <row r="42" spans="1:4" ht="15.75" thickBot="1">
      <c r="B42" s="118" t="s">
        <v>162</v>
      </c>
      <c r="C42" s="160">
        <f>SUM(C33:C40)</f>
        <v>487530</v>
      </c>
      <c r="D42" s="126">
        <f>SUM(D33:D40)</f>
        <v>438106</v>
      </c>
    </row>
    <row r="43" spans="1:4" ht="15.75" thickTop="1">
      <c r="C43" s="115" t="s">
        <v>363</v>
      </c>
    </row>
    <row r="44" spans="1:4">
      <c r="C44" s="115" t="s">
        <v>364</v>
      </c>
    </row>
  </sheetData>
  <mergeCells count="1">
    <mergeCell ref="A8:A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opLeftCell="A16" workbookViewId="0">
      <selection activeCell="F3" sqref="F3"/>
    </sheetView>
  </sheetViews>
  <sheetFormatPr defaultRowHeight="15"/>
  <cols>
    <col min="1" max="1" width="38.85546875" customWidth="1"/>
    <col min="3" max="3" width="14.42578125" customWidth="1"/>
    <col min="4" max="4" width="14.5703125" customWidth="1"/>
  </cols>
  <sheetData>
    <row r="1" spans="1:4" ht="43.5">
      <c r="A1" s="113"/>
      <c r="B1" s="118" t="s">
        <v>165</v>
      </c>
      <c r="C1" s="114" t="s">
        <v>190</v>
      </c>
      <c r="D1" s="114" t="s">
        <v>191</v>
      </c>
    </row>
    <row r="2" spans="1:4">
      <c r="A2" s="113"/>
      <c r="B2" s="113"/>
      <c r="C2" s="113"/>
      <c r="D2" s="113"/>
    </row>
    <row r="3" spans="1:4">
      <c r="A3" s="113"/>
      <c r="B3" s="113"/>
      <c r="C3" s="113"/>
      <c r="D3" s="113"/>
    </row>
    <row r="4" spans="1:4">
      <c r="A4" s="119" t="s">
        <v>192</v>
      </c>
      <c r="B4" s="120">
        <v>17</v>
      </c>
      <c r="C4" s="121">
        <v>264433</v>
      </c>
      <c r="D4" s="121">
        <v>224196</v>
      </c>
    </row>
    <row r="5" spans="1:4">
      <c r="A5" s="119" t="s">
        <v>193</v>
      </c>
      <c r="B5" s="120">
        <v>17</v>
      </c>
      <c r="C5" s="121">
        <v>655159</v>
      </c>
      <c r="D5" s="121">
        <v>704478</v>
      </c>
    </row>
    <row r="6" spans="1:4" ht="15.75" thickBot="1"/>
    <row r="7" spans="1:4" ht="15.75" thickBot="1">
      <c r="A7" s="113"/>
      <c r="B7" s="113"/>
      <c r="C7" s="122">
        <v>919592</v>
      </c>
      <c r="D7" s="122">
        <v>928674</v>
      </c>
    </row>
    <row r="8" spans="1:4">
      <c r="A8" s="113"/>
      <c r="B8" s="113"/>
      <c r="C8" s="113"/>
      <c r="D8" s="113"/>
    </row>
    <row r="9" spans="1:4">
      <c r="A9" s="119" t="s">
        <v>194</v>
      </c>
      <c r="B9" s="120">
        <v>18</v>
      </c>
      <c r="C9" s="121">
        <v>-6224426</v>
      </c>
      <c r="D9" s="121">
        <v>-4097723</v>
      </c>
    </row>
    <row r="10" spans="1:4">
      <c r="A10" s="119" t="s">
        <v>195</v>
      </c>
      <c r="B10" s="120">
        <v>10</v>
      </c>
      <c r="C10" s="121">
        <v>-160395</v>
      </c>
      <c r="D10" s="121">
        <v>-132779</v>
      </c>
    </row>
    <row r="11" spans="1:4">
      <c r="A11" s="119" t="s">
        <v>196</v>
      </c>
      <c r="B11" s="120">
        <v>19</v>
      </c>
      <c r="C11" s="121">
        <v>-1708443</v>
      </c>
      <c r="D11" s="121">
        <v>-856265</v>
      </c>
    </row>
    <row r="12" spans="1:4" ht="15.75" thickBot="1">
      <c r="A12" s="119" t="s">
        <v>197</v>
      </c>
      <c r="B12" s="120">
        <v>6</v>
      </c>
      <c r="C12" s="121">
        <v>-283041</v>
      </c>
      <c r="D12" s="123">
        <v>0</v>
      </c>
    </row>
    <row r="13" spans="1:4" ht="15.75" thickBot="1">
      <c r="A13" s="113"/>
      <c r="C13" s="122">
        <v>-8376305</v>
      </c>
      <c r="D13" s="122">
        <v>-5086767</v>
      </c>
    </row>
    <row r="14" spans="1:4">
      <c r="A14" s="113"/>
      <c r="C14" s="113"/>
      <c r="D14" s="113"/>
    </row>
    <row r="15" spans="1:4">
      <c r="A15" s="119" t="s">
        <v>198</v>
      </c>
      <c r="C15" s="121">
        <v>-70136</v>
      </c>
      <c r="D15" s="113"/>
    </row>
    <row r="16" spans="1:4">
      <c r="A16" s="119" t="s">
        <v>199</v>
      </c>
      <c r="B16" s="113"/>
      <c r="C16" s="121">
        <v>39107</v>
      </c>
      <c r="D16" s="123">
        <v>2</v>
      </c>
    </row>
    <row r="17" spans="1:4" ht="15.75" thickBot="1">
      <c r="A17" s="118" t="s">
        <v>200</v>
      </c>
      <c r="C17" s="124">
        <v>-7487742</v>
      </c>
      <c r="D17" s="124">
        <v>-4158091</v>
      </c>
    </row>
    <row r="18" spans="1:4">
      <c r="A18" s="113"/>
      <c r="D18" s="113"/>
    </row>
    <row r="19" spans="1:4">
      <c r="A19" s="119" t="s">
        <v>201</v>
      </c>
      <c r="C19" s="125">
        <v>0</v>
      </c>
      <c r="D19" s="123">
        <v>0</v>
      </c>
    </row>
    <row r="20" spans="1:4">
      <c r="A20" s="113"/>
      <c r="D20" s="113"/>
    </row>
    <row r="21" spans="1:4" ht="15.75" thickBot="1">
      <c r="A21" s="118" t="s">
        <v>202</v>
      </c>
      <c r="C21" s="126">
        <v>-7487742</v>
      </c>
      <c r="D21" s="126">
        <v>-4158091</v>
      </c>
    </row>
    <row r="22" spans="1:4" ht="15.75" thickTop="1">
      <c r="A22" s="128"/>
    </row>
    <row r="23" spans="1:4">
      <c r="A23" s="99" t="s">
        <v>203</v>
      </c>
      <c r="B23" s="98"/>
      <c r="C23" s="129" t="s">
        <v>204</v>
      </c>
      <c r="D23" s="129" t="s">
        <v>204</v>
      </c>
    </row>
    <row r="24" spans="1:4" ht="15.75" thickBot="1">
      <c r="A24" s="99"/>
      <c r="B24" s="98"/>
      <c r="C24" s="131"/>
      <c r="D24" s="131"/>
    </row>
    <row r="25" spans="1:4" ht="15.75" thickBot="1">
      <c r="A25" s="99" t="s">
        <v>205</v>
      </c>
      <c r="B25" s="98"/>
      <c r="C25" s="132">
        <v>-7487742</v>
      </c>
      <c r="D25" s="132">
        <v>-4158091</v>
      </c>
    </row>
    <row r="26" spans="1:4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G18" sqref="G18"/>
    </sheetView>
  </sheetViews>
  <sheetFormatPr defaultRowHeight="15"/>
  <cols>
    <col min="1" max="1" width="22.5703125" customWidth="1"/>
    <col min="2" max="2" width="13" customWidth="1"/>
    <col min="3" max="3" width="12.28515625" customWidth="1"/>
    <col min="4" max="4" width="13.28515625" customWidth="1"/>
    <col min="5" max="5" width="14" customWidth="1"/>
  </cols>
  <sheetData>
    <row r="1" spans="1:5">
      <c r="A1" s="245"/>
      <c r="B1" s="246" t="s">
        <v>206</v>
      </c>
      <c r="C1" s="133"/>
      <c r="D1" s="246" t="s">
        <v>207</v>
      </c>
      <c r="E1" s="246" t="s">
        <v>162</v>
      </c>
    </row>
    <row r="2" spans="1:5">
      <c r="A2" s="245"/>
      <c r="B2" s="246"/>
      <c r="C2" s="133"/>
      <c r="D2" s="246"/>
      <c r="E2" s="246"/>
    </row>
    <row r="3" spans="1:5" ht="28.5">
      <c r="A3" s="245"/>
      <c r="B3" s="246"/>
      <c r="C3" s="133" t="s">
        <v>185</v>
      </c>
      <c r="D3" s="246"/>
      <c r="E3" s="246"/>
    </row>
    <row r="4" spans="1:5">
      <c r="A4" s="113"/>
      <c r="B4" s="113"/>
      <c r="C4" s="134"/>
      <c r="D4" s="113"/>
      <c r="E4" s="113"/>
    </row>
    <row r="5" spans="1:5" ht="26.25" customHeight="1" thickBot="1">
      <c r="A5" s="247" t="s">
        <v>208</v>
      </c>
      <c r="B5" s="135"/>
      <c r="C5" s="135"/>
      <c r="D5" s="135"/>
      <c r="E5" s="135"/>
    </row>
    <row r="6" spans="1:5" ht="15.75" thickBot="1">
      <c r="A6" s="247"/>
      <c r="B6" s="124">
        <v>5986000</v>
      </c>
      <c r="C6" s="124">
        <v>10000000</v>
      </c>
      <c r="D6" s="124">
        <v>-3681255</v>
      </c>
      <c r="E6" s="124">
        <v>12304745</v>
      </c>
    </row>
    <row r="7" spans="1:5">
      <c r="C7" s="113"/>
    </row>
    <row r="8" spans="1:5">
      <c r="A8" s="112" t="s">
        <v>209</v>
      </c>
      <c r="C8" s="113"/>
      <c r="D8" s="136">
        <v>-4158091</v>
      </c>
      <c r="E8" s="136">
        <v>-4158091</v>
      </c>
    </row>
    <row r="9" spans="1:5" ht="15.75" thickBot="1">
      <c r="B9" s="137"/>
      <c r="C9" s="138"/>
      <c r="D9" s="137"/>
      <c r="E9" s="137"/>
    </row>
    <row r="10" spans="1:5" ht="30.75" customHeight="1" thickBot="1">
      <c r="A10" s="118" t="s">
        <v>210</v>
      </c>
      <c r="B10" s="124">
        <v>5986000</v>
      </c>
      <c r="C10" s="124">
        <v>10000000</v>
      </c>
      <c r="D10" s="124">
        <v>-7839535</v>
      </c>
      <c r="E10" s="124">
        <v>8146465</v>
      </c>
    </row>
    <row r="11" spans="1:5">
      <c r="A11" s="113"/>
      <c r="B11" s="113"/>
      <c r="C11" s="113"/>
      <c r="D11" s="113"/>
      <c r="E11" s="113"/>
    </row>
    <row r="12" spans="1:5">
      <c r="A12" s="112" t="s">
        <v>211</v>
      </c>
      <c r="B12" s="136">
        <v>9641560</v>
      </c>
      <c r="C12" s="113"/>
      <c r="D12" s="113"/>
      <c r="E12" s="121">
        <v>9641560</v>
      </c>
    </row>
    <row r="13" spans="1:5">
      <c r="A13" s="113"/>
      <c r="B13" s="113"/>
      <c r="C13" s="113"/>
      <c r="D13" s="113"/>
      <c r="E13" s="113"/>
    </row>
    <row r="14" spans="1:5" ht="30">
      <c r="A14" s="119" t="s">
        <v>212</v>
      </c>
      <c r="B14" s="113"/>
      <c r="C14" s="113"/>
      <c r="D14" s="121">
        <v>5409896</v>
      </c>
      <c r="E14" s="121">
        <v>5409896</v>
      </c>
    </row>
    <row r="15" spans="1:5">
      <c r="A15" s="113"/>
      <c r="B15" s="113"/>
      <c r="C15" s="113"/>
      <c r="D15" s="113"/>
      <c r="E15" s="113"/>
    </row>
    <row r="16" spans="1:5">
      <c r="A16" s="119" t="s">
        <v>213</v>
      </c>
      <c r="B16" s="113"/>
      <c r="C16" s="113"/>
      <c r="D16" s="121">
        <v>-7487742</v>
      </c>
      <c r="E16" s="121">
        <v>-7487742</v>
      </c>
    </row>
    <row r="17" spans="1:5">
      <c r="A17" s="113"/>
      <c r="B17" s="113"/>
      <c r="C17" s="113"/>
      <c r="D17" s="113"/>
      <c r="E17" s="113"/>
    </row>
    <row r="18" spans="1:5" ht="36" customHeight="1" thickBot="1">
      <c r="A18" s="118" t="s">
        <v>214</v>
      </c>
      <c r="B18" s="139">
        <v>15627560</v>
      </c>
      <c r="C18" s="139">
        <v>10000000</v>
      </c>
      <c r="D18" s="139">
        <v>-9917192</v>
      </c>
      <c r="E18" s="139">
        <v>15710369</v>
      </c>
    </row>
    <row r="19" spans="1:5" ht="15.75" thickTop="1">
      <c r="A19" s="127"/>
    </row>
    <row r="20" spans="1:5">
      <c r="A20" s="127"/>
    </row>
    <row r="21" spans="1:5">
      <c r="A21" s="127"/>
    </row>
  </sheetData>
  <mergeCells count="5">
    <mergeCell ref="A1:A3"/>
    <mergeCell ref="B1:B3"/>
    <mergeCell ref="D1:D3"/>
    <mergeCell ref="E1:E3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G5" sqref="G5"/>
    </sheetView>
  </sheetViews>
  <sheetFormatPr defaultRowHeight="15"/>
  <cols>
    <col min="1" max="1" width="34.28515625" customWidth="1"/>
    <col min="2" max="2" width="22.5703125" customWidth="1"/>
    <col min="3" max="3" width="18.5703125" customWidth="1"/>
  </cols>
  <sheetData>
    <row r="1" spans="1:3" ht="29.25">
      <c r="A1" s="116"/>
      <c r="B1" s="117" t="s">
        <v>215</v>
      </c>
      <c r="C1" s="117" t="s">
        <v>191</v>
      </c>
    </row>
    <row r="2" spans="1:3">
      <c r="A2" s="116"/>
      <c r="B2" s="116"/>
      <c r="C2" s="116"/>
    </row>
    <row r="3" spans="1:3" ht="29.25">
      <c r="A3" s="140" t="s">
        <v>216</v>
      </c>
      <c r="B3" s="116"/>
      <c r="C3" s="116"/>
    </row>
    <row r="4" spans="1:3">
      <c r="A4" s="119" t="s">
        <v>217</v>
      </c>
      <c r="B4" s="141">
        <v>-7487742</v>
      </c>
      <c r="C4" s="141">
        <v>-4158091</v>
      </c>
    </row>
    <row r="5" spans="1:3">
      <c r="A5" s="142" t="s">
        <v>218</v>
      </c>
      <c r="B5" s="116"/>
      <c r="C5" s="116"/>
    </row>
    <row r="6" spans="1:3">
      <c r="A6" s="119" t="s">
        <v>219</v>
      </c>
      <c r="B6" s="121">
        <v>-287079</v>
      </c>
      <c r="C6" s="121">
        <v>93006</v>
      </c>
    </row>
    <row r="7" spans="1:3">
      <c r="A7" s="119" t="s">
        <v>220</v>
      </c>
      <c r="B7" s="121">
        <v>1056232</v>
      </c>
      <c r="C7" s="121">
        <v>1031551</v>
      </c>
    </row>
    <row r="8" spans="1:3" ht="30">
      <c r="A8" s="119" t="s">
        <v>221</v>
      </c>
      <c r="B8" s="102">
        <v>283041</v>
      </c>
      <c r="C8" s="123">
        <v>0</v>
      </c>
    </row>
    <row r="9" spans="1:3" ht="15.75" thickBot="1">
      <c r="A9" s="119" t="s">
        <v>195</v>
      </c>
      <c r="B9" s="105">
        <v>160395</v>
      </c>
      <c r="C9" s="143">
        <v>132779</v>
      </c>
    </row>
    <row r="10" spans="1:3">
      <c r="A10" s="116"/>
      <c r="B10" s="141">
        <v>-6275153</v>
      </c>
      <c r="C10" s="141">
        <v>-2900755</v>
      </c>
    </row>
    <row r="11" spans="1:3">
      <c r="A11" s="116"/>
      <c r="B11" s="116"/>
      <c r="C11" s="116"/>
    </row>
    <row r="12" spans="1:3">
      <c r="A12" s="142" t="s">
        <v>222</v>
      </c>
      <c r="B12" s="116"/>
      <c r="C12" s="116"/>
    </row>
    <row r="13" spans="1:3">
      <c r="A13" s="119" t="s">
        <v>223</v>
      </c>
      <c r="B13" s="121">
        <v>-3185572</v>
      </c>
      <c r="C13" s="121">
        <v>1378685</v>
      </c>
    </row>
    <row r="14" spans="1:3">
      <c r="A14" s="119" t="s">
        <v>224</v>
      </c>
      <c r="B14" s="121">
        <v>1313000</v>
      </c>
      <c r="C14" s="121">
        <v>2394500</v>
      </c>
    </row>
    <row r="15" spans="1:3" ht="30">
      <c r="A15" s="119" t="s">
        <v>225</v>
      </c>
      <c r="B15" s="121">
        <v>60395</v>
      </c>
      <c r="C15" s="121">
        <v>-57570</v>
      </c>
    </row>
    <row r="16" spans="1:3">
      <c r="A16" s="119" t="s">
        <v>226</v>
      </c>
      <c r="B16" s="121">
        <v>1951000</v>
      </c>
      <c r="C16" s="121">
        <v>3406000</v>
      </c>
    </row>
    <row r="17" spans="1:3" ht="15.75" thickBot="1">
      <c r="A17" s="119" t="s">
        <v>227</v>
      </c>
      <c r="B17" s="143">
        <v>380684</v>
      </c>
      <c r="C17" s="143">
        <v>111088</v>
      </c>
    </row>
    <row r="18" spans="1:3">
      <c r="A18" s="116"/>
      <c r="B18" s="141">
        <v>519507</v>
      </c>
      <c r="C18" s="141">
        <v>7232703</v>
      </c>
    </row>
    <row r="19" spans="1:3">
      <c r="A19" s="119"/>
      <c r="B19" s="116"/>
      <c r="C19" s="116"/>
    </row>
    <row r="20" spans="1:3">
      <c r="A20" s="119" t="s">
        <v>228</v>
      </c>
      <c r="B20" s="121">
        <v>82500</v>
      </c>
      <c r="C20" s="116"/>
    </row>
    <row r="21" spans="1:3" ht="15" customHeight="1" thickBot="1">
      <c r="A21" s="119" t="s">
        <v>229</v>
      </c>
      <c r="B21" s="121">
        <v>-179204</v>
      </c>
      <c r="C21" s="121">
        <v>-21451</v>
      </c>
    </row>
    <row r="22" spans="1:3" ht="15" customHeight="1" thickBot="1">
      <c r="A22" s="140" t="s">
        <v>230</v>
      </c>
      <c r="B22" s="122">
        <v>-5852350</v>
      </c>
      <c r="C22" s="122">
        <v>4310496</v>
      </c>
    </row>
    <row r="23" spans="1:3" ht="15" customHeight="1">
      <c r="A23" s="116"/>
      <c r="B23" s="116"/>
      <c r="C23" s="116"/>
    </row>
    <row r="24" spans="1:3" ht="15" customHeight="1">
      <c r="A24" s="140" t="s">
        <v>231</v>
      </c>
      <c r="B24" s="116"/>
      <c r="C24" s="116"/>
    </row>
    <row r="25" spans="1:3" ht="15" customHeight="1">
      <c r="A25" s="119" t="s">
        <v>232</v>
      </c>
      <c r="B25" s="102">
        <v>-842021</v>
      </c>
      <c r="C25" s="123">
        <v>0</v>
      </c>
    </row>
    <row r="26" spans="1:3" ht="15" customHeight="1">
      <c r="A26" s="116"/>
      <c r="B26" s="116"/>
      <c r="C26" s="116"/>
    </row>
    <row r="27" spans="1:3" ht="15" customHeight="1" thickBot="1">
      <c r="A27" s="140" t="s">
        <v>233</v>
      </c>
      <c r="B27" s="124">
        <v>-842021</v>
      </c>
      <c r="C27" s="135">
        <v>0</v>
      </c>
    </row>
    <row r="28" spans="1:3" ht="15" customHeight="1">
      <c r="A28" s="116"/>
      <c r="B28" s="141">
        <v>-842021</v>
      </c>
      <c r="C28" s="117">
        <v>0</v>
      </c>
    </row>
    <row r="29" spans="1:3" ht="15" customHeight="1">
      <c r="A29" s="140" t="s">
        <v>234</v>
      </c>
      <c r="B29" s="116"/>
      <c r="C29" s="116"/>
    </row>
    <row r="30" spans="1:3" ht="15" customHeight="1">
      <c r="A30" s="116"/>
      <c r="B30" s="116"/>
      <c r="C30" s="116"/>
    </row>
    <row r="31" spans="1:3" ht="15" customHeight="1" thickBot="1">
      <c r="A31" s="119" t="s">
        <v>235</v>
      </c>
      <c r="B31" s="143">
        <v>9641560</v>
      </c>
      <c r="C31" s="138">
        <v>0</v>
      </c>
    </row>
    <row r="32" spans="1:3" ht="15" customHeight="1" thickBot="1">
      <c r="A32" s="140" t="s">
        <v>236</v>
      </c>
      <c r="B32" s="124">
        <v>9641560</v>
      </c>
      <c r="C32" s="135">
        <v>0</v>
      </c>
    </row>
    <row r="33" spans="1:3" ht="15" customHeight="1">
      <c r="A33" s="116"/>
      <c r="B33" s="116"/>
      <c r="C33" s="116"/>
    </row>
    <row r="34" spans="1:3" ht="15" customHeight="1" thickBot="1">
      <c r="A34" s="140" t="s">
        <v>237</v>
      </c>
      <c r="B34" s="124">
        <v>2947189</v>
      </c>
      <c r="C34" s="124">
        <v>4310496</v>
      </c>
    </row>
    <row r="35" spans="1:3" ht="15" customHeight="1" thickBot="1">
      <c r="A35" s="119" t="s">
        <v>238</v>
      </c>
      <c r="B35" s="124">
        <v>5493628</v>
      </c>
      <c r="C35" s="124">
        <v>1183132</v>
      </c>
    </row>
    <row r="36" spans="1:3" ht="15" customHeight="1" thickBot="1">
      <c r="A36" s="140" t="s">
        <v>239</v>
      </c>
      <c r="B36" s="126">
        <v>8440818</v>
      </c>
      <c r="C36" s="126">
        <v>5493628</v>
      </c>
    </row>
    <row r="37" spans="1:3" ht="15" customHeight="1" thickTop="1"/>
    <row r="38" spans="1:3" ht="15" customHeight="1"/>
    <row r="39" spans="1:3" ht="15" customHeight="1"/>
    <row r="40" spans="1:3" ht="15" customHeight="1"/>
    <row r="41" spans="1:3" ht="15" customHeight="1"/>
    <row r="42" spans="1:3" ht="15" customHeight="1"/>
    <row r="43" spans="1:3" ht="15" customHeight="1"/>
    <row r="44" spans="1:3" ht="15" customHeight="1">
      <c r="A44" s="113"/>
      <c r="B44" s="113"/>
      <c r="C44" s="113"/>
    </row>
    <row r="45" spans="1:3" ht="15" customHeight="1" thickBot="1">
      <c r="A45" s="118" t="s">
        <v>233</v>
      </c>
      <c r="B45" s="124">
        <v>-842021</v>
      </c>
      <c r="C45" s="135">
        <v>0</v>
      </c>
    </row>
    <row r="46" spans="1:3" ht="15" customHeight="1">
      <c r="A46" s="113"/>
      <c r="B46" s="141">
        <v>-842021</v>
      </c>
      <c r="C46" s="114">
        <v>0</v>
      </c>
    </row>
    <row r="47" spans="1:3" ht="15" customHeight="1">
      <c r="A47" s="118" t="s">
        <v>234</v>
      </c>
      <c r="B47" s="113"/>
      <c r="C47" s="113"/>
    </row>
    <row r="48" spans="1:3" ht="15" customHeight="1">
      <c r="A48" s="113"/>
      <c r="B48" s="113"/>
      <c r="C48" s="113"/>
    </row>
    <row r="49" spans="1:3" ht="15" customHeight="1" thickBot="1">
      <c r="A49" s="119" t="s">
        <v>235</v>
      </c>
      <c r="B49" s="143">
        <v>9641560</v>
      </c>
      <c r="C49" s="138">
        <v>0</v>
      </c>
    </row>
    <row r="50" spans="1:3" ht="15" customHeight="1" thickBot="1">
      <c r="A50" s="118" t="s">
        <v>236</v>
      </c>
      <c r="B50" s="124">
        <v>9641560</v>
      </c>
      <c r="C50" s="135">
        <v>0</v>
      </c>
    </row>
    <row r="51" spans="1:3" ht="15" customHeight="1">
      <c r="A51" s="113"/>
      <c r="B51" s="113"/>
      <c r="C51" s="113"/>
    </row>
    <row r="52" spans="1:3" ht="15" customHeight="1" thickBot="1">
      <c r="A52" s="118" t="s">
        <v>237</v>
      </c>
      <c r="B52" s="124">
        <v>2947189</v>
      </c>
      <c r="C52" s="124">
        <v>4310496</v>
      </c>
    </row>
    <row r="53" spans="1:3" ht="15" customHeight="1" thickBot="1">
      <c r="A53" s="119" t="s">
        <v>238</v>
      </c>
      <c r="B53" s="124">
        <v>5493628</v>
      </c>
      <c r="C53" s="124">
        <v>1183132</v>
      </c>
    </row>
    <row r="54" spans="1:3" ht="15" customHeight="1" thickBot="1">
      <c r="A54" s="118" t="s">
        <v>239</v>
      </c>
      <c r="B54" s="126">
        <v>8440818</v>
      </c>
      <c r="C54" s="126">
        <v>5493628</v>
      </c>
    </row>
    <row r="55" spans="1:3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topLeftCell="A16" workbookViewId="0">
      <selection activeCell="E50" sqref="E50"/>
    </sheetView>
  </sheetViews>
  <sheetFormatPr defaultRowHeight="15"/>
  <cols>
    <col min="2" max="2" width="14.28515625" customWidth="1"/>
    <col min="4" max="4" width="11.7109375" customWidth="1"/>
    <col min="7" max="7" width="20.7109375" customWidth="1"/>
  </cols>
  <sheetData>
    <row r="1" spans="1:7" ht="18">
      <c r="A1" s="57"/>
      <c r="B1" s="58"/>
      <c r="C1" s="59"/>
      <c r="D1" s="57"/>
      <c r="E1" s="57"/>
      <c r="F1" s="6"/>
      <c r="G1" s="6"/>
    </row>
    <row r="2" spans="1:7">
      <c r="A2" s="57"/>
      <c r="B2" s="57"/>
      <c r="C2" s="59"/>
      <c r="D2" s="57"/>
      <c r="E2" s="57"/>
      <c r="F2" s="6"/>
      <c r="G2" s="6"/>
    </row>
    <row r="3" spans="1:7" ht="15.75">
      <c r="B3" s="248" t="s">
        <v>90</v>
      </c>
      <c r="C3" s="248"/>
      <c r="D3" s="248"/>
      <c r="E3" s="248"/>
      <c r="F3" s="248"/>
      <c r="G3" s="248"/>
    </row>
    <row r="4" spans="1:7">
      <c r="A4" s="249" t="s">
        <v>1</v>
      </c>
      <c r="B4" s="251" t="s">
        <v>2</v>
      </c>
      <c r="C4" s="249" t="s">
        <v>3</v>
      </c>
      <c r="D4" s="2" t="s">
        <v>4</v>
      </c>
      <c r="E4" s="249" t="s">
        <v>5</v>
      </c>
      <c r="F4" s="249" t="s">
        <v>91</v>
      </c>
      <c r="G4" s="2" t="s">
        <v>4</v>
      </c>
    </row>
    <row r="5" spans="1:7">
      <c r="A5" s="250"/>
      <c r="B5" s="252"/>
      <c r="C5" s="250"/>
      <c r="D5" s="60">
        <v>40544</v>
      </c>
      <c r="E5" s="250"/>
      <c r="F5" s="250"/>
      <c r="G5" s="60">
        <v>40908</v>
      </c>
    </row>
    <row r="6" spans="1:7">
      <c r="A6" s="61">
        <v>1</v>
      </c>
      <c r="B6" s="64" t="s">
        <v>92</v>
      </c>
      <c r="C6" s="61"/>
      <c r="D6" s="63"/>
      <c r="E6" s="63"/>
      <c r="F6" s="63"/>
      <c r="G6" s="63">
        <f t="shared" ref="G6:G14" si="0">D6+E6-F6</f>
        <v>0</v>
      </c>
    </row>
    <row r="7" spans="1:7">
      <c r="A7" s="61">
        <v>2</v>
      </c>
      <c r="B7" s="62" t="s">
        <v>93</v>
      </c>
      <c r="C7" s="61"/>
      <c r="D7" s="63"/>
      <c r="E7" s="63"/>
      <c r="F7" s="63"/>
      <c r="G7" s="63">
        <f t="shared" si="0"/>
        <v>0</v>
      </c>
    </row>
    <row r="8" spans="1:7">
      <c r="A8" s="61">
        <v>3</v>
      </c>
      <c r="B8" s="64" t="s">
        <v>94</v>
      </c>
      <c r="C8" s="61"/>
      <c r="D8" s="63"/>
      <c r="E8" s="63"/>
      <c r="F8" s="63"/>
      <c r="G8" s="63">
        <f t="shared" si="0"/>
        <v>0</v>
      </c>
    </row>
    <row r="9" spans="1:7">
      <c r="A9" s="61">
        <v>4</v>
      </c>
      <c r="B9" s="64" t="s">
        <v>95</v>
      </c>
      <c r="C9" s="61"/>
      <c r="D9" s="63"/>
      <c r="E9" s="63"/>
      <c r="F9" s="63"/>
      <c r="G9" s="63">
        <f t="shared" si="0"/>
        <v>0</v>
      </c>
    </row>
    <row r="10" spans="1:7">
      <c r="A10" s="61">
        <v>5</v>
      </c>
      <c r="B10" s="64" t="s">
        <v>96</v>
      </c>
      <c r="C10" s="61"/>
      <c r="D10" s="63">
        <v>985790</v>
      </c>
      <c r="E10" s="63">
        <v>295361</v>
      </c>
      <c r="F10" s="63">
        <v>768710</v>
      </c>
      <c r="G10" s="63">
        <f t="shared" si="0"/>
        <v>512441</v>
      </c>
    </row>
    <row r="11" spans="1:7">
      <c r="A11" s="61">
        <v>1</v>
      </c>
      <c r="B11" s="64" t="s">
        <v>97</v>
      </c>
      <c r="C11" s="61"/>
      <c r="D11" s="63">
        <v>577532</v>
      </c>
      <c r="E11" s="63">
        <v>546660</v>
      </c>
      <c r="F11" s="63">
        <v>516332</v>
      </c>
      <c r="G11" s="63">
        <f t="shared" si="0"/>
        <v>607860</v>
      </c>
    </row>
    <row r="12" spans="1:7">
      <c r="A12" s="61">
        <v>2</v>
      </c>
      <c r="B12" s="65"/>
      <c r="C12" s="61"/>
      <c r="D12" s="63"/>
      <c r="E12" s="63"/>
      <c r="F12" s="63"/>
      <c r="G12" s="63">
        <f t="shared" si="0"/>
        <v>0</v>
      </c>
    </row>
    <row r="13" spans="1:7">
      <c r="A13" s="61">
        <v>3</v>
      </c>
      <c r="B13" s="65"/>
      <c r="C13" s="61"/>
      <c r="D13" s="63"/>
      <c r="E13" s="63"/>
      <c r="F13" s="63"/>
      <c r="G13" s="63">
        <f t="shared" si="0"/>
        <v>0</v>
      </c>
    </row>
    <row r="14" spans="1:7" ht="15.75" thickBot="1">
      <c r="A14" s="66">
        <v>4</v>
      </c>
      <c r="B14" s="67"/>
      <c r="C14" s="66"/>
      <c r="D14" s="68"/>
      <c r="E14" s="68"/>
      <c r="F14" s="68"/>
      <c r="G14" s="68">
        <f t="shared" si="0"/>
        <v>0</v>
      </c>
    </row>
    <row r="15" spans="1:7" ht="15.75" thickBot="1">
      <c r="A15" s="69"/>
      <c r="B15" s="70" t="s">
        <v>98</v>
      </c>
      <c r="C15" s="71"/>
      <c r="D15" s="72">
        <f>SUM(D6:D14)</f>
        <v>1563322</v>
      </c>
      <c r="E15" s="72">
        <f>SUM(E6:E14)</f>
        <v>842021</v>
      </c>
      <c r="F15" s="72">
        <f>SUM(F6:F14)</f>
        <v>1285042</v>
      </c>
      <c r="G15" s="73">
        <f>SUM(G6:G14)</f>
        <v>1120301</v>
      </c>
    </row>
    <row r="17" spans="1:7" ht="15.75">
      <c r="B17" s="248" t="s">
        <v>99</v>
      </c>
      <c r="C17" s="248"/>
      <c r="D17" s="248"/>
      <c r="E17" s="248"/>
      <c r="F17" s="248"/>
      <c r="G17" s="248"/>
    </row>
    <row r="18" spans="1:7">
      <c r="A18" s="249" t="s">
        <v>1</v>
      </c>
      <c r="B18" s="251" t="s">
        <v>2</v>
      </c>
      <c r="C18" s="249" t="s">
        <v>3</v>
      </c>
      <c r="D18" s="2" t="s">
        <v>4</v>
      </c>
      <c r="E18" s="249" t="s">
        <v>5</v>
      </c>
      <c r="F18" s="249" t="s">
        <v>91</v>
      </c>
      <c r="G18" s="2" t="s">
        <v>4</v>
      </c>
    </row>
    <row r="19" spans="1:7">
      <c r="A19" s="250"/>
      <c r="B19" s="252"/>
      <c r="C19" s="250"/>
      <c r="D19" s="60">
        <v>40544</v>
      </c>
      <c r="E19" s="250"/>
      <c r="F19" s="250"/>
      <c r="G19" s="60">
        <v>40543</v>
      </c>
    </row>
    <row r="20" spans="1:7">
      <c r="A20" s="61">
        <v>1</v>
      </c>
      <c r="B20" s="62" t="s">
        <v>92</v>
      </c>
      <c r="C20" s="61"/>
      <c r="D20" s="63">
        <v>0</v>
      </c>
      <c r="E20" s="63">
        <v>0</v>
      </c>
      <c r="F20" s="63"/>
      <c r="G20" s="63">
        <f>D20+E20</f>
        <v>0</v>
      </c>
    </row>
    <row r="21" spans="1:7">
      <c r="A21" s="61">
        <v>2</v>
      </c>
      <c r="B21" s="62" t="s">
        <v>93</v>
      </c>
      <c r="C21" s="61"/>
      <c r="D21" s="63"/>
      <c r="E21" s="63"/>
      <c r="F21" s="63"/>
      <c r="G21" s="63">
        <f>D21+E21</f>
        <v>0</v>
      </c>
    </row>
    <row r="22" spans="1:7">
      <c r="A22" s="61">
        <v>3</v>
      </c>
      <c r="B22" s="64" t="s">
        <v>100</v>
      </c>
      <c r="C22" s="61"/>
      <c r="D22" s="63"/>
      <c r="E22" s="74"/>
      <c r="F22" s="63"/>
      <c r="G22" s="63">
        <f>D22+E22</f>
        <v>0</v>
      </c>
    </row>
    <row r="23" spans="1:7">
      <c r="A23" s="61">
        <v>4</v>
      </c>
      <c r="B23" s="64" t="s">
        <v>95</v>
      </c>
      <c r="C23" s="61"/>
      <c r="D23" s="63"/>
      <c r="E23" s="63"/>
      <c r="F23" s="63"/>
      <c r="G23" s="63">
        <f>D23+E23</f>
        <v>0</v>
      </c>
    </row>
    <row r="24" spans="1:7">
      <c r="A24" s="61">
        <v>5</v>
      </c>
      <c r="B24" s="64" t="s">
        <v>96</v>
      </c>
      <c r="C24" s="61"/>
      <c r="D24" s="63">
        <v>761823</v>
      </c>
      <c r="E24" s="63">
        <v>72124</v>
      </c>
      <c r="F24" s="63">
        <v>642221</v>
      </c>
      <c r="G24" s="63">
        <f>D24+E24-F24</f>
        <v>191726</v>
      </c>
    </row>
    <row r="25" spans="1:7">
      <c r="A25" s="61">
        <v>1</v>
      </c>
      <c r="B25" s="64" t="s">
        <v>97</v>
      </c>
      <c r="C25" s="61"/>
      <c r="D25" s="63">
        <v>345037</v>
      </c>
      <c r="E25" s="63">
        <v>88271</v>
      </c>
      <c r="F25" s="63">
        <v>359780</v>
      </c>
      <c r="G25" s="63">
        <f>D25+E25-F25</f>
        <v>73528</v>
      </c>
    </row>
    <row r="26" spans="1:7">
      <c r="A26" s="61">
        <v>2</v>
      </c>
      <c r="B26" s="65"/>
      <c r="C26" s="61"/>
      <c r="D26" s="63"/>
      <c r="E26" s="63"/>
      <c r="F26" s="63"/>
      <c r="G26" s="63">
        <f>D26+E26-F26</f>
        <v>0</v>
      </c>
    </row>
    <row r="27" spans="1:7">
      <c r="A27" s="61">
        <v>3</v>
      </c>
      <c r="B27" s="65"/>
      <c r="C27" s="61"/>
      <c r="D27" s="63"/>
      <c r="E27" s="63"/>
      <c r="F27" s="63"/>
      <c r="G27" s="63">
        <f>D27+E27-F27</f>
        <v>0</v>
      </c>
    </row>
    <row r="28" spans="1:7" ht="15.75" thickBot="1">
      <c r="A28" s="66">
        <v>4</v>
      </c>
      <c r="B28" s="67"/>
      <c r="C28" s="66"/>
      <c r="D28" s="68"/>
      <c r="E28" s="68"/>
      <c r="F28" s="68"/>
      <c r="G28" s="68">
        <f>D28+E28-F28</f>
        <v>0</v>
      </c>
    </row>
    <row r="29" spans="1:7" ht="15.75" thickBot="1">
      <c r="A29" s="69"/>
      <c r="B29" s="70" t="s">
        <v>98</v>
      </c>
      <c r="C29" s="71"/>
      <c r="D29" s="72">
        <f>SUM(D20:D28)</f>
        <v>1106860</v>
      </c>
      <c r="E29" s="72">
        <f>SUM(E20:E28)</f>
        <v>160395</v>
      </c>
      <c r="F29" s="72">
        <f>SUM(F20:F28)</f>
        <v>1002001</v>
      </c>
      <c r="G29" s="73">
        <f>SUM(G20:G28)</f>
        <v>265254</v>
      </c>
    </row>
    <row r="30" spans="1:7">
      <c r="A30" s="76"/>
      <c r="B30" s="77"/>
      <c r="C30" s="78"/>
      <c r="D30" s="79"/>
      <c r="E30" s="79"/>
      <c r="F30" s="79"/>
      <c r="G30" s="79"/>
    </row>
    <row r="31" spans="1:7" ht="15.75">
      <c r="B31" s="248" t="s">
        <v>101</v>
      </c>
      <c r="C31" s="248"/>
      <c r="D31" s="248"/>
      <c r="E31" s="248"/>
      <c r="F31" s="248"/>
      <c r="G31" s="248"/>
    </row>
    <row r="32" spans="1:7">
      <c r="A32" s="249" t="s">
        <v>1</v>
      </c>
      <c r="B32" s="251" t="s">
        <v>2</v>
      </c>
      <c r="C32" s="249" t="s">
        <v>3</v>
      </c>
      <c r="D32" s="2" t="s">
        <v>4</v>
      </c>
      <c r="E32" s="249" t="s">
        <v>5</v>
      </c>
      <c r="F32" s="249" t="s">
        <v>91</v>
      </c>
      <c r="G32" s="2" t="s">
        <v>4</v>
      </c>
    </row>
    <row r="33" spans="1:7">
      <c r="A33" s="250"/>
      <c r="B33" s="252"/>
      <c r="C33" s="250"/>
      <c r="D33" s="60">
        <v>40544</v>
      </c>
      <c r="E33" s="250"/>
      <c r="F33" s="250"/>
      <c r="G33" s="60">
        <v>40543</v>
      </c>
    </row>
    <row r="34" spans="1:7">
      <c r="A34" s="61">
        <v>1</v>
      </c>
      <c r="B34" s="62" t="s">
        <v>92</v>
      </c>
      <c r="C34" s="61"/>
      <c r="D34" s="63">
        <v>0</v>
      </c>
      <c r="E34" s="63"/>
      <c r="F34" s="63">
        <v>0</v>
      </c>
      <c r="G34" s="63">
        <f t="shared" ref="G34:G42" si="1">D34+E34-F34</f>
        <v>0</v>
      </c>
    </row>
    <row r="35" spans="1:7">
      <c r="A35" s="61">
        <v>2</v>
      </c>
      <c r="B35" s="64" t="s">
        <v>93</v>
      </c>
      <c r="C35" s="61"/>
      <c r="D35" s="63"/>
      <c r="E35" s="63"/>
      <c r="F35" s="63"/>
      <c r="G35" s="63">
        <f t="shared" si="1"/>
        <v>0</v>
      </c>
    </row>
    <row r="36" spans="1:7">
      <c r="A36" s="61">
        <v>3</v>
      </c>
      <c r="B36" s="64" t="s">
        <v>100</v>
      </c>
      <c r="C36" s="61"/>
      <c r="D36" s="63"/>
      <c r="E36" s="75"/>
      <c r="F36" s="63"/>
      <c r="G36" s="63">
        <f t="shared" si="1"/>
        <v>0</v>
      </c>
    </row>
    <row r="37" spans="1:7">
      <c r="A37" s="61">
        <v>4</v>
      </c>
      <c r="B37" s="64" t="s">
        <v>95</v>
      </c>
      <c r="C37" s="61"/>
      <c r="D37" s="63"/>
      <c r="E37" s="63"/>
      <c r="F37" s="63"/>
      <c r="G37" s="63">
        <f t="shared" si="1"/>
        <v>0</v>
      </c>
    </row>
    <row r="38" spans="1:7">
      <c r="A38" s="61">
        <v>5</v>
      </c>
      <c r="B38" s="64" t="s">
        <v>96</v>
      </c>
      <c r="C38" s="61"/>
      <c r="D38" s="63">
        <f t="shared" ref="D38:F39" si="2">D10-D24</f>
        <v>223967</v>
      </c>
      <c r="E38" s="63">
        <f t="shared" si="2"/>
        <v>223237</v>
      </c>
      <c r="F38" s="63">
        <f t="shared" si="2"/>
        <v>126489</v>
      </c>
      <c r="G38" s="63">
        <f>D38+E38-F38</f>
        <v>320715</v>
      </c>
    </row>
    <row r="39" spans="1:7">
      <c r="A39" s="61">
        <v>1</v>
      </c>
      <c r="B39" s="64" t="s">
        <v>97</v>
      </c>
      <c r="C39" s="61"/>
      <c r="D39" s="63">
        <f t="shared" si="2"/>
        <v>232495</v>
      </c>
      <c r="E39" s="63">
        <f t="shared" si="2"/>
        <v>458389</v>
      </c>
      <c r="F39" s="63">
        <f t="shared" si="2"/>
        <v>156552</v>
      </c>
      <c r="G39" s="63">
        <f>D39+E39-F39</f>
        <v>534332</v>
      </c>
    </row>
    <row r="40" spans="1:7">
      <c r="A40" s="61">
        <v>2</v>
      </c>
      <c r="B40" s="64"/>
      <c r="C40" s="61"/>
      <c r="D40" s="63"/>
      <c r="E40" s="63"/>
      <c r="F40" s="63"/>
      <c r="G40" s="63">
        <f t="shared" si="1"/>
        <v>0</v>
      </c>
    </row>
    <row r="41" spans="1:7">
      <c r="A41" s="61">
        <v>3</v>
      </c>
      <c r="B41" s="65"/>
      <c r="C41" s="61"/>
      <c r="D41" s="63"/>
      <c r="E41" s="63"/>
      <c r="F41" s="63"/>
      <c r="G41" s="63">
        <f t="shared" si="1"/>
        <v>0</v>
      </c>
    </row>
    <row r="42" spans="1:7" ht="15.75" thickBot="1">
      <c r="A42" s="66">
        <v>4</v>
      </c>
      <c r="B42" s="67"/>
      <c r="C42" s="66"/>
      <c r="D42" s="68"/>
      <c r="E42" s="68"/>
      <c r="F42" s="68"/>
      <c r="G42" s="68">
        <f t="shared" si="1"/>
        <v>0</v>
      </c>
    </row>
    <row r="43" spans="1:7" ht="15.75" thickBot="1">
      <c r="A43" s="69"/>
      <c r="B43" s="70" t="s">
        <v>98</v>
      </c>
      <c r="C43" s="71"/>
      <c r="D43" s="72">
        <f>SUM(D34:D42)</f>
        <v>456462</v>
      </c>
      <c r="E43" s="72">
        <f>SUM(E34:E42)</f>
        <v>681626</v>
      </c>
      <c r="F43" s="72">
        <f>SUM(F34:F42)</f>
        <v>283041</v>
      </c>
      <c r="G43" s="73">
        <f>SUM(G34:G42)</f>
        <v>855047</v>
      </c>
    </row>
    <row r="44" spans="1:7">
      <c r="A44" s="6" t="s">
        <v>71</v>
      </c>
      <c r="B44" s="6"/>
      <c r="G44" s="80" t="s">
        <v>73</v>
      </c>
    </row>
    <row r="45" spans="1:7">
      <c r="A45" s="6" t="s">
        <v>72</v>
      </c>
      <c r="B45" s="6"/>
      <c r="F45" s="253" t="s">
        <v>74</v>
      </c>
      <c r="G45" s="253"/>
    </row>
  </sheetData>
  <mergeCells count="19">
    <mergeCell ref="F45:G45"/>
    <mergeCell ref="B31:G31"/>
    <mergeCell ref="A32:A33"/>
    <mergeCell ref="B32:B33"/>
    <mergeCell ref="C32:C33"/>
    <mergeCell ref="E32:E33"/>
    <mergeCell ref="F32:F33"/>
    <mergeCell ref="B17:G17"/>
    <mergeCell ref="A18:A19"/>
    <mergeCell ref="B18:B19"/>
    <mergeCell ref="C18:C19"/>
    <mergeCell ref="E18:E19"/>
    <mergeCell ref="F18:F19"/>
    <mergeCell ref="B3:G3"/>
    <mergeCell ref="A4:A5"/>
    <mergeCell ref="B4:B5"/>
    <mergeCell ref="C4:C5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workbookViewId="0">
      <selection activeCell="D5" sqref="D5"/>
    </sheetView>
  </sheetViews>
  <sheetFormatPr defaultRowHeight="15"/>
  <cols>
    <col min="1" max="2" width="9.140625" style="41"/>
    <col min="3" max="3" width="31.7109375" style="41" customWidth="1"/>
    <col min="4" max="4" width="4.85546875" style="41" customWidth="1"/>
    <col min="5" max="12" width="15.7109375" style="41" customWidth="1"/>
    <col min="13" max="16384" width="9.140625" style="41"/>
  </cols>
  <sheetData>
    <row r="1" spans="1:12">
      <c r="C1" s="57"/>
      <c r="D1" s="57"/>
      <c r="E1" s="59"/>
    </row>
    <row r="2" spans="1:12" ht="18">
      <c r="A2" s="57" t="s">
        <v>84</v>
      </c>
      <c r="B2" s="58"/>
      <c r="C2" s="59"/>
      <c r="D2" s="57"/>
      <c r="E2" s="57"/>
      <c r="F2" s="6"/>
      <c r="G2" s="6"/>
    </row>
    <row r="3" spans="1:12">
      <c r="A3" s="57" t="s">
        <v>85</v>
      </c>
      <c r="B3" s="57" t="s">
        <v>86</v>
      </c>
      <c r="C3" s="59"/>
      <c r="D3" s="57"/>
      <c r="E3" s="57"/>
      <c r="F3" s="6"/>
      <c r="G3" s="6"/>
    </row>
    <row r="4" spans="1:12" ht="15.75">
      <c r="A4" s="254" t="s">
        <v>64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2">
      <c r="H5" s="55"/>
      <c r="I5" s="55"/>
      <c r="J5" s="55"/>
    </row>
    <row r="6" spans="1:12" ht="49.5" customHeight="1">
      <c r="A6" s="53" t="s">
        <v>47</v>
      </c>
      <c r="B6" s="53" t="s">
        <v>69</v>
      </c>
      <c r="C6" s="53" t="s">
        <v>48</v>
      </c>
      <c r="D6" s="53" t="s">
        <v>3</v>
      </c>
      <c r="E6" s="53" t="s">
        <v>49</v>
      </c>
      <c r="F6" s="54" t="s">
        <v>50</v>
      </c>
      <c r="G6" s="54" t="s">
        <v>63</v>
      </c>
      <c r="H6" s="54" t="s">
        <v>3</v>
      </c>
      <c r="I6" s="54" t="s">
        <v>70</v>
      </c>
      <c r="J6" s="54" t="s">
        <v>66</v>
      </c>
      <c r="K6" s="54" t="s">
        <v>67</v>
      </c>
      <c r="L6" s="54" t="s">
        <v>68</v>
      </c>
    </row>
    <row r="7" spans="1:12">
      <c r="A7" s="3">
        <v>1</v>
      </c>
      <c r="B7" s="38">
        <v>38360</v>
      </c>
      <c r="C7" s="3" t="s">
        <v>6</v>
      </c>
      <c r="D7" s="3">
        <v>4</v>
      </c>
      <c r="E7" s="3">
        <v>529200</v>
      </c>
      <c r="F7" s="3">
        <v>112500.2197265625</v>
      </c>
      <c r="G7" s="3">
        <v>26367.238998413086</v>
      </c>
      <c r="H7" s="42">
        <v>3</v>
      </c>
      <c r="I7" s="3">
        <f>E7/D7*H7</f>
        <v>396900</v>
      </c>
      <c r="J7" s="43">
        <v>65039.25</v>
      </c>
      <c r="K7" s="44">
        <f t="shared" ref="K7:K14" si="0">F7-G7-J7</f>
        <v>21093.730728149414</v>
      </c>
      <c r="L7" s="44">
        <f>E7-K7-I7</f>
        <v>111206.26927185059</v>
      </c>
    </row>
    <row r="8" spans="1:12">
      <c r="A8" s="3">
        <v>2</v>
      </c>
      <c r="B8" s="38">
        <v>38360</v>
      </c>
      <c r="C8" s="3" t="s">
        <v>7</v>
      </c>
      <c r="D8" s="3">
        <v>1</v>
      </c>
      <c r="E8" s="3">
        <v>163800</v>
      </c>
      <c r="F8" s="3">
        <v>34821.49658203125</v>
      </c>
      <c r="G8" s="3">
        <v>7979.9263000488281</v>
      </c>
      <c r="H8" s="42">
        <v>1</v>
      </c>
      <c r="I8" s="3">
        <f t="shared" ref="I8:I14" si="1">E8/D8*H8</f>
        <v>163800</v>
      </c>
      <c r="J8" s="43">
        <v>26842</v>
      </c>
      <c r="K8" s="44">
        <f t="shared" si="0"/>
        <v>-0.429718017578125</v>
      </c>
      <c r="L8" s="44">
        <f t="shared" ref="L8:L19" si="2">E8-K8-I8</f>
        <v>0.429718017578125</v>
      </c>
    </row>
    <row r="9" spans="1:12">
      <c r="A9" s="3">
        <v>3</v>
      </c>
      <c r="B9" s="38">
        <v>38360</v>
      </c>
      <c r="C9" s="3" t="s">
        <v>8</v>
      </c>
      <c r="D9" s="3">
        <v>1</v>
      </c>
      <c r="E9" s="3">
        <v>11970</v>
      </c>
      <c r="F9" s="3">
        <v>2544.6478271484375</v>
      </c>
      <c r="G9" s="3">
        <v>583.14846038818359</v>
      </c>
      <c r="H9" s="42">
        <v>1</v>
      </c>
      <c r="I9" s="3">
        <f t="shared" si="1"/>
        <v>11970</v>
      </c>
      <c r="J9" s="43">
        <v>1961</v>
      </c>
      <c r="K9" s="44">
        <f t="shared" si="0"/>
        <v>0.49936676025390625</v>
      </c>
      <c r="L9" s="44">
        <f t="shared" si="2"/>
        <v>-0.49936676025390625</v>
      </c>
    </row>
    <row r="10" spans="1:12">
      <c r="A10" s="3">
        <v>4</v>
      </c>
      <c r="B10" s="38">
        <v>38360</v>
      </c>
      <c r="C10" s="3" t="s">
        <v>9</v>
      </c>
      <c r="D10" s="3">
        <v>1</v>
      </c>
      <c r="E10" s="3">
        <v>63000</v>
      </c>
      <c r="F10" s="3">
        <v>13392.88330078125</v>
      </c>
      <c r="G10" s="3">
        <v>3069.2024230957031</v>
      </c>
      <c r="H10" s="42">
        <v>1</v>
      </c>
      <c r="I10" s="3">
        <f t="shared" si="1"/>
        <v>63000</v>
      </c>
      <c r="J10" s="43">
        <v>10324</v>
      </c>
      <c r="K10" s="44">
        <f t="shared" si="0"/>
        <v>-0.319122314453125</v>
      </c>
      <c r="L10" s="44">
        <f t="shared" si="2"/>
        <v>0.319122314453125</v>
      </c>
    </row>
    <row r="11" spans="1:12">
      <c r="A11" s="3">
        <v>5</v>
      </c>
      <c r="B11" s="38">
        <v>38510</v>
      </c>
      <c r="C11" s="3" t="s">
        <v>10</v>
      </c>
      <c r="D11" s="3">
        <v>1</v>
      </c>
      <c r="E11" s="3">
        <v>49600</v>
      </c>
      <c r="F11" s="3">
        <v>10299.0234375</v>
      </c>
      <c r="G11" s="3">
        <v>2360.19287109375</v>
      </c>
      <c r="H11" s="42">
        <v>1</v>
      </c>
      <c r="I11" s="3">
        <f t="shared" si="1"/>
        <v>49600</v>
      </c>
      <c r="J11" s="43">
        <v>7939</v>
      </c>
      <c r="K11" s="44">
        <f t="shared" si="0"/>
        <v>-0.16943359375</v>
      </c>
      <c r="L11" s="44">
        <f t="shared" si="2"/>
        <v>0.16943359375</v>
      </c>
    </row>
    <row r="12" spans="1:12">
      <c r="A12" s="3">
        <v>6</v>
      </c>
      <c r="B12" s="38">
        <v>38360</v>
      </c>
      <c r="C12" s="3" t="s">
        <v>11</v>
      </c>
      <c r="D12" s="3">
        <v>4</v>
      </c>
      <c r="E12" s="3">
        <v>90720</v>
      </c>
      <c r="F12" s="3">
        <v>19285.751953125</v>
      </c>
      <c r="G12" s="3">
        <v>4520.0981140136719</v>
      </c>
      <c r="H12" s="42">
        <v>3</v>
      </c>
      <c r="I12" s="3">
        <f t="shared" si="1"/>
        <v>68040</v>
      </c>
      <c r="J12" s="43">
        <v>11149.5</v>
      </c>
      <c r="K12" s="44">
        <f t="shared" si="0"/>
        <v>3616.1538391113281</v>
      </c>
      <c r="L12" s="44">
        <f t="shared" si="2"/>
        <v>19063.846160888672</v>
      </c>
    </row>
    <row r="13" spans="1:12">
      <c r="A13" s="3">
        <v>7</v>
      </c>
      <c r="B13" s="39">
        <v>39716</v>
      </c>
      <c r="C13" s="3" t="s">
        <v>51</v>
      </c>
      <c r="D13" s="3">
        <v>1</v>
      </c>
      <c r="E13" s="3">
        <v>62100</v>
      </c>
      <c r="F13" s="3">
        <v>26926.171875</v>
      </c>
      <c r="G13" s="3">
        <v>6731.54296875</v>
      </c>
      <c r="H13" s="3"/>
      <c r="I13" s="3">
        <f t="shared" si="1"/>
        <v>0</v>
      </c>
      <c r="J13" s="45"/>
      <c r="K13" s="44">
        <f t="shared" si="0"/>
        <v>20194.62890625</v>
      </c>
      <c r="L13" s="44">
        <f t="shared" si="2"/>
        <v>41905.37109375</v>
      </c>
    </row>
    <row r="14" spans="1:12">
      <c r="A14" s="3">
        <v>8</v>
      </c>
      <c r="B14" s="3" t="s">
        <v>54</v>
      </c>
      <c r="C14" s="3" t="s">
        <v>39</v>
      </c>
      <c r="D14" s="3">
        <v>1</v>
      </c>
      <c r="E14" s="3">
        <v>15400</v>
      </c>
      <c r="F14" s="3">
        <v>4195.7578125</v>
      </c>
      <c r="G14" s="3">
        <v>961.52783203125</v>
      </c>
      <c r="H14" s="3">
        <v>1</v>
      </c>
      <c r="I14" s="3">
        <f t="shared" si="1"/>
        <v>15400</v>
      </c>
      <c r="J14" s="44">
        <f>F14-G14</f>
        <v>3234.22998046875</v>
      </c>
      <c r="K14" s="44">
        <f t="shared" si="0"/>
        <v>0</v>
      </c>
      <c r="L14" s="44">
        <f t="shared" si="2"/>
        <v>0</v>
      </c>
    </row>
    <row r="15" spans="1:12">
      <c r="A15" s="3">
        <v>9</v>
      </c>
      <c r="B15" s="39" t="s">
        <v>26</v>
      </c>
      <c r="C15" s="3" t="s">
        <v>87</v>
      </c>
      <c r="D15" s="3"/>
      <c r="E15" s="3">
        <v>70209</v>
      </c>
      <c r="F15" s="3"/>
      <c r="G15" s="3">
        <v>5850.75</v>
      </c>
      <c r="H15" s="3"/>
      <c r="I15" s="3"/>
      <c r="J15" s="45"/>
      <c r="K15" s="44">
        <f>E15-G15</f>
        <v>64358.25</v>
      </c>
      <c r="L15" s="44">
        <f t="shared" si="2"/>
        <v>5850.75</v>
      </c>
    </row>
    <row r="16" spans="1:12">
      <c r="A16" s="3">
        <v>10</v>
      </c>
      <c r="B16" s="39" t="s">
        <v>26</v>
      </c>
      <c r="C16" s="3" t="s">
        <v>88</v>
      </c>
      <c r="D16" s="3">
        <v>1</v>
      </c>
      <c r="E16" s="3">
        <v>22512</v>
      </c>
      <c r="F16" s="3"/>
      <c r="G16" s="3">
        <v>1876</v>
      </c>
      <c r="H16" s="3"/>
      <c r="I16" s="3"/>
      <c r="J16" s="45"/>
      <c r="K16" s="44">
        <f t="shared" ref="K16:K19" si="3">E16-G16</f>
        <v>20636</v>
      </c>
      <c r="L16" s="44">
        <f t="shared" si="2"/>
        <v>1876</v>
      </c>
    </row>
    <row r="17" spans="1:12">
      <c r="A17" s="3">
        <v>11</v>
      </c>
      <c r="B17" s="39">
        <v>40784</v>
      </c>
      <c r="C17" s="3" t="s">
        <v>55</v>
      </c>
      <c r="D17" s="3">
        <v>1</v>
      </c>
      <c r="E17" s="3">
        <v>76102</v>
      </c>
      <c r="F17" s="3"/>
      <c r="G17" s="3">
        <v>6341.833333333333</v>
      </c>
      <c r="H17" s="3"/>
      <c r="I17" s="3"/>
      <c r="J17" s="45"/>
      <c r="K17" s="44">
        <f t="shared" si="3"/>
        <v>69760.166666666672</v>
      </c>
      <c r="L17" s="44">
        <f t="shared" si="2"/>
        <v>6341.8333333333285</v>
      </c>
    </row>
    <row r="18" spans="1:12">
      <c r="A18" s="3">
        <v>12</v>
      </c>
      <c r="B18" s="39">
        <v>40871</v>
      </c>
      <c r="C18" s="3" t="s">
        <v>89</v>
      </c>
      <c r="D18" s="3">
        <v>1</v>
      </c>
      <c r="E18" s="3">
        <v>96181</v>
      </c>
      <c r="F18" s="3"/>
      <c r="G18" s="3">
        <v>2003.7708333333333</v>
      </c>
      <c r="H18" s="3"/>
      <c r="I18" s="3"/>
      <c r="J18" s="45"/>
      <c r="K18" s="44">
        <f t="shared" si="3"/>
        <v>94177.229166666672</v>
      </c>
      <c r="L18" s="44">
        <f t="shared" si="2"/>
        <v>2003.7708333333285</v>
      </c>
    </row>
    <row r="19" spans="1:12">
      <c r="A19" s="3">
        <v>13</v>
      </c>
      <c r="B19" s="39">
        <v>40739</v>
      </c>
      <c r="C19" s="3" t="s">
        <v>56</v>
      </c>
      <c r="D19" s="3">
        <v>1</v>
      </c>
      <c r="E19" s="3">
        <v>30357</v>
      </c>
      <c r="F19" s="3"/>
      <c r="G19" s="3">
        <v>3478.40625</v>
      </c>
      <c r="H19" s="3"/>
      <c r="I19" s="3"/>
      <c r="J19" s="45"/>
      <c r="K19" s="44">
        <f t="shared" si="3"/>
        <v>26878.59375</v>
      </c>
      <c r="L19" s="44">
        <f t="shared" si="2"/>
        <v>3478.40625</v>
      </c>
    </row>
    <row r="20" spans="1:12">
      <c r="A20" s="51"/>
      <c r="B20" s="51"/>
      <c r="C20" s="51" t="s">
        <v>52</v>
      </c>
      <c r="D20" s="51"/>
      <c r="E20" s="51">
        <f>SUM(E7:E19)</f>
        <v>1281151</v>
      </c>
      <c r="F20" s="51">
        <f t="shared" ref="F20:L20" si="4">SUM(F7:F19)</f>
        <v>223965.95251464844</v>
      </c>
      <c r="G20" s="51">
        <f t="shared" si="4"/>
        <v>72123.63838450113</v>
      </c>
      <c r="H20" s="51">
        <f t="shared" si="4"/>
        <v>11</v>
      </c>
      <c r="I20" s="51">
        <f t="shared" si="4"/>
        <v>768710</v>
      </c>
      <c r="J20" s="51">
        <f t="shared" si="4"/>
        <v>126488.97998046875</v>
      </c>
      <c r="K20" s="51">
        <f t="shared" si="4"/>
        <v>320714.33414967859</v>
      </c>
      <c r="L20" s="51">
        <f t="shared" si="4"/>
        <v>191726.66585032141</v>
      </c>
    </row>
    <row r="21" spans="1:12">
      <c r="A21" s="3">
        <v>8</v>
      </c>
      <c r="B21" s="39" t="s">
        <v>28</v>
      </c>
      <c r="C21" s="3" t="s">
        <v>12</v>
      </c>
      <c r="D21" s="3">
        <v>1</v>
      </c>
      <c r="E21" s="3">
        <v>18840</v>
      </c>
      <c r="F21" s="3">
        <v>6366.4128000000001</v>
      </c>
      <c r="G21" s="3">
        <v>1167.1756800000001</v>
      </c>
      <c r="H21" s="46">
        <v>1</v>
      </c>
      <c r="I21" s="56">
        <f>E21</f>
        <v>18840</v>
      </c>
      <c r="J21" s="43">
        <v>5199.2371199999998</v>
      </c>
      <c r="K21" s="44">
        <f>F21-G21-J21</f>
        <v>0</v>
      </c>
      <c r="L21" s="44">
        <f>E21-I21-K21</f>
        <v>0</v>
      </c>
    </row>
    <row r="22" spans="1:12">
      <c r="A22" s="3">
        <v>9</v>
      </c>
      <c r="B22" s="39" t="s">
        <v>28</v>
      </c>
      <c r="C22" s="3" t="s">
        <v>29</v>
      </c>
      <c r="D22" s="3">
        <v>1</v>
      </c>
      <c r="E22" s="3">
        <v>27336</v>
      </c>
      <c r="F22" s="3">
        <v>9237.38112</v>
      </c>
      <c r="G22" s="3">
        <v>1693.5198720000001</v>
      </c>
      <c r="H22" s="46">
        <v>1</v>
      </c>
      <c r="I22" s="56">
        <f t="shared" ref="I22:I32" si="5">E22</f>
        <v>27336</v>
      </c>
      <c r="J22" s="43">
        <v>7543.8612480000002</v>
      </c>
      <c r="K22" s="44">
        <f t="shared" ref="K22:K34" si="6">F22-G22-J22</f>
        <v>0</v>
      </c>
      <c r="L22" s="44">
        <f t="shared" ref="L22:L41" si="7">E22-I22-K22</f>
        <v>0</v>
      </c>
    </row>
    <row r="23" spans="1:12">
      <c r="A23" s="3">
        <v>10</v>
      </c>
      <c r="B23" s="39">
        <v>39031</v>
      </c>
      <c r="C23" s="3" t="s">
        <v>12</v>
      </c>
      <c r="D23" s="3">
        <v>2</v>
      </c>
      <c r="E23" s="3">
        <v>120000</v>
      </c>
      <c r="F23" s="3">
        <v>47104</v>
      </c>
      <c r="G23" s="3">
        <v>8635.7333333333336</v>
      </c>
      <c r="H23" s="46">
        <v>2</v>
      </c>
      <c r="I23" s="56">
        <f t="shared" si="5"/>
        <v>120000</v>
      </c>
      <c r="J23" s="43">
        <v>38468.266666666663</v>
      </c>
      <c r="K23" s="44">
        <f t="shared" si="6"/>
        <v>0</v>
      </c>
      <c r="L23" s="44">
        <f t="shared" si="7"/>
        <v>0</v>
      </c>
    </row>
    <row r="24" spans="1:12">
      <c r="A24" s="3">
        <v>11</v>
      </c>
      <c r="B24" s="39">
        <v>38510</v>
      </c>
      <c r="C24" s="3" t="s">
        <v>29</v>
      </c>
      <c r="D24" s="3">
        <v>1</v>
      </c>
      <c r="E24" s="3">
        <v>17360</v>
      </c>
      <c r="F24" s="3">
        <v>5119.6723199999997</v>
      </c>
      <c r="G24" s="3">
        <v>938.60659199999998</v>
      </c>
      <c r="H24" s="46">
        <v>1</v>
      </c>
      <c r="I24" s="56">
        <f t="shared" si="5"/>
        <v>17360</v>
      </c>
      <c r="J24" s="43">
        <v>4181.0657279999996</v>
      </c>
      <c r="K24" s="44">
        <f t="shared" si="6"/>
        <v>0</v>
      </c>
      <c r="L24" s="44">
        <f t="shared" si="7"/>
        <v>0</v>
      </c>
    </row>
    <row r="25" spans="1:12">
      <c r="A25" s="3">
        <v>12</v>
      </c>
      <c r="B25" s="39" t="s">
        <v>28</v>
      </c>
      <c r="C25" s="3" t="s">
        <v>13</v>
      </c>
      <c r="D25" s="3">
        <v>1</v>
      </c>
      <c r="E25" s="3">
        <v>11400</v>
      </c>
      <c r="F25" s="3">
        <v>3852.2879999999996</v>
      </c>
      <c r="G25" s="3">
        <v>706.25279999999987</v>
      </c>
      <c r="H25" s="46">
        <v>1</v>
      </c>
      <c r="I25" s="56">
        <f t="shared" si="5"/>
        <v>11400</v>
      </c>
      <c r="J25" s="43">
        <v>3146.0351999999998</v>
      </c>
      <c r="K25" s="44">
        <f t="shared" si="6"/>
        <v>0</v>
      </c>
      <c r="L25" s="44">
        <f t="shared" si="7"/>
        <v>0</v>
      </c>
    </row>
    <row r="26" spans="1:12">
      <c r="A26" s="3">
        <v>13</v>
      </c>
      <c r="B26" s="39" t="s">
        <v>28</v>
      </c>
      <c r="C26" s="3" t="s">
        <v>14</v>
      </c>
      <c r="D26" s="3">
        <v>1</v>
      </c>
      <c r="E26" s="3">
        <v>57096</v>
      </c>
      <c r="F26" s="3">
        <v>19293.880320000004</v>
      </c>
      <c r="G26" s="3">
        <v>3537.2113920000011</v>
      </c>
      <c r="H26" s="46">
        <v>1</v>
      </c>
      <c r="I26" s="56">
        <f t="shared" si="5"/>
        <v>57096</v>
      </c>
      <c r="J26" s="43">
        <v>15756.668928000003</v>
      </c>
      <c r="K26" s="44">
        <f t="shared" si="6"/>
        <v>0</v>
      </c>
      <c r="L26" s="44">
        <f t="shared" si="7"/>
        <v>0</v>
      </c>
    </row>
    <row r="27" spans="1:12">
      <c r="A27" s="3">
        <v>14</v>
      </c>
      <c r="B27" s="39">
        <v>38994</v>
      </c>
      <c r="C27" s="3" t="s">
        <v>15</v>
      </c>
      <c r="D27" s="3">
        <v>1</v>
      </c>
      <c r="E27" s="3">
        <v>15000</v>
      </c>
      <c r="F27" s="3">
        <v>5273.6</v>
      </c>
      <c r="G27" s="3">
        <v>966.8266666666666</v>
      </c>
      <c r="H27" s="46">
        <v>1</v>
      </c>
      <c r="I27" s="56">
        <f t="shared" si="5"/>
        <v>15000</v>
      </c>
      <c r="J27" s="43">
        <v>4306.7733333333335</v>
      </c>
      <c r="K27" s="44">
        <f t="shared" si="6"/>
        <v>0</v>
      </c>
      <c r="L27" s="44">
        <f t="shared" si="7"/>
        <v>0</v>
      </c>
    </row>
    <row r="28" spans="1:12">
      <c r="A28" s="3">
        <v>15</v>
      </c>
      <c r="B28" s="39" t="s">
        <v>32</v>
      </c>
      <c r="C28" s="3" t="s">
        <v>16</v>
      </c>
      <c r="D28" s="3">
        <v>1</v>
      </c>
      <c r="E28" s="3">
        <v>50400</v>
      </c>
      <c r="F28" s="3">
        <v>18579.455999999998</v>
      </c>
      <c r="G28" s="3">
        <v>3406.2336</v>
      </c>
      <c r="H28" s="46">
        <v>1</v>
      </c>
      <c r="I28" s="56">
        <f t="shared" si="5"/>
        <v>50400</v>
      </c>
      <c r="J28" s="43">
        <v>15173.222399999999</v>
      </c>
      <c r="K28" s="44">
        <f t="shared" si="6"/>
        <v>0</v>
      </c>
      <c r="L28" s="44">
        <f t="shared" si="7"/>
        <v>0</v>
      </c>
    </row>
    <row r="29" spans="1:12">
      <c r="A29" s="3">
        <v>16</v>
      </c>
      <c r="B29" s="39">
        <v>38913</v>
      </c>
      <c r="C29" s="3" t="s">
        <v>17</v>
      </c>
      <c r="D29" s="3">
        <v>23</v>
      </c>
      <c r="E29" s="3">
        <v>36800</v>
      </c>
      <c r="F29" s="3">
        <v>13691.562666666665</v>
      </c>
      <c r="G29" s="3">
        <v>2510.119822222222</v>
      </c>
      <c r="H29" s="46">
        <v>23</v>
      </c>
      <c r="I29" s="56">
        <f t="shared" si="5"/>
        <v>36800</v>
      </c>
      <c r="J29" s="43">
        <v>11181.442844444442</v>
      </c>
      <c r="K29" s="44">
        <f t="shared" si="6"/>
        <v>0</v>
      </c>
      <c r="L29" s="44">
        <f t="shared" si="7"/>
        <v>0</v>
      </c>
    </row>
    <row r="30" spans="1:12">
      <c r="A30" s="3">
        <v>17</v>
      </c>
      <c r="B30" s="39">
        <v>39082</v>
      </c>
      <c r="C30" s="3" t="s">
        <v>18</v>
      </c>
      <c r="D30" s="3">
        <v>1</v>
      </c>
      <c r="E30" s="3">
        <v>4000</v>
      </c>
      <c r="F30" s="3">
        <v>1638.4</v>
      </c>
      <c r="G30" s="3">
        <v>300.37333333333339</v>
      </c>
      <c r="H30" s="43">
        <f>D30</f>
        <v>1</v>
      </c>
      <c r="I30" s="3">
        <v>4000</v>
      </c>
      <c r="J30" s="43">
        <v>1338.0266666666666</v>
      </c>
      <c r="K30" s="44">
        <f t="shared" si="6"/>
        <v>0</v>
      </c>
      <c r="L30" s="44"/>
    </row>
    <row r="31" spans="1:12">
      <c r="A31" s="3">
        <v>18</v>
      </c>
      <c r="B31" s="39">
        <v>38858</v>
      </c>
      <c r="C31" s="3" t="s">
        <v>18</v>
      </c>
      <c r="D31" s="3">
        <v>1</v>
      </c>
      <c r="E31" s="3">
        <v>4500</v>
      </c>
      <c r="F31" s="3">
        <v>1628.16</v>
      </c>
      <c r="G31" s="3">
        <v>298.49600000000009</v>
      </c>
      <c r="H31" s="43">
        <f>D31</f>
        <v>1</v>
      </c>
      <c r="I31" s="3">
        <v>4500</v>
      </c>
      <c r="J31" s="43">
        <v>1329.664</v>
      </c>
      <c r="K31" s="44">
        <f t="shared" si="6"/>
        <v>0</v>
      </c>
      <c r="L31" s="44"/>
    </row>
    <row r="32" spans="1:12">
      <c r="A32" s="3">
        <v>19</v>
      </c>
      <c r="B32" s="39">
        <v>38758</v>
      </c>
      <c r="C32" s="3" t="s">
        <v>19</v>
      </c>
      <c r="D32" s="3">
        <v>1</v>
      </c>
      <c r="E32" s="3">
        <v>144000</v>
      </c>
      <c r="F32" s="3">
        <v>56033.280000000006</v>
      </c>
      <c r="G32" s="3">
        <v>10272.768000000004</v>
      </c>
      <c r="H32" s="42">
        <v>1</v>
      </c>
      <c r="I32" s="56">
        <f t="shared" si="5"/>
        <v>144000</v>
      </c>
      <c r="J32" s="43">
        <v>45760.512000000002</v>
      </c>
      <c r="K32" s="44">
        <f t="shared" si="6"/>
        <v>0</v>
      </c>
      <c r="L32" s="44">
        <f t="shared" si="7"/>
        <v>0</v>
      </c>
    </row>
    <row r="33" spans="1:12">
      <c r="A33" s="3">
        <v>20</v>
      </c>
      <c r="B33" s="3" t="s">
        <v>53</v>
      </c>
      <c r="C33" s="3" t="s">
        <v>20</v>
      </c>
      <c r="D33" s="3">
        <v>3</v>
      </c>
      <c r="E33" s="3">
        <v>61200</v>
      </c>
      <c r="F33" s="3">
        <v>40800</v>
      </c>
      <c r="G33" s="3">
        <v>8160</v>
      </c>
      <c r="H33" s="45"/>
      <c r="I33" s="45"/>
      <c r="J33" s="45"/>
      <c r="K33" s="44">
        <f t="shared" si="6"/>
        <v>32640</v>
      </c>
      <c r="L33" s="44">
        <f t="shared" si="7"/>
        <v>28560</v>
      </c>
    </row>
    <row r="34" spans="1:12">
      <c r="A34" s="3">
        <v>21</v>
      </c>
      <c r="B34" s="39" t="s">
        <v>34</v>
      </c>
      <c r="C34" s="3" t="s">
        <v>21</v>
      </c>
      <c r="D34" s="40">
        <v>0.4</v>
      </c>
      <c r="E34" s="3">
        <v>9600</v>
      </c>
      <c r="F34" s="3">
        <v>3877.5466666666662</v>
      </c>
      <c r="G34" s="3">
        <v>710.88355555555552</v>
      </c>
      <c r="H34" s="42">
        <v>0.4</v>
      </c>
      <c r="I34" s="43">
        <f>E34</f>
        <v>9600</v>
      </c>
      <c r="J34" s="43">
        <v>3167</v>
      </c>
      <c r="K34" s="44">
        <f t="shared" si="6"/>
        <v>-0.33688888888946167</v>
      </c>
      <c r="L34" s="44">
        <f t="shared" si="7"/>
        <v>0.33688888888946167</v>
      </c>
    </row>
    <row r="35" spans="1:12">
      <c r="A35" s="3">
        <v>16</v>
      </c>
      <c r="B35" s="39" t="s">
        <v>36</v>
      </c>
      <c r="C35" s="3" t="s">
        <v>57</v>
      </c>
      <c r="D35" s="3">
        <v>1</v>
      </c>
      <c r="E35" s="3">
        <v>81900</v>
      </c>
      <c r="F35" s="3"/>
      <c r="G35" s="3">
        <v>6825</v>
      </c>
      <c r="H35" s="3"/>
      <c r="I35" s="3"/>
      <c r="J35" s="45"/>
      <c r="K35" s="44">
        <f>E35-G35</f>
        <v>75075</v>
      </c>
      <c r="L35" s="44">
        <f t="shared" si="7"/>
        <v>6825</v>
      </c>
    </row>
    <row r="36" spans="1:12">
      <c r="A36" s="3">
        <v>17</v>
      </c>
      <c r="B36" s="39" t="s">
        <v>36</v>
      </c>
      <c r="C36" s="3" t="s">
        <v>58</v>
      </c>
      <c r="D36" s="3">
        <v>4</v>
      </c>
      <c r="E36" s="3">
        <v>98280</v>
      </c>
      <c r="F36" s="3"/>
      <c r="G36" s="3">
        <v>8190</v>
      </c>
      <c r="H36" s="3"/>
      <c r="I36" s="3"/>
      <c r="J36" s="45"/>
      <c r="K36" s="44">
        <f t="shared" ref="K36:K41" si="8">E36-G36</f>
        <v>90090</v>
      </c>
      <c r="L36" s="44">
        <f t="shared" si="7"/>
        <v>8190</v>
      </c>
    </row>
    <row r="37" spans="1:12">
      <c r="A37" s="3">
        <v>18</v>
      </c>
      <c r="B37" s="39" t="s">
        <v>36</v>
      </c>
      <c r="C37" s="3" t="s">
        <v>59</v>
      </c>
      <c r="D37" s="3">
        <v>4</v>
      </c>
      <c r="E37" s="3">
        <v>70560</v>
      </c>
      <c r="F37" s="3"/>
      <c r="G37" s="3">
        <v>5880</v>
      </c>
      <c r="H37" s="3"/>
      <c r="I37" s="3"/>
      <c r="J37" s="45"/>
      <c r="K37" s="44">
        <f t="shared" si="8"/>
        <v>64680</v>
      </c>
      <c r="L37" s="44">
        <f t="shared" si="7"/>
        <v>5880</v>
      </c>
    </row>
    <row r="38" spans="1:12">
      <c r="A38" s="3">
        <v>19</v>
      </c>
      <c r="B38" s="39" t="s">
        <v>36</v>
      </c>
      <c r="C38" s="3" t="s">
        <v>60</v>
      </c>
      <c r="D38" s="3">
        <v>4</v>
      </c>
      <c r="E38" s="3">
        <v>253960</v>
      </c>
      <c r="F38" s="3"/>
      <c r="G38" s="3">
        <v>21163.333333333336</v>
      </c>
      <c r="H38" s="3"/>
      <c r="I38" s="3"/>
      <c r="J38" s="45"/>
      <c r="K38" s="44">
        <f t="shared" si="8"/>
        <v>232796.66666666666</v>
      </c>
      <c r="L38" s="44">
        <f t="shared" si="7"/>
        <v>21163.333333333343</v>
      </c>
    </row>
    <row r="39" spans="1:12">
      <c r="A39" s="3">
        <v>20</v>
      </c>
      <c r="B39" s="39">
        <v>40754</v>
      </c>
      <c r="C39" s="3" t="s">
        <v>38</v>
      </c>
      <c r="D39" s="3">
        <v>1</v>
      </c>
      <c r="E39" s="3">
        <v>29000</v>
      </c>
      <c r="F39" s="3"/>
      <c r="G39" s="3">
        <v>2416.6666666666665</v>
      </c>
      <c r="H39" s="3"/>
      <c r="I39" s="3"/>
      <c r="J39" s="45"/>
      <c r="K39" s="44">
        <f t="shared" si="8"/>
        <v>26583.333333333332</v>
      </c>
      <c r="L39" s="44">
        <f t="shared" si="7"/>
        <v>2416.6666666666679</v>
      </c>
    </row>
    <row r="40" spans="1:12">
      <c r="A40" s="3">
        <v>21</v>
      </c>
      <c r="B40" s="39">
        <v>40827</v>
      </c>
      <c r="C40" s="3" t="s">
        <v>61</v>
      </c>
      <c r="D40" s="3">
        <v>4</v>
      </c>
      <c r="E40" s="3">
        <v>7160</v>
      </c>
      <c r="F40" s="3"/>
      <c r="G40" s="3">
        <v>298.33333333333331</v>
      </c>
      <c r="H40" s="3"/>
      <c r="I40" s="3"/>
      <c r="J40" s="45"/>
      <c r="K40" s="44">
        <f t="shared" si="8"/>
        <v>6861.666666666667</v>
      </c>
      <c r="L40" s="44">
        <f t="shared" si="7"/>
        <v>298.33333333333303</v>
      </c>
    </row>
    <row r="41" spans="1:12">
      <c r="A41" s="3">
        <v>22</v>
      </c>
      <c r="B41" s="39">
        <v>40841</v>
      </c>
      <c r="C41" s="3" t="s">
        <v>62</v>
      </c>
      <c r="D41" s="3">
        <v>1</v>
      </c>
      <c r="E41" s="3">
        <v>5800</v>
      </c>
      <c r="F41" s="3"/>
      <c r="G41" s="3">
        <v>193.33333333333334</v>
      </c>
      <c r="H41" s="3"/>
      <c r="I41" s="3"/>
      <c r="J41" s="45"/>
      <c r="K41" s="44">
        <f t="shared" si="8"/>
        <v>5606.666666666667</v>
      </c>
      <c r="L41" s="44">
        <f t="shared" si="7"/>
        <v>193.33333333333303</v>
      </c>
    </row>
    <row r="42" spans="1:12">
      <c r="A42" s="51"/>
      <c r="B42" s="52"/>
      <c r="C42" s="51" t="s">
        <v>65</v>
      </c>
      <c r="D42" s="51"/>
      <c r="E42" s="51">
        <f>SUM(E21:E41)</f>
        <v>1124192</v>
      </c>
      <c r="F42" s="51">
        <f t="shared" ref="F42:L42" si="9">SUM(F21:F41)</f>
        <v>232495.63989333334</v>
      </c>
      <c r="G42" s="51">
        <f t="shared" si="9"/>
        <v>88270.867313777781</v>
      </c>
      <c r="H42" s="51">
        <f t="shared" si="9"/>
        <v>35.4</v>
      </c>
      <c r="I42" s="51">
        <f t="shared" si="9"/>
        <v>516332</v>
      </c>
      <c r="J42" s="51">
        <f t="shared" si="9"/>
        <v>156551.77613511111</v>
      </c>
      <c r="K42" s="51">
        <f t="shared" si="9"/>
        <v>534332.9964444444</v>
      </c>
      <c r="L42" s="51">
        <f t="shared" si="9"/>
        <v>73527.003555555566</v>
      </c>
    </row>
    <row r="43" spans="1:12">
      <c r="A43" s="47"/>
      <c r="B43" s="48"/>
      <c r="C43" s="47" t="s">
        <v>40</v>
      </c>
      <c r="D43" s="49"/>
      <c r="E43" s="50">
        <f>E20+E42</f>
        <v>2405343</v>
      </c>
      <c r="F43" s="50">
        <f t="shared" ref="F43" si="10">F20+F42</f>
        <v>456461.59240798175</v>
      </c>
      <c r="G43" s="50">
        <f t="shared" ref="G43" si="11">G20+G42</f>
        <v>160394.5056982789</v>
      </c>
      <c r="H43" s="50">
        <f t="shared" ref="H43" si="12">H20+H42</f>
        <v>46.4</v>
      </c>
      <c r="I43" s="50">
        <f>I20+I42</f>
        <v>1285042</v>
      </c>
      <c r="J43" s="50">
        <f t="shared" ref="J43:L43" si="13">J20+J42</f>
        <v>283040.75611557986</v>
      </c>
      <c r="K43" s="50">
        <f t="shared" si="13"/>
        <v>855047.33059412299</v>
      </c>
      <c r="L43" s="50">
        <f t="shared" si="13"/>
        <v>265253.66940587701</v>
      </c>
    </row>
    <row r="46" spans="1:12">
      <c r="A46" s="6" t="s">
        <v>71</v>
      </c>
      <c r="B46" s="6"/>
      <c r="C46" s="6"/>
      <c r="D46" s="6"/>
      <c r="E46" s="6"/>
      <c r="F46" s="6"/>
      <c r="K46" s="6" t="s">
        <v>73</v>
      </c>
      <c r="L46" s="6"/>
    </row>
    <row r="47" spans="1:12">
      <c r="A47" s="6" t="s">
        <v>72</v>
      </c>
      <c r="B47" s="6"/>
      <c r="C47" s="6"/>
      <c r="D47" s="6"/>
      <c r="E47" s="6"/>
      <c r="F47" s="6"/>
      <c r="K47" s="253" t="s">
        <v>74</v>
      </c>
      <c r="L47" s="253"/>
    </row>
  </sheetData>
  <mergeCells count="2">
    <mergeCell ref="A4:L4"/>
    <mergeCell ref="K47:L47"/>
  </mergeCells>
  <pageMargins left="0.70866141732283505" right="0.70866141732283505" top="0.74803149606299202" bottom="0.74803149606299202" header="0.31496062992126" footer="0.31496062992126"/>
  <pageSetup paperSize="9" scale="6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"/>
  <sheetViews>
    <sheetView topLeftCell="A13" workbookViewId="0">
      <selection activeCell="A2" sqref="A2:E3"/>
    </sheetView>
  </sheetViews>
  <sheetFormatPr defaultRowHeight="15"/>
  <cols>
    <col min="1" max="1" width="5" style="6" customWidth="1"/>
    <col min="2" max="2" width="27.5703125" style="6" customWidth="1"/>
    <col min="3" max="3" width="6" style="6" customWidth="1"/>
    <col min="4" max="4" width="9" style="6" customWidth="1"/>
    <col min="5" max="5" width="6" style="6" bestFit="1" customWidth="1"/>
    <col min="6" max="6" width="8.7109375" style="6" bestFit="1" customWidth="1"/>
    <col min="7" max="7" width="6" style="6" bestFit="1" customWidth="1"/>
    <col min="8" max="8" width="9.7109375" style="6" customWidth="1"/>
    <col min="9" max="9" width="5.85546875" style="6" customWidth="1"/>
    <col min="10" max="10" width="9.42578125" style="6" customWidth="1"/>
    <col min="11" max="16384" width="9.140625" style="6"/>
  </cols>
  <sheetData>
    <row r="1" spans="1:10">
      <c r="C1" s="7"/>
    </row>
    <row r="2" spans="1:10" ht="18">
      <c r="A2" s="57" t="s">
        <v>84</v>
      </c>
      <c r="B2" s="58"/>
      <c r="C2" s="59"/>
      <c r="D2" s="57"/>
      <c r="E2" s="57"/>
      <c r="I2" s="8" t="s">
        <v>0</v>
      </c>
    </row>
    <row r="3" spans="1:10">
      <c r="A3" s="57" t="s">
        <v>85</v>
      </c>
      <c r="B3" s="57" t="s">
        <v>86</v>
      </c>
      <c r="C3" s="59"/>
      <c r="D3" s="57"/>
      <c r="E3" s="57"/>
    </row>
    <row r="4" spans="1:10">
      <c r="C4" s="7"/>
    </row>
    <row r="5" spans="1:10" ht="15.75">
      <c r="B5" s="258" t="s">
        <v>22</v>
      </c>
      <c r="C5" s="258"/>
      <c r="D5" s="258"/>
      <c r="E5" s="258"/>
      <c r="F5" s="258"/>
      <c r="G5" s="258"/>
      <c r="H5" s="258"/>
      <c r="I5" s="258"/>
      <c r="J5" s="258"/>
    </row>
    <row r="6" spans="1:10" ht="15.75">
      <c r="B6" s="9"/>
      <c r="C6" s="9"/>
      <c r="D6" s="9"/>
      <c r="E6" s="9"/>
      <c r="F6" s="9"/>
      <c r="G6" s="9"/>
      <c r="H6" s="9"/>
      <c r="I6" s="9"/>
      <c r="J6" s="9"/>
    </row>
    <row r="7" spans="1:10">
      <c r="C7" s="7"/>
    </row>
    <row r="8" spans="1:10">
      <c r="A8" s="259" t="s">
        <v>1</v>
      </c>
      <c r="B8" s="260" t="s">
        <v>2</v>
      </c>
      <c r="C8" s="257" t="s">
        <v>4</v>
      </c>
      <c r="D8" s="257"/>
      <c r="E8" s="255" t="s">
        <v>5</v>
      </c>
      <c r="F8" s="256"/>
      <c r="G8" s="255" t="s">
        <v>41</v>
      </c>
      <c r="H8" s="256"/>
      <c r="I8" s="255" t="s">
        <v>4</v>
      </c>
      <c r="J8" s="256"/>
    </row>
    <row r="9" spans="1:10">
      <c r="A9" s="259"/>
      <c r="B9" s="260"/>
      <c r="C9" s="10" t="s">
        <v>3</v>
      </c>
      <c r="D9" s="11" t="s">
        <v>46</v>
      </c>
      <c r="E9" s="10" t="s">
        <v>3</v>
      </c>
      <c r="F9" s="11"/>
      <c r="G9" s="10" t="s">
        <v>3</v>
      </c>
      <c r="H9" s="11"/>
      <c r="I9" s="10" t="s">
        <v>3</v>
      </c>
      <c r="J9" s="11" t="s">
        <v>45</v>
      </c>
    </row>
    <row r="10" spans="1:10">
      <c r="A10" s="12">
        <v>1</v>
      </c>
      <c r="B10" s="5" t="s">
        <v>23</v>
      </c>
      <c r="C10" s="13">
        <v>4</v>
      </c>
      <c r="D10" s="14">
        <v>529200</v>
      </c>
      <c r="E10" s="14"/>
      <c r="F10" s="14"/>
      <c r="G10" s="15">
        <v>3</v>
      </c>
      <c r="H10" s="16">
        <v>396900</v>
      </c>
      <c r="I10" s="14">
        <f>C10+E10-G10</f>
        <v>1</v>
      </c>
      <c r="J10" s="14">
        <f>D10+F10-H10</f>
        <v>132300</v>
      </c>
    </row>
    <row r="11" spans="1:10">
      <c r="A11" s="12">
        <v>2</v>
      </c>
      <c r="B11" s="5" t="s">
        <v>24</v>
      </c>
      <c r="C11" s="13">
        <v>1</v>
      </c>
      <c r="D11" s="14">
        <v>163800</v>
      </c>
      <c r="E11" s="14"/>
      <c r="F11" s="14"/>
      <c r="G11" s="15">
        <v>1</v>
      </c>
      <c r="H11" s="16">
        <v>163800</v>
      </c>
      <c r="I11" s="14">
        <f t="shared" ref="I11:I42" si="0">C11+E11-G11</f>
        <v>0</v>
      </c>
      <c r="J11" s="14">
        <f t="shared" ref="J11:J42" si="1">D11+F11-H11</f>
        <v>0</v>
      </c>
    </row>
    <row r="12" spans="1:10">
      <c r="A12" s="12">
        <v>3</v>
      </c>
      <c r="B12" s="5" t="s">
        <v>8</v>
      </c>
      <c r="C12" s="13">
        <v>1</v>
      </c>
      <c r="D12" s="14">
        <v>11970</v>
      </c>
      <c r="E12" s="14"/>
      <c r="F12" s="14"/>
      <c r="G12" s="15">
        <v>1</v>
      </c>
      <c r="H12" s="16">
        <v>11970</v>
      </c>
      <c r="I12" s="14">
        <f t="shared" si="0"/>
        <v>0</v>
      </c>
      <c r="J12" s="14">
        <f t="shared" si="1"/>
        <v>0</v>
      </c>
    </row>
    <row r="13" spans="1:10">
      <c r="A13" s="12">
        <v>4</v>
      </c>
      <c r="B13" s="5" t="s">
        <v>9</v>
      </c>
      <c r="C13" s="13">
        <v>1</v>
      </c>
      <c r="D13" s="14">
        <v>63000</v>
      </c>
      <c r="E13" s="14"/>
      <c r="F13" s="14"/>
      <c r="G13" s="15">
        <v>1</v>
      </c>
      <c r="H13" s="16">
        <v>63000</v>
      </c>
      <c r="I13" s="14">
        <f t="shared" si="0"/>
        <v>0</v>
      </c>
      <c r="J13" s="14">
        <f t="shared" si="1"/>
        <v>0</v>
      </c>
    </row>
    <row r="14" spans="1:10">
      <c r="A14" s="12">
        <v>5</v>
      </c>
      <c r="B14" s="5" t="s">
        <v>10</v>
      </c>
      <c r="C14" s="13">
        <v>1</v>
      </c>
      <c r="D14" s="14">
        <v>49600</v>
      </c>
      <c r="E14" s="14"/>
      <c r="F14" s="14"/>
      <c r="G14" s="15">
        <v>1</v>
      </c>
      <c r="H14" s="16">
        <v>49600</v>
      </c>
      <c r="I14" s="14">
        <f t="shared" si="0"/>
        <v>0</v>
      </c>
      <c r="J14" s="14">
        <f t="shared" si="1"/>
        <v>0</v>
      </c>
    </row>
    <row r="15" spans="1:10">
      <c r="A15" s="12">
        <v>6</v>
      </c>
      <c r="B15" s="5" t="s">
        <v>25</v>
      </c>
      <c r="C15" s="13">
        <v>4</v>
      </c>
      <c r="D15" s="14">
        <v>90720</v>
      </c>
      <c r="E15" s="14"/>
      <c r="F15" s="14"/>
      <c r="G15" s="15">
        <v>3</v>
      </c>
      <c r="H15" s="16">
        <v>68040</v>
      </c>
      <c r="I15" s="14">
        <f t="shared" si="0"/>
        <v>1</v>
      </c>
      <c r="J15" s="14">
        <f t="shared" si="1"/>
        <v>22680</v>
      </c>
    </row>
    <row r="16" spans="1:10">
      <c r="A16" s="12">
        <v>7</v>
      </c>
      <c r="B16" s="5" t="s">
        <v>77</v>
      </c>
      <c r="C16" s="17">
        <v>1</v>
      </c>
      <c r="D16" s="14">
        <v>62100</v>
      </c>
      <c r="E16" s="14"/>
      <c r="F16" s="18"/>
      <c r="G16" s="18"/>
      <c r="H16" s="14"/>
      <c r="I16" s="14">
        <f t="shared" si="0"/>
        <v>1</v>
      </c>
      <c r="J16" s="14">
        <f t="shared" si="1"/>
        <v>62100</v>
      </c>
    </row>
    <row r="17" spans="1:13">
      <c r="A17" s="12">
        <v>8</v>
      </c>
      <c r="B17" s="5" t="s">
        <v>75</v>
      </c>
      <c r="C17" s="13"/>
      <c r="D17" s="18"/>
      <c r="E17" s="19">
        <v>1</v>
      </c>
      <c r="F17" s="18">
        <v>76102</v>
      </c>
      <c r="G17" s="18"/>
      <c r="H17" s="14"/>
      <c r="I17" s="14">
        <f t="shared" si="0"/>
        <v>1</v>
      </c>
      <c r="J17" s="14">
        <f t="shared" si="1"/>
        <v>76102</v>
      </c>
    </row>
    <row r="18" spans="1:13">
      <c r="A18" s="12">
        <v>9</v>
      </c>
      <c r="B18" s="5" t="s">
        <v>76</v>
      </c>
      <c r="C18" s="13"/>
      <c r="D18" s="18"/>
      <c r="E18" s="19">
        <v>1</v>
      </c>
      <c r="F18" s="18">
        <v>92721</v>
      </c>
      <c r="G18" s="18"/>
      <c r="H18" s="14"/>
      <c r="I18" s="14">
        <f t="shared" si="0"/>
        <v>1</v>
      </c>
      <c r="J18" s="14">
        <f t="shared" si="1"/>
        <v>92721</v>
      </c>
    </row>
    <row r="19" spans="1:13">
      <c r="A19" s="12">
        <v>10</v>
      </c>
      <c r="B19" s="5" t="s">
        <v>51</v>
      </c>
      <c r="C19" s="13"/>
      <c r="D19" s="18"/>
      <c r="E19" s="19">
        <v>1</v>
      </c>
      <c r="F19" s="18">
        <v>96181</v>
      </c>
      <c r="G19" s="18"/>
      <c r="H19" s="14"/>
      <c r="I19" s="14">
        <f t="shared" si="0"/>
        <v>1</v>
      </c>
      <c r="J19" s="14">
        <f t="shared" si="1"/>
        <v>96181</v>
      </c>
    </row>
    <row r="20" spans="1:13">
      <c r="A20" s="12">
        <v>11</v>
      </c>
      <c r="B20" s="5" t="s">
        <v>27</v>
      </c>
      <c r="C20" s="13"/>
      <c r="D20" s="18"/>
      <c r="E20" s="19">
        <v>1</v>
      </c>
      <c r="F20" s="18">
        <v>30357</v>
      </c>
      <c r="G20" s="18"/>
      <c r="H20" s="14"/>
      <c r="I20" s="14">
        <f t="shared" si="0"/>
        <v>1</v>
      </c>
      <c r="J20" s="14">
        <f t="shared" si="1"/>
        <v>30357</v>
      </c>
      <c r="M20" s="20"/>
    </row>
    <row r="21" spans="1:13">
      <c r="A21" s="12">
        <v>12</v>
      </c>
      <c r="B21" s="5" t="s">
        <v>42</v>
      </c>
      <c r="C21" s="21">
        <v>1</v>
      </c>
      <c r="D21" s="18">
        <v>15400</v>
      </c>
      <c r="E21" s="19"/>
      <c r="F21" s="18"/>
      <c r="G21" s="21">
        <v>1</v>
      </c>
      <c r="H21" s="18">
        <v>15400</v>
      </c>
      <c r="I21" s="14">
        <f t="shared" si="0"/>
        <v>0</v>
      </c>
      <c r="J21" s="14">
        <f t="shared" si="1"/>
        <v>0</v>
      </c>
      <c r="M21" s="20"/>
    </row>
    <row r="22" spans="1:13">
      <c r="A22" s="12">
        <v>13</v>
      </c>
      <c r="B22" s="5" t="s">
        <v>12</v>
      </c>
      <c r="C22" s="22">
        <v>1</v>
      </c>
      <c r="D22" s="5">
        <v>18840</v>
      </c>
      <c r="E22" s="5"/>
      <c r="F22" s="14"/>
      <c r="G22" s="22">
        <v>1</v>
      </c>
      <c r="H22" s="5">
        <v>18840</v>
      </c>
      <c r="I22" s="14">
        <f t="shared" si="0"/>
        <v>0</v>
      </c>
      <c r="J22" s="14">
        <f t="shared" si="1"/>
        <v>0</v>
      </c>
      <c r="M22" s="20"/>
    </row>
    <row r="23" spans="1:13">
      <c r="A23" s="12">
        <v>14</v>
      </c>
      <c r="B23" s="5" t="s">
        <v>29</v>
      </c>
      <c r="C23" s="23">
        <v>1</v>
      </c>
      <c r="D23" s="5">
        <v>27336</v>
      </c>
      <c r="E23" s="5"/>
      <c r="F23" s="14"/>
      <c r="G23" s="23">
        <v>1</v>
      </c>
      <c r="H23" s="5">
        <v>27336</v>
      </c>
      <c r="I23" s="14">
        <f t="shared" si="0"/>
        <v>0</v>
      </c>
      <c r="J23" s="14">
        <f t="shared" si="1"/>
        <v>0</v>
      </c>
      <c r="M23" s="20"/>
    </row>
    <row r="24" spans="1:13">
      <c r="A24" s="12">
        <v>15</v>
      </c>
      <c r="B24" s="5" t="s">
        <v>30</v>
      </c>
      <c r="C24" s="23">
        <v>2</v>
      </c>
      <c r="D24" s="5">
        <v>120000</v>
      </c>
      <c r="E24" s="5"/>
      <c r="F24" s="14"/>
      <c r="G24" s="23">
        <v>2</v>
      </c>
      <c r="H24" s="5">
        <v>120000</v>
      </c>
      <c r="I24" s="14">
        <f t="shared" si="0"/>
        <v>0</v>
      </c>
      <c r="J24" s="14">
        <f t="shared" si="1"/>
        <v>0</v>
      </c>
    </row>
    <row r="25" spans="1:13">
      <c r="A25" s="12">
        <v>16</v>
      </c>
      <c r="B25" s="5" t="s">
        <v>31</v>
      </c>
      <c r="C25" s="23">
        <v>1</v>
      </c>
      <c r="D25" s="24">
        <v>17360</v>
      </c>
      <c r="E25" s="24"/>
      <c r="F25" s="14"/>
      <c r="G25" s="23">
        <v>1</v>
      </c>
      <c r="H25" s="24">
        <v>17360</v>
      </c>
      <c r="I25" s="14">
        <f t="shared" si="0"/>
        <v>0</v>
      </c>
      <c r="J25" s="14">
        <f t="shared" si="1"/>
        <v>0</v>
      </c>
    </row>
    <row r="26" spans="1:13">
      <c r="A26" s="12">
        <v>17</v>
      </c>
      <c r="B26" s="5" t="s">
        <v>13</v>
      </c>
      <c r="C26" s="23">
        <v>1</v>
      </c>
      <c r="D26" s="5">
        <v>11400</v>
      </c>
      <c r="E26" s="5"/>
      <c r="F26" s="14"/>
      <c r="G26" s="23">
        <v>1</v>
      </c>
      <c r="H26" s="5">
        <v>11400</v>
      </c>
      <c r="I26" s="14">
        <f t="shared" si="0"/>
        <v>0</v>
      </c>
      <c r="J26" s="14">
        <f t="shared" si="1"/>
        <v>0</v>
      </c>
    </row>
    <row r="27" spans="1:13">
      <c r="A27" s="12">
        <v>18</v>
      </c>
      <c r="B27" s="5" t="s">
        <v>14</v>
      </c>
      <c r="C27" s="23">
        <v>1</v>
      </c>
      <c r="D27" s="5">
        <v>57096</v>
      </c>
      <c r="E27" s="5"/>
      <c r="F27" s="14"/>
      <c r="G27" s="23">
        <v>1</v>
      </c>
      <c r="H27" s="5">
        <v>57096</v>
      </c>
      <c r="I27" s="14">
        <f t="shared" si="0"/>
        <v>0</v>
      </c>
      <c r="J27" s="14">
        <f t="shared" si="1"/>
        <v>0</v>
      </c>
    </row>
    <row r="28" spans="1:13">
      <c r="A28" s="12">
        <v>19</v>
      </c>
      <c r="B28" s="5" t="s">
        <v>15</v>
      </c>
      <c r="C28" s="23">
        <v>1</v>
      </c>
      <c r="D28" s="5">
        <v>15000</v>
      </c>
      <c r="E28" s="5"/>
      <c r="F28" s="14"/>
      <c r="G28" s="23">
        <v>1</v>
      </c>
      <c r="H28" s="5">
        <v>15000</v>
      </c>
      <c r="I28" s="14">
        <f t="shared" si="0"/>
        <v>0</v>
      </c>
      <c r="J28" s="14">
        <f t="shared" si="1"/>
        <v>0</v>
      </c>
    </row>
    <row r="29" spans="1:13">
      <c r="A29" s="12">
        <v>20</v>
      </c>
      <c r="B29" s="5" t="s">
        <v>33</v>
      </c>
      <c r="C29" s="23">
        <v>1</v>
      </c>
      <c r="D29" s="5">
        <v>50400</v>
      </c>
      <c r="E29" s="5"/>
      <c r="F29" s="25"/>
      <c r="G29" s="23">
        <v>1</v>
      </c>
      <c r="H29" s="5">
        <v>50400</v>
      </c>
      <c r="I29" s="14">
        <f t="shared" si="0"/>
        <v>0</v>
      </c>
      <c r="J29" s="14">
        <f t="shared" si="1"/>
        <v>0</v>
      </c>
    </row>
    <row r="30" spans="1:13">
      <c r="A30" s="12">
        <v>21</v>
      </c>
      <c r="B30" s="5" t="s">
        <v>17</v>
      </c>
      <c r="C30" s="23" t="s">
        <v>43</v>
      </c>
      <c r="D30" s="5">
        <v>36800</v>
      </c>
      <c r="E30" s="5"/>
      <c r="F30" s="26"/>
      <c r="G30" s="23" t="s">
        <v>43</v>
      </c>
      <c r="H30" s="5">
        <v>36800</v>
      </c>
      <c r="I30" s="14"/>
      <c r="J30" s="14">
        <f t="shared" si="1"/>
        <v>0</v>
      </c>
    </row>
    <row r="31" spans="1:13">
      <c r="A31" s="12">
        <v>22</v>
      </c>
      <c r="B31" s="5" t="s">
        <v>18</v>
      </c>
      <c r="C31" s="23">
        <v>1</v>
      </c>
      <c r="D31" s="5">
        <v>4000</v>
      </c>
      <c r="E31" s="5"/>
      <c r="F31" s="26"/>
      <c r="G31" s="23">
        <v>1</v>
      </c>
      <c r="H31" s="5">
        <v>4000</v>
      </c>
      <c r="I31" s="14">
        <f>C31+E31-G31</f>
        <v>0</v>
      </c>
      <c r="J31" s="14">
        <f>D31+F31-H31</f>
        <v>0</v>
      </c>
    </row>
    <row r="32" spans="1:13">
      <c r="A32" s="12">
        <v>23</v>
      </c>
      <c r="B32" s="5" t="s">
        <v>18</v>
      </c>
      <c r="C32" s="23">
        <v>1</v>
      </c>
      <c r="D32" s="5">
        <v>4500</v>
      </c>
      <c r="E32" s="5"/>
      <c r="F32" s="26"/>
      <c r="G32" s="23">
        <v>1</v>
      </c>
      <c r="H32" s="5">
        <v>4500</v>
      </c>
      <c r="I32" s="14">
        <f>C32+E32-G32</f>
        <v>0</v>
      </c>
      <c r="J32" s="14">
        <f>D32+F32-H32</f>
        <v>0</v>
      </c>
    </row>
    <row r="33" spans="1:10">
      <c r="A33" s="12">
        <v>24</v>
      </c>
      <c r="B33" s="5" t="s">
        <v>19</v>
      </c>
      <c r="C33" s="23">
        <v>1</v>
      </c>
      <c r="D33" s="5">
        <v>144000</v>
      </c>
      <c r="E33" s="5"/>
      <c r="F33" s="26"/>
      <c r="G33" s="23">
        <v>1</v>
      </c>
      <c r="H33" s="5">
        <v>144000</v>
      </c>
      <c r="I33" s="14">
        <f t="shared" si="0"/>
        <v>0</v>
      </c>
      <c r="J33" s="14">
        <f t="shared" si="1"/>
        <v>0</v>
      </c>
    </row>
    <row r="34" spans="1:10">
      <c r="A34" s="12">
        <v>25</v>
      </c>
      <c r="B34" s="5" t="s">
        <v>21</v>
      </c>
      <c r="C34" s="27" t="s">
        <v>44</v>
      </c>
      <c r="D34" s="5">
        <v>9600</v>
      </c>
      <c r="E34" s="5"/>
      <c r="F34" s="26"/>
      <c r="G34" s="27" t="s">
        <v>44</v>
      </c>
      <c r="H34" s="5">
        <v>9600</v>
      </c>
      <c r="I34" s="14"/>
      <c r="J34" s="14">
        <f t="shared" si="1"/>
        <v>0</v>
      </c>
    </row>
    <row r="35" spans="1:10">
      <c r="A35" s="12">
        <v>26</v>
      </c>
      <c r="B35" s="5" t="s">
        <v>35</v>
      </c>
      <c r="C35" s="23">
        <v>3</v>
      </c>
      <c r="D35" s="28">
        <v>61200</v>
      </c>
      <c r="E35" s="28"/>
      <c r="F35" s="26"/>
      <c r="G35" s="26"/>
      <c r="H35" s="26"/>
      <c r="I35" s="14">
        <f t="shared" si="0"/>
        <v>3</v>
      </c>
      <c r="J35" s="14">
        <f t="shared" si="1"/>
        <v>61200</v>
      </c>
    </row>
    <row r="36" spans="1:10">
      <c r="A36" s="12">
        <v>27</v>
      </c>
      <c r="B36" s="5" t="s">
        <v>37</v>
      </c>
      <c r="C36" s="23"/>
      <c r="D36" s="5"/>
      <c r="E36" s="5">
        <v>1</v>
      </c>
      <c r="F36" s="5">
        <v>81900</v>
      </c>
      <c r="G36" s="5"/>
      <c r="H36" s="26"/>
      <c r="I36" s="14">
        <f>C36+E36-G36</f>
        <v>1</v>
      </c>
      <c r="J36" s="14">
        <f t="shared" si="1"/>
        <v>81900</v>
      </c>
    </row>
    <row r="37" spans="1:10">
      <c r="A37" s="12">
        <v>28</v>
      </c>
      <c r="B37" s="5" t="s">
        <v>78</v>
      </c>
      <c r="C37" s="23"/>
      <c r="D37" s="5"/>
      <c r="E37" s="5">
        <v>4</v>
      </c>
      <c r="F37" s="5">
        <v>98280</v>
      </c>
      <c r="G37" s="5"/>
      <c r="H37" s="26"/>
      <c r="I37" s="14">
        <f t="shared" si="0"/>
        <v>4</v>
      </c>
      <c r="J37" s="14">
        <f t="shared" si="1"/>
        <v>98280</v>
      </c>
    </row>
    <row r="38" spans="1:10">
      <c r="A38" s="12">
        <v>29</v>
      </c>
      <c r="B38" s="5" t="s">
        <v>79</v>
      </c>
      <c r="C38" s="23"/>
      <c r="D38" s="5"/>
      <c r="E38" s="5">
        <v>4</v>
      </c>
      <c r="F38" s="5">
        <v>70560</v>
      </c>
      <c r="G38" s="5"/>
      <c r="H38" s="26"/>
      <c r="I38" s="14">
        <f t="shared" si="0"/>
        <v>4</v>
      </c>
      <c r="J38" s="14">
        <f t="shared" si="1"/>
        <v>70560</v>
      </c>
    </row>
    <row r="39" spans="1:10">
      <c r="A39" s="12">
        <v>30</v>
      </c>
      <c r="B39" s="5" t="s">
        <v>80</v>
      </c>
      <c r="C39" s="29"/>
      <c r="D39" s="30"/>
      <c r="E39" s="30">
        <v>4</v>
      </c>
      <c r="F39" s="30">
        <v>253960</v>
      </c>
      <c r="G39" s="30"/>
      <c r="H39" s="26"/>
      <c r="I39" s="14">
        <f t="shared" si="0"/>
        <v>4</v>
      </c>
      <c r="J39" s="14">
        <f t="shared" si="1"/>
        <v>253960</v>
      </c>
    </row>
    <row r="40" spans="1:10">
      <c r="A40" s="12">
        <v>31</v>
      </c>
      <c r="B40" s="5" t="s">
        <v>81</v>
      </c>
      <c r="C40" s="29"/>
      <c r="D40" s="30"/>
      <c r="E40" s="30">
        <v>1</v>
      </c>
      <c r="F40" s="30">
        <v>29000</v>
      </c>
      <c r="G40" s="30"/>
      <c r="H40" s="26"/>
      <c r="I40" s="14">
        <f t="shared" si="0"/>
        <v>1</v>
      </c>
      <c r="J40" s="14">
        <f t="shared" si="1"/>
        <v>29000</v>
      </c>
    </row>
    <row r="41" spans="1:10">
      <c r="A41" s="12">
        <v>32</v>
      </c>
      <c r="B41" s="5" t="s">
        <v>82</v>
      </c>
      <c r="C41" s="23"/>
      <c r="D41" s="31"/>
      <c r="E41" s="5">
        <v>4</v>
      </c>
      <c r="F41" s="31">
        <v>7160</v>
      </c>
      <c r="G41" s="31"/>
      <c r="H41" s="26"/>
      <c r="I41" s="14">
        <f t="shared" si="0"/>
        <v>4</v>
      </c>
      <c r="J41" s="14">
        <f t="shared" si="1"/>
        <v>7160</v>
      </c>
    </row>
    <row r="42" spans="1:10">
      <c r="A42" s="12">
        <v>33</v>
      </c>
      <c r="B42" s="5" t="s">
        <v>83</v>
      </c>
      <c r="C42" s="32"/>
      <c r="D42" s="33"/>
      <c r="E42" s="34">
        <v>1</v>
      </c>
      <c r="F42" s="33">
        <v>5800</v>
      </c>
      <c r="G42" s="33"/>
      <c r="H42" s="26"/>
      <c r="I42" s="14">
        <f t="shared" si="0"/>
        <v>1</v>
      </c>
      <c r="J42" s="14">
        <f t="shared" si="1"/>
        <v>5800</v>
      </c>
    </row>
    <row r="43" spans="1:10">
      <c r="A43" s="26"/>
      <c r="B43" s="35" t="s">
        <v>40</v>
      </c>
      <c r="C43" s="36"/>
      <c r="D43" s="37">
        <f>SUM(D10:D42)</f>
        <v>1563322</v>
      </c>
      <c r="E43" s="37"/>
      <c r="F43" s="37">
        <f t="shared" ref="F43:J43" si="2">SUM(F10:F42)</f>
        <v>842021</v>
      </c>
      <c r="G43" s="37">
        <f t="shared" si="2"/>
        <v>23</v>
      </c>
      <c r="H43" s="37">
        <f t="shared" si="2"/>
        <v>1285042</v>
      </c>
      <c r="I43" s="37"/>
      <c r="J43" s="37">
        <f t="shared" si="2"/>
        <v>1120301</v>
      </c>
    </row>
    <row r="47" spans="1:10">
      <c r="A47" s="6" t="s">
        <v>71</v>
      </c>
      <c r="G47" s="6" t="s">
        <v>73</v>
      </c>
    </row>
    <row r="48" spans="1:10">
      <c r="A48" s="6" t="s">
        <v>72</v>
      </c>
      <c r="G48" s="6" t="s">
        <v>74</v>
      </c>
    </row>
  </sheetData>
  <mergeCells count="7">
    <mergeCell ref="G8:H8"/>
    <mergeCell ref="I8:J8"/>
    <mergeCell ref="C8:D8"/>
    <mergeCell ref="B5:J5"/>
    <mergeCell ref="A8:A9"/>
    <mergeCell ref="B8:B9"/>
    <mergeCell ref="E8:F8"/>
  </mergeCells>
  <pageMargins left="0.7" right="0.7" top="0.75" bottom="0.75" header="0.3" footer="0.3"/>
  <pageSetup paperSize="9" scale="9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9"/>
  <sheetViews>
    <sheetView topLeftCell="A31" workbookViewId="0">
      <selection activeCell="H11" sqref="H11"/>
    </sheetView>
  </sheetViews>
  <sheetFormatPr defaultRowHeight="15"/>
  <cols>
    <col min="3" max="3" width="34.85546875" customWidth="1"/>
    <col min="4" max="4" width="27.7109375" customWidth="1"/>
  </cols>
  <sheetData>
    <row r="1" spans="1:5" ht="18">
      <c r="A1" s="57"/>
      <c r="B1" s="58"/>
      <c r="C1" s="59"/>
      <c r="D1" s="57"/>
      <c r="E1" s="57"/>
    </row>
    <row r="2" spans="1:5">
      <c r="A2" s="57"/>
      <c r="B2" s="57"/>
      <c r="C2" s="59"/>
      <c r="D2" s="57"/>
      <c r="E2" s="57"/>
    </row>
    <row r="3" spans="1:5">
      <c r="B3" s="81"/>
      <c r="D3" s="1" t="s">
        <v>102</v>
      </c>
    </row>
    <row r="4" spans="1:5">
      <c r="D4" s="82" t="s">
        <v>103</v>
      </c>
    </row>
    <row r="5" spans="1:5">
      <c r="A5" s="65"/>
      <c r="B5" s="65"/>
      <c r="C5" s="83" t="s">
        <v>104</v>
      </c>
      <c r="D5" s="83" t="s">
        <v>105</v>
      </c>
    </row>
    <row r="6" spans="1:5">
      <c r="A6" s="65">
        <v>1</v>
      </c>
      <c r="B6" s="83" t="s">
        <v>106</v>
      </c>
      <c r="C6" s="4" t="s">
        <v>107</v>
      </c>
      <c r="D6" s="4"/>
    </row>
    <row r="7" spans="1:5">
      <c r="A7" s="65">
        <v>2</v>
      </c>
      <c r="B7" s="83" t="s">
        <v>106</v>
      </c>
      <c r="C7" s="4" t="s">
        <v>108</v>
      </c>
      <c r="D7" s="65"/>
    </row>
    <row r="8" spans="1:5">
      <c r="A8" s="65">
        <v>3</v>
      </c>
      <c r="B8" s="83" t="s">
        <v>106</v>
      </c>
      <c r="C8" s="4" t="s">
        <v>109</v>
      </c>
      <c r="D8" s="65"/>
    </row>
    <row r="9" spans="1:5">
      <c r="A9" s="65">
        <v>4</v>
      </c>
      <c r="B9" s="83" t="s">
        <v>106</v>
      </c>
      <c r="C9" s="4" t="s">
        <v>110</v>
      </c>
      <c r="D9" s="65"/>
    </row>
    <row r="10" spans="1:5">
      <c r="A10" s="65">
        <v>5</v>
      </c>
      <c r="B10" s="83" t="s">
        <v>106</v>
      </c>
      <c r="C10" s="4" t="s">
        <v>111</v>
      </c>
      <c r="D10" s="65"/>
    </row>
    <row r="11" spans="1:5">
      <c r="A11" s="65">
        <v>6</v>
      </c>
      <c r="B11" s="83" t="s">
        <v>106</v>
      </c>
      <c r="C11" s="4" t="s">
        <v>112</v>
      </c>
      <c r="D11" s="65"/>
    </row>
    <row r="12" spans="1:5">
      <c r="A12" s="65">
        <v>7</v>
      </c>
      <c r="B12" s="83" t="s">
        <v>106</v>
      </c>
      <c r="C12" s="4" t="s">
        <v>113</v>
      </c>
      <c r="D12" s="65"/>
    </row>
    <row r="13" spans="1:5">
      <c r="A13" s="65">
        <v>8</v>
      </c>
      <c r="B13" s="83" t="s">
        <v>106</v>
      </c>
      <c r="C13" s="4" t="s">
        <v>114</v>
      </c>
      <c r="D13" s="65"/>
    </row>
    <row r="14" spans="1:5">
      <c r="A14" s="83" t="s">
        <v>115</v>
      </c>
      <c r="B14" s="83"/>
      <c r="C14" s="83" t="s">
        <v>116</v>
      </c>
      <c r="D14" s="83"/>
    </row>
    <row r="15" spans="1:5">
      <c r="A15" s="65">
        <v>9</v>
      </c>
      <c r="B15" s="83" t="s">
        <v>117</v>
      </c>
      <c r="C15" s="4" t="s">
        <v>118</v>
      </c>
      <c r="D15" s="65"/>
    </row>
    <row r="16" spans="1:5">
      <c r="A16" s="65">
        <v>10</v>
      </c>
      <c r="B16" s="83" t="s">
        <v>117</v>
      </c>
      <c r="C16" s="4" t="s">
        <v>119</v>
      </c>
      <c r="D16" s="4"/>
    </row>
    <row r="17" spans="1:4">
      <c r="A17" s="65">
        <v>11</v>
      </c>
      <c r="B17" s="83" t="s">
        <v>117</v>
      </c>
      <c r="C17" s="4" t="s">
        <v>120</v>
      </c>
      <c r="D17" s="65"/>
    </row>
    <row r="18" spans="1:4">
      <c r="A18" s="83" t="s">
        <v>121</v>
      </c>
      <c r="B18" s="83"/>
      <c r="C18" s="83" t="s">
        <v>122</v>
      </c>
      <c r="D18" s="83"/>
    </row>
    <row r="19" spans="1:4">
      <c r="A19" s="65">
        <v>12</v>
      </c>
      <c r="B19" s="83" t="s">
        <v>123</v>
      </c>
      <c r="C19" s="4" t="s">
        <v>124</v>
      </c>
      <c r="D19" s="65"/>
    </row>
    <row r="20" spans="1:4">
      <c r="A20" s="65">
        <v>13</v>
      </c>
      <c r="B20" s="83" t="s">
        <v>123</v>
      </c>
      <c r="C20" s="83" t="s">
        <v>125</v>
      </c>
      <c r="D20" s="65"/>
    </row>
    <row r="21" spans="1:4">
      <c r="A21" s="65">
        <v>14</v>
      </c>
      <c r="B21" s="83" t="s">
        <v>123</v>
      </c>
      <c r="C21" s="4" t="s">
        <v>126</v>
      </c>
      <c r="D21" s="65"/>
    </row>
    <row r="22" spans="1:4">
      <c r="A22" s="65">
        <v>15</v>
      </c>
      <c r="B22" s="83" t="s">
        <v>123</v>
      </c>
      <c r="C22" s="4" t="s">
        <v>127</v>
      </c>
      <c r="D22" s="65"/>
    </row>
    <row r="23" spans="1:4">
      <c r="A23" s="65">
        <v>16</v>
      </c>
      <c r="B23" s="83" t="s">
        <v>123</v>
      </c>
      <c r="C23" s="4" t="s">
        <v>128</v>
      </c>
      <c r="D23" s="65"/>
    </row>
    <row r="24" spans="1:4">
      <c r="A24" s="65">
        <v>17</v>
      </c>
      <c r="B24" s="83" t="s">
        <v>123</v>
      </c>
      <c r="C24" s="4" t="s">
        <v>129</v>
      </c>
      <c r="D24" s="65"/>
    </row>
    <row r="25" spans="1:4">
      <c r="A25" s="65">
        <v>18</v>
      </c>
      <c r="B25" s="83" t="s">
        <v>123</v>
      </c>
      <c r="C25" s="4" t="s">
        <v>130</v>
      </c>
      <c r="D25" s="65"/>
    </row>
    <row r="26" spans="1:4">
      <c r="A26" s="65">
        <v>19</v>
      </c>
      <c r="B26" s="83" t="s">
        <v>123</v>
      </c>
      <c r="C26" s="4" t="s">
        <v>131</v>
      </c>
      <c r="D26" s="65"/>
    </row>
    <row r="27" spans="1:4">
      <c r="A27" s="83" t="s">
        <v>132</v>
      </c>
      <c r="B27" s="83"/>
      <c r="C27" s="83" t="s">
        <v>133</v>
      </c>
      <c r="D27" s="65"/>
    </row>
    <row r="28" spans="1:4">
      <c r="A28" s="65">
        <v>20</v>
      </c>
      <c r="B28" s="83" t="s">
        <v>134</v>
      </c>
      <c r="C28" s="4" t="s">
        <v>135</v>
      </c>
      <c r="D28" s="65"/>
    </row>
    <row r="29" spans="1:4">
      <c r="A29" s="65">
        <v>21</v>
      </c>
      <c r="B29" s="83" t="s">
        <v>134</v>
      </c>
      <c r="C29" s="4" t="s">
        <v>136</v>
      </c>
      <c r="D29" s="4"/>
    </row>
    <row r="30" spans="1:4">
      <c r="A30" s="65">
        <v>22</v>
      </c>
      <c r="B30" s="83" t="s">
        <v>134</v>
      </c>
      <c r="C30" s="4" t="s">
        <v>137</v>
      </c>
      <c r="D30" s="4"/>
    </row>
    <row r="31" spans="1:4">
      <c r="A31" s="65">
        <v>23</v>
      </c>
      <c r="B31" s="83" t="s">
        <v>134</v>
      </c>
      <c r="C31" s="4" t="s">
        <v>138</v>
      </c>
      <c r="D31" s="65"/>
    </row>
    <row r="32" spans="1:4">
      <c r="A32" s="83" t="s">
        <v>139</v>
      </c>
      <c r="B32" s="83"/>
      <c r="C32" s="83" t="s">
        <v>140</v>
      </c>
      <c r="D32" s="65"/>
    </row>
    <row r="33" spans="1:4">
      <c r="A33" s="65">
        <v>24</v>
      </c>
      <c r="B33" s="83" t="s">
        <v>141</v>
      </c>
      <c r="C33" s="4" t="s">
        <v>142</v>
      </c>
      <c r="D33" s="84">
        <v>919592</v>
      </c>
    </row>
    <row r="34" spans="1:4">
      <c r="A34" s="65">
        <v>25</v>
      </c>
      <c r="B34" s="83" t="s">
        <v>141</v>
      </c>
      <c r="C34" s="4" t="s">
        <v>143</v>
      </c>
      <c r="D34" s="65"/>
    </row>
    <row r="35" spans="1:4">
      <c r="A35" s="65">
        <v>26</v>
      </c>
      <c r="B35" s="83" t="s">
        <v>141</v>
      </c>
      <c r="C35" s="4" t="s">
        <v>144</v>
      </c>
      <c r="D35" s="65"/>
    </row>
    <row r="36" spans="1:4">
      <c r="A36" s="65">
        <v>27</v>
      </c>
      <c r="B36" s="83" t="s">
        <v>141</v>
      </c>
      <c r="C36" s="4" t="s">
        <v>145</v>
      </c>
      <c r="D36" s="65"/>
    </row>
    <row r="37" spans="1:4">
      <c r="A37" s="65">
        <v>28</v>
      </c>
      <c r="B37" s="83" t="s">
        <v>141</v>
      </c>
      <c r="C37" s="4" t="s">
        <v>146</v>
      </c>
      <c r="D37" s="4"/>
    </row>
    <row r="38" spans="1:4">
      <c r="A38" s="65">
        <v>29</v>
      </c>
      <c r="B38" s="83" t="s">
        <v>141</v>
      </c>
      <c r="C38" s="85" t="s">
        <v>147</v>
      </c>
      <c r="D38" s="65"/>
    </row>
    <row r="39" spans="1:4">
      <c r="A39" s="65">
        <v>30</v>
      </c>
      <c r="B39" s="83" t="s">
        <v>141</v>
      </c>
      <c r="C39" s="4" t="s">
        <v>148</v>
      </c>
      <c r="D39" s="65"/>
    </row>
    <row r="40" spans="1:4">
      <c r="A40" s="65">
        <v>31</v>
      </c>
      <c r="B40" s="83" t="s">
        <v>141</v>
      </c>
      <c r="C40" s="4" t="s">
        <v>149</v>
      </c>
      <c r="D40" s="65"/>
    </row>
    <row r="41" spans="1:4">
      <c r="A41" s="65">
        <v>32</v>
      </c>
      <c r="B41" s="83" t="s">
        <v>141</v>
      </c>
      <c r="C41" s="4" t="s">
        <v>150</v>
      </c>
      <c r="D41" s="65"/>
    </row>
    <row r="42" spans="1:4">
      <c r="A42" s="65">
        <v>33</v>
      </c>
      <c r="B42" s="83" t="s">
        <v>141</v>
      </c>
      <c r="C42" s="4" t="s">
        <v>151</v>
      </c>
      <c r="D42" s="65"/>
    </row>
    <row r="43" spans="1:4">
      <c r="A43" s="86">
        <v>34</v>
      </c>
      <c r="B43" s="83" t="s">
        <v>141</v>
      </c>
      <c r="C43" s="4" t="s">
        <v>152</v>
      </c>
      <c r="D43" s="65"/>
    </row>
    <row r="44" spans="1:4">
      <c r="A44" s="83" t="s">
        <v>153</v>
      </c>
      <c r="B44" s="65"/>
      <c r="C44" s="83" t="s">
        <v>154</v>
      </c>
      <c r="D44" s="87"/>
    </row>
    <row r="45" spans="1:4">
      <c r="A45" s="65"/>
      <c r="B45" s="65"/>
      <c r="C45" s="83" t="s">
        <v>155</v>
      </c>
      <c r="D45" s="87"/>
    </row>
    <row r="48" spans="1:4">
      <c r="B48" s="88" t="s">
        <v>164</v>
      </c>
      <c r="C48" s="67"/>
      <c r="D48" s="83" t="s">
        <v>156</v>
      </c>
    </row>
    <row r="49" spans="2:5">
      <c r="B49" s="89"/>
      <c r="C49" s="90"/>
      <c r="D49" s="90"/>
    </row>
    <row r="50" spans="2:5">
      <c r="B50" s="91" t="s">
        <v>157</v>
      </c>
      <c r="C50" s="91"/>
      <c r="D50" s="65"/>
    </row>
    <row r="51" spans="2:5">
      <c r="B51" s="65" t="s">
        <v>158</v>
      </c>
      <c r="C51" s="65"/>
      <c r="D51" s="65">
        <v>2</v>
      </c>
    </row>
    <row r="52" spans="2:5">
      <c r="B52" s="65" t="s">
        <v>159</v>
      </c>
      <c r="C52" s="65"/>
      <c r="D52" s="65">
        <v>1</v>
      </c>
    </row>
    <row r="53" spans="2:5">
      <c r="B53" s="65" t="s">
        <v>160</v>
      </c>
      <c r="C53" s="65"/>
      <c r="D53" s="65"/>
    </row>
    <row r="54" spans="2:5">
      <c r="B54" s="92" t="s">
        <v>161</v>
      </c>
      <c r="C54" s="67"/>
      <c r="D54" s="65">
        <v>4</v>
      </c>
    </row>
    <row r="55" spans="2:5">
      <c r="B55" s="93"/>
      <c r="C55" s="94" t="s">
        <v>162</v>
      </c>
      <c r="D55" s="94">
        <f>SUM(D51:D54)</f>
        <v>7</v>
      </c>
    </row>
    <row r="57" spans="2:5">
      <c r="E57" s="80" t="s">
        <v>73</v>
      </c>
    </row>
    <row r="58" spans="2:5">
      <c r="D58" s="253" t="s">
        <v>74</v>
      </c>
      <c r="E58" s="253"/>
    </row>
    <row r="59" spans="2:5">
      <c r="B59" s="1" t="s">
        <v>163</v>
      </c>
    </row>
  </sheetData>
  <mergeCells count="1">
    <mergeCell ref="D58:E58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78"/>
  <sheetViews>
    <sheetView topLeftCell="A40" workbookViewId="0">
      <selection activeCell="N66" sqref="N66"/>
    </sheetView>
  </sheetViews>
  <sheetFormatPr defaultRowHeight="15"/>
  <cols>
    <col min="1" max="1" width="5.85546875" style="115" customWidth="1"/>
    <col min="2" max="5" width="9.140625" style="115"/>
    <col min="6" max="6" width="12.42578125" style="115" customWidth="1"/>
    <col min="7" max="8" width="9.140625" style="115"/>
    <col min="9" max="9" width="8.7109375" style="115" customWidth="1"/>
    <col min="10" max="10" width="6.7109375" style="115" customWidth="1"/>
    <col min="11" max="16384" width="9.140625" style="115"/>
  </cols>
  <sheetData>
    <row r="1" spans="1:15">
      <c r="A1" s="162"/>
      <c r="B1" s="81"/>
      <c r="C1" s="163"/>
      <c r="D1" s="163"/>
      <c r="E1" s="162"/>
      <c r="F1" s="162"/>
      <c r="G1" s="162"/>
      <c r="H1" s="162"/>
      <c r="I1" s="162"/>
      <c r="J1" s="162"/>
    </row>
    <row r="2" spans="1:15">
      <c r="A2" s="162"/>
      <c r="B2" s="81"/>
      <c r="C2" s="163"/>
      <c r="D2" s="163"/>
      <c r="E2" s="162"/>
      <c r="F2" s="162"/>
      <c r="G2" s="162"/>
      <c r="H2" s="162"/>
      <c r="I2" s="162"/>
      <c r="J2" s="162"/>
    </row>
    <row r="3" spans="1:15">
      <c r="A3" s="162"/>
      <c r="B3" s="1"/>
      <c r="C3" s="162"/>
      <c r="D3" s="162"/>
      <c r="E3" s="162"/>
      <c r="F3" s="162"/>
      <c r="G3" s="162"/>
      <c r="H3" s="1" t="s">
        <v>272</v>
      </c>
    </row>
    <row r="4" spans="1:15">
      <c r="A4" s="162"/>
      <c r="B4" s="1"/>
      <c r="C4" s="162"/>
      <c r="D4" s="162"/>
      <c r="E4" s="162"/>
      <c r="F4" s="162"/>
      <c r="G4" s="162"/>
      <c r="H4" s="162"/>
      <c r="I4" s="162" t="s">
        <v>371</v>
      </c>
      <c r="J4" s="162"/>
    </row>
    <row r="5" spans="1:15">
      <c r="A5" s="164"/>
      <c r="B5" s="164"/>
      <c r="C5" s="164"/>
      <c r="D5" s="164"/>
      <c r="E5" s="164"/>
      <c r="F5" s="164"/>
      <c r="G5" s="164"/>
      <c r="H5" s="164"/>
      <c r="I5" s="165"/>
      <c r="J5" s="165"/>
      <c r="K5" s="153"/>
      <c r="L5" s="153"/>
      <c r="M5" s="153"/>
      <c r="N5" s="153"/>
      <c r="O5" s="153"/>
    </row>
    <row r="6" spans="1:15" ht="15.75">
      <c r="A6" s="291" t="s">
        <v>273</v>
      </c>
      <c r="B6" s="291"/>
      <c r="C6" s="291"/>
      <c r="D6" s="291"/>
      <c r="E6" s="291"/>
      <c r="F6" s="291"/>
      <c r="G6" s="291"/>
      <c r="H6" s="291"/>
      <c r="I6" s="291"/>
      <c r="J6" s="237"/>
      <c r="K6" s="166"/>
      <c r="L6" s="166"/>
      <c r="M6" s="166"/>
      <c r="N6" s="166"/>
      <c r="O6" s="166"/>
    </row>
    <row r="7" spans="1:15" ht="33.75" thickBot="1">
      <c r="A7" s="236"/>
      <c r="B7" s="292" t="s">
        <v>274</v>
      </c>
      <c r="C7" s="292"/>
      <c r="D7" s="292"/>
      <c r="E7" s="292"/>
      <c r="F7" s="293"/>
      <c r="G7" s="167" t="s">
        <v>275</v>
      </c>
      <c r="H7" s="167" t="s">
        <v>276</v>
      </c>
      <c r="I7" s="168" t="s">
        <v>362</v>
      </c>
      <c r="J7" s="168" t="s">
        <v>277</v>
      </c>
    </row>
    <row r="8" spans="1:15">
      <c r="A8" s="169">
        <v>1</v>
      </c>
      <c r="B8" s="294" t="s">
        <v>278</v>
      </c>
      <c r="C8" s="295"/>
      <c r="D8" s="295"/>
      <c r="E8" s="295"/>
      <c r="F8" s="295"/>
      <c r="G8" s="170">
        <v>70</v>
      </c>
      <c r="H8" s="170">
        <v>11100</v>
      </c>
      <c r="I8" s="235">
        <f>I10</f>
        <v>264</v>
      </c>
      <c r="J8" s="235">
        <f>J10</f>
        <v>224</v>
      </c>
    </row>
    <row r="9" spans="1:15" ht="26.25">
      <c r="A9" s="171" t="s">
        <v>279</v>
      </c>
      <c r="B9" s="284" t="s">
        <v>280</v>
      </c>
      <c r="C9" s="284"/>
      <c r="D9" s="284"/>
      <c r="E9" s="284"/>
      <c r="F9" s="285"/>
      <c r="G9" s="172" t="s">
        <v>281</v>
      </c>
      <c r="H9" s="172">
        <v>11101</v>
      </c>
      <c r="I9" s="173"/>
      <c r="J9" s="173"/>
    </row>
    <row r="10" spans="1:15">
      <c r="A10" s="174" t="s">
        <v>282</v>
      </c>
      <c r="B10" s="284" t="s">
        <v>283</v>
      </c>
      <c r="C10" s="284"/>
      <c r="D10" s="284"/>
      <c r="E10" s="284"/>
      <c r="F10" s="285"/>
      <c r="G10" s="172">
        <v>704</v>
      </c>
      <c r="H10" s="172">
        <v>11102</v>
      </c>
      <c r="I10" s="238">
        <v>264</v>
      </c>
      <c r="J10" s="238">
        <v>224</v>
      </c>
    </row>
    <row r="11" spans="1:15">
      <c r="A11" s="174" t="s">
        <v>284</v>
      </c>
      <c r="B11" s="284" t="s">
        <v>285</v>
      </c>
      <c r="C11" s="284"/>
      <c r="D11" s="284"/>
      <c r="E11" s="284"/>
      <c r="F11" s="285"/>
      <c r="G11" s="175">
        <v>705</v>
      </c>
      <c r="H11" s="172">
        <v>11103</v>
      </c>
      <c r="I11" s="173"/>
      <c r="J11" s="173"/>
    </row>
    <row r="12" spans="1:15">
      <c r="A12" s="176">
        <v>2</v>
      </c>
      <c r="B12" s="282" t="s">
        <v>286</v>
      </c>
      <c r="C12" s="282"/>
      <c r="D12" s="282"/>
      <c r="E12" s="282"/>
      <c r="F12" s="283"/>
      <c r="G12" s="177">
        <v>708</v>
      </c>
      <c r="H12" s="178">
        <v>11104</v>
      </c>
      <c r="I12" s="179">
        <f>I13+I14+I15</f>
        <v>655</v>
      </c>
      <c r="J12" s="179">
        <f>J13+J14+J15</f>
        <v>704</v>
      </c>
    </row>
    <row r="13" spans="1:15">
      <c r="A13" s="180" t="s">
        <v>279</v>
      </c>
      <c r="B13" s="284" t="s">
        <v>287</v>
      </c>
      <c r="C13" s="284"/>
      <c r="D13" s="284"/>
      <c r="E13" s="284"/>
      <c r="F13" s="285"/>
      <c r="G13" s="172">
        <v>7081</v>
      </c>
      <c r="H13" s="181">
        <v>111041</v>
      </c>
      <c r="I13" s="173"/>
      <c r="J13" s="173"/>
    </row>
    <row r="14" spans="1:15">
      <c r="A14" s="180" t="s">
        <v>288</v>
      </c>
      <c r="B14" s="284" t="s">
        <v>289</v>
      </c>
      <c r="C14" s="284"/>
      <c r="D14" s="284"/>
      <c r="E14" s="284"/>
      <c r="F14" s="285"/>
      <c r="G14" s="172">
        <v>7082</v>
      </c>
      <c r="H14" s="181">
        <v>111042</v>
      </c>
      <c r="I14" s="238">
        <v>655</v>
      </c>
      <c r="J14" s="238">
        <v>704</v>
      </c>
    </row>
    <row r="15" spans="1:15">
      <c r="A15" s="180" t="s">
        <v>290</v>
      </c>
      <c r="B15" s="284" t="s">
        <v>291</v>
      </c>
      <c r="C15" s="284"/>
      <c r="D15" s="284"/>
      <c r="E15" s="284"/>
      <c r="F15" s="285"/>
      <c r="G15" s="172">
        <v>7083</v>
      </c>
      <c r="H15" s="181">
        <v>111043</v>
      </c>
      <c r="I15" s="173"/>
      <c r="J15" s="173"/>
    </row>
    <row r="16" spans="1:15" ht="31.5" customHeight="1">
      <c r="A16" s="182">
        <v>3</v>
      </c>
      <c r="B16" s="282" t="s">
        <v>292</v>
      </c>
      <c r="C16" s="282"/>
      <c r="D16" s="282"/>
      <c r="E16" s="282"/>
      <c r="F16" s="283"/>
      <c r="G16" s="177">
        <v>71</v>
      </c>
      <c r="H16" s="178">
        <v>11201</v>
      </c>
      <c r="I16" s="173"/>
      <c r="J16" s="173"/>
    </row>
    <row r="17" spans="1:10">
      <c r="A17" s="183"/>
      <c r="B17" s="286" t="s">
        <v>293</v>
      </c>
      <c r="C17" s="286"/>
      <c r="D17" s="286"/>
      <c r="E17" s="286"/>
      <c r="F17" s="287"/>
      <c r="G17" s="184"/>
      <c r="H17" s="172">
        <v>112011</v>
      </c>
      <c r="I17" s="173"/>
      <c r="J17" s="173"/>
    </row>
    <row r="18" spans="1:10">
      <c r="A18" s="183"/>
      <c r="B18" s="286" t="s">
        <v>294</v>
      </c>
      <c r="C18" s="286"/>
      <c r="D18" s="286"/>
      <c r="E18" s="286"/>
      <c r="F18" s="287"/>
      <c r="G18" s="184"/>
      <c r="H18" s="172">
        <v>112012</v>
      </c>
      <c r="I18" s="173"/>
      <c r="J18" s="173"/>
    </row>
    <row r="19" spans="1:10" ht="30" customHeight="1">
      <c r="A19" s="185">
        <v>4</v>
      </c>
      <c r="B19" s="282" t="s">
        <v>295</v>
      </c>
      <c r="C19" s="282"/>
      <c r="D19" s="282"/>
      <c r="E19" s="282"/>
      <c r="F19" s="283"/>
      <c r="G19" s="186">
        <v>72</v>
      </c>
      <c r="H19" s="187">
        <v>11300</v>
      </c>
      <c r="I19" s="173"/>
      <c r="J19" s="173"/>
    </row>
    <row r="20" spans="1:10">
      <c r="A20" s="174"/>
      <c r="B20" s="288" t="s">
        <v>296</v>
      </c>
      <c r="C20" s="289"/>
      <c r="D20" s="289"/>
      <c r="E20" s="289"/>
      <c r="F20" s="289"/>
      <c r="G20" s="83"/>
      <c r="H20" s="188">
        <v>11301</v>
      </c>
      <c r="I20" s="173"/>
      <c r="J20" s="173"/>
    </row>
    <row r="21" spans="1:10">
      <c r="A21" s="189">
        <v>5</v>
      </c>
      <c r="B21" s="283" t="s">
        <v>297</v>
      </c>
      <c r="C21" s="290"/>
      <c r="D21" s="290"/>
      <c r="E21" s="290"/>
      <c r="F21" s="290"/>
      <c r="G21" s="190">
        <v>73</v>
      </c>
      <c r="H21" s="190">
        <v>11400</v>
      </c>
      <c r="I21" s="173"/>
      <c r="J21" s="173"/>
    </row>
    <row r="22" spans="1:10">
      <c r="A22" s="191">
        <v>6</v>
      </c>
      <c r="B22" s="283" t="s">
        <v>298</v>
      </c>
      <c r="C22" s="290"/>
      <c r="D22" s="290"/>
      <c r="E22" s="290"/>
      <c r="F22" s="290"/>
      <c r="G22" s="190">
        <v>75</v>
      </c>
      <c r="H22" s="192">
        <v>11500</v>
      </c>
      <c r="I22" s="193"/>
      <c r="J22" s="193"/>
    </row>
    <row r="23" spans="1:10">
      <c r="A23" s="189">
        <v>7</v>
      </c>
      <c r="B23" s="282" t="s">
        <v>299</v>
      </c>
      <c r="C23" s="282"/>
      <c r="D23" s="282"/>
      <c r="E23" s="282"/>
      <c r="F23" s="283"/>
      <c r="G23" s="177">
        <v>77</v>
      </c>
      <c r="H23" s="177">
        <v>11600</v>
      </c>
      <c r="I23" s="173"/>
      <c r="J23" s="173"/>
    </row>
    <row r="24" spans="1:10" ht="15.75" thickBot="1">
      <c r="A24" s="194" t="s">
        <v>300</v>
      </c>
      <c r="B24" s="274" t="s">
        <v>301</v>
      </c>
      <c r="C24" s="274"/>
      <c r="D24" s="274"/>
      <c r="E24" s="274"/>
      <c r="F24" s="274"/>
      <c r="G24" s="195"/>
      <c r="H24" s="195">
        <v>11800</v>
      </c>
      <c r="I24" s="196">
        <f>I8+I12</f>
        <v>919</v>
      </c>
      <c r="J24" s="196">
        <f>J8+J12</f>
        <v>928</v>
      </c>
    </row>
    <row r="25" spans="1:10">
      <c r="A25" s="197"/>
      <c r="B25" s="198"/>
      <c r="C25" s="198"/>
      <c r="D25" s="198"/>
      <c r="E25" s="198"/>
      <c r="F25" s="198"/>
      <c r="G25" s="198"/>
      <c r="H25" s="198"/>
      <c r="I25" s="199"/>
      <c r="J25" s="199"/>
    </row>
    <row r="26" spans="1:10">
      <c r="A26" s="197"/>
      <c r="B26" s="198"/>
      <c r="C26" s="198"/>
      <c r="D26" s="198"/>
      <c r="E26" s="198"/>
      <c r="F26" s="198"/>
      <c r="G26" s="198"/>
      <c r="H26" s="198"/>
      <c r="I26" s="199"/>
      <c r="J26" s="199"/>
    </row>
    <row r="27" spans="1:10">
      <c r="A27" s="197"/>
      <c r="B27" s="198"/>
      <c r="C27" s="198"/>
      <c r="D27" s="198"/>
      <c r="E27" s="198"/>
      <c r="F27" s="198"/>
      <c r="G27" s="198"/>
      <c r="H27" s="198"/>
      <c r="I27" s="199"/>
      <c r="J27" s="199"/>
    </row>
    <row r="28" spans="1:10">
      <c r="A28" s="197"/>
      <c r="B28" s="198"/>
      <c r="C28" s="198"/>
      <c r="D28" s="198"/>
      <c r="E28" s="198"/>
      <c r="F28" s="198"/>
      <c r="G28" s="198"/>
      <c r="H28" s="261" t="s">
        <v>302</v>
      </c>
      <c r="I28" s="261"/>
      <c r="J28" s="199"/>
    </row>
    <row r="29" spans="1:10" ht="26.25" customHeight="1">
      <c r="A29" s="197"/>
      <c r="B29" s="198"/>
      <c r="C29" s="198"/>
      <c r="D29" s="198"/>
      <c r="E29" s="198"/>
      <c r="F29" s="198"/>
      <c r="G29" s="198"/>
      <c r="H29" s="262" t="s">
        <v>368</v>
      </c>
      <c r="I29" s="262"/>
      <c r="J29" s="199"/>
    </row>
    <row r="30" spans="1:10">
      <c r="A30" s="197"/>
      <c r="B30" s="198"/>
      <c r="C30" s="198"/>
      <c r="D30" s="198"/>
      <c r="E30" s="198"/>
      <c r="F30" s="198"/>
      <c r="G30" s="198"/>
      <c r="H30" s="198"/>
      <c r="I30" s="199"/>
      <c r="J30" s="199"/>
    </row>
    <row r="31" spans="1:10">
      <c r="A31" s="197"/>
      <c r="B31" s="198"/>
      <c r="C31" s="198"/>
      <c r="D31" s="198"/>
      <c r="E31" s="198"/>
      <c r="F31" s="198"/>
      <c r="G31" s="198"/>
      <c r="H31" s="198"/>
      <c r="I31" s="199"/>
      <c r="J31" s="199"/>
    </row>
    <row r="32" spans="1:10">
      <c r="A32" s="197"/>
      <c r="B32" s="198"/>
      <c r="C32" s="198"/>
      <c r="D32" s="198"/>
      <c r="E32" s="198"/>
      <c r="F32" s="198"/>
      <c r="G32" s="198"/>
      <c r="H32" s="198"/>
      <c r="I32" s="199"/>
      <c r="J32" s="199"/>
    </row>
    <row r="33" spans="1:10">
      <c r="A33" s="197"/>
      <c r="B33" s="198"/>
      <c r="C33" s="198"/>
      <c r="D33" s="198"/>
      <c r="E33" s="198"/>
      <c r="F33" s="198"/>
      <c r="G33" s="198"/>
      <c r="H33" s="198"/>
      <c r="I33" s="199"/>
      <c r="J33" s="199"/>
    </row>
    <row r="34" spans="1:10">
      <c r="A34" s="197"/>
      <c r="B34" s="198"/>
      <c r="C34" s="198"/>
      <c r="D34" s="198"/>
      <c r="E34" s="198"/>
      <c r="F34" s="198"/>
      <c r="G34" s="198"/>
      <c r="H34" s="198"/>
      <c r="I34" s="199"/>
      <c r="J34" s="199"/>
    </row>
    <row r="35" spans="1:10">
      <c r="A35" s="197"/>
      <c r="B35" s="198"/>
      <c r="C35" s="198"/>
      <c r="D35" s="198"/>
      <c r="E35" s="198"/>
      <c r="F35" s="198"/>
      <c r="G35" s="198"/>
      <c r="H35" s="198"/>
      <c r="I35" s="199"/>
      <c r="J35" s="199"/>
    </row>
    <row r="36" spans="1:10">
      <c r="A36" s="197"/>
      <c r="B36" s="198"/>
      <c r="C36" s="198"/>
      <c r="D36" s="198"/>
      <c r="E36" s="198"/>
      <c r="F36" s="198"/>
      <c r="G36" s="198"/>
      <c r="H36" s="198"/>
      <c r="I36" s="199"/>
      <c r="J36" s="199"/>
    </row>
    <row r="37" spans="1:10">
      <c r="A37" s="197"/>
      <c r="B37" s="198"/>
      <c r="C37" s="198"/>
      <c r="D37" s="198"/>
      <c r="E37" s="198"/>
      <c r="F37" s="198"/>
      <c r="G37" s="198"/>
      <c r="H37" s="198"/>
      <c r="I37" s="199"/>
      <c r="J37" s="199"/>
    </row>
    <row r="38" spans="1:10">
      <c r="A38" s="197"/>
      <c r="B38" s="198"/>
      <c r="C38" s="198"/>
      <c r="D38" s="198"/>
      <c r="E38" s="198"/>
      <c r="F38" s="198"/>
      <c r="G38" s="198"/>
      <c r="H38" s="198"/>
      <c r="I38" s="199"/>
      <c r="J38" s="199"/>
    </row>
    <row r="39" spans="1:10">
      <c r="A39" s="197"/>
      <c r="B39" s="198"/>
      <c r="C39" s="198"/>
      <c r="D39" s="198"/>
      <c r="E39" s="198"/>
      <c r="F39" s="198"/>
      <c r="G39" s="198"/>
      <c r="H39" s="198"/>
      <c r="I39" s="199"/>
      <c r="J39" s="199"/>
    </row>
    <row r="40" spans="1:10">
      <c r="A40" s="197"/>
      <c r="B40" s="198"/>
      <c r="C40" s="198"/>
      <c r="D40" s="198"/>
      <c r="E40" s="198"/>
      <c r="F40" s="198"/>
      <c r="G40" s="198"/>
      <c r="H40" s="198"/>
      <c r="I40" s="199"/>
      <c r="J40" s="199"/>
    </row>
    <row r="41" spans="1:10">
      <c r="A41" s="197"/>
      <c r="B41" s="198"/>
      <c r="C41" s="198"/>
      <c r="D41" s="198"/>
      <c r="E41" s="198"/>
      <c r="F41" s="198"/>
      <c r="G41" s="198"/>
      <c r="H41" s="198"/>
      <c r="I41" s="199"/>
      <c r="J41" s="199"/>
    </row>
    <row r="42" spans="1:10">
      <c r="A42" s="197"/>
      <c r="B42" s="198"/>
      <c r="C42" s="198"/>
      <c r="D42" s="198"/>
      <c r="E42" s="198"/>
      <c r="F42" s="198"/>
      <c r="G42" s="198"/>
      <c r="H42" s="198"/>
      <c r="I42" s="199"/>
      <c r="J42" s="199"/>
    </row>
    <row r="43" spans="1:10" ht="15.75" thickBot="1">
      <c r="A43" s="162"/>
      <c r="B43" s="1"/>
      <c r="C43" s="162"/>
      <c r="D43" s="162"/>
      <c r="E43" s="162"/>
      <c r="F43" s="162"/>
      <c r="G43" s="162"/>
      <c r="H43" s="1" t="s">
        <v>303</v>
      </c>
    </row>
    <row r="44" spans="1:10">
      <c r="A44" s="275" t="s">
        <v>273</v>
      </c>
      <c r="B44" s="276"/>
      <c r="C44" s="276"/>
      <c r="D44" s="276"/>
      <c r="E44" s="276"/>
      <c r="F44" s="276"/>
      <c r="G44" s="276"/>
      <c r="H44" s="276"/>
      <c r="I44" s="276"/>
    </row>
    <row r="45" spans="1:10" ht="33.75" thickBot="1">
      <c r="A45" s="200"/>
      <c r="B45" s="277" t="s">
        <v>304</v>
      </c>
      <c r="C45" s="278"/>
      <c r="D45" s="278"/>
      <c r="E45" s="278"/>
      <c r="F45" s="279"/>
      <c r="G45" s="201" t="s">
        <v>275</v>
      </c>
      <c r="H45" s="201" t="s">
        <v>276</v>
      </c>
      <c r="I45" s="202" t="s">
        <v>362</v>
      </c>
      <c r="J45" s="202" t="s">
        <v>277</v>
      </c>
    </row>
    <row r="46" spans="1:10">
      <c r="A46" s="203">
        <v>1</v>
      </c>
      <c r="B46" s="280" t="s">
        <v>305</v>
      </c>
      <c r="C46" s="281"/>
      <c r="D46" s="281"/>
      <c r="E46" s="281"/>
      <c r="F46" s="281"/>
      <c r="G46" s="204">
        <v>60</v>
      </c>
      <c r="H46" s="204">
        <v>12100</v>
      </c>
      <c r="I46" s="205">
        <f>I47</f>
        <v>0</v>
      </c>
      <c r="J46" s="205">
        <f>J47</f>
        <v>0</v>
      </c>
    </row>
    <row r="47" spans="1:10">
      <c r="A47" s="206" t="s">
        <v>306</v>
      </c>
      <c r="B47" s="268" t="s">
        <v>307</v>
      </c>
      <c r="C47" s="268" t="s">
        <v>308</v>
      </c>
      <c r="D47" s="268"/>
      <c r="E47" s="268"/>
      <c r="F47" s="268"/>
      <c r="G47" s="207" t="s">
        <v>309</v>
      </c>
      <c r="H47" s="207">
        <v>12101</v>
      </c>
      <c r="I47" s="208"/>
      <c r="J47" s="208"/>
    </row>
    <row r="48" spans="1:10">
      <c r="A48" s="206" t="s">
        <v>282</v>
      </c>
      <c r="B48" s="268" t="s">
        <v>310</v>
      </c>
      <c r="C48" s="268" t="s">
        <v>308</v>
      </c>
      <c r="D48" s="268"/>
      <c r="E48" s="268"/>
      <c r="F48" s="268"/>
      <c r="G48" s="207"/>
      <c r="H48" s="209">
        <v>12102</v>
      </c>
      <c r="I48" s="208"/>
      <c r="J48" s="208"/>
    </row>
    <row r="49" spans="1:10">
      <c r="A49" s="206" t="s">
        <v>284</v>
      </c>
      <c r="B49" s="268" t="s">
        <v>311</v>
      </c>
      <c r="C49" s="268" t="s">
        <v>308</v>
      </c>
      <c r="D49" s="268"/>
      <c r="E49" s="268"/>
      <c r="F49" s="268"/>
      <c r="G49" s="207" t="s">
        <v>312</v>
      </c>
      <c r="H49" s="207">
        <v>12103</v>
      </c>
      <c r="I49" s="208"/>
      <c r="J49" s="208"/>
    </row>
    <row r="50" spans="1:10">
      <c r="A50" s="206" t="s">
        <v>313</v>
      </c>
      <c r="B50" s="270" t="s">
        <v>314</v>
      </c>
      <c r="C50" s="268" t="s">
        <v>308</v>
      </c>
      <c r="D50" s="268"/>
      <c r="E50" s="268"/>
      <c r="F50" s="268"/>
      <c r="G50" s="207"/>
      <c r="H50" s="209">
        <v>12104</v>
      </c>
      <c r="I50" s="208"/>
      <c r="J50" s="208"/>
    </row>
    <row r="51" spans="1:10">
      <c r="A51" s="206" t="s">
        <v>315</v>
      </c>
      <c r="B51" s="268" t="s">
        <v>316</v>
      </c>
      <c r="C51" s="268" t="s">
        <v>308</v>
      </c>
      <c r="D51" s="268"/>
      <c r="E51" s="268"/>
      <c r="F51" s="268"/>
      <c r="G51" s="207" t="s">
        <v>317</v>
      </c>
      <c r="H51" s="209">
        <v>12105</v>
      </c>
      <c r="I51" s="208"/>
      <c r="J51" s="208"/>
    </row>
    <row r="52" spans="1:10">
      <c r="A52" s="210">
        <v>2</v>
      </c>
      <c r="B52" s="272" t="s">
        <v>318</v>
      </c>
      <c r="C52" s="272"/>
      <c r="D52" s="272"/>
      <c r="E52" s="272"/>
      <c r="F52" s="272"/>
      <c r="G52" s="211">
        <v>64</v>
      </c>
      <c r="H52" s="211">
        <v>12200</v>
      </c>
      <c r="I52" s="212">
        <f>I53+I54+I55</f>
        <v>6224</v>
      </c>
      <c r="J52" s="212">
        <f>J53+J54+J55</f>
        <v>4097</v>
      </c>
    </row>
    <row r="53" spans="1:10">
      <c r="A53" s="213" t="s">
        <v>319</v>
      </c>
      <c r="B53" s="272" t="s">
        <v>320</v>
      </c>
      <c r="C53" s="271"/>
      <c r="D53" s="271"/>
      <c r="E53" s="271"/>
      <c r="F53" s="271"/>
      <c r="G53" s="209">
        <v>641</v>
      </c>
      <c r="H53" s="209">
        <v>12201</v>
      </c>
      <c r="I53" s="208">
        <v>5629</v>
      </c>
      <c r="J53" s="208">
        <v>3584</v>
      </c>
    </row>
    <row r="54" spans="1:10">
      <c r="A54" s="213" t="s">
        <v>321</v>
      </c>
      <c r="B54" s="271" t="s">
        <v>322</v>
      </c>
      <c r="C54" s="271"/>
      <c r="D54" s="271"/>
      <c r="E54" s="271"/>
      <c r="F54" s="271"/>
      <c r="G54" s="209">
        <v>644</v>
      </c>
      <c r="H54" s="209">
        <v>12202</v>
      </c>
      <c r="I54" s="208">
        <v>595</v>
      </c>
      <c r="J54" s="208">
        <v>513</v>
      </c>
    </row>
    <row r="55" spans="1:10">
      <c r="A55" s="213" t="s">
        <v>290</v>
      </c>
      <c r="B55" s="271" t="s">
        <v>323</v>
      </c>
      <c r="C55" s="271"/>
      <c r="D55" s="271"/>
      <c r="E55" s="271"/>
      <c r="F55" s="271"/>
      <c r="G55" s="209"/>
      <c r="H55" s="209"/>
      <c r="I55" s="208"/>
      <c r="J55" s="208"/>
    </row>
    <row r="56" spans="1:10">
      <c r="A56" s="210">
        <v>3</v>
      </c>
      <c r="B56" s="272" t="s">
        <v>324</v>
      </c>
      <c r="C56" s="272"/>
      <c r="D56" s="272"/>
      <c r="E56" s="272"/>
      <c r="F56" s="272"/>
      <c r="G56" s="211">
        <v>68</v>
      </c>
      <c r="H56" s="211">
        <v>12300</v>
      </c>
      <c r="I56" s="212">
        <v>160</v>
      </c>
      <c r="J56" s="212">
        <v>133</v>
      </c>
    </row>
    <row r="57" spans="1:10">
      <c r="A57" s="210">
        <v>4</v>
      </c>
      <c r="B57" s="272" t="s">
        <v>325</v>
      </c>
      <c r="C57" s="272"/>
      <c r="D57" s="272"/>
      <c r="E57" s="272"/>
      <c r="F57" s="272"/>
      <c r="G57" s="211">
        <v>61</v>
      </c>
      <c r="H57" s="211">
        <v>12400</v>
      </c>
      <c r="I57" s="212">
        <f>I58+I59+I60+I61+I62+I63+I64+I65+I66+I67+I68+I69+I72</f>
        <v>1539</v>
      </c>
      <c r="J57" s="212">
        <f>J58+J59+J60+J61+J62+J63+J64+J65+J66+J67+J68+J69+J72</f>
        <v>354</v>
      </c>
    </row>
    <row r="58" spans="1:10">
      <c r="A58" s="213" t="s">
        <v>279</v>
      </c>
      <c r="B58" s="273" t="s">
        <v>369</v>
      </c>
      <c r="C58" s="273"/>
      <c r="D58" s="273"/>
      <c r="E58" s="273"/>
      <c r="F58" s="273"/>
      <c r="G58" s="207"/>
      <c r="H58" s="207">
        <v>12401</v>
      </c>
      <c r="I58" s="212">
        <v>607</v>
      </c>
      <c r="J58" s="212">
        <v>150</v>
      </c>
    </row>
    <row r="59" spans="1:10">
      <c r="A59" s="213" t="s">
        <v>288</v>
      </c>
      <c r="B59" s="273" t="s">
        <v>326</v>
      </c>
      <c r="C59" s="273"/>
      <c r="D59" s="273"/>
      <c r="E59" s="273"/>
      <c r="F59" s="273"/>
      <c r="G59" s="214">
        <v>611</v>
      </c>
      <c r="H59" s="207">
        <v>12402</v>
      </c>
      <c r="I59" s="212"/>
      <c r="J59" s="212"/>
    </row>
    <row r="60" spans="1:10">
      <c r="A60" s="213" t="s">
        <v>290</v>
      </c>
      <c r="B60" s="273" t="s">
        <v>327</v>
      </c>
      <c r="C60" s="273"/>
      <c r="D60" s="273"/>
      <c r="E60" s="273"/>
      <c r="F60" s="273"/>
      <c r="G60" s="207">
        <v>613</v>
      </c>
      <c r="H60" s="207">
        <v>12403</v>
      </c>
      <c r="I60" s="212"/>
      <c r="J60" s="212"/>
    </row>
    <row r="61" spans="1:10">
      <c r="A61" s="213" t="s">
        <v>328</v>
      </c>
      <c r="B61" s="273" t="s">
        <v>329</v>
      </c>
      <c r="C61" s="273"/>
      <c r="D61" s="273"/>
      <c r="E61" s="273"/>
      <c r="F61" s="273"/>
      <c r="G61" s="214">
        <v>615</v>
      </c>
      <c r="H61" s="207">
        <v>12404</v>
      </c>
      <c r="I61" s="215">
        <v>70</v>
      </c>
      <c r="J61" s="215"/>
    </row>
    <row r="62" spans="1:10">
      <c r="A62" s="213" t="s">
        <v>330</v>
      </c>
      <c r="B62" s="273" t="s">
        <v>331</v>
      </c>
      <c r="C62" s="273"/>
      <c r="D62" s="273"/>
      <c r="E62" s="273"/>
      <c r="F62" s="273"/>
      <c r="G62" s="214">
        <v>616</v>
      </c>
      <c r="H62" s="207">
        <v>12405</v>
      </c>
      <c r="I62" s="212"/>
      <c r="J62" s="212"/>
    </row>
    <row r="63" spans="1:10">
      <c r="A63" s="213" t="s">
        <v>332</v>
      </c>
      <c r="B63" s="273" t="s">
        <v>370</v>
      </c>
      <c r="C63" s="273"/>
      <c r="D63" s="273"/>
      <c r="E63" s="273"/>
      <c r="F63" s="273"/>
      <c r="G63" s="214">
        <v>617</v>
      </c>
      <c r="H63" s="207">
        <v>12406</v>
      </c>
      <c r="I63" s="212">
        <v>165</v>
      </c>
      <c r="J63" s="212">
        <v>71</v>
      </c>
    </row>
    <row r="64" spans="1:10">
      <c r="A64" s="213" t="s">
        <v>333</v>
      </c>
      <c r="B64" s="268" t="s">
        <v>334</v>
      </c>
      <c r="C64" s="268" t="s">
        <v>308</v>
      </c>
      <c r="D64" s="268"/>
      <c r="E64" s="268"/>
      <c r="F64" s="268"/>
      <c r="G64" s="214">
        <v>618</v>
      </c>
      <c r="H64" s="207">
        <v>12407</v>
      </c>
      <c r="I64" s="212">
        <f>130+75+7+94</f>
        <v>306</v>
      </c>
      <c r="J64" s="212">
        <v>2</v>
      </c>
    </row>
    <row r="65" spans="1:10">
      <c r="A65" s="213" t="s">
        <v>335</v>
      </c>
      <c r="B65" s="268" t="s">
        <v>336</v>
      </c>
      <c r="C65" s="268"/>
      <c r="D65" s="268"/>
      <c r="E65" s="268"/>
      <c r="F65" s="268"/>
      <c r="G65" s="214">
        <v>623</v>
      </c>
      <c r="H65" s="207">
        <v>12408</v>
      </c>
      <c r="I65" s="212">
        <v>250</v>
      </c>
      <c r="J65" s="212"/>
    </row>
    <row r="66" spans="1:10">
      <c r="A66" s="213" t="s">
        <v>337</v>
      </c>
      <c r="B66" s="268" t="s">
        <v>338</v>
      </c>
      <c r="C66" s="268"/>
      <c r="D66" s="268"/>
      <c r="E66" s="268"/>
      <c r="F66" s="268"/>
      <c r="G66" s="214">
        <v>624</v>
      </c>
      <c r="H66" s="207">
        <v>12409</v>
      </c>
      <c r="I66" s="212"/>
      <c r="J66" s="212"/>
    </row>
    <row r="67" spans="1:10">
      <c r="A67" s="213" t="s">
        <v>339</v>
      </c>
      <c r="B67" s="268" t="s">
        <v>340</v>
      </c>
      <c r="C67" s="268"/>
      <c r="D67" s="268"/>
      <c r="E67" s="268"/>
      <c r="F67" s="268"/>
      <c r="G67" s="214">
        <v>625</v>
      </c>
      <c r="H67" s="207">
        <v>12410</v>
      </c>
      <c r="I67" s="212">
        <f>33+35</f>
        <v>68</v>
      </c>
      <c r="J67" s="212">
        <v>100</v>
      </c>
    </row>
    <row r="68" spans="1:10">
      <c r="A68" s="213" t="s">
        <v>341</v>
      </c>
      <c r="B68" s="268" t="s">
        <v>342</v>
      </c>
      <c r="C68" s="268"/>
      <c r="D68" s="268"/>
      <c r="E68" s="268"/>
      <c r="F68" s="268"/>
      <c r="G68" s="214">
        <v>626</v>
      </c>
      <c r="H68" s="207">
        <v>12411</v>
      </c>
      <c r="I68" s="212">
        <v>39</v>
      </c>
      <c r="J68" s="212"/>
    </row>
    <row r="69" spans="1:10">
      <c r="A69" s="216" t="s">
        <v>343</v>
      </c>
      <c r="B69" s="268" t="s">
        <v>344</v>
      </c>
      <c r="C69" s="268"/>
      <c r="D69" s="268"/>
      <c r="E69" s="268"/>
      <c r="F69" s="268"/>
      <c r="G69" s="214">
        <v>627</v>
      </c>
      <c r="H69" s="207">
        <v>12412</v>
      </c>
      <c r="I69" s="212"/>
      <c r="J69" s="212"/>
    </row>
    <row r="70" spans="1:10">
      <c r="A70" s="213"/>
      <c r="B70" s="269" t="s">
        <v>345</v>
      </c>
      <c r="C70" s="269"/>
      <c r="D70" s="269"/>
      <c r="E70" s="269"/>
      <c r="F70" s="269"/>
      <c r="G70" s="214">
        <v>6271</v>
      </c>
      <c r="H70" s="214">
        <v>124121</v>
      </c>
      <c r="I70" s="212"/>
      <c r="J70" s="212"/>
    </row>
    <row r="71" spans="1:10">
      <c r="A71" s="213"/>
      <c r="B71" s="269" t="s">
        <v>346</v>
      </c>
      <c r="C71" s="269"/>
      <c r="D71" s="269"/>
      <c r="E71" s="269"/>
      <c r="F71" s="269"/>
      <c r="G71" s="214">
        <v>6272</v>
      </c>
      <c r="H71" s="214">
        <v>124122</v>
      </c>
      <c r="I71" s="212"/>
      <c r="J71" s="212"/>
    </row>
    <row r="72" spans="1:10">
      <c r="A72" s="213" t="s">
        <v>347</v>
      </c>
      <c r="B72" s="268" t="s">
        <v>348</v>
      </c>
      <c r="C72" s="268"/>
      <c r="D72" s="268"/>
      <c r="E72" s="268"/>
      <c r="F72" s="268"/>
      <c r="G72" s="214">
        <v>628</v>
      </c>
      <c r="H72" s="214">
        <v>12413</v>
      </c>
      <c r="I72" s="212">
        <v>34</v>
      </c>
      <c r="J72" s="212">
        <v>31</v>
      </c>
    </row>
    <row r="73" spans="1:10">
      <c r="A73" s="210">
        <v>5</v>
      </c>
      <c r="B73" s="270" t="s">
        <v>349</v>
      </c>
      <c r="C73" s="268"/>
      <c r="D73" s="268"/>
      <c r="E73" s="268"/>
      <c r="F73" s="268"/>
      <c r="G73" s="217">
        <v>63</v>
      </c>
      <c r="H73" s="217">
        <v>12500</v>
      </c>
      <c r="I73" s="212">
        <f>SUM(I74:I78)</f>
        <v>127.8</v>
      </c>
      <c r="J73" s="212">
        <f>SUM(J74:J78)</f>
        <v>477</v>
      </c>
    </row>
    <row r="74" spans="1:10">
      <c r="A74" s="213" t="s">
        <v>279</v>
      </c>
      <c r="B74" s="268" t="s">
        <v>350</v>
      </c>
      <c r="C74" s="268"/>
      <c r="D74" s="268"/>
      <c r="E74" s="268"/>
      <c r="F74" s="268"/>
      <c r="G74" s="214">
        <v>632</v>
      </c>
      <c r="H74" s="214">
        <v>12501</v>
      </c>
      <c r="I74" s="212"/>
      <c r="J74" s="212"/>
    </row>
    <row r="75" spans="1:10">
      <c r="A75" s="213" t="s">
        <v>288</v>
      </c>
      <c r="B75" s="268" t="s">
        <v>351</v>
      </c>
      <c r="C75" s="268"/>
      <c r="D75" s="268"/>
      <c r="E75" s="268"/>
      <c r="F75" s="268"/>
      <c r="G75" s="214">
        <v>633</v>
      </c>
      <c r="H75" s="214">
        <v>12502</v>
      </c>
      <c r="I75" s="212"/>
      <c r="J75" s="212"/>
    </row>
    <row r="76" spans="1:10">
      <c r="A76" s="213" t="s">
        <v>290</v>
      </c>
      <c r="B76" s="268" t="s">
        <v>352</v>
      </c>
      <c r="C76" s="268"/>
      <c r="D76" s="268"/>
      <c r="E76" s="268"/>
      <c r="F76" s="268"/>
      <c r="G76" s="214">
        <v>634</v>
      </c>
      <c r="H76" s="214">
        <v>12503</v>
      </c>
      <c r="I76" s="212">
        <f>83+26</f>
        <v>109</v>
      </c>
      <c r="J76" s="212">
        <v>40</v>
      </c>
    </row>
    <row r="77" spans="1:10">
      <c r="A77" s="213" t="s">
        <v>328</v>
      </c>
      <c r="B77" s="268" t="s">
        <v>353</v>
      </c>
      <c r="C77" s="268"/>
      <c r="D77" s="268"/>
      <c r="E77" s="268"/>
      <c r="F77" s="268"/>
      <c r="G77" s="214" t="s">
        <v>354</v>
      </c>
      <c r="H77" s="214">
        <v>12504</v>
      </c>
      <c r="I77" s="212">
        <v>3.8</v>
      </c>
      <c r="J77" s="212"/>
    </row>
    <row r="78" spans="1:10">
      <c r="A78" s="213" t="s">
        <v>330</v>
      </c>
      <c r="B78" s="268" t="s">
        <v>355</v>
      </c>
      <c r="C78" s="268"/>
      <c r="D78" s="268"/>
      <c r="E78" s="268"/>
      <c r="F78" s="268"/>
      <c r="G78" s="214"/>
      <c r="H78" s="214"/>
      <c r="I78" s="212">
        <v>15</v>
      </c>
      <c r="J78" s="212">
        <v>437</v>
      </c>
    </row>
    <row r="79" spans="1:10">
      <c r="A79" s="210">
        <v>6</v>
      </c>
      <c r="B79" s="263" t="s">
        <v>356</v>
      </c>
      <c r="C79" s="264"/>
      <c r="D79" s="264"/>
      <c r="E79" s="264"/>
      <c r="F79" s="265"/>
      <c r="G79" s="214"/>
      <c r="H79" s="214"/>
      <c r="I79" s="212">
        <v>42</v>
      </c>
      <c r="J79" s="212">
        <v>25</v>
      </c>
    </row>
    <row r="80" spans="1:10">
      <c r="A80" s="210">
        <v>7</v>
      </c>
      <c r="B80" s="263" t="s">
        <v>366</v>
      </c>
      <c r="C80" s="264"/>
      <c r="D80" s="264"/>
      <c r="E80" s="264"/>
      <c r="F80" s="265"/>
      <c r="G80" s="214"/>
      <c r="H80" s="214"/>
      <c r="I80" s="212">
        <v>283</v>
      </c>
      <c r="J80" s="212"/>
    </row>
    <row r="81" spans="1:10">
      <c r="A81" s="218">
        <v>8</v>
      </c>
      <c r="B81" s="263" t="s">
        <v>357</v>
      </c>
      <c r="C81" s="264"/>
      <c r="D81" s="264"/>
      <c r="E81" s="264"/>
      <c r="F81" s="265"/>
      <c r="G81" s="219"/>
      <c r="H81" s="219"/>
      <c r="I81" s="220"/>
      <c r="J81" s="220"/>
    </row>
    <row r="82" spans="1:10">
      <c r="A82" s="218">
        <v>9</v>
      </c>
      <c r="B82" s="263" t="s">
        <v>367</v>
      </c>
      <c r="C82" s="264"/>
      <c r="D82" s="264"/>
      <c r="E82" s="264"/>
      <c r="F82" s="265"/>
      <c r="G82" s="219"/>
      <c r="H82" s="219"/>
      <c r="I82" s="220"/>
      <c r="J82" s="220"/>
    </row>
    <row r="83" spans="1:10" ht="15.75" thickBot="1">
      <c r="A83" s="221" t="s">
        <v>358</v>
      </c>
      <c r="B83" s="266" t="s">
        <v>359</v>
      </c>
      <c r="C83" s="266"/>
      <c r="D83" s="266"/>
      <c r="E83" s="266"/>
      <c r="F83" s="266"/>
      <c r="G83" s="222"/>
      <c r="H83" s="222">
        <v>12600</v>
      </c>
      <c r="I83" s="223">
        <f>I46+I52+I57+I56+I73+I80+I81+I82+I79</f>
        <v>8375.7999999999993</v>
      </c>
      <c r="J83" s="223">
        <f>J46+J52+J57+J56+J73+J80+J81+J82+J79</f>
        <v>5086</v>
      </c>
    </row>
    <row r="84" spans="1:10" ht="22.5">
      <c r="A84" s="224"/>
      <c r="B84" s="225" t="s">
        <v>360</v>
      </c>
      <c r="C84" s="226"/>
      <c r="D84" s="226"/>
      <c r="E84" s="226"/>
      <c r="F84" s="226"/>
      <c r="G84" s="226"/>
      <c r="H84" s="226"/>
      <c r="I84" s="227" t="s">
        <v>362</v>
      </c>
      <c r="J84" s="227" t="s">
        <v>277</v>
      </c>
    </row>
    <row r="85" spans="1:10">
      <c r="A85" s="228">
        <v>1</v>
      </c>
      <c r="B85" s="267" t="s">
        <v>361</v>
      </c>
      <c r="C85" s="267"/>
      <c r="D85" s="267"/>
      <c r="E85" s="267"/>
      <c r="F85" s="267"/>
      <c r="G85" s="217"/>
      <c r="H85" s="217"/>
      <c r="I85" s="229">
        <v>7</v>
      </c>
      <c r="J85" s="229">
        <v>4</v>
      </c>
    </row>
    <row r="86" spans="1:10">
      <c r="A86" s="62"/>
      <c r="B86" s="62"/>
      <c r="C86" s="62"/>
      <c r="D86" s="62"/>
      <c r="E86" s="62"/>
      <c r="F86" s="62"/>
      <c r="G86" s="62"/>
      <c r="H86" s="62"/>
      <c r="I86" s="261" t="s">
        <v>302</v>
      </c>
      <c r="J86" s="261"/>
    </row>
    <row r="87" spans="1:10">
      <c r="A87" s="162"/>
      <c r="B87" s="162"/>
      <c r="C87" s="162"/>
      <c r="D87" s="162"/>
      <c r="E87" s="162"/>
      <c r="F87" s="162"/>
      <c r="G87" s="162"/>
      <c r="H87" s="162"/>
      <c r="I87" s="262" t="s">
        <v>368</v>
      </c>
      <c r="J87" s="262"/>
    </row>
    <row r="88" spans="1:10">
      <c r="A88" s="162"/>
      <c r="B88" s="162"/>
      <c r="C88" s="162"/>
      <c r="D88" s="162"/>
      <c r="E88" s="162"/>
      <c r="F88" s="162"/>
      <c r="G88" s="162"/>
      <c r="H88" s="162"/>
      <c r="I88" s="162"/>
      <c r="J88" s="162"/>
    </row>
    <row r="89" spans="1:10">
      <c r="A89" s="162"/>
      <c r="B89" s="162"/>
      <c r="C89" s="162"/>
      <c r="D89" s="162"/>
      <c r="E89" s="162"/>
      <c r="F89" s="162"/>
      <c r="G89" s="162"/>
      <c r="H89" s="162"/>
      <c r="I89" s="162"/>
      <c r="J89" s="162"/>
    </row>
    <row r="90" spans="1:10">
      <c r="A90" s="162"/>
      <c r="B90" s="162"/>
      <c r="C90" s="162"/>
      <c r="D90" s="162"/>
      <c r="E90" s="162"/>
      <c r="F90" s="162"/>
      <c r="G90" s="162"/>
      <c r="H90" s="162"/>
      <c r="I90" s="162"/>
      <c r="J90" s="162"/>
    </row>
    <row r="91" spans="1:10">
      <c r="A91" s="162"/>
      <c r="B91" s="230"/>
      <c r="C91" s="162"/>
      <c r="D91" s="162"/>
      <c r="E91" s="162"/>
      <c r="F91" s="162"/>
      <c r="G91" s="162"/>
      <c r="H91" s="162"/>
      <c r="I91" s="162"/>
      <c r="J91" s="162"/>
    </row>
    <row r="92" spans="1:10">
      <c r="A92" s="162"/>
      <c r="B92" s="230"/>
      <c r="C92" s="162"/>
      <c r="D92" s="162"/>
      <c r="E92" s="162"/>
      <c r="F92" s="162"/>
      <c r="G92" s="162"/>
      <c r="H92" s="162"/>
      <c r="I92" s="162"/>
      <c r="J92" s="162"/>
    </row>
    <row r="93" spans="1:10">
      <c r="A93" s="162"/>
      <c r="B93" s="230"/>
      <c r="C93" s="162"/>
      <c r="D93" s="162"/>
      <c r="E93" s="162"/>
      <c r="F93" s="162"/>
      <c r="G93" s="162"/>
      <c r="H93" s="162"/>
      <c r="I93" s="162"/>
      <c r="J93" s="162"/>
    </row>
    <row r="94" spans="1:10">
      <c r="A94" s="162"/>
      <c r="B94" s="230"/>
      <c r="C94" s="162"/>
      <c r="D94" s="162"/>
      <c r="E94" s="162"/>
      <c r="F94" s="162"/>
      <c r="G94" s="162"/>
      <c r="H94" s="162"/>
      <c r="I94" s="162"/>
      <c r="J94" s="162"/>
    </row>
    <row r="95" spans="1:10">
      <c r="A95" s="162"/>
      <c r="B95" s="162"/>
      <c r="C95" s="162"/>
      <c r="D95" s="162"/>
      <c r="E95" s="162"/>
      <c r="F95" s="162"/>
      <c r="G95" s="162"/>
      <c r="H95" s="162"/>
      <c r="I95" s="162"/>
      <c r="J95" s="162"/>
    </row>
    <row r="96" spans="1:10">
      <c r="A96" s="162"/>
      <c r="B96" s="162"/>
      <c r="C96" s="162"/>
      <c r="D96" s="162"/>
      <c r="E96" s="162"/>
      <c r="F96" s="162"/>
      <c r="G96" s="162"/>
      <c r="H96" s="162"/>
      <c r="I96" s="162"/>
      <c r="J96" s="162"/>
    </row>
    <row r="97" spans="1:10">
      <c r="A97" s="162"/>
      <c r="B97" s="162"/>
      <c r="C97" s="162"/>
      <c r="D97" s="162"/>
      <c r="E97" s="162"/>
      <c r="F97" s="162"/>
      <c r="G97" s="162"/>
      <c r="H97" s="162"/>
      <c r="I97" s="162"/>
      <c r="J97" s="162"/>
    </row>
    <row r="98" spans="1:10">
      <c r="A98" s="162"/>
      <c r="B98" s="162"/>
      <c r="C98" s="162"/>
      <c r="D98" s="162"/>
      <c r="E98" s="162"/>
      <c r="F98" s="162"/>
      <c r="G98" s="162"/>
      <c r="H98" s="162"/>
      <c r="I98" s="162"/>
      <c r="J98" s="162"/>
    </row>
    <row r="99" spans="1:10">
      <c r="A99" s="162"/>
      <c r="B99" s="162"/>
      <c r="C99" s="162"/>
      <c r="D99" s="162"/>
      <c r="E99" s="162"/>
      <c r="F99" s="162"/>
      <c r="G99" s="162"/>
      <c r="H99" s="162"/>
      <c r="I99" s="162"/>
      <c r="J99" s="162"/>
    </row>
    <row r="100" spans="1:10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</row>
    <row r="101" spans="1:10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</row>
    <row r="102" spans="1:10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</row>
    <row r="103" spans="1:10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1:10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</row>
    <row r="105" spans="1:10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</row>
    <row r="106" spans="1:10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1:10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0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</row>
    <row r="109" spans="1:10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</row>
    <row r="110" spans="1:10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</row>
    <row r="111" spans="1:10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</row>
    <row r="112" spans="1:10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</row>
    <row r="113" spans="1:10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</row>
    <row r="114" spans="1:10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</row>
    <row r="115" spans="1:10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</row>
    <row r="116" spans="1:10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</row>
    <row r="117" spans="1:10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</row>
    <row r="118" spans="1:10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</row>
    <row r="119" spans="1:10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</row>
    <row r="120" spans="1:10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</row>
    <row r="121" spans="1:10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</row>
    <row r="122" spans="1:10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</row>
    <row r="123" spans="1:10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1:10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1:10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1:10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1:10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</row>
    <row r="128" spans="1:10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</row>
    <row r="129" spans="1:10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</row>
    <row r="130" spans="1:10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1:10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</row>
    <row r="132" spans="1:10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</row>
    <row r="133" spans="1:10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</row>
    <row r="134" spans="1:10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</row>
    <row r="135" spans="1:10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</row>
    <row r="136" spans="1:10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</row>
    <row r="137" spans="1:10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</row>
    <row r="138" spans="1:10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</row>
    <row r="139" spans="1:10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>
      <c r="A142" s="162"/>
      <c r="B142" s="162"/>
      <c r="C142" s="162"/>
      <c r="D142" s="162"/>
      <c r="E142" s="162"/>
      <c r="F142" s="162"/>
      <c r="G142" s="162"/>
      <c r="H142" s="162"/>
      <c r="I142" s="162"/>
      <c r="J142" s="162"/>
    </row>
    <row r="143" spans="1:10">
      <c r="A143" s="162"/>
      <c r="B143" s="162"/>
      <c r="C143" s="162"/>
      <c r="D143" s="162"/>
      <c r="E143" s="162"/>
      <c r="F143" s="162"/>
      <c r="G143" s="162"/>
      <c r="H143" s="162"/>
      <c r="I143" s="162"/>
      <c r="J143" s="162"/>
    </row>
    <row r="144" spans="1:10">
      <c r="A144" s="162"/>
      <c r="B144" s="162"/>
      <c r="C144" s="162"/>
      <c r="D144" s="162"/>
      <c r="E144" s="162"/>
      <c r="F144" s="162"/>
      <c r="G144" s="162"/>
      <c r="H144" s="162"/>
      <c r="I144" s="162"/>
      <c r="J144" s="162"/>
    </row>
    <row r="145" spans="1:10">
      <c r="A145" s="162"/>
      <c r="B145" s="162"/>
      <c r="C145" s="162"/>
      <c r="D145" s="162"/>
      <c r="E145" s="162"/>
      <c r="F145" s="162"/>
      <c r="G145" s="162"/>
      <c r="H145" s="162"/>
      <c r="I145" s="162"/>
      <c r="J145" s="162"/>
    </row>
    <row r="146" spans="1:10">
      <c r="A146" s="162"/>
      <c r="B146" s="162"/>
      <c r="C146" s="162"/>
      <c r="D146" s="162"/>
      <c r="E146" s="162"/>
      <c r="F146" s="162"/>
      <c r="G146" s="162"/>
      <c r="H146" s="162"/>
      <c r="I146" s="162"/>
      <c r="J146" s="162"/>
    </row>
    <row r="147" spans="1:10">
      <c r="A147" s="162"/>
      <c r="B147" s="162"/>
      <c r="C147" s="162"/>
      <c r="D147" s="162"/>
      <c r="E147" s="162"/>
      <c r="F147" s="162"/>
      <c r="G147" s="162"/>
      <c r="H147" s="162"/>
      <c r="I147" s="162"/>
      <c r="J147" s="162"/>
    </row>
    <row r="148" spans="1:10">
      <c r="A148" s="162"/>
      <c r="B148" s="162"/>
      <c r="C148" s="162"/>
      <c r="D148" s="162"/>
      <c r="E148" s="162"/>
      <c r="F148" s="162"/>
      <c r="G148" s="162"/>
      <c r="H148" s="162"/>
      <c r="I148" s="162"/>
      <c r="J148" s="162"/>
    </row>
    <row r="149" spans="1:10">
      <c r="A149" s="162"/>
      <c r="B149" s="162"/>
      <c r="C149" s="162"/>
      <c r="D149" s="162"/>
      <c r="E149" s="162"/>
      <c r="F149" s="162"/>
      <c r="G149" s="162"/>
      <c r="H149" s="162"/>
      <c r="I149" s="162"/>
      <c r="J149" s="162"/>
    </row>
    <row r="150" spans="1:10">
      <c r="A150" s="162"/>
      <c r="B150" s="162"/>
      <c r="C150" s="162"/>
      <c r="D150" s="162"/>
      <c r="E150" s="162"/>
      <c r="F150" s="162"/>
      <c r="G150" s="162"/>
      <c r="H150" s="162"/>
      <c r="I150" s="162"/>
      <c r="J150" s="162"/>
    </row>
    <row r="151" spans="1:10">
      <c r="A151" s="162"/>
      <c r="B151" s="162"/>
      <c r="C151" s="162"/>
      <c r="D151" s="162"/>
      <c r="E151" s="162"/>
      <c r="F151" s="162"/>
      <c r="G151" s="162"/>
      <c r="H151" s="162"/>
      <c r="I151" s="162"/>
      <c r="J151" s="162"/>
    </row>
    <row r="152" spans="1:10">
      <c r="A152" s="162"/>
      <c r="B152" s="162"/>
      <c r="C152" s="162"/>
      <c r="D152" s="162"/>
      <c r="E152" s="162"/>
      <c r="F152" s="162"/>
      <c r="G152" s="162"/>
      <c r="H152" s="162"/>
      <c r="I152" s="162"/>
      <c r="J152" s="162"/>
    </row>
    <row r="153" spans="1:10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</row>
    <row r="154" spans="1:10">
      <c r="A154" s="162"/>
      <c r="B154" s="162"/>
      <c r="C154" s="162"/>
      <c r="D154" s="162"/>
      <c r="E154" s="162"/>
      <c r="F154" s="162"/>
      <c r="G154" s="162"/>
      <c r="H154" s="162"/>
      <c r="I154" s="162"/>
      <c r="J154" s="162"/>
    </row>
    <row r="155" spans="1:10">
      <c r="A155" s="162"/>
      <c r="B155" s="162"/>
      <c r="C155" s="162"/>
      <c r="D155" s="162"/>
      <c r="E155" s="162"/>
      <c r="F155" s="162"/>
      <c r="G155" s="162"/>
      <c r="H155" s="162"/>
      <c r="I155" s="162"/>
      <c r="J155" s="162"/>
    </row>
    <row r="156" spans="1:10">
      <c r="A156" s="162"/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1:10">
      <c r="A157" s="162"/>
      <c r="B157" s="162"/>
      <c r="C157" s="162"/>
      <c r="D157" s="162"/>
      <c r="E157" s="162"/>
      <c r="F157" s="162"/>
      <c r="G157" s="162"/>
      <c r="H157" s="162"/>
      <c r="I157" s="162"/>
      <c r="J157" s="162"/>
    </row>
    <row r="158" spans="1:10">
      <c r="A158" s="162"/>
      <c r="B158" s="162"/>
      <c r="C158" s="162"/>
      <c r="D158" s="162"/>
      <c r="E158" s="162"/>
      <c r="F158" s="162"/>
      <c r="G158" s="162"/>
      <c r="H158" s="162"/>
      <c r="I158" s="162"/>
      <c r="J158" s="162"/>
    </row>
    <row r="159" spans="1:10">
      <c r="A159" s="162"/>
      <c r="B159" s="162"/>
      <c r="C159" s="162"/>
      <c r="D159" s="162"/>
      <c r="E159" s="162"/>
      <c r="F159" s="162"/>
      <c r="G159" s="162"/>
      <c r="H159" s="162"/>
      <c r="I159" s="162"/>
      <c r="J159" s="162"/>
    </row>
    <row r="160" spans="1:10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</row>
    <row r="161" spans="1:10">
      <c r="A161" s="162"/>
      <c r="B161" s="162"/>
      <c r="C161" s="162"/>
      <c r="D161" s="162"/>
      <c r="E161" s="162"/>
      <c r="F161" s="162"/>
      <c r="G161" s="162"/>
      <c r="H161" s="162"/>
      <c r="I161" s="162"/>
      <c r="J161" s="162"/>
    </row>
    <row r="162" spans="1:10">
      <c r="A162" s="162"/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1:10">
      <c r="A163" s="162"/>
      <c r="B163" s="162"/>
      <c r="C163" s="162"/>
      <c r="D163" s="162"/>
      <c r="E163" s="162"/>
      <c r="F163" s="162"/>
      <c r="G163" s="162"/>
      <c r="H163" s="162"/>
      <c r="I163" s="162"/>
      <c r="J163" s="162"/>
    </row>
    <row r="164" spans="1:10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</row>
    <row r="165" spans="1:10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1:10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</row>
    <row r="167" spans="1:10">
      <c r="A167" s="162"/>
      <c r="B167" s="162"/>
      <c r="C167" s="162"/>
      <c r="D167" s="162"/>
      <c r="E167" s="162"/>
      <c r="F167" s="162"/>
      <c r="G167" s="162"/>
      <c r="H167" s="162"/>
      <c r="I167" s="162"/>
      <c r="J167" s="162"/>
    </row>
    <row r="168" spans="1:10">
      <c r="A168" s="162"/>
      <c r="B168" s="162"/>
      <c r="C168" s="162"/>
      <c r="D168" s="162"/>
      <c r="E168" s="162"/>
      <c r="F168" s="162"/>
      <c r="G168" s="162"/>
      <c r="H168" s="162"/>
      <c r="I168" s="162"/>
      <c r="J168" s="162"/>
    </row>
    <row r="169" spans="1:10">
      <c r="A169" s="162"/>
      <c r="B169" s="162"/>
      <c r="C169" s="162"/>
      <c r="D169" s="162"/>
      <c r="E169" s="162"/>
      <c r="F169" s="162"/>
      <c r="G169" s="162"/>
      <c r="H169" s="162"/>
      <c r="I169" s="162"/>
      <c r="J169" s="162"/>
    </row>
    <row r="170" spans="1:10">
      <c r="A170" s="162"/>
      <c r="B170" s="162"/>
      <c r="C170" s="162"/>
      <c r="D170" s="162"/>
      <c r="E170" s="162"/>
      <c r="F170" s="162"/>
      <c r="G170" s="162"/>
      <c r="H170" s="162"/>
      <c r="I170" s="162"/>
      <c r="J170" s="162"/>
    </row>
    <row r="171" spans="1:10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</row>
    <row r="172" spans="1:10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</row>
    <row r="173" spans="1:10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</row>
    <row r="174" spans="1:10">
      <c r="A174" s="162"/>
      <c r="B174" s="162"/>
      <c r="C174" s="162"/>
      <c r="D174" s="162"/>
      <c r="E174" s="162"/>
      <c r="F174" s="162"/>
      <c r="G174" s="162"/>
      <c r="H174" s="162"/>
      <c r="I174" s="162"/>
      <c r="J174" s="162"/>
    </row>
    <row r="175" spans="1:10">
      <c r="A175" s="162"/>
      <c r="B175" s="162"/>
      <c r="C175" s="162"/>
      <c r="D175" s="162"/>
      <c r="E175" s="162"/>
      <c r="F175" s="162"/>
      <c r="G175" s="162"/>
      <c r="H175" s="162"/>
      <c r="I175" s="162"/>
      <c r="J175" s="162"/>
    </row>
    <row r="176" spans="1:10">
      <c r="A176" s="162"/>
      <c r="B176" s="162"/>
      <c r="C176" s="162"/>
      <c r="D176" s="162"/>
      <c r="E176" s="162"/>
      <c r="F176" s="162"/>
      <c r="G176" s="162"/>
      <c r="H176" s="162"/>
      <c r="I176" s="162"/>
      <c r="J176" s="162"/>
    </row>
    <row r="177" spans="1:10">
      <c r="A177" s="162"/>
      <c r="B177" s="162"/>
      <c r="C177" s="162"/>
      <c r="D177" s="162"/>
      <c r="E177" s="162"/>
      <c r="F177" s="162"/>
      <c r="G177" s="162"/>
      <c r="H177" s="162"/>
      <c r="I177" s="162"/>
      <c r="J177" s="162"/>
    </row>
    <row r="178" spans="1:10">
      <c r="A178" s="162"/>
      <c r="B178" s="162"/>
      <c r="C178" s="162"/>
      <c r="D178" s="162"/>
      <c r="E178" s="162"/>
      <c r="F178" s="162"/>
      <c r="G178" s="162"/>
      <c r="H178" s="162"/>
      <c r="I178" s="162"/>
      <c r="J178" s="162"/>
    </row>
  </sheetData>
  <mergeCells count="64">
    <mergeCell ref="B11:F11"/>
    <mergeCell ref="A6:I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54:F54"/>
    <mergeCell ref="B24:F24"/>
    <mergeCell ref="A44:I44"/>
    <mergeCell ref="B45:F45"/>
    <mergeCell ref="B46:F46"/>
    <mergeCell ref="B47:F47"/>
    <mergeCell ref="B48:F48"/>
    <mergeCell ref="H29:I29"/>
    <mergeCell ref="H28:I28"/>
    <mergeCell ref="B49:F49"/>
    <mergeCell ref="B50:F50"/>
    <mergeCell ref="B51:F51"/>
    <mergeCell ref="B52:F52"/>
    <mergeCell ref="B53:F53"/>
    <mergeCell ref="B66:F66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78:F78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I86:J86"/>
    <mergeCell ref="I87:J87"/>
    <mergeCell ref="B79:F79"/>
    <mergeCell ref="B80:F80"/>
    <mergeCell ref="B81:F81"/>
    <mergeCell ref="B82:F82"/>
    <mergeCell ref="B83:F83"/>
    <mergeCell ref="B85:F8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Bilanci</vt:lpstr>
      <vt:lpstr>P&amp;L</vt:lpstr>
      <vt:lpstr>Kapital</vt:lpstr>
      <vt:lpstr>Cash Flow</vt:lpstr>
      <vt:lpstr>Pasqyra aktive </vt:lpstr>
      <vt:lpstr>Tabela e amortizimit</vt:lpstr>
      <vt:lpstr>Inventar</vt:lpstr>
      <vt:lpstr>Te ardhurat nga aktiviteti</vt:lpstr>
      <vt:lpstr>Aneksi i te ardhurave</vt:lpstr>
      <vt:lpstr>Te ardhura</vt:lpstr>
      <vt:lpstr>Shpenzime</vt:lpstr>
      <vt:lpstr>Inventar!Print_Area</vt:lpstr>
      <vt:lpstr>'Pasqyra aktive '!Print_Area</vt:lpstr>
      <vt:lpstr>'Tabela e amortizimit'!Print_Area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2012-07-05T14:12:52Z</dcterms:modified>
</cp:coreProperties>
</file>