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1025" tabRatio="823" activeTab="10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i mjeteve" sheetId="30" r:id="rId10"/>
    <sheet name="shpjegime" sheetId="35" r:id="rId11"/>
  </sheets>
  <externalReferences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J279" i="35"/>
  <c r="J89"/>
  <c r="F102" i="26" l="1"/>
  <c r="M8" i="25" l="1"/>
  <c r="J6"/>
  <c r="I6"/>
  <c r="H6"/>
  <c r="E11" i="18" l="1"/>
  <c r="E7"/>
  <c r="F20" l="1"/>
  <c r="F35" i="15"/>
  <c r="G24" l="1"/>
  <c r="J269" i="35"/>
  <c r="G93" i="26"/>
  <c r="F93"/>
  <c r="F77"/>
  <c r="J25" i="25"/>
  <c r="K25" s="1"/>
  <c r="M25" s="1"/>
  <c r="F24" i="15"/>
  <c r="F15" i="4"/>
  <c r="K16" i="25"/>
  <c r="M16" s="1"/>
  <c r="G44" i="15"/>
  <c r="J263" i="35"/>
  <c r="E46" i="18"/>
  <c r="M18" i="25"/>
  <c r="F43" i="14"/>
  <c r="F50" s="1"/>
  <c r="K65" i="35"/>
  <c r="J67"/>
  <c r="I75"/>
  <c r="K75" s="1"/>
  <c r="K78" s="1"/>
  <c r="J135"/>
  <c r="G144"/>
  <c r="G145"/>
  <c r="G146"/>
  <c r="E147"/>
  <c r="F147"/>
  <c r="E172"/>
  <c r="G13" i="28"/>
  <c r="G14"/>
  <c r="G15"/>
  <c r="G16"/>
  <c r="G17"/>
  <c r="G18"/>
  <c r="D21"/>
  <c r="E21"/>
  <c r="F21"/>
  <c r="G29"/>
  <c r="G30"/>
  <c r="G31"/>
  <c r="D32"/>
  <c r="D37"/>
  <c r="G33"/>
  <c r="E37"/>
  <c r="F37"/>
  <c r="G47"/>
  <c r="G48"/>
  <c r="G49"/>
  <c r="D50"/>
  <c r="D55"/>
  <c r="G51"/>
  <c r="D52"/>
  <c r="D53"/>
  <c r="D54"/>
  <c r="E55"/>
  <c r="F55"/>
  <c r="D18" i="27"/>
  <c r="D27"/>
  <c r="D45"/>
  <c r="D54"/>
  <c r="H9" i="26"/>
  <c r="H13"/>
  <c r="H21"/>
  <c r="F26"/>
  <c r="G26"/>
  <c r="H26"/>
  <c r="F67"/>
  <c r="G67"/>
  <c r="H67"/>
  <c r="F73"/>
  <c r="G73"/>
  <c r="H73"/>
  <c r="H77"/>
  <c r="H98"/>
  <c r="K4" i="25"/>
  <c r="M4" s="1"/>
  <c r="K6"/>
  <c r="M6"/>
  <c r="M11"/>
  <c r="K15"/>
  <c r="M15" s="1"/>
  <c r="M20"/>
  <c r="E20" i="18"/>
  <c r="E29" s="1"/>
  <c r="E41" s="1"/>
  <c r="F29"/>
  <c r="F41" s="1"/>
  <c r="F46"/>
  <c r="F10" i="15"/>
  <c r="F11"/>
  <c r="G11"/>
  <c r="H11"/>
  <c r="F15"/>
  <c r="G15"/>
  <c r="H15"/>
  <c r="H24"/>
  <c r="G35"/>
  <c r="H42"/>
  <c r="F44"/>
  <c r="H44"/>
  <c r="H49"/>
  <c r="F6" i="14"/>
  <c r="F20" s="1"/>
  <c r="F38" s="1"/>
  <c r="H6"/>
  <c r="G20"/>
  <c r="K20" s="1"/>
  <c r="H20"/>
  <c r="G21"/>
  <c r="H21"/>
  <c r="G32"/>
  <c r="G37"/>
  <c r="H38"/>
  <c r="G40"/>
  <c r="H43"/>
  <c r="G44"/>
  <c r="G43" s="1"/>
  <c r="H50"/>
  <c r="H51"/>
  <c r="F7" i="4"/>
  <c r="G7"/>
  <c r="H7"/>
  <c r="G10"/>
  <c r="G15"/>
  <c r="K15" s="1"/>
  <c r="H15"/>
  <c r="G21"/>
  <c r="H21"/>
  <c r="H33"/>
  <c r="F43"/>
  <c r="F56" s="1"/>
  <c r="G43"/>
  <c r="K43" s="1"/>
  <c r="H43"/>
  <c r="H56"/>
  <c r="H57" s="1"/>
  <c r="H59" s="1"/>
  <c r="J282" i="35"/>
  <c r="J283" s="1"/>
  <c r="M22" i="15"/>
  <c r="G55" i="28"/>
  <c r="G21"/>
  <c r="G147" i="35"/>
  <c r="J70"/>
  <c r="G50" i="14" l="1"/>
  <c r="K50" s="1"/>
  <c r="J277" i="35"/>
  <c r="F98" i="26"/>
  <c r="G98"/>
  <c r="F33" i="4"/>
  <c r="F57" s="1"/>
  <c r="G37" i="28"/>
  <c r="F51" i="14"/>
  <c r="F56" s="1"/>
  <c r="G38"/>
  <c r="G6"/>
  <c r="G56" i="4"/>
  <c r="G33"/>
  <c r="F42" i="15"/>
  <c r="F49" s="1"/>
  <c r="K22"/>
  <c r="M6"/>
  <c r="M23" s="1"/>
  <c r="G10"/>
  <c r="G42" s="1"/>
  <c r="G49" s="1"/>
  <c r="G51" i="14" l="1"/>
  <c r="K51" s="1"/>
  <c r="G57" i="4"/>
</calcChain>
</file>

<file path=xl/sharedStrings.xml><?xml version="1.0" encoding="utf-8"?>
<sst xmlns="http://schemas.openxmlformats.org/spreadsheetml/2006/main" count="972" uniqueCount="623">
  <si>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</si>
  <si>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</si>
  <si>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</si>
  <si>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</si>
  <si>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</si>
  <si>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</si>
  <si>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</si>
  <si>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</si>
  <si>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</si>
  <si>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</si>
  <si>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</si>
  <si>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</si>
  <si>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</si>
  <si>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</si>
  <si>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</si>
  <si>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</si>
  <si>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</si>
  <si>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</si>
  <si>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</si>
  <si>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</si>
  <si>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</si>
  <si>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</si>
  <si>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</si>
  <si>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</si>
  <si>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</si>
  <si>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</si>
  <si>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</si>
  <si>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</si>
  <si>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</si>
  <si>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</si>
  <si>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</si>
  <si>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</si>
  <si>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</si>
  <si>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</si>
  <si>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</si>
  <si>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</si>
  <si>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</si>
  <si>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</si>
  <si>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</si>
  <si>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</si>
  <si>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</si>
  <si>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</si>
  <si>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</si>
  <si>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</si>
  <si>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</si>
  <si>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</si>
  <si>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</si>
  <si>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</si>
  <si>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</si>
  <si>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</si>
  <si>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</si>
  <si>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</si>
  <si>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</si>
  <si>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</si>
  <si>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</si>
  <si>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</si>
  <si>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</si>
  <si>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</si>
  <si>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</si>
  <si>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</si>
  <si>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</si>
  <si>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</si>
  <si>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</si>
  <si>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</si>
  <si>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</si>
  <si>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</si>
  <si>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</si>
  <si>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</si>
  <si>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</si>
  <si>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</si>
  <si>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</si>
  <si>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</si>
  <si>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</si>
  <si>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</si>
  <si>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</si>
  <si>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</si>
  <si>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</si>
  <si>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</si>
  <si>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</si>
  <si>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</si>
  <si>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</si>
  <si>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</si>
  <si>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</si>
  <si>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</si>
  <si>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</si>
  <si>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</si>
  <si>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</si>
  <si>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</si>
  <si>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</si>
  <si>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</si>
  <si>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</si>
  <si>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</si>
  <si>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</si>
  <si>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</si>
  <si>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</si>
  <si>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</si>
  <si>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</si>
  <si>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</si>
  <si>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</si>
  <si>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</si>
  <si>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</si>
  <si>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</si>
  <si>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</si>
  <si>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</si>
  <si>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</si>
  <si>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</si>
  <si>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</si>
  <si>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</si>
  <si>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</si>
  <si>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</si>
  <si>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</si>
  <si>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</si>
  <si>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</si>
  <si>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</si>
  <si>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</si>
  <si>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</si>
  <si>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</si>
  <si>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</si>
  <si>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</si>
  <si>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</si>
  <si>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</si>
  <si>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</si>
  <si>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</si>
  <si>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</si>
  <si>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</si>
  <si>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</si>
  <si>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</si>
  <si>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</si>
  <si>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</si>
  <si>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</si>
  <si>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</si>
  <si>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</si>
  <si>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</si>
  <si>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</si>
  <si>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</si>
  <si>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</si>
  <si>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</si>
  <si>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</si>
  <si>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</si>
  <si>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</si>
  <si>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</si>
  <si>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</si>
  <si>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</si>
  <si>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</si>
  <si>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</si>
  <si>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</si>
  <si>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</si>
  <si>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</si>
  <si>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</si>
  <si>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</si>
  <si>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</si>
  <si>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</si>
  <si>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</si>
  <si>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</si>
  <si>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</si>
  <si>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</si>
  <si>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</si>
  <si>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</si>
  <si>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</si>
  <si>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</si>
  <si>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</si>
  <si>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</si>
  <si>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</si>
  <si>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</si>
  <si>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</si>
  <si>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</si>
  <si>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</si>
  <si>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</si>
  <si>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</si>
  <si>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</si>
  <si>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</si>
  <si>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</si>
  <si>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</si>
  <si>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</si>
  <si>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</si>
  <si>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</si>
  <si>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</si>
  <si>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</si>
  <si>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</si>
  <si>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</si>
  <si>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</si>
  <si>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</si>
  <si>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</si>
  <si>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</si>
  <si>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</si>
  <si>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</si>
  <si>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</si>
  <si>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</si>
  <si>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</si>
  <si>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</si>
  <si>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</si>
  <si>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</si>
  <si>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</si>
  <si>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</si>
  <si>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Finanicare jane te konsoliduara</t>
  </si>
  <si>
    <t>leke</t>
  </si>
  <si>
    <t>PO</t>
  </si>
  <si>
    <t>JO</t>
  </si>
  <si>
    <t>"ZALL HERR ENERGJI-2011" sh.p.k</t>
  </si>
  <si>
    <t>L 21310027 G</t>
  </si>
  <si>
    <t>Ura e Pinarit Zall Herr TIRANE</t>
  </si>
  <si>
    <t>11.01.2012</t>
  </si>
  <si>
    <t>SN-139561-01-12</t>
  </si>
  <si>
    <t>NDERTIM,DEPOZITIM,SHFRYTEZIM I BURIMEVE UJORE</t>
  </si>
  <si>
    <t xml:space="preserve">DHE NATYRORE ME QELLIM PRODHIMIN E </t>
  </si>
  <si>
    <t>ENERGJISE ELEKTRIKE</t>
  </si>
  <si>
    <t>SHOQERIA "Zall Herr Energji-2011" sh.p.k.</t>
  </si>
  <si>
    <t>NIPT  L 21310027 G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</si>
  <si>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</si>
  <si>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</si>
  <si>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</si>
  <si>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</si>
  <si>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</si>
  <si>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</si>
  <si>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</si>
  <si>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</si>
  <si>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</si>
  <si>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</si>
  <si>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</si>
  <si>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</si>
  <si>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</si>
  <si>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</si>
  <si>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</si>
  <si>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</si>
  <si>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</si>
  <si>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</si>
  <si>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</si>
  <si>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</si>
  <si>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</si>
  <si>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</si>
  <si>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</si>
  <si>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</si>
  <si>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</si>
  <si>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</si>
  <si>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</si>
  <si>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</si>
  <si>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</si>
  <si>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</si>
  <si>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</si>
  <si>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</si>
  <si>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</si>
  <si>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</si>
  <si>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</si>
  <si>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</si>
  <si>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</si>
  <si>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</si>
  <si>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</si>
  <si>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601+602+604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</si>
  <si>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</si>
  <si>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</si>
  <si>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</si>
  <si>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</si>
  <si>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</si>
  <si>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</si>
  <si>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</si>
  <si>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</si>
  <si>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</si>
  <si>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</si>
  <si>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</si>
  <si>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</si>
  <si>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</si>
  <si>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</si>
  <si>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</si>
  <si>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</si>
  <si>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</si>
  <si>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</si>
  <si>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</si>
  <si>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</si>
  <si>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</si>
  <si>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</si>
  <si>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</si>
  <si>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</si>
  <si>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</si>
  <si>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</si>
  <si>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</si>
  <si>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</si>
  <si>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</si>
  <si>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</si>
  <si>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</si>
  <si>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</si>
  <si>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</si>
  <si>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</si>
  <si>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</si>
  <si>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</si>
  <si>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</si>
  <si>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</si>
  <si>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</si>
  <si>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</si>
  <si>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</si>
  <si>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</si>
  <si>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</si>
  <si>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</si>
  <si>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</si>
  <si>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</si>
  <si>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</si>
  <si>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</si>
  <si>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</si>
  <si>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</si>
  <si>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</si>
  <si>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</si>
  <si>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</si>
  <si>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</si>
  <si>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</si>
  <si>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</si>
  <si>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</si>
  <si>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</si>
  <si>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</si>
  <si>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</si>
  <si>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</si>
  <si>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</si>
  <si>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</si>
  <si>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</si>
  <si>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</si>
  <si>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</si>
  <si>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</si>
  <si>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</si>
  <si>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</si>
  <si>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</si>
  <si>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</si>
  <si>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</si>
  <si>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</si>
  <si>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</si>
  <si>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</si>
  <si>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</si>
  <si>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</si>
  <si>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</si>
  <si>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</si>
  <si>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</si>
  <si>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</si>
  <si>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</si>
  <si>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</si>
  <si>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</si>
  <si>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</si>
  <si>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</si>
  <si>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</si>
  <si>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</si>
  <si>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</si>
  <si>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</si>
  <si>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</si>
  <si>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</si>
  <si>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</si>
  <si>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</si>
  <si>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</si>
  <si>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</si>
  <si>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</si>
  <si>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</si>
  <si>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</si>
  <si>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</si>
  <si>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</si>
  <si>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</si>
  <si>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</si>
  <si>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</si>
  <si>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</si>
  <si>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</si>
  <si>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66.501 deri ne 87.700 leke</t>
  </si>
  <si>
    <t>Me page me te larte se 87.700 leke</t>
  </si>
  <si>
    <t>Emertimi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</si>
  <si>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</si>
  <si>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</si>
  <si>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</si>
  <si>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</si>
  <si>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</si>
  <si>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</si>
  <si>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</si>
  <si>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</si>
  <si>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</si>
  <si>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</si>
  <si>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</si>
  <si>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</si>
  <si>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</si>
  <si>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Nr.</t>
  </si>
  <si>
    <t>Lloji automjetit</t>
  </si>
  <si>
    <t>kapaciteti</t>
  </si>
  <si>
    <t>targa</t>
  </si>
  <si>
    <t>Vlera</t>
  </si>
  <si>
    <t>B</t>
  </si>
  <si>
    <t>C</t>
  </si>
  <si>
    <t xml:space="preserve">          Administratori</t>
  </si>
  <si>
    <t xml:space="preserve">   Administratori</t>
  </si>
  <si>
    <t>ZALL HERR ENERGJI 2011</t>
  </si>
  <si>
    <t xml:space="preserve">Të pagueshme ndaj punonjësve </t>
  </si>
  <si>
    <t>Totali te ardhurave</t>
  </si>
  <si>
    <t>Amortizimi</t>
  </si>
  <si>
    <t>Autoveture  Audi Q5</t>
  </si>
  <si>
    <t>Të ardhura nga aktiviteti i shfrytëzimit (shitje e energjise Elektrike)</t>
  </si>
  <si>
    <t>Shpenzime të tjera financiare Humbje nga azhornimi I arkes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</si>
  <si>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</si>
  <si>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</si>
  <si>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</si>
  <si>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</si>
  <si>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</si>
  <si>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</si>
  <si>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</si>
  <si>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</si>
  <si>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</si>
  <si>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</si>
  <si>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</si>
  <si>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</si>
  <si>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</si>
  <si>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</si>
  <si>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</si>
  <si>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</si>
  <si>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</si>
  <si>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</si>
  <si>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</si>
  <si>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</si>
  <si>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</si>
  <si>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</si>
  <si>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</si>
  <si>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</si>
  <si>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</si>
  <si>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</si>
  <si>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</si>
  <si>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</si>
  <si>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</si>
  <si>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</si>
  <si>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</si>
  <si>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</si>
  <si>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</si>
  <si>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</si>
  <si>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</si>
  <si>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</si>
  <si>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</si>
  <si>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</si>
  <si>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</si>
  <si>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</si>
  <si>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</si>
  <si>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</si>
  <si>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</si>
  <si>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</si>
  <si>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</si>
  <si>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</si>
  <si>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</si>
  <si>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</si>
  <si>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</si>
  <si>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</si>
  <si>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Vlera ne</t>
  </si>
  <si>
    <t>valute</t>
  </si>
  <si>
    <t>LEK</t>
  </si>
  <si>
    <t>USD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</si>
  <si>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</si>
  <si>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</si>
  <si>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</si>
  <si>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</si>
  <si>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</si>
  <si>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</si>
  <si>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</si>
  <si>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</si>
  <si>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</si>
  <si>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</si>
  <si>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</si>
  <si>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</si>
  <si>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</si>
  <si>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</si>
  <si>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</si>
  <si>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</si>
  <si>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</si>
  <si>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</si>
  <si>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</si>
  <si>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</si>
  <si>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</si>
  <si>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</si>
  <si>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</si>
  <si>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Pjesë ndërrimi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</si>
  <si>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</si>
  <si>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</si>
  <si>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</si>
  <si>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</si>
  <si>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</si>
  <si>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</si>
  <si>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Të drejta të tjera afatgjatë</t>
  </si>
  <si>
    <t>Të drejta dhe detyrime ndaj pjesëtarëve të tjerë të grupit</t>
  </si>
  <si>
    <t>Të drejta dhe detyrime ndaj ortakëve dhe aksionerëve</t>
  </si>
  <si>
    <t>Aktive  materiale</t>
  </si>
  <si>
    <t>Analiza e posteve te amortizushme</t>
  </si>
  <si>
    <t>Viti raportues</t>
  </si>
  <si>
    <t>Viti paraardhes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</si>
  <si>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</si>
  <si>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</si>
  <si>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</si>
  <si>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</si>
  <si>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</si>
  <si>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</si>
  <si>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</si>
  <si>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Kapitali i nenshkruar i pa paguar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</si>
  <si>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</si>
  <si>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</si>
  <si>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</si>
  <si>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</si>
  <si>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</si>
  <si>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</si>
  <si>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</si>
  <si>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</si>
  <si>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</si>
  <si>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</si>
  <si>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</si>
  <si>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</si>
  <si>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3</t>
  </si>
  <si>
    <t>Llogari bankare të zbuluara (overdrafte bankare)</t>
  </si>
  <si>
    <t>Banka 1</t>
  </si>
  <si>
    <t>Banka 2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</si>
  <si>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</si>
  <si>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</si>
  <si>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</si>
  <si>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</si>
  <si>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</si>
  <si>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</si>
  <si>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</si>
  <si>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</si>
  <si>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</si>
  <si>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</si>
  <si>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</si>
  <si>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</si>
  <si>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Të drejta detyrime ndaj njësive ekonomike me interesa pjesëmarrëse</t>
  </si>
  <si>
    <t>Të pagueshme ndaj punonjësve dhe sigurimeve shoqërore/shëndetsore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</si>
  <si>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</si>
  <si>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</si>
  <si>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</si>
  <si>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</si>
  <si>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</si>
  <si>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</si>
  <si>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</si>
  <si>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</si>
  <si>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</si>
  <si>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</si>
  <si>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</si>
  <si>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</si>
  <si>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</si>
  <si>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</si>
  <si>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</si>
  <si>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</si>
  <si>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</si>
  <si>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</si>
  <si>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</si>
  <si>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</si>
  <si>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</si>
  <si>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Të drejta / detyrime ndaj pjesëtarëve të tjerë të grupit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</si>
  <si>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</si>
  <si>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</si>
  <si>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</si>
  <si>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</si>
  <si>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</si>
  <si>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</si>
  <si>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</si>
  <si>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</si>
  <si>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</si>
  <si>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</si>
  <si>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te tjera</t>
  </si>
  <si>
    <t>Shpenzime per paga   dhe sigurime shoqerore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</si>
  <si>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</si>
  <si>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</si>
  <si>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</si>
  <si>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</si>
  <si>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</si>
  <si>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</si>
  <si>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</si>
  <si>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</si>
  <si>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</si>
  <si>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</si>
  <si>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</si>
  <si>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</si>
  <si>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</si>
  <si>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</si>
  <si>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</si>
  <si>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</si>
  <si>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</si>
  <si>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</si>
  <si>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</si>
  <si>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kursi fund viti</t>
  </si>
  <si>
    <t>Leke</t>
  </si>
  <si>
    <t>Raiffeisen  Bank</t>
  </si>
  <si>
    <t>Lek</t>
  </si>
  <si>
    <t>Euro</t>
  </si>
  <si>
    <t>Credins  Bank</t>
  </si>
  <si>
    <t>Credins     Bank</t>
  </si>
  <si>
    <t>Societe    General</t>
  </si>
  <si>
    <t>Totali :</t>
  </si>
  <si>
    <t>Shpenzime   per L. Pare dhe  materiale te konsumueshme</t>
  </si>
  <si>
    <t>Te  ardhura  nga  shitja  e energjise elektrike te prodhuar</t>
  </si>
  <si>
    <t>Shpenzime te pazbrit. ( Vetedeklarimi i  Mallrave te blera pa fatur)</t>
  </si>
  <si>
    <t>Parapagime të dhëna (SBM GROUP)</t>
  </si>
  <si>
    <t>Adresa  Sekondare</t>
  </si>
  <si>
    <t>Lagjia nr.1 unaza e qytetit, Klos pall.2 ap.10 Klos, DIBER</t>
  </si>
  <si>
    <t xml:space="preserve">     Pasqyra e Pozicionit  Financiar  ( Bilanci )</t>
  </si>
  <si>
    <t xml:space="preserve">            Zall Herr Energji 2011      </t>
  </si>
  <si>
    <t xml:space="preserve">                        Pasqyra e Pozicionit Financiar (Bilanci)</t>
  </si>
  <si>
    <t>Te punesuar mesatarisht per vitin 2018:</t>
  </si>
  <si>
    <t>Rritje/(rënie) neto në mjete monetare dhe ekuival. të mjeteve monetare</t>
  </si>
  <si>
    <t>shpenzime pa fature</t>
  </si>
  <si>
    <t>17 .5</t>
  </si>
  <si>
    <t>17 .4</t>
  </si>
  <si>
    <t>Te  ardhura te tjera Financiare</t>
  </si>
  <si>
    <t>Credins Bank  Karte krediti</t>
  </si>
  <si>
    <t>13. 7</t>
  </si>
  <si>
    <t>13. 8</t>
  </si>
  <si>
    <t>Pozicioni financiar më 31 dhjetor 2020</t>
  </si>
  <si>
    <t>Të pagueshme për detyrimet tatimore dhe sigurimeve shoq./shënd.</t>
  </si>
  <si>
    <t>Petrit  GASA</t>
  </si>
  <si>
    <t xml:space="preserve">Të ardhura të tjera të shfrytëzimit </t>
  </si>
  <si>
    <t>(Petrit  GASA )</t>
  </si>
  <si>
    <t>Pozicioni financiar i rideklaruar më 1 janar 2020</t>
  </si>
  <si>
    <t>Viti 2020</t>
  </si>
  <si>
    <t>Shpenzime  te  shtyra</t>
  </si>
  <si>
    <t>Të  tjera  tatime për  t’u  paguar  dhe  për  t’u  kthyer (Hua e Perkohshme)</t>
  </si>
  <si>
    <t xml:space="preserve">Prodhime te tjera </t>
  </si>
  <si>
    <t>Viti   2021</t>
  </si>
  <si>
    <t>01.01.2021</t>
  </si>
  <si>
    <t>31.12.2021</t>
  </si>
  <si>
    <t xml:space="preserve">Shpenzime te  Periudhave te Ardhme </t>
  </si>
  <si>
    <t>(Situacion Punime SBM grup Gusht 2020)</t>
  </si>
  <si>
    <t>Aktivet Afatgjata Materiale  me vlere fillestare   2021</t>
  </si>
  <si>
    <t>Vlera Kontabel Neto e A.A.Materiale  2021</t>
  </si>
  <si>
    <t>Pozicioni financiar i rideklaruar më 31 dhjetor 2019</t>
  </si>
  <si>
    <t>Pozicioni financiar i rideklaruar më 1 janar 2021</t>
  </si>
  <si>
    <t>Pozicioni financiar më 31 dhjetor 2021</t>
  </si>
  <si>
    <t>Viti 2021</t>
  </si>
  <si>
    <t>Me page deri ne 30.000 leke</t>
  </si>
  <si>
    <t>Me page nga 30.001 deri ne 50.000 leke</t>
  </si>
  <si>
    <t>Me page nga 50.001 deri  ne 66.500 leke</t>
  </si>
  <si>
    <t>Amortizimi A.A.Materiale   2021</t>
  </si>
  <si>
    <t>Inventari automjeteve ne pronesi te subjektit 2021</t>
  </si>
  <si>
    <t>Shtesa 2021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</si>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</sst>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  <numFmt numFmtId="168" formatCode="0.00;[Red]0.00"/>
  </numFmts>
  <fonts count="5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i/>
      <u/>
      <sz val="10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/>
    <xf numFmtId="0" fontId="30" fillId="0" borderId="0"/>
  </cellStyleXfs>
  <cellXfs count="46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50" fillId="0" borderId="0" xfId="0" applyFont="1" applyAlignment="1">
      <alignment vertical="center"/>
    </xf>
    <xf numFmtId="0" fontId="51" fillId="0" borderId="0" xfId="3" applyFont="1"/>
    <xf numFmtId="0" fontId="51" fillId="0" borderId="0" xfId="3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/>
    <xf numFmtId="0" fontId="20" fillId="0" borderId="4" xfId="0" applyNumberFormat="1" applyFont="1" applyFill="1" applyBorder="1" applyAlignment="1" applyProtection="1">
      <alignment horizontal="center"/>
    </xf>
    <xf numFmtId="0" fontId="19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/>
    <xf numFmtId="167" fontId="19" fillId="0" borderId="4" xfId="1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right"/>
    </xf>
    <xf numFmtId="167" fontId="18" fillId="0" borderId="4" xfId="1" applyNumberFormat="1" applyFont="1" applyFill="1" applyBorder="1" applyAlignment="1" applyProtection="1"/>
    <xf numFmtId="167" fontId="19" fillId="0" borderId="4" xfId="0" applyNumberFormat="1" applyFont="1" applyFill="1" applyBorder="1" applyAlignment="1" applyProtection="1"/>
    <xf numFmtId="167" fontId="21" fillId="0" borderId="0" xfId="1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0" fontId="22" fillId="0" borderId="4" xfId="0" applyNumberFormat="1" applyFont="1" applyFill="1" applyBorder="1" applyAlignment="1" applyProtection="1"/>
    <xf numFmtId="43" fontId="18" fillId="0" borderId="4" xfId="1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15" fillId="0" borderId="7" xfId="3" applyFont="1" applyBorder="1" applyAlignment="1">
      <alignment horizontal="left"/>
    </xf>
    <xf numFmtId="166" fontId="18" fillId="0" borderId="4" xfId="1" applyNumberFormat="1" applyFont="1" applyFill="1" applyBorder="1" applyAlignment="1" applyProtection="1"/>
    <xf numFmtId="166" fontId="18" fillId="0" borderId="4" xfId="1" applyNumberFormat="1" applyFont="1" applyFill="1" applyBorder="1" applyAlignment="1" applyProtection="1">
      <alignment horizontal="right"/>
    </xf>
    <xf numFmtId="166" fontId="18" fillId="0" borderId="4" xfId="1" applyNumberFormat="1" applyFont="1" applyFill="1" applyBorder="1" applyAlignment="1" applyProtection="1">
      <alignment horizontal="left"/>
    </xf>
    <xf numFmtId="166" fontId="19" fillId="0" borderId="4" xfId="1" applyNumberFormat="1" applyFont="1" applyFill="1" applyBorder="1" applyAlignment="1" applyProtection="1"/>
    <xf numFmtId="0" fontId="52" fillId="0" borderId="0" xfId="3" applyFont="1"/>
    <xf numFmtId="0" fontId="52" fillId="0" borderId="0" xfId="3" applyFont="1" applyAlignment="1">
      <alignment vertical="center"/>
    </xf>
    <xf numFmtId="0" fontId="52" fillId="0" borderId="4" xfId="3" applyFont="1" applyBorder="1"/>
    <xf numFmtId="0" fontId="23" fillId="0" borderId="4" xfId="3" applyFont="1" applyBorder="1" applyAlignment="1">
      <alignment vertical="center" textRotation="90" wrapText="1"/>
    </xf>
    <xf numFmtId="0" fontId="24" fillId="0" borderId="4" xfId="3" applyFont="1" applyBorder="1" applyAlignment="1">
      <alignment horizontal="center" vertical="center" textRotation="90"/>
    </xf>
    <xf numFmtId="0" fontId="24" fillId="0" borderId="4" xfId="3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/>
    </xf>
    <xf numFmtId="0" fontId="24" fillId="0" borderId="4" xfId="3" applyFont="1" applyBorder="1" applyAlignment="1">
      <alignment vertical="center" wrapText="1"/>
    </xf>
    <xf numFmtId="166" fontId="24" fillId="0" borderId="4" xfId="1" applyNumberFormat="1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3" fillId="0" borderId="4" xfId="3" applyFont="1" applyBorder="1" applyAlignment="1">
      <alignment vertical="center" wrapText="1"/>
    </xf>
    <xf numFmtId="0" fontId="23" fillId="0" borderId="4" xfId="3" applyFont="1" applyBorder="1" applyAlignment="1">
      <alignment horizontal="center" vertical="center" wrapText="1"/>
    </xf>
    <xf numFmtId="166" fontId="23" fillId="0" borderId="4" xfId="1" applyNumberFormat="1" applyFont="1" applyBorder="1" applyAlignment="1">
      <alignment horizontal="center" vertical="center" wrapText="1"/>
    </xf>
    <xf numFmtId="166" fontId="24" fillId="0" borderId="4" xfId="3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6" fontId="5" fillId="0" borderId="0" xfId="1" applyNumberFormat="1" applyFont="1"/>
    <xf numFmtId="166" fontId="8" fillId="0" borderId="0" xfId="1" applyNumberFormat="1" applyFont="1" applyAlignment="1">
      <alignment vertical="center"/>
    </xf>
    <xf numFmtId="166" fontId="4" fillId="0" borderId="0" xfId="1" applyNumberFormat="1" applyFont="1"/>
    <xf numFmtId="0" fontId="5" fillId="0" borderId="0" xfId="0" applyFont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66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center" vertical="center"/>
    </xf>
    <xf numFmtId="166" fontId="4" fillId="0" borderId="0" xfId="1" applyNumberFormat="1" applyFont="1" applyBorder="1"/>
    <xf numFmtId="0" fontId="5" fillId="0" borderId="7" xfId="0" applyFont="1" applyBorder="1" applyAlignment="1">
      <alignment horizontal="center" vertical="center"/>
    </xf>
    <xf numFmtId="3" fontId="28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4" fillId="0" borderId="3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" fontId="7" fillId="0" borderId="3" xfId="1" applyNumberFormat="1" applyFont="1" applyBorder="1" applyAlignment="1">
      <alignment vertical="center"/>
    </xf>
    <xf numFmtId="166" fontId="9" fillId="0" borderId="0" xfId="1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3" fontId="51" fillId="0" borderId="0" xfId="3" applyNumberFormat="1" applyFont="1" applyAlignment="1">
      <alignment vertical="center"/>
    </xf>
    <xf numFmtId="3" fontId="18" fillId="0" borderId="4" xfId="0" applyNumberFormat="1" applyFont="1" applyFill="1" applyBorder="1" applyAlignment="1" applyProtection="1"/>
    <xf numFmtId="3" fontId="19" fillId="0" borderId="4" xfId="0" applyNumberFormat="1" applyFont="1" applyFill="1" applyBorder="1" applyAlignment="1" applyProtection="1"/>
    <xf numFmtId="1" fontId="19" fillId="0" borderId="4" xfId="0" applyNumberFormat="1" applyFont="1" applyFill="1" applyBorder="1" applyAlignment="1" applyProtection="1"/>
    <xf numFmtId="1" fontId="18" fillId="0" borderId="4" xfId="0" applyNumberFormat="1" applyFont="1" applyFill="1" applyBorder="1" applyAlignment="1" applyProtection="1"/>
    <xf numFmtId="166" fontId="19" fillId="0" borderId="4" xfId="0" applyNumberFormat="1" applyFont="1" applyFill="1" applyBorder="1" applyAlignment="1" applyProtection="1"/>
    <xf numFmtId="3" fontId="0" fillId="0" borderId="0" xfId="0" applyNumberFormat="1"/>
    <xf numFmtId="166" fontId="0" fillId="0" borderId="0" xfId="1" applyNumberFormat="1" applyFont="1" applyFill="1" applyBorder="1" applyAlignment="1" applyProtection="1"/>
    <xf numFmtId="166" fontId="0" fillId="0" borderId="0" xfId="1" applyNumberFormat="1" applyFont="1"/>
    <xf numFmtId="166" fontId="19" fillId="0" borderId="0" xfId="1" applyNumberFormat="1" applyFont="1" applyFill="1" applyBorder="1" applyAlignment="1" applyProtection="1"/>
    <xf numFmtId="166" fontId="18" fillId="0" borderId="0" xfId="1" applyNumberFormat="1" applyFont="1" applyFill="1" applyBorder="1" applyAlignment="1" applyProtection="1"/>
    <xf numFmtId="166" fontId="19" fillId="0" borderId="6" xfId="1" applyNumberFormat="1" applyFont="1" applyFill="1" applyBorder="1" applyAlignment="1" applyProtection="1"/>
    <xf numFmtId="166" fontId="0" fillId="0" borderId="4" xfId="1" applyNumberFormat="1" applyFont="1" applyBorder="1"/>
    <xf numFmtId="166" fontId="0" fillId="0" borderId="0" xfId="1" applyNumberFormat="1" applyFont="1" applyBorder="1"/>
    <xf numFmtId="0" fontId="0" fillId="0" borderId="0" xfId="0" applyBorder="1"/>
    <xf numFmtId="0" fontId="0" fillId="0" borderId="4" xfId="0" applyBorder="1"/>
    <xf numFmtId="3" fontId="28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left" vertical="center"/>
    </xf>
    <xf numFmtId="166" fontId="5" fillId="0" borderId="4" xfId="0" applyNumberFormat="1" applyFont="1" applyBorder="1" applyAlignment="1">
      <alignment horizontal="left" vertical="center"/>
    </xf>
    <xf numFmtId="3" fontId="26" fillId="0" borderId="4" xfId="0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166" fontId="7" fillId="0" borderId="3" xfId="1" applyNumberFormat="1" applyFont="1" applyBorder="1" applyAlignment="1">
      <alignment vertical="center"/>
    </xf>
    <xf numFmtId="166" fontId="25" fillId="0" borderId="3" xfId="1" applyNumberFormat="1" applyFont="1" applyBorder="1" applyAlignment="1">
      <alignment vertical="center"/>
    </xf>
    <xf numFmtId="166" fontId="25" fillId="0" borderId="3" xfId="0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0" fillId="0" borderId="0" xfId="0" applyNumberFormat="1"/>
    <xf numFmtId="166" fontId="7" fillId="0" borderId="3" xfId="1" applyNumberFormat="1" applyFont="1" applyBorder="1" applyAlignment="1">
      <alignment horizontal="left" vertical="center"/>
    </xf>
    <xf numFmtId="166" fontId="7" fillId="0" borderId="11" xfId="1" applyNumberFormat="1" applyFont="1" applyBorder="1" applyAlignment="1">
      <alignment horizontal="left" vertical="center"/>
    </xf>
    <xf numFmtId="166" fontId="7" fillId="0" borderId="12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left" vertical="center"/>
    </xf>
    <xf numFmtId="0" fontId="30" fillId="0" borderId="15" xfId="4" applyFont="1" applyFill="1" applyBorder="1"/>
    <xf numFmtId="0" fontId="30" fillId="0" borderId="16" xfId="4" applyFont="1" applyFill="1" applyBorder="1"/>
    <xf numFmtId="0" fontId="4" fillId="0" borderId="16" xfId="4" applyFont="1" applyFill="1" applyBorder="1"/>
    <xf numFmtId="166" fontId="4" fillId="0" borderId="16" xfId="1" applyNumberFormat="1" applyFont="1" applyFill="1" applyBorder="1"/>
    <xf numFmtId="3" fontId="4" fillId="0" borderId="17" xfId="4" applyNumberFormat="1" applyFont="1" applyFill="1" applyBorder="1"/>
    <xf numFmtId="0" fontId="31" fillId="0" borderId="18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166" fontId="31" fillId="0" borderId="0" xfId="1" applyNumberFormat="1" applyFont="1" applyFill="1" applyBorder="1" applyAlignment="1">
      <alignment horizontal="center" vertical="center"/>
    </xf>
    <xf numFmtId="0" fontId="30" fillId="0" borderId="18" xfId="4" applyFont="1" applyFill="1" applyBorder="1"/>
    <xf numFmtId="0" fontId="30" fillId="0" borderId="0" xfId="4" applyFont="1" applyFill="1" applyBorder="1"/>
    <xf numFmtId="0" fontId="4" fillId="0" borderId="0" xfId="4" applyFont="1" applyFill="1" applyBorder="1"/>
    <xf numFmtId="166" fontId="4" fillId="0" borderId="0" xfId="1" applyNumberFormat="1" applyFont="1" applyFill="1" applyBorder="1"/>
    <xf numFmtId="3" fontId="4" fillId="0" borderId="19" xfId="4" applyNumberFormat="1" applyFont="1" applyFill="1" applyBorder="1"/>
    <xf numFmtId="0" fontId="4" fillId="0" borderId="18" xfId="4" applyFont="1" applyFill="1" applyBorder="1" applyAlignment="1">
      <alignment horizontal="center"/>
    </xf>
    <xf numFmtId="0" fontId="32" fillId="0" borderId="0" xfId="4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9" fillId="0" borderId="18" xfId="4" applyFont="1" applyBorder="1" applyAlignment="1">
      <alignment horizontal="right" vertical="center"/>
    </xf>
    <xf numFmtId="0" fontId="4" fillId="0" borderId="0" xfId="4" applyFont="1" applyBorder="1"/>
    <xf numFmtId="0" fontId="4" fillId="0" borderId="18" xfId="4" applyFont="1" applyBorder="1" applyAlignment="1">
      <alignment horizontal="right"/>
    </xf>
    <xf numFmtId="0" fontId="4" fillId="0" borderId="18" xfId="4" applyFont="1" applyBorder="1"/>
    <xf numFmtId="0" fontId="4" fillId="0" borderId="18" xfId="4" applyFont="1" applyFill="1" applyBorder="1"/>
    <xf numFmtId="0" fontId="4" fillId="0" borderId="2" xfId="4" applyFont="1" applyFill="1" applyBorder="1"/>
    <xf numFmtId="0" fontId="30" fillId="0" borderId="2" xfId="4" applyFont="1" applyFill="1" applyBorder="1"/>
    <xf numFmtId="165" fontId="31" fillId="0" borderId="18" xfId="4" applyNumberFormat="1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166" fontId="31" fillId="0" borderId="0" xfId="1" applyNumberFormat="1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165" fontId="4" fillId="0" borderId="18" xfId="4" applyNumberFormat="1" applyFont="1" applyBorder="1" applyAlignment="1">
      <alignment horizontal="center"/>
    </xf>
    <xf numFmtId="0" fontId="32" fillId="0" borderId="20" xfId="4" applyFont="1" applyBorder="1"/>
    <xf numFmtId="0" fontId="4" fillId="0" borderId="0" xfId="4" applyFont="1" applyBorder="1" applyAlignment="1"/>
    <xf numFmtId="166" fontId="4" fillId="0" borderId="0" xfId="1" applyNumberFormat="1" applyFont="1" applyBorder="1" applyAlignment="1"/>
    <xf numFmtId="0" fontId="4" fillId="0" borderId="19" xfId="4" applyFont="1" applyBorder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vertical="center"/>
    </xf>
    <xf numFmtId="0" fontId="7" fillId="0" borderId="0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0" fontId="4" fillId="0" borderId="21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0" fontId="4" fillId="0" borderId="22" xfId="4" applyFont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4" xfId="4" applyFont="1" applyBorder="1" applyAlignment="1"/>
    <xf numFmtId="4" fontId="9" fillId="2" borderId="4" xfId="0" applyNumberFormat="1" applyFont="1" applyFill="1" applyBorder="1" applyAlignment="1" applyProtection="1">
      <alignment horizontal="right" vertical="top" wrapText="1"/>
    </xf>
    <xf numFmtId="4" fontId="4" fillId="0" borderId="23" xfId="1" applyNumberFormat="1" applyFont="1" applyBorder="1" applyAlignment="1">
      <alignment horizontal="right"/>
    </xf>
    <xf numFmtId="0" fontId="4" fillId="0" borderId="4" xfId="4" applyFont="1" applyBorder="1" applyAlignment="1">
      <alignment horizontal="center"/>
    </xf>
    <xf numFmtId="165" fontId="4" fillId="0" borderId="18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" fontId="5" fillId="0" borderId="23" xfId="4" applyNumberFormat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19" xfId="4" applyNumberFormat="1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/>
    <xf numFmtId="166" fontId="9" fillId="0" borderId="0" xfId="1" applyNumberFormat="1" applyFont="1" applyBorder="1"/>
    <xf numFmtId="3" fontId="4" fillId="0" borderId="4" xfId="1" applyNumberFormat="1" applyFont="1" applyBorder="1" applyAlignment="1">
      <alignment horizontal="right"/>
    </xf>
    <xf numFmtId="3" fontId="4" fillId="0" borderId="23" xfId="4" applyNumberFormat="1" applyFont="1" applyBorder="1"/>
    <xf numFmtId="0" fontId="4" fillId="0" borderId="18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7" fillId="0" borderId="18" xfId="4" applyFont="1" applyBorder="1" applyAlignment="1">
      <alignment horizontal="center" vertical="center"/>
    </xf>
    <xf numFmtId="165" fontId="4" fillId="0" borderId="18" xfId="4" applyNumberFormat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vertical="center"/>
    </xf>
    <xf numFmtId="0" fontId="33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30" fillId="0" borderId="0" xfId="4" applyFont="1" applyBorder="1" applyAlignment="1">
      <alignment vertical="center"/>
    </xf>
    <xf numFmtId="0" fontId="30" fillId="0" borderId="0" xfId="4" applyFont="1" applyBorder="1"/>
    <xf numFmtId="166" fontId="9" fillId="0" borderId="14" xfId="1" applyNumberFormat="1" applyFont="1" applyBorder="1"/>
    <xf numFmtId="0" fontId="30" fillId="0" borderId="0" xfId="4" applyFont="1" applyBorder="1" applyAlignment="1">
      <alignment horizontal="center"/>
    </xf>
    <xf numFmtId="166" fontId="9" fillId="0" borderId="5" xfId="1" applyNumberFormat="1" applyFont="1" applyBorder="1"/>
    <xf numFmtId="0" fontId="34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2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4" fillId="0" borderId="14" xfId="1" applyNumberFormat="1" applyFont="1" applyFill="1" applyBorder="1" applyAlignment="1">
      <alignment horizontal="center" vertical="center"/>
    </xf>
    <xf numFmtId="0" fontId="35" fillId="0" borderId="0" xfId="4" applyFont="1" applyBorder="1"/>
    <xf numFmtId="165" fontId="30" fillId="0" borderId="18" xfId="4" applyNumberFormat="1" applyFont="1" applyBorder="1" applyAlignment="1">
      <alignment horizontal="center"/>
    </xf>
    <xf numFmtId="0" fontId="33" fillId="0" borderId="0" xfId="4" applyFont="1" applyBorder="1" applyAlignment="1">
      <alignment horizontal="center"/>
    </xf>
    <xf numFmtId="0" fontId="33" fillId="0" borderId="0" xfId="4" applyFont="1" applyBorder="1"/>
    <xf numFmtId="0" fontId="30" fillId="0" borderId="0" xfId="4" applyFont="1" applyFill="1" applyBorder="1" applyAlignment="1"/>
    <xf numFmtId="0" fontId="33" fillId="0" borderId="0" xfId="4" applyFont="1" applyFill="1" applyBorder="1"/>
    <xf numFmtId="0" fontId="36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/>
    </xf>
    <xf numFmtId="0" fontId="5" fillId="0" borderId="0" xfId="4" applyFont="1" applyFill="1" applyBorder="1"/>
    <xf numFmtId="0" fontId="5" fillId="0" borderId="0" xfId="4" applyFont="1" applyBorder="1"/>
    <xf numFmtId="166" fontId="30" fillId="0" borderId="0" xfId="1" applyNumberFormat="1" applyFont="1" applyBorder="1"/>
    <xf numFmtId="0" fontId="9" fillId="0" borderId="4" xfId="4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0" fontId="37" fillId="0" borderId="4" xfId="4" applyFont="1" applyBorder="1" applyAlignment="1">
      <alignment vertical="center"/>
    </xf>
    <xf numFmtId="3" fontId="9" fillId="0" borderId="4" xfId="4" applyNumberFormat="1" applyFont="1" applyBorder="1"/>
    <xf numFmtId="166" fontId="9" fillId="0" borderId="4" xfId="1" applyNumberFormat="1" applyFont="1" applyBorder="1"/>
    <xf numFmtId="165" fontId="5" fillId="0" borderId="18" xfId="4" applyNumberFormat="1" applyFont="1" applyBorder="1" applyAlignment="1">
      <alignment horizontal="center" vertical="center"/>
    </xf>
    <xf numFmtId="3" fontId="38" fillId="0" borderId="4" xfId="4" applyNumberFormat="1" applyFont="1" applyBorder="1" applyAlignment="1">
      <alignment vertical="center"/>
    </xf>
    <xf numFmtId="166" fontId="38" fillId="0" borderId="4" xfId="1" applyNumberFormat="1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66" fontId="5" fillId="0" borderId="0" xfId="1" applyNumberFormat="1" applyFont="1" applyBorder="1"/>
    <xf numFmtId="166" fontId="5" fillId="0" borderId="14" xfId="1" applyNumberFormat="1" applyFont="1" applyBorder="1"/>
    <xf numFmtId="166" fontId="5" fillId="0" borderId="5" xfId="1" applyNumberFormat="1" applyFont="1" applyBorder="1"/>
    <xf numFmtId="0" fontId="2" fillId="0" borderId="0" xfId="4" applyFont="1" applyBorder="1"/>
    <xf numFmtId="0" fontId="33" fillId="0" borderId="0" xfId="4" applyFont="1" applyBorder="1" applyAlignment="1">
      <alignment vertical="center"/>
    </xf>
    <xf numFmtId="0" fontId="34" fillId="0" borderId="0" xfId="4" applyFont="1" applyBorder="1" applyAlignment="1">
      <alignment horizontal="center" vertical="center"/>
    </xf>
    <xf numFmtId="0" fontId="34" fillId="0" borderId="0" xfId="4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166" fontId="4" fillId="0" borderId="0" xfId="1" applyNumberFormat="1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166" fontId="4" fillId="0" borderId="14" xfId="1" applyNumberFormat="1" applyFont="1" applyBorder="1"/>
    <xf numFmtId="0" fontId="11" fillId="0" borderId="0" xfId="4" applyFont="1" applyFill="1" applyBorder="1" applyAlignment="1"/>
    <xf numFmtId="0" fontId="2" fillId="0" borderId="0" xfId="3" applyFont="1" applyFill="1" applyBorder="1"/>
    <xf numFmtId="0" fontId="40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 vertical="center"/>
    </xf>
    <xf numFmtId="0" fontId="30" fillId="0" borderId="19" xfId="4" applyFont="1" applyBorder="1"/>
    <xf numFmtId="166" fontId="30" fillId="0" borderId="19" xfId="4" applyNumberFormat="1" applyFont="1" applyBorder="1"/>
    <xf numFmtId="0" fontId="41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166" fontId="38" fillId="0" borderId="0" xfId="1" applyNumberFormat="1" applyFont="1" applyBorder="1"/>
    <xf numFmtId="0" fontId="42" fillId="0" borderId="0" xfId="4" applyFont="1" applyBorder="1" applyAlignment="1">
      <alignment horizontal="right"/>
    </xf>
    <xf numFmtId="0" fontId="30" fillId="0" borderId="0" xfId="4" applyFont="1" applyBorder="1" applyAlignment="1"/>
    <xf numFmtId="0" fontId="30" fillId="0" borderId="0" xfId="4" applyFont="1" applyBorder="1" applyAlignment="1">
      <alignment horizontal="left"/>
    </xf>
    <xf numFmtId="0" fontId="43" fillId="0" borderId="0" xfId="4" applyFont="1" applyBorder="1" applyAlignment="1">
      <alignment horizontal="left"/>
    </xf>
    <xf numFmtId="0" fontId="43" fillId="0" borderId="19" xfId="4" applyFont="1" applyBorder="1" applyAlignment="1">
      <alignment horizontal="left"/>
    </xf>
    <xf numFmtId="0" fontId="31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/>
    </xf>
    <xf numFmtId="0" fontId="6" fillId="0" borderId="18" xfId="4" applyFont="1" applyBorder="1" applyAlignment="1"/>
    <xf numFmtId="0" fontId="6" fillId="0" borderId="0" xfId="4" applyFont="1" applyBorder="1" applyAlignment="1"/>
    <xf numFmtId="0" fontId="2" fillId="0" borderId="18" xfId="4" applyFont="1" applyBorder="1" applyAlignment="1"/>
    <xf numFmtId="0" fontId="2" fillId="0" borderId="0" xfId="4" applyFont="1" applyBorder="1" applyAlignment="1"/>
    <xf numFmtId="0" fontId="0" fillId="0" borderId="24" xfId="0" applyBorder="1"/>
    <xf numFmtId="0" fontId="0" fillId="0" borderId="25" xfId="0" applyBorder="1"/>
    <xf numFmtId="166" fontId="0" fillId="0" borderId="25" xfId="1" applyNumberFormat="1" applyFont="1" applyBorder="1"/>
    <xf numFmtId="0" fontId="0" fillId="0" borderId="26" xfId="0" applyBorder="1"/>
    <xf numFmtId="166" fontId="4" fillId="0" borderId="4" xfId="1" applyNumberFormat="1" applyFont="1" applyBorder="1" applyAlignment="1">
      <alignment horizontal="right"/>
    </xf>
    <xf numFmtId="0" fontId="5" fillId="0" borderId="4" xfId="4" applyFont="1" applyBorder="1" applyAlignment="1"/>
    <xf numFmtId="4" fontId="5" fillId="0" borderId="4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64" fontId="4" fillId="0" borderId="4" xfId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left" vertical="center"/>
    </xf>
    <xf numFmtId="166" fontId="38" fillId="0" borderId="5" xfId="1" applyNumberFormat="1" applyFont="1" applyBorder="1"/>
    <xf numFmtId="0" fontId="44" fillId="0" borderId="0" xfId="0" applyNumberFormat="1" applyFont="1" applyFill="1" applyBorder="1" applyAlignment="1" applyProtection="1"/>
    <xf numFmtId="166" fontId="44" fillId="0" borderId="0" xfId="1" applyNumberFormat="1" applyFont="1" applyFill="1" applyBorder="1" applyAlignment="1" applyProtection="1"/>
    <xf numFmtId="168" fontId="19" fillId="0" borderId="4" xfId="1" applyNumberFormat="1" applyFont="1" applyFill="1" applyBorder="1" applyAlignment="1" applyProtection="1"/>
    <xf numFmtId="166" fontId="45" fillId="0" borderId="0" xfId="1" applyNumberFormat="1" applyFont="1" applyFill="1" applyBorder="1" applyAlignment="1" applyProtection="1"/>
    <xf numFmtId="166" fontId="46" fillId="0" borderId="0" xfId="1" applyNumberFormat="1" applyFont="1" applyFill="1" applyBorder="1" applyAlignment="1" applyProtection="1">
      <alignment horizontal="center"/>
    </xf>
    <xf numFmtId="167" fontId="18" fillId="0" borderId="0" xfId="1" applyNumberFormat="1" applyFont="1" applyFill="1" applyBorder="1" applyAlignment="1" applyProtection="1">
      <alignment horizontal="center"/>
    </xf>
    <xf numFmtId="166" fontId="7" fillId="0" borderId="3" xfId="0" applyNumberFormat="1" applyFont="1" applyBorder="1" applyAlignment="1">
      <alignment vertical="center"/>
    </xf>
    <xf numFmtId="166" fontId="23" fillId="0" borderId="4" xfId="3" applyNumberFormat="1" applyFont="1" applyBorder="1" applyAlignment="1">
      <alignment horizontal="center" vertical="center" wrapText="1"/>
    </xf>
    <xf numFmtId="166" fontId="18" fillId="0" borderId="4" xfId="1" applyNumberFormat="1" applyFont="1" applyFill="1" applyBorder="1" applyAlignment="1" applyProtection="1">
      <alignment horizontal="center"/>
    </xf>
    <xf numFmtId="166" fontId="19" fillId="0" borderId="4" xfId="1" applyNumberFormat="1" applyFont="1" applyFill="1" applyBorder="1" applyAlignment="1" applyProtection="1">
      <alignment horizontal="center"/>
    </xf>
    <xf numFmtId="166" fontId="19" fillId="0" borderId="4" xfId="0" applyNumberFormat="1" applyFont="1" applyFill="1" applyBorder="1" applyAlignment="1" applyProtection="1">
      <alignment horizontal="center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48" fillId="0" borderId="14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45" fillId="0" borderId="0" xfId="0" applyNumberFormat="1" applyFont="1" applyFill="1" applyBorder="1" applyAlignment="1" applyProtection="1">
      <alignment horizontal="center"/>
    </xf>
    <xf numFmtId="9" fontId="30" fillId="0" borderId="0" xfId="4" applyNumberFormat="1" applyFont="1" applyBorder="1" applyAlignment="1">
      <alignment horizontal="center"/>
    </xf>
    <xf numFmtId="0" fontId="47" fillId="0" borderId="4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166" fontId="19" fillId="0" borderId="6" xfId="1" applyNumberFormat="1" applyFont="1" applyFill="1" applyBorder="1" applyAlignment="1" applyProtection="1">
      <alignment horizontal="center"/>
    </xf>
    <xf numFmtId="164" fontId="4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51" fillId="0" borderId="0" xfId="3" applyNumberFormat="1" applyFont="1" applyAlignment="1">
      <alignment vertical="center"/>
    </xf>
    <xf numFmtId="166" fontId="51" fillId="0" borderId="0" xfId="3" applyNumberFormat="1" applyFont="1"/>
    <xf numFmtId="3" fontId="18" fillId="0" borderId="4" xfId="0" applyNumberFormat="1" applyFont="1" applyFill="1" applyBorder="1" applyAlignment="1" applyProtection="1">
      <alignment horizontal="center"/>
    </xf>
    <xf numFmtId="43" fontId="19" fillId="0" borderId="4" xfId="1" applyNumberFormat="1" applyFont="1" applyFill="1" applyBorder="1" applyAlignment="1" applyProtection="1"/>
    <xf numFmtId="166" fontId="5" fillId="0" borderId="3" xfId="1" applyNumberFormat="1" applyFont="1" applyBorder="1" applyAlignment="1">
      <alignment vertical="center"/>
    </xf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7" fillId="0" borderId="7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3" fillId="0" borderId="0" xfId="3" applyFont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4" fillId="0" borderId="5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31" fillId="0" borderId="18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2" fillId="0" borderId="0" xfId="4" applyFont="1" applyBorder="1" applyAlignment="1">
      <alignment horizontal="left"/>
    </xf>
    <xf numFmtId="0" fontId="4" fillId="0" borderId="4" xfId="4" applyFont="1" applyBorder="1" applyAlignment="1">
      <alignment horizontal="center" vertical="center"/>
    </xf>
    <xf numFmtId="0" fontId="4" fillId="0" borderId="6" xfId="4" applyFont="1" applyBorder="1" applyAlignment="1">
      <alignment horizontal="center"/>
    </xf>
    <xf numFmtId="0" fontId="5" fillId="0" borderId="6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7" fillId="0" borderId="0" xfId="4" applyFont="1" applyBorder="1" applyAlignment="1">
      <alignment horizontal="left"/>
    </xf>
    <xf numFmtId="0" fontId="37" fillId="0" borderId="19" xfId="4" applyFont="1" applyBorder="1" applyAlignment="1">
      <alignment horizontal="left"/>
    </xf>
    <xf numFmtId="0" fontId="32" fillId="0" borderId="0" xfId="4" applyFont="1" applyBorder="1" applyAlignment="1">
      <alignment horizontal="left" vertical="center"/>
    </xf>
    <xf numFmtId="0" fontId="9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/>
    </xf>
    <xf numFmtId="0" fontId="29" fillId="0" borderId="19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19" xfId="4" applyFont="1" applyBorder="1" applyAlignment="1">
      <alignment horizontal="center"/>
    </xf>
    <xf numFmtId="0" fontId="4" fillId="0" borderId="5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3" xfId="4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-2016%20%20Zall%20Herr%20Energji-2011%20dt%2022.0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a/Downloads/gjendja%20%20ellog%20zallherri%20dt%2022.02.2017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y%20document/ASD-BILANCI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Pasivet"/>
      <sheetName val="PASH 1"/>
      <sheetName val="Kop."/>
      <sheetName val="Aktivet"/>
      <sheetName val="Fluksi 2"/>
      <sheetName val="Kapitali 1"/>
      <sheetName val="pasqyra 1 &amp; 2"/>
      <sheetName val="pasqyra 3"/>
      <sheetName val="AQT"/>
      <sheetName val="Pasqyra e Amortizimit "/>
      <sheetName val="inventari i mjeteve"/>
      <sheetName val="inventari i materialeve"/>
      <sheetName val="gjendja e llogariv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logarig_palogo.rpt"/>
    </sheetNames>
    <sheetDataSet>
      <sheetData sheetId="0" refreshError="1">
        <row r="15">
          <cell r="K15">
            <v>100000</v>
          </cell>
        </row>
        <row r="17">
          <cell r="K17">
            <v>2900000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AAM"/>
      <sheetName val="Amortizimi"/>
      <sheetName val="Shenimet faqe 1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O9" sqref="O8:O9"/>
    </sheetView>
  </sheetViews>
  <sheetFormatPr defaultRowHeight="12.75"/>
  <cols>
    <col min="1" max="1" width="4.57031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4"/>
      <c r="C2" s="55"/>
      <c r="D2" s="55"/>
      <c r="E2" s="55"/>
      <c r="F2" s="55"/>
      <c r="G2" s="55"/>
      <c r="H2" s="55"/>
      <c r="I2" s="55"/>
      <c r="J2" s="55"/>
      <c r="K2" s="56"/>
    </row>
    <row r="3" spans="2:11" s="61" customFormat="1" ht="14.1" customHeight="1">
      <c r="B3" s="57"/>
      <c r="C3" s="58" t="s">
        <v>22</v>
      </c>
      <c r="D3" s="58"/>
      <c r="E3" s="58"/>
      <c r="F3" s="378" t="s">
        <v>198</v>
      </c>
      <c r="G3" s="379"/>
      <c r="H3" s="380"/>
      <c r="I3" s="378"/>
      <c r="J3" s="58"/>
      <c r="K3" s="60"/>
    </row>
    <row r="4" spans="2:11" s="61" customFormat="1" ht="14.1" customHeight="1">
      <c r="B4" s="57"/>
      <c r="C4" s="58" t="s">
        <v>13</v>
      </c>
      <c r="D4" s="58"/>
      <c r="E4" s="58"/>
      <c r="F4" s="59" t="s">
        <v>199</v>
      </c>
      <c r="G4" s="62"/>
      <c r="H4" s="63"/>
      <c r="I4" s="64"/>
      <c r="J4" s="64"/>
      <c r="K4" s="60"/>
    </row>
    <row r="5" spans="2:11" s="61" customFormat="1" ht="14.1" customHeight="1">
      <c r="B5" s="57"/>
      <c r="C5" s="58" t="s">
        <v>5</v>
      </c>
      <c r="D5" s="58"/>
      <c r="E5" s="58"/>
      <c r="F5" s="65" t="s">
        <v>582</v>
      </c>
      <c r="G5" s="59"/>
      <c r="H5" s="59"/>
      <c r="I5" s="59"/>
      <c r="J5" s="59"/>
      <c r="K5" s="60"/>
    </row>
    <row r="6" spans="2:11" s="61" customFormat="1" ht="14.1" customHeight="1">
      <c r="B6" s="57"/>
      <c r="C6" s="58" t="s">
        <v>581</v>
      </c>
      <c r="D6" s="58"/>
      <c r="E6" s="58"/>
      <c r="F6" s="65" t="s">
        <v>200</v>
      </c>
      <c r="G6" s="65"/>
      <c r="H6" s="66"/>
      <c r="I6" s="63"/>
      <c r="J6" s="64"/>
      <c r="K6" s="60"/>
    </row>
    <row r="7" spans="2:11" s="61" customFormat="1" ht="14.1" customHeight="1">
      <c r="B7" s="57"/>
      <c r="C7" s="58" t="s">
        <v>0</v>
      </c>
      <c r="D7" s="58"/>
      <c r="E7" s="58"/>
      <c r="F7" s="59" t="s">
        <v>201</v>
      </c>
      <c r="G7" s="67"/>
      <c r="H7" s="58"/>
      <c r="I7" s="58"/>
      <c r="J7" s="58"/>
      <c r="K7" s="60"/>
    </row>
    <row r="8" spans="2:11" s="61" customFormat="1" ht="14.1" customHeight="1">
      <c r="B8" s="57"/>
      <c r="C8" s="58" t="s">
        <v>1</v>
      </c>
      <c r="D8" s="58"/>
      <c r="E8" s="58"/>
      <c r="F8" s="65" t="s">
        <v>202</v>
      </c>
      <c r="G8" s="68"/>
      <c r="H8" s="58"/>
      <c r="I8" s="58"/>
      <c r="J8" s="58"/>
      <c r="K8" s="60"/>
    </row>
    <row r="9" spans="2:11" s="61" customFormat="1" ht="14.1" customHeight="1">
      <c r="B9" s="57"/>
      <c r="C9" s="58"/>
      <c r="D9" s="58"/>
      <c r="E9" s="58"/>
      <c r="F9" s="58"/>
      <c r="G9" s="58"/>
      <c r="H9" s="58"/>
      <c r="I9" s="58"/>
      <c r="J9" s="58"/>
      <c r="K9" s="60"/>
    </row>
    <row r="10" spans="2:11" s="61" customFormat="1" ht="14.1" customHeight="1">
      <c r="B10" s="57"/>
      <c r="C10" s="58" t="s">
        <v>11</v>
      </c>
      <c r="D10" s="58"/>
      <c r="E10" s="58"/>
      <c r="F10" s="59" t="s">
        <v>203</v>
      </c>
      <c r="G10" s="59"/>
      <c r="H10" s="59"/>
      <c r="I10" s="59"/>
      <c r="J10" s="59"/>
      <c r="K10" s="60"/>
    </row>
    <row r="11" spans="2:11" s="61" customFormat="1" ht="14.1" customHeight="1">
      <c r="B11" s="57"/>
      <c r="C11" s="58"/>
      <c r="D11" s="58"/>
      <c r="E11" s="58"/>
      <c r="F11" s="65" t="s">
        <v>204</v>
      </c>
      <c r="G11" s="65"/>
      <c r="H11" s="65"/>
      <c r="I11" s="65"/>
      <c r="J11" s="65"/>
      <c r="K11" s="60"/>
    </row>
    <row r="12" spans="2:11" s="61" customFormat="1" ht="14.1" customHeight="1">
      <c r="B12" s="57"/>
      <c r="C12" s="58"/>
      <c r="D12" s="58"/>
      <c r="E12" s="58"/>
      <c r="F12" s="65" t="s">
        <v>205</v>
      </c>
      <c r="G12" s="65"/>
      <c r="H12" s="65"/>
      <c r="I12" s="65"/>
      <c r="J12" s="65"/>
      <c r="K12" s="60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97" t="s">
        <v>6</v>
      </c>
      <c r="C25" s="398"/>
      <c r="D25" s="398"/>
      <c r="E25" s="398"/>
      <c r="F25" s="398"/>
      <c r="G25" s="398"/>
      <c r="H25" s="398"/>
      <c r="I25" s="398"/>
      <c r="J25" s="398"/>
      <c r="K25" s="399"/>
    </row>
    <row r="26" spans="2:11">
      <c r="B26" s="3"/>
      <c r="C26" s="400" t="s">
        <v>193</v>
      </c>
      <c r="D26" s="400"/>
      <c r="E26" s="400"/>
      <c r="F26" s="400"/>
      <c r="G26" s="400"/>
      <c r="H26" s="400"/>
      <c r="I26" s="400"/>
      <c r="J26" s="400"/>
      <c r="K26" s="5"/>
    </row>
    <row r="27" spans="2:11">
      <c r="B27" s="3"/>
      <c r="C27" s="400" t="s">
        <v>12</v>
      </c>
      <c r="D27" s="400"/>
      <c r="E27" s="400"/>
      <c r="F27" s="400"/>
      <c r="G27" s="400"/>
      <c r="H27" s="400"/>
      <c r="I27" s="400"/>
      <c r="J27" s="400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69" t="s">
        <v>605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1" customFormat="1" ht="12.95" customHeight="1">
      <c r="B48" s="57"/>
      <c r="C48" s="58" t="s">
        <v>19</v>
      </c>
      <c r="D48" s="58"/>
      <c r="E48" s="58"/>
      <c r="F48" s="58"/>
      <c r="G48" s="58"/>
      <c r="H48" s="396" t="s">
        <v>196</v>
      </c>
      <c r="I48" s="396"/>
      <c r="J48" s="58"/>
      <c r="K48" s="60"/>
    </row>
    <row r="49" spans="2:11" s="61" customFormat="1" ht="12.95" customHeight="1">
      <c r="B49" s="57"/>
      <c r="C49" s="58" t="s">
        <v>194</v>
      </c>
      <c r="D49" s="58"/>
      <c r="E49" s="58"/>
      <c r="F49" s="58"/>
      <c r="G49" s="58"/>
      <c r="H49" s="402" t="s">
        <v>197</v>
      </c>
      <c r="I49" s="402"/>
      <c r="J49" s="58"/>
      <c r="K49" s="60"/>
    </row>
    <row r="50" spans="2:11" s="61" customFormat="1" ht="12.95" customHeight="1">
      <c r="B50" s="57"/>
      <c r="C50" s="58" t="s">
        <v>14</v>
      </c>
      <c r="D50" s="58"/>
      <c r="E50" s="58"/>
      <c r="F50" s="58"/>
      <c r="G50" s="58"/>
      <c r="H50" s="402" t="s">
        <v>195</v>
      </c>
      <c r="I50" s="402"/>
      <c r="J50" s="58"/>
      <c r="K50" s="60"/>
    </row>
    <row r="51" spans="2:11" s="61" customFormat="1" ht="12.95" customHeight="1">
      <c r="B51" s="57"/>
      <c r="C51" s="58" t="s">
        <v>15</v>
      </c>
      <c r="D51" s="58"/>
      <c r="E51" s="58"/>
      <c r="F51" s="58"/>
      <c r="G51" s="58"/>
      <c r="H51" s="402" t="s">
        <v>195</v>
      </c>
      <c r="I51" s="402"/>
      <c r="J51" s="58"/>
      <c r="K51" s="60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3" customFormat="1" ht="12.95" customHeight="1">
      <c r="B53" s="70"/>
      <c r="C53" s="58" t="s">
        <v>20</v>
      </c>
      <c r="D53" s="58"/>
      <c r="E53" s="58"/>
      <c r="F53" s="58"/>
      <c r="G53" s="68" t="s">
        <v>16</v>
      </c>
      <c r="H53" s="403" t="s">
        <v>606</v>
      </c>
      <c r="I53" s="400"/>
      <c r="J53" s="71"/>
      <c r="K53" s="72"/>
    </row>
    <row r="54" spans="2:11" s="73" customFormat="1" ht="12.95" customHeight="1">
      <c r="B54" s="70"/>
      <c r="C54" s="58"/>
      <c r="D54" s="58"/>
      <c r="E54" s="58"/>
      <c r="F54" s="58"/>
      <c r="G54" s="68" t="s">
        <v>17</v>
      </c>
      <c r="H54" s="401" t="s">
        <v>607</v>
      </c>
      <c r="I54" s="400"/>
      <c r="J54" s="71"/>
      <c r="K54" s="72"/>
    </row>
    <row r="55" spans="2:11" s="73" customFormat="1" ht="7.5" customHeight="1">
      <c r="B55" s="70"/>
      <c r="C55" s="58"/>
      <c r="D55" s="58"/>
      <c r="E55" s="58"/>
      <c r="F55" s="58"/>
      <c r="G55" s="68"/>
      <c r="H55" s="68"/>
      <c r="I55" s="68"/>
      <c r="J55" s="71"/>
      <c r="K55" s="72"/>
    </row>
    <row r="56" spans="2:11" s="73" customFormat="1" ht="12.95" customHeight="1">
      <c r="B56" s="70"/>
      <c r="C56" s="58" t="s">
        <v>18</v>
      </c>
      <c r="D56" s="58"/>
      <c r="E56" s="58"/>
      <c r="F56" s="68"/>
      <c r="G56" s="58"/>
      <c r="H56" s="395">
        <v>44576</v>
      </c>
      <c r="I56" s="396"/>
      <c r="J56" s="71"/>
      <c r="K56" s="72"/>
    </row>
    <row r="57" spans="2:11" ht="22.5" customHeight="1">
      <c r="B57" s="74"/>
      <c r="C57" s="75"/>
      <c r="D57" s="75"/>
      <c r="E57" s="75"/>
      <c r="F57" s="75"/>
      <c r="G57" s="75"/>
      <c r="H57" s="75"/>
      <c r="I57" s="75"/>
      <c r="J57" s="75"/>
      <c r="K57" s="7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E12" sqref="E12"/>
    </sheetView>
  </sheetViews>
  <sheetFormatPr defaultRowHeight="12.75"/>
  <cols>
    <col min="2" max="2" width="20" customWidth="1"/>
    <col min="3" max="3" width="14.42578125" customWidth="1"/>
    <col min="4" max="4" width="12.140625" customWidth="1"/>
    <col min="5" max="5" width="14.5703125" customWidth="1"/>
  </cols>
  <sheetData>
    <row r="2" spans="1:6">
      <c r="A2" s="104"/>
      <c r="B2" s="104"/>
      <c r="C2" s="104"/>
      <c r="D2" s="104"/>
      <c r="E2" s="104"/>
      <c r="F2" s="104"/>
    </row>
    <row r="3" spans="1:6">
      <c r="A3" s="84" t="s">
        <v>206</v>
      </c>
      <c r="B3" s="84"/>
      <c r="C3" s="83"/>
      <c r="D3" s="83"/>
      <c r="E3" s="83"/>
      <c r="F3" s="104"/>
    </row>
    <row r="4" spans="1:6">
      <c r="A4" s="84" t="s">
        <v>207</v>
      </c>
      <c r="B4" s="84"/>
      <c r="C4" s="83"/>
      <c r="D4" s="83"/>
      <c r="E4" s="83"/>
      <c r="F4" s="104"/>
    </row>
    <row r="5" spans="1:6">
      <c r="A5" s="83"/>
      <c r="B5" s="83"/>
      <c r="C5" s="83"/>
      <c r="D5" s="83"/>
      <c r="E5" s="83"/>
      <c r="F5" s="104"/>
    </row>
    <row r="6" spans="1:6">
      <c r="A6" s="83"/>
      <c r="B6" s="83"/>
      <c r="C6" s="83"/>
      <c r="D6" s="83"/>
      <c r="E6" s="83"/>
      <c r="F6" s="104"/>
    </row>
    <row r="7" spans="1:6">
      <c r="A7" s="83" t="s">
        <v>620</v>
      </c>
      <c r="B7" s="83"/>
      <c r="C7" s="83"/>
      <c r="D7" s="83"/>
      <c r="E7" s="83"/>
      <c r="F7" s="104"/>
    </row>
    <row r="8" spans="1:6">
      <c r="A8" s="83"/>
      <c r="B8" s="83"/>
      <c r="C8" s="83"/>
      <c r="D8" s="83"/>
      <c r="E8" s="83"/>
      <c r="F8" s="104"/>
    </row>
    <row r="9" spans="1:6">
      <c r="A9" s="83"/>
      <c r="B9" s="83"/>
      <c r="C9" s="83"/>
      <c r="D9" s="83"/>
      <c r="E9" s="83"/>
      <c r="F9" s="104"/>
    </row>
    <row r="10" spans="1:6">
      <c r="A10" s="83"/>
      <c r="B10" s="83"/>
      <c r="C10" s="83"/>
      <c r="D10" s="83"/>
      <c r="E10" s="83"/>
      <c r="F10" s="104"/>
    </row>
    <row r="11" spans="1:6" ht="17.25" customHeight="1">
      <c r="A11" s="93" t="s">
        <v>370</v>
      </c>
      <c r="B11" s="93" t="s">
        <v>371</v>
      </c>
      <c r="C11" s="93" t="s">
        <v>372</v>
      </c>
      <c r="D11" s="93" t="s">
        <v>373</v>
      </c>
      <c r="E11" s="111" t="s">
        <v>374</v>
      </c>
      <c r="F11" s="104"/>
    </row>
    <row r="12" spans="1:6">
      <c r="A12" s="93">
        <v>1</v>
      </c>
      <c r="B12" s="110" t="s">
        <v>383</v>
      </c>
      <c r="C12" s="93"/>
      <c r="D12" s="93"/>
      <c r="E12" s="114">
        <v>1332500</v>
      </c>
      <c r="F12" s="104"/>
    </row>
    <row r="13" spans="1:6">
      <c r="A13" s="93">
        <v>2</v>
      </c>
      <c r="B13" s="93"/>
      <c r="C13" s="93"/>
      <c r="D13" s="93"/>
      <c r="E13" s="93"/>
      <c r="F13" s="104"/>
    </row>
    <row r="14" spans="1:6">
      <c r="A14" s="93">
        <v>3</v>
      </c>
      <c r="B14" s="93"/>
      <c r="C14" s="93"/>
      <c r="D14" s="93"/>
      <c r="E14" s="93"/>
      <c r="F14" s="104"/>
    </row>
    <row r="15" spans="1:6">
      <c r="A15" s="93">
        <v>4</v>
      </c>
      <c r="B15" s="93"/>
      <c r="C15" s="93"/>
      <c r="D15" s="93"/>
      <c r="E15" s="93"/>
      <c r="F15" s="104"/>
    </row>
    <row r="16" spans="1:6">
      <c r="A16" s="93">
        <v>5</v>
      </c>
      <c r="B16" s="93"/>
      <c r="C16" s="93"/>
      <c r="D16" s="93"/>
      <c r="E16" s="93"/>
      <c r="F16" s="104"/>
    </row>
    <row r="17" spans="1:6">
      <c r="A17" s="93">
        <v>6</v>
      </c>
      <c r="B17" s="93"/>
      <c r="C17" s="93"/>
      <c r="D17" s="93"/>
      <c r="E17" s="93"/>
      <c r="F17" s="104"/>
    </row>
    <row r="18" spans="1:6">
      <c r="A18" s="93">
        <v>7</v>
      </c>
      <c r="B18" s="93"/>
      <c r="C18" s="93"/>
      <c r="D18" s="93"/>
      <c r="E18" s="93"/>
      <c r="F18" s="104"/>
    </row>
    <row r="19" spans="1:6">
      <c r="A19" s="93">
        <v>8</v>
      </c>
      <c r="B19" s="93"/>
      <c r="C19" s="93"/>
      <c r="D19" s="93"/>
      <c r="E19" s="93"/>
      <c r="F19" s="104"/>
    </row>
    <row r="20" spans="1:6">
      <c r="A20" s="93">
        <v>9</v>
      </c>
      <c r="B20" s="93"/>
      <c r="C20" s="93"/>
      <c r="D20" s="93"/>
      <c r="E20" s="93"/>
      <c r="F20" s="104"/>
    </row>
    <row r="21" spans="1:6">
      <c r="A21" s="93">
        <v>10</v>
      </c>
      <c r="B21" s="93"/>
      <c r="C21" s="93"/>
      <c r="D21" s="93"/>
      <c r="E21" s="93"/>
      <c r="F21" s="104"/>
    </row>
    <row r="22" spans="1:6">
      <c r="A22" s="93">
        <v>11</v>
      </c>
      <c r="B22" s="93"/>
      <c r="C22" s="93"/>
      <c r="D22" s="93"/>
      <c r="E22" s="93"/>
      <c r="F22" s="104"/>
    </row>
    <row r="23" spans="1:6">
      <c r="A23" s="93">
        <v>12</v>
      </c>
      <c r="B23" s="93"/>
      <c r="C23" s="93"/>
      <c r="D23" s="93"/>
      <c r="E23" s="93"/>
      <c r="F23" s="104"/>
    </row>
    <row r="24" spans="1:6">
      <c r="A24" s="83"/>
      <c r="B24" s="83"/>
      <c r="C24" s="83"/>
      <c r="D24" s="83"/>
      <c r="E24" s="83"/>
      <c r="F24" s="104"/>
    </row>
    <row r="25" spans="1:6">
      <c r="A25" s="83"/>
      <c r="B25" s="83"/>
      <c r="C25" s="83"/>
      <c r="D25" s="83"/>
      <c r="E25" s="83"/>
      <c r="F25" s="104"/>
    </row>
    <row r="26" spans="1:6">
      <c r="A26" s="83"/>
      <c r="B26" s="83"/>
      <c r="C26" s="83"/>
      <c r="D26" s="83"/>
      <c r="E26" s="83"/>
      <c r="F26" s="104"/>
    </row>
    <row r="27" spans="1:6">
      <c r="A27" s="83"/>
      <c r="B27" s="83"/>
      <c r="C27" s="83"/>
      <c r="D27" s="83"/>
      <c r="E27" s="83"/>
      <c r="F27" s="104"/>
    </row>
    <row r="28" spans="1:6">
      <c r="A28" s="83"/>
      <c r="B28" s="83"/>
      <c r="C28" s="383" t="s">
        <v>378</v>
      </c>
      <c r="D28" s="83"/>
      <c r="E28" s="83"/>
      <c r="F28" s="104"/>
    </row>
    <row r="29" spans="1:6">
      <c r="A29" s="83"/>
      <c r="B29" s="83"/>
      <c r="C29" s="99" t="s">
        <v>597</v>
      </c>
      <c r="D29" s="83"/>
      <c r="E29" s="83"/>
      <c r="F29" s="104"/>
    </row>
    <row r="30" spans="1:6">
      <c r="A30" s="104"/>
      <c r="B30" s="104"/>
      <c r="C30" s="104"/>
      <c r="D30" s="104"/>
      <c r="E30" s="104"/>
      <c r="F30" s="104"/>
    </row>
  </sheetData>
  <pageMargins left="1.03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07"/>
  <sheetViews>
    <sheetView tabSelected="1" zoomScaleNormal="100" workbookViewId="0">
      <selection activeCell="O321" sqref="O321"/>
    </sheetView>
  </sheetViews>
  <sheetFormatPr defaultRowHeight="12.75"/>
  <cols>
    <col min="1" max="1" width="4.140625" customWidth="1"/>
    <col min="2" max="2" width="3.28515625" customWidth="1"/>
    <col min="3" max="3" width="4.140625" customWidth="1"/>
    <col min="4" max="4" width="12.85546875" customWidth="1"/>
    <col min="5" max="5" width="10.42578125" customWidth="1"/>
    <col min="6" max="6" width="9.5703125" customWidth="1"/>
    <col min="7" max="7" width="9.42578125" customWidth="1"/>
    <col min="8" max="8" width="3.85546875" customWidth="1"/>
    <col min="9" max="9" width="29.28515625" customWidth="1"/>
    <col min="10" max="10" width="15.140625" customWidth="1"/>
    <col min="11" max="11" width="13.7109375" hidden="1" customWidth="1"/>
    <col min="15" max="15" width="13.5703125" customWidth="1"/>
  </cols>
  <sheetData>
    <row r="1" spans="1:11">
      <c r="A1" s="219"/>
      <c r="B1" s="220"/>
      <c r="C1" s="220"/>
      <c r="D1" s="221"/>
      <c r="E1" s="221"/>
      <c r="F1" s="221"/>
      <c r="G1" s="221"/>
      <c r="H1" s="221"/>
      <c r="I1" s="221"/>
      <c r="J1" s="222"/>
      <c r="K1" s="223"/>
    </row>
    <row r="2" spans="1:11" ht="18">
      <c r="A2" s="435" t="s">
        <v>386</v>
      </c>
      <c r="B2" s="436"/>
      <c r="C2" s="436"/>
      <c r="D2" s="436"/>
      <c r="E2" s="436"/>
      <c r="F2" s="436"/>
      <c r="G2" s="436"/>
      <c r="H2" s="436"/>
      <c r="I2" s="436"/>
      <c r="J2" s="436"/>
      <c r="K2" s="437"/>
    </row>
    <row r="3" spans="1:11" ht="18">
      <c r="A3" s="224"/>
      <c r="B3" s="225"/>
      <c r="C3" s="225"/>
      <c r="D3" s="225"/>
      <c r="E3" s="225"/>
      <c r="F3" s="225"/>
      <c r="G3" s="225"/>
      <c r="H3" s="225"/>
      <c r="I3" s="225"/>
      <c r="J3" s="227"/>
      <c r="K3" s="226"/>
    </row>
    <row r="4" spans="1:11">
      <c r="A4" s="228"/>
      <c r="B4" s="229"/>
      <c r="C4" s="229"/>
      <c r="D4" s="230"/>
      <c r="E4" s="230"/>
      <c r="F4" s="230"/>
      <c r="G4" s="230"/>
      <c r="H4" s="230"/>
      <c r="I4" s="230"/>
      <c r="J4" s="231"/>
      <c r="K4" s="232"/>
    </row>
    <row r="5" spans="1:11" ht="15.75">
      <c r="A5" s="233"/>
      <c r="B5" s="234" t="s">
        <v>387</v>
      </c>
      <c r="C5" s="229"/>
      <c r="D5" s="235" t="s">
        <v>388</v>
      </c>
      <c r="E5" s="230"/>
      <c r="F5" s="230"/>
      <c r="G5" s="230"/>
      <c r="H5" s="230"/>
      <c r="I5" s="230"/>
      <c r="J5" s="231"/>
      <c r="K5" s="232"/>
    </row>
    <row r="6" spans="1:11">
      <c r="A6" s="236"/>
      <c r="B6" s="237"/>
      <c r="C6" s="229"/>
      <c r="D6" s="230"/>
      <c r="E6" s="230"/>
      <c r="F6" s="230"/>
      <c r="G6" s="230"/>
      <c r="H6" s="230"/>
      <c r="I6" s="230"/>
      <c r="J6" s="231"/>
      <c r="K6" s="232"/>
    </row>
    <row r="7" spans="1:11">
      <c r="A7" s="238">
        <v>1</v>
      </c>
      <c r="B7" s="230" t="s">
        <v>389</v>
      </c>
      <c r="C7" s="229"/>
      <c r="D7" s="230"/>
      <c r="E7" s="230"/>
      <c r="F7" s="230"/>
      <c r="G7" s="230"/>
      <c r="H7" s="230"/>
      <c r="I7" s="230"/>
      <c r="J7" s="231"/>
      <c r="K7" s="232"/>
    </row>
    <row r="8" spans="1:11">
      <c r="A8" s="238">
        <v>2</v>
      </c>
      <c r="B8" s="237" t="s">
        <v>390</v>
      </c>
      <c r="C8" s="229"/>
      <c r="D8" s="230"/>
      <c r="E8" s="230"/>
      <c r="F8" s="230"/>
      <c r="G8" s="230"/>
      <c r="H8" s="230"/>
      <c r="I8" s="230"/>
      <c r="J8" s="231"/>
      <c r="K8" s="232"/>
    </row>
    <row r="9" spans="1:11">
      <c r="A9" s="239">
        <v>3</v>
      </c>
      <c r="B9" s="237" t="s">
        <v>391</v>
      </c>
      <c r="C9" s="229"/>
      <c r="D9" s="230"/>
      <c r="E9" s="230"/>
      <c r="F9" s="230"/>
      <c r="G9" s="230"/>
      <c r="H9" s="230"/>
      <c r="I9" s="230"/>
      <c r="J9" s="231"/>
      <c r="K9" s="232"/>
    </row>
    <row r="10" spans="1:11">
      <c r="A10" s="239">
        <v>4</v>
      </c>
      <c r="B10" s="237" t="s">
        <v>392</v>
      </c>
      <c r="C10" s="230"/>
      <c r="D10" s="230"/>
      <c r="E10" s="230"/>
      <c r="F10" s="230"/>
      <c r="G10" s="230"/>
      <c r="H10" s="230"/>
      <c r="I10" s="230"/>
      <c r="J10" s="231"/>
      <c r="K10" s="232"/>
    </row>
    <row r="11" spans="1:11">
      <c r="A11" s="239"/>
      <c r="B11" s="230" t="s">
        <v>393</v>
      </c>
      <c r="C11" s="230"/>
      <c r="D11" s="230"/>
      <c r="E11" s="230"/>
      <c r="F11" s="230"/>
      <c r="G11" s="230"/>
      <c r="H11" s="230"/>
      <c r="I11" s="230"/>
      <c r="J11" s="231"/>
      <c r="K11" s="232"/>
    </row>
    <row r="12" spans="1:11">
      <c r="A12" s="239" t="s">
        <v>394</v>
      </c>
      <c r="B12" s="237"/>
      <c r="C12" s="230"/>
      <c r="D12" s="230"/>
      <c r="E12" s="230"/>
      <c r="F12" s="230"/>
      <c r="G12" s="230"/>
      <c r="H12" s="230"/>
      <c r="I12" s="230"/>
      <c r="J12" s="231"/>
      <c r="K12" s="232"/>
    </row>
    <row r="13" spans="1:11">
      <c r="A13" s="239"/>
      <c r="B13" s="230" t="s">
        <v>395</v>
      </c>
      <c r="C13" s="230"/>
      <c r="D13" s="230"/>
      <c r="E13" s="230"/>
      <c r="F13" s="230"/>
      <c r="G13" s="230"/>
      <c r="H13" s="230"/>
      <c r="I13" s="230"/>
      <c r="J13" s="231"/>
      <c r="K13" s="232"/>
    </row>
    <row r="14" spans="1:11">
      <c r="A14" s="239" t="s">
        <v>396</v>
      </c>
      <c r="B14" s="237"/>
      <c r="C14" s="230"/>
      <c r="D14" s="230"/>
      <c r="E14" s="230"/>
      <c r="F14" s="230"/>
      <c r="G14" s="230"/>
      <c r="H14" s="230"/>
      <c r="I14" s="230"/>
      <c r="J14" s="231"/>
      <c r="K14" s="232"/>
    </row>
    <row r="15" spans="1:11">
      <c r="A15" s="239"/>
      <c r="B15" s="230" t="s">
        <v>397</v>
      </c>
      <c r="C15" s="230"/>
      <c r="D15" s="230"/>
      <c r="E15" s="230"/>
      <c r="F15" s="230"/>
      <c r="G15" s="230"/>
      <c r="H15" s="230"/>
      <c r="I15" s="230"/>
      <c r="J15" s="231"/>
      <c r="K15" s="232"/>
    </row>
    <row r="16" spans="1:11">
      <c r="A16" s="239" t="s">
        <v>398</v>
      </c>
      <c r="B16" s="237"/>
      <c r="C16" s="230"/>
      <c r="D16" s="230"/>
      <c r="E16" s="230"/>
      <c r="F16" s="230"/>
      <c r="G16" s="230"/>
      <c r="H16" s="230"/>
      <c r="I16" s="230"/>
      <c r="J16" s="231"/>
      <c r="K16" s="232"/>
    </row>
    <row r="17" spans="1:11">
      <c r="A17" s="239"/>
      <c r="B17" s="237" t="s">
        <v>399</v>
      </c>
      <c r="C17" s="230"/>
      <c r="D17" s="230"/>
      <c r="E17" s="230"/>
      <c r="F17" s="230"/>
      <c r="G17" s="230"/>
      <c r="H17" s="230"/>
      <c r="I17" s="230"/>
      <c r="J17" s="231"/>
      <c r="K17" s="232"/>
    </row>
    <row r="18" spans="1:11">
      <c r="A18" s="239" t="s">
        <v>400</v>
      </c>
      <c r="B18" s="237"/>
      <c r="C18" s="230"/>
      <c r="D18" s="230"/>
      <c r="E18" s="230"/>
      <c r="F18" s="230"/>
      <c r="G18" s="230"/>
      <c r="H18" s="230"/>
      <c r="I18" s="230"/>
      <c r="J18" s="231"/>
      <c r="K18" s="232"/>
    </row>
    <row r="19" spans="1:11">
      <c r="A19" s="240" t="s">
        <v>401</v>
      </c>
      <c r="B19" s="237"/>
      <c r="C19" s="230"/>
      <c r="D19" s="230"/>
      <c r="E19" s="230"/>
      <c r="F19" s="230"/>
      <c r="G19" s="230"/>
      <c r="H19" s="230"/>
      <c r="I19" s="230"/>
      <c r="J19" s="231"/>
      <c r="K19" s="232"/>
    </row>
    <row r="20" spans="1:11">
      <c r="A20" s="239"/>
      <c r="B20" s="237" t="s">
        <v>402</v>
      </c>
      <c r="C20" s="230"/>
      <c r="D20" s="230"/>
      <c r="E20" s="230"/>
      <c r="F20" s="230"/>
      <c r="G20" s="230"/>
      <c r="H20" s="230"/>
      <c r="I20" s="230"/>
      <c r="J20" s="231"/>
      <c r="K20" s="232"/>
    </row>
    <row r="21" spans="1:11">
      <c r="A21" s="240" t="s">
        <v>403</v>
      </c>
      <c r="B21" s="237"/>
      <c r="C21" s="230"/>
      <c r="D21" s="230"/>
      <c r="E21" s="230"/>
      <c r="F21" s="230"/>
      <c r="G21" s="230"/>
      <c r="H21" s="230"/>
      <c r="I21" s="230"/>
      <c r="J21" s="231"/>
      <c r="K21" s="232"/>
    </row>
    <row r="22" spans="1:11">
      <c r="A22" s="239"/>
      <c r="B22" s="237" t="s">
        <v>404</v>
      </c>
      <c r="C22" s="230"/>
      <c r="D22" s="230"/>
      <c r="E22" s="230"/>
      <c r="F22" s="230"/>
      <c r="G22" s="230"/>
      <c r="H22" s="230"/>
      <c r="I22" s="230"/>
      <c r="J22" s="231"/>
      <c r="K22" s="232"/>
    </row>
    <row r="23" spans="1:11">
      <c r="A23" s="240" t="s">
        <v>405</v>
      </c>
      <c r="B23" s="237"/>
      <c r="C23" s="230"/>
      <c r="D23" s="230"/>
      <c r="E23" s="230"/>
      <c r="F23" s="230"/>
      <c r="G23" s="230"/>
      <c r="H23" s="230"/>
      <c r="I23" s="230"/>
      <c r="J23" s="231"/>
      <c r="K23" s="232"/>
    </row>
    <row r="24" spans="1:11">
      <c r="A24" s="239" t="s">
        <v>406</v>
      </c>
      <c r="B24" s="237" t="s">
        <v>407</v>
      </c>
      <c r="C24" s="230"/>
      <c r="D24" s="230"/>
      <c r="E24" s="230"/>
      <c r="F24" s="230"/>
      <c r="G24" s="230"/>
      <c r="H24" s="230"/>
      <c r="I24" s="230"/>
      <c r="J24" s="231"/>
      <c r="K24" s="232"/>
    </row>
    <row r="25" spans="1:11">
      <c r="A25" s="239"/>
      <c r="B25" s="230" t="s">
        <v>408</v>
      </c>
      <c r="C25" s="230"/>
      <c r="D25" s="230"/>
      <c r="E25" s="230"/>
      <c r="F25" s="230"/>
      <c r="G25" s="230"/>
      <c r="H25" s="230"/>
      <c r="I25" s="230"/>
      <c r="J25" s="231"/>
      <c r="K25" s="232"/>
    </row>
    <row r="26" spans="1:11">
      <c r="A26" s="239"/>
      <c r="B26" s="230" t="s">
        <v>409</v>
      </c>
      <c r="C26" s="230"/>
      <c r="D26" s="230"/>
      <c r="E26" s="230"/>
      <c r="F26" s="230"/>
      <c r="G26" s="230"/>
      <c r="H26" s="230"/>
      <c r="I26" s="230"/>
      <c r="J26" s="231"/>
      <c r="K26" s="232"/>
    </row>
    <row r="27" spans="1:11">
      <c r="A27" s="239"/>
      <c r="B27" s="230" t="s">
        <v>410</v>
      </c>
      <c r="C27" s="230"/>
      <c r="D27" s="230"/>
      <c r="E27" s="230"/>
      <c r="F27" s="230"/>
      <c r="G27" s="230"/>
      <c r="H27" s="230"/>
      <c r="I27" s="230"/>
      <c r="J27" s="231"/>
      <c r="K27" s="232"/>
    </row>
    <row r="28" spans="1:11">
      <c r="A28" s="239"/>
      <c r="B28" s="230" t="s">
        <v>411</v>
      </c>
      <c r="C28" s="230"/>
      <c r="D28" s="230"/>
      <c r="E28" s="230"/>
      <c r="F28" s="230"/>
      <c r="G28" s="230"/>
      <c r="H28" s="230"/>
      <c r="I28" s="230"/>
      <c r="J28" s="231"/>
      <c r="K28" s="232"/>
    </row>
    <row r="29" spans="1:11">
      <c r="A29" s="239"/>
      <c r="B29" s="230" t="s">
        <v>412</v>
      </c>
      <c r="C29" s="230"/>
      <c r="D29" s="230"/>
      <c r="E29" s="230"/>
      <c r="F29" s="230"/>
      <c r="G29" s="230"/>
      <c r="H29" s="230"/>
      <c r="I29" s="230"/>
      <c r="J29" s="231"/>
      <c r="K29" s="232"/>
    </row>
    <row r="30" spans="1:11">
      <c r="A30" s="239"/>
      <c r="B30" s="230" t="s">
        <v>413</v>
      </c>
      <c r="C30" s="230"/>
      <c r="D30" s="230"/>
      <c r="E30" s="230"/>
      <c r="F30" s="230"/>
      <c r="G30" s="230"/>
      <c r="H30" s="230"/>
      <c r="I30" s="230"/>
      <c r="J30" s="231"/>
      <c r="K30" s="232"/>
    </row>
    <row r="31" spans="1:11">
      <c r="A31" s="239"/>
      <c r="B31" s="230"/>
      <c r="C31" s="230"/>
      <c r="D31" s="230"/>
      <c r="E31" s="230"/>
      <c r="F31" s="230"/>
      <c r="G31" s="230"/>
      <c r="H31" s="230"/>
      <c r="I31" s="230"/>
      <c r="J31" s="231"/>
      <c r="K31" s="232"/>
    </row>
    <row r="32" spans="1:11">
      <c r="A32" s="239"/>
      <c r="B32" s="237"/>
      <c r="C32" s="230"/>
      <c r="D32" s="230"/>
      <c r="E32" s="230"/>
      <c r="F32" s="230"/>
      <c r="G32" s="230"/>
      <c r="H32" s="230"/>
      <c r="I32" s="230"/>
      <c r="J32" s="231"/>
      <c r="K32" s="232"/>
    </row>
    <row r="33" spans="1:11" ht="15.75">
      <c r="A33" s="233"/>
      <c r="B33" s="234" t="s">
        <v>414</v>
      </c>
      <c r="C33" s="230"/>
      <c r="D33" s="235" t="s">
        <v>415</v>
      </c>
      <c r="E33" s="230"/>
      <c r="F33" s="230"/>
      <c r="G33" s="230"/>
      <c r="H33" s="230"/>
      <c r="I33" s="230"/>
      <c r="J33" s="231"/>
      <c r="K33" s="232"/>
    </row>
    <row r="34" spans="1:11">
      <c r="A34" s="239"/>
      <c r="B34" s="237"/>
      <c r="C34" s="230"/>
      <c r="D34" s="230"/>
      <c r="E34" s="230"/>
      <c r="F34" s="230"/>
      <c r="G34" s="230"/>
      <c r="H34" s="230"/>
      <c r="I34" s="230"/>
      <c r="J34" s="231"/>
      <c r="K34" s="232"/>
    </row>
    <row r="35" spans="1:11">
      <c r="A35" s="239"/>
      <c r="B35" s="230" t="s">
        <v>416</v>
      </c>
      <c r="C35" s="230"/>
      <c r="D35" s="230"/>
      <c r="E35" s="230"/>
      <c r="F35" s="230"/>
      <c r="G35" s="230"/>
      <c r="H35" s="230"/>
      <c r="I35" s="230"/>
      <c r="J35" s="231"/>
      <c r="K35" s="232"/>
    </row>
    <row r="36" spans="1:11">
      <c r="A36" s="239" t="s">
        <v>417</v>
      </c>
      <c r="B36" s="237"/>
      <c r="C36" s="230"/>
      <c r="D36" s="230"/>
      <c r="E36" s="230"/>
      <c r="F36" s="230"/>
      <c r="G36" s="230"/>
      <c r="H36" s="230"/>
      <c r="I36" s="230"/>
      <c r="J36" s="231"/>
      <c r="K36" s="232"/>
    </row>
    <row r="37" spans="1:11">
      <c r="A37" s="239"/>
      <c r="B37" s="237" t="s">
        <v>418</v>
      </c>
      <c r="C37" s="230"/>
      <c r="D37" s="230"/>
      <c r="E37" s="230"/>
      <c r="F37" s="230"/>
      <c r="G37" s="230"/>
      <c r="H37" s="230"/>
      <c r="I37" s="230"/>
      <c r="J37" s="231"/>
      <c r="K37" s="232"/>
    </row>
    <row r="38" spans="1:11">
      <c r="A38" s="239" t="s">
        <v>419</v>
      </c>
      <c r="B38" s="237"/>
      <c r="C38" s="230"/>
      <c r="D38" s="230"/>
      <c r="E38" s="230"/>
      <c r="F38" s="230"/>
      <c r="G38" s="230"/>
      <c r="H38" s="230"/>
      <c r="I38" s="230"/>
      <c r="J38" s="231"/>
      <c r="K38" s="232"/>
    </row>
    <row r="39" spans="1:11">
      <c r="A39" s="239"/>
      <c r="B39" s="237" t="s">
        <v>420</v>
      </c>
      <c r="C39" s="230"/>
      <c r="D39" s="230"/>
      <c r="E39" s="230"/>
      <c r="F39" s="230"/>
      <c r="G39" s="230"/>
      <c r="H39" s="230"/>
      <c r="I39" s="230"/>
      <c r="J39" s="231"/>
      <c r="K39" s="232"/>
    </row>
    <row r="40" spans="1:11">
      <c r="A40" s="239" t="s">
        <v>421</v>
      </c>
      <c r="B40" s="237"/>
      <c r="C40" s="230"/>
      <c r="D40" s="230"/>
      <c r="E40" s="230"/>
      <c r="F40" s="230"/>
      <c r="G40" s="230"/>
      <c r="H40" s="230"/>
      <c r="I40" s="230"/>
      <c r="J40" s="231"/>
      <c r="K40" s="232"/>
    </row>
    <row r="41" spans="1:11">
      <c r="A41" s="239"/>
      <c r="B41" s="237" t="s">
        <v>422</v>
      </c>
      <c r="C41" s="230"/>
      <c r="D41" s="230"/>
      <c r="E41" s="230"/>
      <c r="F41" s="230"/>
      <c r="G41" s="230"/>
      <c r="H41" s="230"/>
      <c r="I41" s="230"/>
      <c r="J41" s="231"/>
      <c r="K41" s="232"/>
    </row>
    <row r="42" spans="1:11">
      <c r="A42" s="239" t="s">
        <v>423</v>
      </c>
      <c r="B42" s="237"/>
      <c r="C42" s="241"/>
      <c r="D42" s="230"/>
      <c r="E42" s="230"/>
      <c r="F42" s="230"/>
      <c r="G42" s="230"/>
      <c r="H42" s="230"/>
      <c r="I42" s="230"/>
      <c r="J42" s="231"/>
      <c r="K42" s="232"/>
    </row>
    <row r="43" spans="1:11">
      <c r="A43" s="239"/>
      <c r="B43" s="237" t="s">
        <v>424</v>
      </c>
      <c r="C43" s="241"/>
      <c r="D43" s="230"/>
      <c r="E43" s="230"/>
      <c r="F43" s="230"/>
      <c r="G43" s="230"/>
      <c r="H43" s="230"/>
      <c r="I43" s="230"/>
      <c r="J43" s="231"/>
      <c r="K43" s="232"/>
    </row>
    <row r="44" spans="1:11">
      <c r="A44" s="239" t="s">
        <v>425</v>
      </c>
      <c r="B44" s="237"/>
      <c r="C44" s="241"/>
      <c r="D44" s="230"/>
      <c r="E44" s="230"/>
      <c r="F44" s="230"/>
      <c r="G44" s="230"/>
      <c r="H44" s="230"/>
      <c r="I44" s="230"/>
      <c r="J44" s="231"/>
      <c r="K44" s="232"/>
    </row>
    <row r="45" spans="1:11">
      <c r="A45" s="239" t="s">
        <v>426</v>
      </c>
      <c r="B45" s="237"/>
      <c r="C45" s="241"/>
      <c r="D45" s="230"/>
      <c r="E45" s="230"/>
      <c r="F45" s="230"/>
      <c r="G45" s="230"/>
      <c r="H45" s="230"/>
      <c r="I45" s="230"/>
      <c r="J45" s="231"/>
      <c r="K45" s="232"/>
    </row>
    <row r="46" spans="1:11">
      <c r="A46" s="239"/>
      <c r="B46" s="237" t="s">
        <v>427</v>
      </c>
      <c r="C46" s="241"/>
      <c r="D46" s="230"/>
      <c r="E46" s="230"/>
      <c r="F46" s="230"/>
      <c r="G46" s="230"/>
      <c r="H46" s="230"/>
      <c r="I46" s="230"/>
      <c r="J46" s="231"/>
      <c r="K46" s="232"/>
    </row>
    <row r="47" spans="1:11">
      <c r="A47" s="239"/>
      <c r="B47" s="237" t="s">
        <v>428</v>
      </c>
      <c r="C47" s="241"/>
      <c r="D47" s="230"/>
      <c r="E47" s="230"/>
      <c r="F47" s="230"/>
      <c r="G47" s="230"/>
      <c r="H47" s="230"/>
      <c r="I47" s="230"/>
      <c r="J47" s="231"/>
      <c r="K47" s="232"/>
    </row>
    <row r="48" spans="1:11">
      <c r="A48" s="239"/>
      <c r="B48" s="237" t="s">
        <v>429</v>
      </c>
      <c r="C48" s="241"/>
      <c r="D48" s="230"/>
      <c r="E48" s="230"/>
      <c r="F48" s="230"/>
      <c r="G48" s="230"/>
      <c r="H48" s="230"/>
      <c r="I48" s="230"/>
      <c r="J48" s="231"/>
      <c r="K48" s="232"/>
    </row>
    <row r="49" spans="1:11">
      <c r="A49" s="239"/>
      <c r="B49" s="237" t="s">
        <v>430</v>
      </c>
      <c r="C49" s="242"/>
      <c r="D49" s="230"/>
      <c r="E49" s="230"/>
      <c r="F49" s="230"/>
      <c r="G49" s="230"/>
      <c r="H49" s="230"/>
      <c r="I49" s="230"/>
      <c r="J49" s="231"/>
      <c r="K49" s="232"/>
    </row>
    <row r="50" spans="1:11">
      <c r="A50" s="239" t="s">
        <v>431</v>
      </c>
      <c r="B50" s="237"/>
      <c r="C50" s="242"/>
      <c r="D50" s="230"/>
      <c r="E50" s="230"/>
      <c r="F50" s="230"/>
      <c r="G50" s="230"/>
      <c r="H50" s="230"/>
      <c r="I50" s="230"/>
      <c r="J50" s="231"/>
      <c r="K50" s="232"/>
    </row>
    <row r="51" spans="1:11">
      <c r="A51" s="240"/>
      <c r="B51" s="230"/>
      <c r="C51" s="229"/>
      <c r="D51" s="230"/>
      <c r="E51" s="230"/>
      <c r="F51" s="230"/>
      <c r="G51" s="230"/>
      <c r="H51" s="230"/>
      <c r="I51" s="230"/>
      <c r="J51" s="231"/>
      <c r="K51" s="232"/>
    </row>
    <row r="52" spans="1:11">
      <c r="A52" s="240"/>
      <c r="B52" s="230"/>
      <c r="C52" s="229"/>
      <c r="D52" s="230"/>
      <c r="E52" s="230"/>
      <c r="F52" s="230"/>
      <c r="G52" s="230"/>
      <c r="H52" s="230"/>
      <c r="I52" s="230"/>
      <c r="J52" s="231"/>
      <c r="K52" s="232"/>
    </row>
    <row r="53" spans="1:11" ht="18">
      <c r="A53" s="243"/>
      <c r="B53" s="244"/>
      <c r="C53" s="244"/>
      <c r="D53" s="244"/>
      <c r="E53" s="244"/>
      <c r="F53" s="244"/>
      <c r="G53" s="244"/>
      <c r="H53" s="244"/>
      <c r="I53" s="244"/>
      <c r="J53" s="245"/>
      <c r="K53" s="246"/>
    </row>
    <row r="54" spans="1:11" ht="15.75">
      <c r="A54" s="247"/>
      <c r="B54" s="438" t="s">
        <v>375</v>
      </c>
      <c r="C54" s="438"/>
      <c r="D54" s="248" t="s">
        <v>432</v>
      </c>
      <c r="E54" s="237"/>
      <c r="F54" s="237"/>
      <c r="G54" s="237"/>
      <c r="H54" s="237"/>
      <c r="I54" s="249"/>
      <c r="J54" s="250"/>
      <c r="K54" s="251"/>
    </row>
    <row r="55" spans="1:11">
      <c r="A55" s="247"/>
      <c r="B55" s="237"/>
      <c r="C55" s="252"/>
      <c r="D55" s="237"/>
      <c r="E55" s="237"/>
      <c r="F55" s="237"/>
      <c r="G55" s="237"/>
      <c r="H55" s="237"/>
      <c r="I55" s="249"/>
      <c r="J55" s="250"/>
      <c r="K55" s="251"/>
    </row>
    <row r="56" spans="1:11">
      <c r="A56" s="247"/>
      <c r="B56" s="237"/>
      <c r="C56" s="253" t="s">
        <v>3</v>
      </c>
      <c r="D56" s="254" t="s">
        <v>433</v>
      </c>
      <c r="E56" s="254"/>
      <c r="F56" s="254"/>
      <c r="G56" s="237"/>
      <c r="H56" s="237"/>
      <c r="I56" s="237"/>
      <c r="J56" s="162"/>
      <c r="K56" s="251"/>
    </row>
    <row r="57" spans="1:11">
      <c r="A57" s="247"/>
      <c r="B57" s="237"/>
      <c r="C57" s="253"/>
      <c r="D57" s="254"/>
      <c r="E57" s="254"/>
      <c r="F57" s="254"/>
      <c r="G57" s="237"/>
      <c r="H57" s="237"/>
      <c r="I57" s="237"/>
      <c r="J57" s="162"/>
      <c r="K57" s="251"/>
    </row>
    <row r="58" spans="1:11">
      <c r="A58" s="247"/>
      <c r="B58" s="237"/>
      <c r="C58" s="253"/>
      <c r="D58" s="254"/>
      <c r="E58" s="254"/>
      <c r="F58" s="254"/>
      <c r="G58" s="237"/>
      <c r="H58" s="237"/>
      <c r="I58" s="237"/>
      <c r="J58" s="162"/>
      <c r="K58" s="251"/>
    </row>
    <row r="59" spans="1:11">
      <c r="A59" s="247"/>
      <c r="B59" s="237"/>
      <c r="C59" s="255">
        <v>1</v>
      </c>
      <c r="D59" s="256" t="s">
        <v>8</v>
      </c>
      <c r="E59" s="257"/>
      <c r="F59" s="237"/>
      <c r="G59" s="237"/>
      <c r="H59" s="237"/>
      <c r="I59" s="237"/>
      <c r="J59" s="162"/>
      <c r="K59" s="251"/>
    </row>
    <row r="60" spans="1:11">
      <c r="A60" s="247"/>
      <c r="B60" s="237"/>
      <c r="C60" s="255"/>
      <c r="D60" s="256"/>
      <c r="E60" s="257"/>
      <c r="F60" s="237"/>
      <c r="G60" s="237"/>
      <c r="H60" s="237"/>
      <c r="I60" s="237"/>
      <c r="J60" s="162"/>
      <c r="K60" s="251"/>
    </row>
    <row r="61" spans="1:11">
      <c r="A61" s="247"/>
      <c r="B61" s="237"/>
      <c r="C61" s="255"/>
      <c r="D61" s="256"/>
      <c r="E61" s="257"/>
      <c r="F61" s="237"/>
      <c r="G61" s="237"/>
      <c r="H61" s="237"/>
      <c r="I61" s="237"/>
      <c r="J61" s="162"/>
      <c r="K61" s="251"/>
    </row>
    <row r="62" spans="1:11">
      <c r="A62" s="247">
        <v>1.1000000000000001</v>
      </c>
      <c r="B62" s="237"/>
      <c r="C62" s="252"/>
      <c r="D62" s="258" t="s">
        <v>9</v>
      </c>
      <c r="E62" s="249"/>
      <c r="F62" s="249"/>
      <c r="G62" s="249"/>
      <c r="H62" s="249"/>
      <c r="I62" s="249"/>
      <c r="J62" s="250"/>
      <c r="K62" s="251"/>
    </row>
    <row r="63" spans="1:11">
      <c r="A63" s="247"/>
      <c r="B63" s="237"/>
      <c r="C63" s="439" t="s">
        <v>2</v>
      </c>
      <c r="D63" s="439" t="s">
        <v>434</v>
      </c>
      <c r="E63" s="439"/>
      <c r="F63" s="439" t="s">
        <v>435</v>
      </c>
      <c r="G63" s="439" t="s">
        <v>568</v>
      </c>
      <c r="H63" s="439"/>
      <c r="I63" s="260" t="s">
        <v>436</v>
      </c>
      <c r="J63" s="261" t="s">
        <v>374</v>
      </c>
      <c r="K63" s="262" t="s">
        <v>436</v>
      </c>
    </row>
    <row r="64" spans="1:11">
      <c r="A64" s="247"/>
      <c r="B64" s="237"/>
      <c r="C64" s="439"/>
      <c r="D64" s="439"/>
      <c r="E64" s="439"/>
      <c r="F64" s="439"/>
      <c r="G64" s="439"/>
      <c r="H64" s="439"/>
      <c r="I64" s="263" t="s">
        <v>437</v>
      </c>
      <c r="J64" s="264" t="s">
        <v>569</v>
      </c>
      <c r="K64" s="265" t="s">
        <v>195</v>
      </c>
    </row>
    <row r="65" spans="1:11">
      <c r="A65" s="247"/>
      <c r="B65" s="237"/>
      <c r="C65" s="266">
        <v>1</v>
      </c>
      <c r="D65" s="431" t="s">
        <v>570</v>
      </c>
      <c r="E65" s="432"/>
      <c r="F65" s="267" t="s">
        <v>571</v>
      </c>
      <c r="G65" s="433"/>
      <c r="H65" s="434"/>
      <c r="I65" s="268"/>
      <c r="J65" s="281">
        <v>0</v>
      </c>
      <c r="K65" s="269">
        <f>+J65*I65</f>
        <v>0</v>
      </c>
    </row>
    <row r="66" spans="1:11">
      <c r="A66" s="247"/>
      <c r="B66" s="237"/>
      <c r="C66" s="270">
        <v>4</v>
      </c>
      <c r="D66" s="431" t="s">
        <v>570</v>
      </c>
      <c r="E66" s="432"/>
      <c r="F66" s="267" t="s">
        <v>572</v>
      </c>
      <c r="G66" s="440">
        <v>120.76</v>
      </c>
      <c r="H66" s="434"/>
      <c r="I66" s="359">
        <v>96.02</v>
      </c>
      <c r="J66" s="281">
        <v>11594</v>
      </c>
      <c r="K66" s="269">
        <v>6445106.2264999934</v>
      </c>
    </row>
    <row r="67" spans="1:11">
      <c r="A67" s="247"/>
      <c r="B67" s="237"/>
      <c r="C67" s="270">
        <v>5</v>
      </c>
      <c r="D67" s="431" t="s">
        <v>570</v>
      </c>
      <c r="E67" s="432"/>
      <c r="F67" s="267" t="s">
        <v>439</v>
      </c>
      <c r="G67" s="440">
        <v>0</v>
      </c>
      <c r="H67" s="434"/>
      <c r="I67" s="359">
        <v>0</v>
      </c>
      <c r="J67" s="281">
        <f>G67*I67</f>
        <v>0</v>
      </c>
      <c r="K67" s="269">
        <v>45886.52</v>
      </c>
    </row>
    <row r="68" spans="1:11">
      <c r="A68" s="247"/>
      <c r="B68" s="237"/>
      <c r="C68" s="270">
        <v>3</v>
      </c>
      <c r="D68" s="431" t="s">
        <v>574</v>
      </c>
      <c r="E68" s="432"/>
      <c r="F68" s="267" t="s">
        <v>438</v>
      </c>
      <c r="G68" s="433"/>
      <c r="H68" s="434"/>
      <c r="I68" s="359">
        <v>0</v>
      </c>
      <c r="J68" s="281">
        <v>0</v>
      </c>
      <c r="K68" s="269">
        <v>0</v>
      </c>
    </row>
    <row r="69" spans="1:11">
      <c r="A69" s="247"/>
      <c r="B69" s="237"/>
      <c r="C69" s="270">
        <v>4</v>
      </c>
      <c r="D69" s="431" t="s">
        <v>575</v>
      </c>
      <c r="E69" s="432"/>
      <c r="F69" s="267" t="s">
        <v>438</v>
      </c>
      <c r="G69" s="433"/>
      <c r="H69" s="434"/>
      <c r="I69" s="359">
        <v>0</v>
      </c>
      <c r="J69" s="281"/>
      <c r="K69" s="269"/>
    </row>
    <row r="70" spans="1:11">
      <c r="A70" s="247"/>
      <c r="B70" s="237"/>
      <c r="C70" s="270"/>
      <c r="D70" s="441" t="s">
        <v>576</v>
      </c>
      <c r="E70" s="442"/>
      <c r="F70" s="360"/>
      <c r="G70" s="443"/>
      <c r="H70" s="444"/>
      <c r="I70" s="361"/>
      <c r="J70" s="362">
        <f>SUM(J65:J69)</f>
        <v>11594</v>
      </c>
      <c r="K70" s="269"/>
    </row>
    <row r="71" spans="1:11">
      <c r="A71" s="271"/>
      <c r="B71" s="257"/>
      <c r="C71" s="274"/>
      <c r="D71" s="275"/>
      <c r="E71" s="275"/>
      <c r="F71" s="275"/>
      <c r="G71" s="275"/>
      <c r="H71" s="275"/>
      <c r="I71" s="275"/>
      <c r="J71" s="276"/>
      <c r="K71" s="277"/>
    </row>
    <row r="72" spans="1:11">
      <c r="A72" s="247">
        <v>1.2</v>
      </c>
      <c r="B72" s="237"/>
      <c r="C72" s="278"/>
      <c r="D72" s="258" t="s">
        <v>10</v>
      </c>
      <c r="E72" s="279"/>
      <c r="F72" s="279"/>
      <c r="G72" s="279"/>
      <c r="H72" s="279"/>
      <c r="I72" s="279"/>
      <c r="J72" s="280"/>
      <c r="K72" s="251"/>
    </row>
    <row r="73" spans="1:11">
      <c r="A73" s="247"/>
      <c r="B73" s="237"/>
      <c r="C73" s="439" t="s">
        <v>2</v>
      </c>
      <c r="D73" s="449" t="s">
        <v>440</v>
      </c>
      <c r="E73" s="450"/>
      <c r="F73" s="450"/>
      <c r="G73" s="450"/>
      <c r="H73" s="451"/>
      <c r="I73" s="260" t="s">
        <v>436</v>
      </c>
      <c r="J73" s="261" t="s">
        <v>374</v>
      </c>
      <c r="K73" s="262" t="s">
        <v>436</v>
      </c>
    </row>
    <row r="74" spans="1:11">
      <c r="A74" s="247"/>
      <c r="B74" s="237"/>
      <c r="C74" s="439"/>
      <c r="D74" s="452"/>
      <c r="E74" s="453"/>
      <c r="F74" s="453"/>
      <c r="G74" s="453"/>
      <c r="H74" s="454"/>
      <c r="I74" s="263" t="s">
        <v>437</v>
      </c>
      <c r="J74" s="264" t="s">
        <v>195</v>
      </c>
      <c r="K74" s="265" t="s">
        <v>195</v>
      </c>
    </row>
    <row r="75" spans="1:11">
      <c r="A75" s="247"/>
      <c r="B75" s="237"/>
      <c r="C75" s="266"/>
      <c r="D75" s="431" t="s">
        <v>441</v>
      </c>
      <c r="E75" s="459"/>
      <c r="F75" s="459"/>
      <c r="G75" s="459"/>
      <c r="H75" s="432"/>
      <c r="I75" s="363">
        <f>[3]Aktivet!E8</f>
        <v>0</v>
      </c>
      <c r="J75" s="364">
        <v>0</v>
      </c>
      <c r="K75" s="282">
        <f>I75</f>
        <v>0</v>
      </c>
    </row>
    <row r="76" spans="1:11">
      <c r="A76" s="247"/>
      <c r="B76" s="237"/>
      <c r="C76" s="270"/>
      <c r="D76" s="431" t="s">
        <v>442</v>
      </c>
      <c r="E76" s="459"/>
      <c r="F76" s="459"/>
      <c r="G76" s="459"/>
      <c r="H76" s="432"/>
      <c r="I76" s="363">
        <v>0</v>
      </c>
      <c r="J76" s="364">
        <v>0</v>
      </c>
      <c r="K76" s="282"/>
    </row>
    <row r="77" spans="1:11">
      <c r="A77" s="247"/>
      <c r="B77" s="237"/>
      <c r="C77" s="270"/>
      <c r="D77" s="431" t="s">
        <v>443</v>
      </c>
      <c r="E77" s="459"/>
      <c r="F77" s="459"/>
      <c r="G77" s="459"/>
      <c r="H77" s="432"/>
      <c r="I77" s="363">
        <v>0</v>
      </c>
      <c r="J77" s="364">
        <v>0</v>
      </c>
      <c r="K77" s="282"/>
    </row>
    <row r="78" spans="1:11">
      <c r="A78" s="247"/>
      <c r="B78" s="237"/>
      <c r="C78" s="259"/>
      <c r="D78" s="460" t="s">
        <v>23</v>
      </c>
      <c r="E78" s="461"/>
      <c r="F78" s="461"/>
      <c r="G78" s="461"/>
      <c r="H78" s="461"/>
      <c r="I78" s="461"/>
      <c r="J78" s="462"/>
      <c r="K78" s="273">
        <f>SUM(K75:K77)</f>
        <v>0</v>
      </c>
    </row>
    <row r="79" spans="1:11">
      <c r="A79" s="247"/>
      <c r="B79" s="237"/>
      <c r="C79" s="274"/>
      <c r="D79" s="275"/>
      <c r="E79" s="275"/>
      <c r="F79" s="275"/>
      <c r="G79" s="275"/>
      <c r="H79" s="275"/>
      <c r="I79" s="275"/>
      <c r="J79" s="276"/>
      <c r="K79" s="277"/>
    </row>
    <row r="80" spans="1:11">
      <c r="A80" s="247"/>
      <c r="B80" s="237"/>
      <c r="C80" s="255">
        <v>2</v>
      </c>
      <c r="D80" s="256" t="s">
        <v>24</v>
      </c>
      <c r="E80" s="275"/>
      <c r="F80" s="275"/>
      <c r="G80" s="275"/>
      <c r="H80" s="275"/>
      <c r="I80" s="275"/>
      <c r="J80" s="276"/>
      <c r="K80" s="277"/>
    </row>
    <row r="81" spans="1:11">
      <c r="A81" s="247"/>
      <c r="B81" s="237"/>
      <c r="C81" s="255"/>
      <c r="D81" s="256"/>
      <c r="E81" s="275"/>
      <c r="F81" s="275"/>
      <c r="G81" s="275"/>
      <c r="H81" s="275"/>
      <c r="I81" s="275"/>
      <c r="J81" s="276"/>
      <c r="K81" s="277"/>
    </row>
    <row r="82" spans="1:11">
      <c r="A82" s="283">
        <v>2.1</v>
      </c>
      <c r="B82" s="237"/>
      <c r="C82" s="274"/>
      <c r="D82" s="284" t="s">
        <v>26</v>
      </c>
      <c r="E82" s="275"/>
      <c r="F82" s="275"/>
      <c r="G82" s="275"/>
      <c r="H82" s="275"/>
      <c r="I82" s="275"/>
      <c r="J82" s="276"/>
      <c r="K82" s="277"/>
    </row>
    <row r="83" spans="1:11">
      <c r="A83" s="283"/>
      <c r="B83" s="237"/>
      <c r="C83" s="274"/>
      <c r="D83" s="284"/>
      <c r="E83" s="285" t="s">
        <v>444</v>
      </c>
      <c r="F83" s="275"/>
      <c r="G83" s="275"/>
      <c r="H83" s="275"/>
      <c r="I83" s="275"/>
      <c r="J83" s="276"/>
      <c r="K83" s="277"/>
    </row>
    <row r="84" spans="1:11">
      <c r="A84" s="286">
        <v>2.2000000000000002</v>
      </c>
      <c r="B84" s="237"/>
      <c r="C84" s="274"/>
      <c r="D84" s="284" t="s">
        <v>27</v>
      </c>
      <c r="E84" s="275"/>
      <c r="F84" s="275"/>
      <c r="G84" s="275"/>
      <c r="H84" s="275"/>
      <c r="I84" s="275"/>
      <c r="J84" s="276"/>
      <c r="K84" s="277"/>
    </row>
    <row r="85" spans="1:11">
      <c r="A85" s="286"/>
      <c r="B85" s="237"/>
      <c r="C85" s="274"/>
      <c r="D85" s="284"/>
      <c r="E85" s="285" t="s">
        <v>445</v>
      </c>
      <c r="F85" s="275"/>
      <c r="G85" s="275"/>
      <c r="H85" s="275"/>
      <c r="I85" s="275"/>
      <c r="J85" s="276"/>
      <c r="K85" s="277"/>
    </row>
    <row r="86" spans="1:11">
      <c r="A86" s="287"/>
      <c r="B86" s="230"/>
      <c r="C86" s="275"/>
      <c r="D86" s="275"/>
      <c r="E86" s="275"/>
      <c r="F86" s="275"/>
      <c r="G86" s="275"/>
      <c r="H86" s="275"/>
      <c r="I86" s="275"/>
      <c r="J86" s="276"/>
      <c r="K86" s="288"/>
    </row>
    <row r="87" spans="1:11">
      <c r="A87" s="287"/>
      <c r="B87" s="230"/>
      <c r="C87" s="289">
        <v>3</v>
      </c>
      <c r="D87" s="290" t="s">
        <v>28</v>
      </c>
      <c r="E87" s="275"/>
      <c r="F87" s="275"/>
      <c r="G87" s="275"/>
      <c r="H87" s="275"/>
      <c r="I87" s="275"/>
      <c r="J87" s="276"/>
      <c r="K87" s="288"/>
    </row>
    <row r="88" spans="1:11">
      <c r="A88" s="287">
        <v>3.1</v>
      </c>
      <c r="B88" s="230"/>
      <c r="C88" s="275"/>
      <c r="D88" s="291" t="s">
        <v>29</v>
      </c>
      <c r="E88" s="275"/>
      <c r="F88" s="275"/>
      <c r="G88" s="275"/>
      <c r="H88" s="275"/>
      <c r="I88" s="275"/>
      <c r="J88" s="276"/>
      <c r="K88" s="288"/>
    </row>
    <row r="89" spans="1:11">
      <c r="A89" s="287"/>
      <c r="B89" s="230"/>
      <c r="C89" s="292"/>
      <c r="D89" s="293" t="s">
        <v>446</v>
      </c>
      <c r="E89" s="294"/>
      <c r="F89" s="294"/>
      <c r="G89" s="294"/>
      <c r="H89" s="294"/>
      <c r="I89" s="294"/>
      <c r="J89" s="295">
        <f>J90</f>
        <v>221443</v>
      </c>
      <c r="K89" s="288"/>
    </row>
    <row r="90" spans="1:11">
      <c r="A90" s="287"/>
      <c r="B90" s="230"/>
      <c r="C90" s="274" t="s">
        <v>447</v>
      </c>
      <c r="D90" s="294" t="s">
        <v>448</v>
      </c>
      <c r="E90" s="294"/>
      <c r="F90" s="294"/>
      <c r="G90" s="294"/>
      <c r="H90" s="294"/>
      <c r="I90" s="296"/>
      <c r="J90" s="297">
        <v>221443</v>
      </c>
      <c r="K90" s="288"/>
    </row>
    <row r="91" spans="1:11">
      <c r="A91" s="287"/>
      <c r="B91" s="230"/>
      <c r="C91" s="274" t="s">
        <v>447</v>
      </c>
      <c r="D91" s="294" t="s">
        <v>449</v>
      </c>
      <c r="E91" s="294"/>
      <c r="F91" s="294"/>
      <c r="G91" s="294"/>
      <c r="H91" s="294"/>
      <c r="I91" s="296"/>
      <c r="J91" s="297">
        <v>0</v>
      </c>
      <c r="K91" s="288"/>
    </row>
    <row r="92" spans="1:11">
      <c r="A92" s="287"/>
      <c r="B92" s="230"/>
      <c r="C92" s="275"/>
      <c r="D92" s="299"/>
      <c r="E92" s="275"/>
      <c r="F92" s="275"/>
      <c r="G92" s="275"/>
      <c r="H92" s="275"/>
      <c r="I92" s="275"/>
      <c r="J92" s="276"/>
      <c r="K92" s="288"/>
    </row>
    <row r="93" spans="1:11">
      <c r="A93" s="287">
        <v>3.2</v>
      </c>
      <c r="B93" s="230"/>
      <c r="C93" s="275"/>
      <c r="D93" s="300" t="s">
        <v>32</v>
      </c>
      <c r="E93" s="301"/>
      <c r="F93" s="301"/>
      <c r="G93" s="301"/>
      <c r="H93" s="301"/>
      <c r="I93" s="301"/>
      <c r="J93" s="302"/>
      <c r="K93" s="288"/>
    </row>
    <row r="94" spans="1:11">
      <c r="A94" s="287"/>
      <c r="B94" s="230"/>
      <c r="C94" s="274" t="s">
        <v>447</v>
      </c>
      <c r="D94" s="294" t="s">
        <v>450</v>
      </c>
      <c r="E94" s="275"/>
      <c r="F94" s="275"/>
      <c r="G94" s="275"/>
      <c r="H94" s="275"/>
      <c r="I94" s="275"/>
      <c r="J94" s="276"/>
      <c r="K94" s="288"/>
    </row>
    <row r="95" spans="1:11">
      <c r="A95" s="287"/>
      <c r="B95" s="230"/>
      <c r="C95" s="274" t="s">
        <v>447</v>
      </c>
      <c r="D95" s="294" t="s">
        <v>580</v>
      </c>
      <c r="E95" s="275"/>
      <c r="F95" s="275"/>
      <c r="G95" s="275"/>
      <c r="H95" s="275"/>
      <c r="I95" s="275"/>
      <c r="J95" s="297"/>
      <c r="K95" s="288"/>
    </row>
    <row r="96" spans="1:11">
      <c r="A96" s="287"/>
      <c r="B96" s="230"/>
      <c r="C96" s="274" t="s">
        <v>447</v>
      </c>
      <c r="D96" s="294" t="s">
        <v>451</v>
      </c>
      <c r="E96" s="275"/>
      <c r="F96" s="275"/>
      <c r="G96" s="275"/>
      <c r="H96" s="275"/>
      <c r="I96" s="275"/>
      <c r="J96" s="297">
        <v>0</v>
      </c>
      <c r="K96" s="288"/>
    </row>
    <row r="97" spans="1:11">
      <c r="A97" s="287"/>
      <c r="B97" s="230"/>
      <c r="C97" s="274" t="s">
        <v>447</v>
      </c>
      <c r="D97" s="294" t="s">
        <v>452</v>
      </c>
      <c r="E97" s="275"/>
      <c r="F97" s="275"/>
      <c r="G97" s="275"/>
      <c r="H97" s="275"/>
      <c r="I97" s="275"/>
      <c r="J97" s="297">
        <v>0</v>
      </c>
      <c r="K97" s="288"/>
    </row>
    <row r="98" spans="1:11">
      <c r="A98" s="287"/>
      <c r="B98" s="230"/>
      <c r="C98" s="274" t="s">
        <v>447</v>
      </c>
      <c r="D98" s="294" t="s">
        <v>453</v>
      </c>
      <c r="E98" s="275"/>
      <c r="F98" s="275"/>
      <c r="G98" s="275"/>
      <c r="H98" s="275"/>
      <c r="I98" s="275"/>
      <c r="J98" s="297">
        <v>0</v>
      </c>
      <c r="K98" s="288"/>
    </row>
    <row r="99" spans="1:11">
      <c r="A99" s="287"/>
      <c r="B99" s="230"/>
      <c r="C99" s="274" t="s">
        <v>447</v>
      </c>
      <c r="D99" s="294" t="s">
        <v>454</v>
      </c>
      <c r="E99" s="275"/>
      <c r="F99" s="275"/>
      <c r="G99" s="275"/>
      <c r="H99" s="275"/>
      <c r="I99" s="275"/>
      <c r="J99" s="297">
        <v>0</v>
      </c>
      <c r="K99" s="288"/>
    </row>
    <row r="100" spans="1:11">
      <c r="A100" s="287"/>
      <c r="B100" s="230"/>
      <c r="C100" s="274" t="s">
        <v>447</v>
      </c>
      <c r="D100" s="294" t="s">
        <v>603</v>
      </c>
      <c r="E100" s="275"/>
      <c r="F100" s="275"/>
      <c r="G100" s="275"/>
      <c r="H100" s="275"/>
      <c r="I100" s="275"/>
      <c r="J100" s="297">
        <v>4408273</v>
      </c>
      <c r="K100" s="288"/>
    </row>
    <row r="101" spans="1:11">
      <c r="A101" s="287"/>
      <c r="B101" s="230"/>
      <c r="C101" s="274" t="s">
        <v>447</v>
      </c>
      <c r="D101" s="294" t="s">
        <v>455</v>
      </c>
      <c r="E101" s="275"/>
      <c r="F101" s="275"/>
      <c r="G101" s="275"/>
      <c r="H101" s="275"/>
      <c r="I101" s="275"/>
      <c r="J101" s="297">
        <v>0</v>
      </c>
      <c r="K101" s="288"/>
    </row>
    <row r="102" spans="1:11">
      <c r="A102" s="287"/>
      <c r="B102" s="230"/>
      <c r="C102" s="274" t="s">
        <v>447</v>
      </c>
      <c r="D102" s="294" t="s">
        <v>456</v>
      </c>
      <c r="E102" s="275"/>
      <c r="F102" s="275"/>
      <c r="G102" s="275"/>
      <c r="H102" s="275"/>
      <c r="I102" s="275"/>
      <c r="J102" s="297">
        <v>0</v>
      </c>
      <c r="K102" s="288"/>
    </row>
    <row r="103" spans="1:11">
      <c r="A103" s="287"/>
      <c r="B103" s="230"/>
      <c r="C103" s="274" t="s">
        <v>447</v>
      </c>
      <c r="D103" s="294" t="s">
        <v>457</v>
      </c>
      <c r="E103" s="275"/>
      <c r="F103" s="275"/>
      <c r="G103" s="275"/>
      <c r="H103" s="275"/>
      <c r="I103" s="275"/>
      <c r="J103" s="297">
        <v>0</v>
      </c>
      <c r="K103" s="288"/>
    </row>
    <row r="104" spans="1:11">
      <c r="A104" s="287"/>
      <c r="B104" s="230"/>
      <c r="C104" s="274" t="s">
        <v>447</v>
      </c>
      <c r="D104" s="294" t="s">
        <v>458</v>
      </c>
      <c r="E104" s="275"/>
      <c r="F104" s="275"/>
      <c r="G104" s="275"/>
      <c r="H104" s="275"/>
      <c r="I104" s="275"/>
      <c r="J104" s="297">
        <v>0</v>
      </c>
      <c r="K104" s="288"/>
    </row>
    <row r="105" spans="1:11">
      <c r="A105" s="287"/>
      <c r="B105" s="230"/>
      <c r="C105" s="274" t="s">
        <v>447</v>
      </c>
      <c r="D105" s="294" t="s">
        <v>459</v>
      </c>
      <c r="E105" s="275"/>
      <c r="F105" s="275"/>
      <c r="G105" s="275"/>
      <c r="H105" s="275"/>
      <c r="I105" s="275"/>
      <c r="J105" s="297">
        <v>567476</v>
      </c>
      <c r="K105" s="288"/>
    </row>
    <row r="106" spans="1:11">
      <c r="A106" s="287"/>
      <c r="B106" s="230"/>
      <c r="C106" s="274" t="s">
        <v>447</v>
      </c>
      <c r="D106" s="294" t="s">
        <v>460</v>
      </c>
      <c r="E106" s="275"/>
      <c r="F106" s="275"/>
      <c r="G106" s="275"/>
      <c r="H106" s="275"/>
      <c r="I106" s="275"/>
      <c r="J106" s="297">
        <v>0</v>
      </c>
      <c r="K106" s="288"/>
    </row>
    <row r="107" spans="1:11">
      <c r="A107" s="287"/>
      <c r="B107" s="230"/>
      <c r="C107" s="274" t="s">
        <v>447</v>
      </c>
      <c r="D107" s="294" t="s">
        <v>602</v>
      </c>
      <c r="E107" s="275"/>
      <c r="F107" s="275"/>
      <c r="G107" s="275"/>
      <c r="H107" s="275"/>
      <c r="I107" s="275"/>
      <c r="J107" s="297"/>
      <c r="K107" s="288"/>
    </row>
    <row r="108" spans="1:11">
      <c r="A108" s="287"/>
      <c r="B108" s="230"/>
      <c r="C108" s="275"/>
      <c r="D108" s="294"/>
      <c r="E108" s="275"/>
      <c r="F108" s="275"/>
      <c r="G108" s="275"/>
      <c r="H108" s="275"/>
      <c r="I108" s="275"/>
      <c r="J108" s="280"/>
      <c r="K108" s="288"/>
    </row>
    <row r="109" spans="1:11">
      <c r="A109" s="287"/>
      <c r="B109" s="230"/>
      <c r="C109" s="275"/>
      <c r="D109" s="291"/>
      <c r="E109" s="275"/>
      <c r="F109" s="275"/>
      <c r="G109" s="275"/>
      <c r="H109" s="275"/>
      <c r="I109" s="275"/>
      <c r="J109" s="276"/>
      <c r="K109" s="288"/>
    </row>
    <row r="110" spans="1:11">
      <c r="A110" s="287"/>
      <c r="B110" s="230"/>
      <c r="C110" s="289">
        <v>4</v>
      </c>
      <c r="D110" s="290" t="s">
        <v>34</v>
      </c>
      <c r="E110" s="275"/>
      <c r="F110" s="275"/>
      <c r="G110" s="275"/>
      <c r="H110" s="275"/>
      <c r="I110" s="275"/>
      <c r="J110" s="276"/>
      <c r="K110" s="288"/>
    </row>
    <row r="111" spans="1:11">
      <c r="A111" s="287">
        <v>4.0999999999999996</v>
      </c>
      <c r="B111" s="230"/>
      <c r="C111" s="275"/>
      <c r="D111" s="291" t="s">
        <v>35</v>
      </c>
      <c r="E111" s="275"/>
      <c r="F111" s="275"/>
      <c r="G111" s="275"/>
      <c r="H111" s="275"/>
      <c r="I111" s="275"/>
      <c r="J111" s="303">
        <v>0</v>
      </c>
      <c r="K111" s="288"/>
    </row>
    <row r="112" spans="1:11">
      <c r="A112" s="287"/>
      <c r="B112" s="230"/>
      <c r="C112" s="274" t="s">
        <v>447</v>
      </c>
      <c r="D112" s="294" t="s">
        <v>461</v>
      </c>
      <c r="E112" s="275"/>
      <c r="F112" s="275"/>
      <c r="G112" s="275"/>
      <c r="H112" s="275"/>
      <c r="I112" s="275"/>
      <c r="J112" s="303">
        <v>0</v>
      </c>
      <c r="K112" s="288"/>
    </row>
    <row r="113" spans="1:11">
      <c r="A113" s="287"/>
      <c r="B113" s="230"/>
      <c r="C113" s="274" t="s">
        <v>447</v>
      </c>
      <c r="D113" s="294" t="s">
        <v>462</v>
      </c>
      <c r="E113" s="275"/>
      <c r="F113" s="275"/>
      <c r="G113" s="275"/>
      <c r="H113" s="275"/>
      <c r="I113" s="275"/>
      <c r="J113" s="303">
        <v>0</v>
      </c>
      <c r="K113" s="288"/>
    </row>
    <row r="114" spans="1:11">
      <c r="A114" s="287"/>
      <c r="B114" s="230"/>
      <c r="C114" s="274" t="s">
        <v>447</v>
      </c>
      <c r="D114" s="294" t="s">
        <v>463</v>
      </c>
      <c r="E114" s="275"/>
      <c r="F114" s="275"/>
      <c r="G114" s="275"/>
      <c r="H114" s="275"/>
      <c r="I114" s="275"/>
      <c r="J114" s="303">
        <v>0</v>
      </c>
      <c r="K114" s="288"/>
    </row>
    <row r="115" spans="1:11">
      <c r="A115" s="287"/>
      <c r="B115" s="230"/>
      <c r="C115" s="275"/>
      <c r="D115" s="291"/>
      <c r="E115" s="275"/>
      <c r="F115" s="275"/>
      <c r="G115" s="275"/>
      <c r="H115" s="275"/>
      <c r="I115" s="275"/>
      <c r="J115" s="276"/>
      <c r="K115" s="288"/>
    </row>
    <row r="116" spans="1:11">
      <c r="A116" s="247"/>
      <c r="B116" s="237"/>
      <c r="C116" s="274"/>
      <c r="D116" s="275"/>
      <c r="E116" s="275"/>
      <c r="F116" s="275"/>
      <c r="G116" s="275"/>
      <c r="H116" s="275"/>
      <c r="I116" s="275"/>
      <c r="J116" s="276"/>
      <c r="K116" s="277"/>
    </row>
    <row r="117" spans="1:11">
      <c r="A117" s="305"/>
      <c r="B117" s="294"/>
      <c r="C117" s="306" t="s">
        <v>4</v>
      </c>
      <c r="D117" s="307" t="s">
        <v>464</v>
      </c>
      <c r="E117" s="294"/>
      <c r="F117" s="294"/>
      <c r="G117" s="296"/>
      <c r="H117" s="294"/>
      <c r="I117" s="296"/>
      <c r="J117" s="280"/>
      <c r="K117" s="251"/>
    </row>
    <row r="118" spans="1:11">
      <c r="A118" s="305"/>
      <c r="B118" s="294"/>
      <c r="C118" s="296"/>
      <c r="D118" s="308"/>
      <c r="E118" s="308"/>
      <c r="F118" s="294"/>
      <c r="G118" s="296"/>
      <c r="H118" s="294"/>
      <c r="I118" s="296"/>
      <c r="J118" s="280"/>
      <c r="K118" s="251"/>
    </row>
    <row r="119" spans="1:11">
      <c r="A119" s="305"/>
      <c r="B119" s="294"/>
      <c r="C119" s="306">
        <v>7</v>
      </c>
      <c r="D119" s="309" t="s">
        <v>465</v>
      </c>
      <c r="E119" s="294"/>
      <c r="F119" s="294"/>
      <c r="G119" s="296"/>
      <c r="H119" s="294"/>
      <c r="I119" s="296"/>
      <c r="J119" s="280"/>
      <c r="K119" s="251"/>
    </row>
    <row r="120" spans="1:11">
      <c r="A120" s="283">
        <v>7.1</v>
      </c>
      <c r="B120" s="294"/>
      <c r="C120" s="274"/>
      <c r="D120" s="310" t="s">
        <v>47</v>
      </c>
      <c r="E120" s="294"/>
      <c r="F120" s="294"/>
      <c r="G120" s="296"/>
      <c r="H120" s="294"/>
      <c r="I120" s="296"/>
      <c r="J120" s="295"/>
      <c r="K120" s="251"/>
    </row>
    <row r="121" spans="1:11">
      <c r="A121" s="283"/>
      <c r="B121" s="294"/>
      <c r="C121" s="274" t="s">
        <v>447</v>
      </c>
      <c r="D121" s="294" t="s">
        <v>466</v>
      </c>
      <c r="E121" s="294"/>
      <c r="F121" s="294"/>
      <c r="G121" s="296"/>
      <c r="H121" s="294"/>
      <c r="I121" s="296"/>
      <c r="J121" s="295">
        <v>0</v>
      </c>
      <c r="K121" s="251"/>
    </row>
    <row r="122" spans="1:11">
      <c r="A122" s="283"/>
      <c r="B122" s="294"/>
      <c r="C122" s="274" t="s">
        <v>447</v>
      </c>
      <c r="D122" s="294" t="s">
        <v>467</v>
      </c>
      <c r="E122" s="294"/>
      <c r="F122" s="294"/>
      <c r="G122" s="296"/>
      <c r="H122" s="294"/>
      <c r="I122" s="296"/>
      <c r="J122" s="295">
        <v>0</v>
      </c>
      <c r="K122" s="251"/>
    </row>
    <row r="123" spans="1:11">
      <c r="A123" s="283"/>
      <c r="B123" s="294"/>
      <c r="C123" s="274" t="s">
        <v>447</v>
      </c>
      <c r="D123" s="294" t="s">
        <v>468</v>
      </c>
      <c r="E123" s="294"/>
      <c r="F123" s="294"/>
      <c r="G123" s="296"/>
      <c r="H123" s="294"/>
      <c r="I123" s="296"/>
      <c r="J123" s="295">
        <v>0</v>
      </c>
      <c r="K123" s="251"/>
    </row>
    <row r="124" spans="1:11">
      <c r="A124" s="283"/>
      <c r="B124" s="294"/>
      <c r="C124" s="274" t="s">
        <v>447</v>
      </c>
      <c r="D124" s="294" t="s">
        <v>469</v>
      </c>
      <c r="E124" s="294"/>
      <c r="F124" s="294"/>
      <c r="G124" s="296"/>
      <c r="H124" s="294"/>
      <c r="I124" s="296"/>
      <c r="J124" s="295">
        <v>0</v>
      </c>
      <c r="K124" s="251"/>
    </row>
    <row r="125" spans="1:11">
      <c r="A125" s="283"/>
      <c r="B125" s="294"/>
      <c r="C125" s="311"/>
      <c r="D125" s="293"/>
      <c r="E125" s="294"/>
      <c r="F125" s="294"/>
      <c r="G125" s="296"/>
      <c r="H125" s="294"/>
      <c r="I125" s="296"/>
      <c r="J125" s="280"/>
      <c r="K125" s="251"/>
    </row>
    <row r="126" spans="1:11">
      <c r="A126" s="283"/>
      <c r="B126" s="294"/>
      <c r="C126" s="311"/>
      <c r="D126" s="310"/>
      <c r="E126" s="294"/>
      <c r="F126" s="294"/>
      <c r="G126" s="296"/>
      <c r="H126" s="294"/>
      <c r="I126" s="296"/>
      <c r="J126" s="280"/>
      <c r="K126" s="251"/>
    </row>
    <row r="127" spans="1:11">
      <c r="A127" s="286">
        <v>7.2</v>
      </c>
      <c r="B127" s="294"/>
      <c r="C127" s="311"/>
      <c r="D127" s="310" t="s">
        <v>52</v>
      </c>
      <c r="E127" s="294"/>
      <c r="F127" s="294"/>
      <c r="G127" s="296"/>
      <c r="H127" s="294"/>
      <c r="I127" s="296"/>
      <c r="J127" s="280"/>
      <c r="K127" s="251"/>
    </row>
    <row r="128" spans="1:11">
      <c r="A128" s="286"/>
      <c r="B128" s="294"/>
      <c r="C128" s="274" t="s">
        <v>447</v>
      </c>
      <c r="D128" s="294" t="s">
        <v>470</v>
      </c>
      <c r="E128" s="294"/>
      <c r="F128" s="294"/>
      <c r="G128" s="296"/>
      <c r="H128" s="294"/>
      <c r="I128" s="296"/>
      <c r="J128" s="297">
        <v>0</v>
      </c>
      <c r="K128" s="251"/>
    </row>
    <row r="129" spans="1:16">
      <c r="A129" s="286"/>
      <c r="B129" s="294"/>
      <c r="C129" s="274" t="s">
        <v>447</v>
      </c>
      <c r="D129" s="294" t="s">
        <v>471</v>
      </c>
      <c r="E129" s="294"/>
      <c r="F129" s="294"/>
      <c r="G129" s="296"/>
      <c r="H129" s="294"/>
      <c r="I129" s="296"/>
      <c r="J129" s="297">
        <v>0</v>
      </c>
      <c r="K129" s="251"/>
    </row>
    <row r="130" spans="1:16">
      <c r="A130" s="286"/>
      <c r="B130" s="294"/>
      <c r="C130" s="274" t="s">
        <v>447</v>
      </c>
      <c r="D130" s="294" t="s">
        <v>472</v>
      </c>
      <c r="E130" s="294"/>
      <c r="F130" s="294"/>
      <c r="G130" s="296"/>
      <c r="H130" s="294"/>
      <c r="I130" s="296"/>
      <c r="J130" s="297">
        <v>0</v>
      </c>
      <c r="K130" s="251"/>
    </row>
    <row r="131" spans="1:16">
      <c r="A131" s="286"/>
      <c r="B131" s="294"/>
      <c r="C131" s="274"/>
      <c r="D131" s="294"/>
      <c r="E131" s="294"/>
      <c r="F131" s="294"/>
      <c r="G131" s="296"/>
      <c r="H131" s="294"/>
      <c r="I131" s="296"/>
      <c r="J131" s="280"/>
      <c r="K131" s="251"/>
    </row>
    <row r="132" spans="1:16">
      <c r="A132" s="286">
        <v>7.3</v>
      </c>
      <c r="B132" s="294"/>
      <c r="C132" s="274" t="s">
        <v>447</v>
      </c>
      <c r="D132" s="294" t="s">
        <v>608</v>
      </c>
      <c r="E132" s="294"/>
      <c r="F132" s="294"/>
      <c r="G132" s="296"/>
      <c r="H132" s="294"/>
      <c r="I132" s="296"/>
      <c r="J132" s="280">
        <v>6124161</v>
      </c>
      <c r="K132" s="251"/>
    </row>
    <row r="133" spans="1:16">
      <c r="A133" s="286"/>
      <c r="B133" s="294"/>
      <c r="C133" s="274"/>
      <c r="D133" s="294" t="s">
        <v>609</v>
      </c>
      <c r="E133" s="294"/>
      <c r="F133" s="294"/>
      <c r="G133" s="296"/>
      <c r="H133" s="294"/>
      <c r="I133" s="296"/>
      <c r="J133" s="280"/>
      <c r="K133" s="251"/>
    </row>
    <row r="134" spans="1:16">
      <c r="A134" s="305"/>
      <c r="B134" s="294"/>
      <c r="C134" s="311"/>
      <c r="D134" s="312"/>
      <c r="E134" s="294"/>
      <c r="F134" s="294"/>
      <c r="G134" s="296"/>
      <c r="H134" s="294"/>
      <c r="I134" s="296"/>
      <c r="J134" s="280"/>
      <c r="K134" s="251"/>
    </row>
    <row r="135" spans="1:16">
      <c r="A135" s="305"/>
      <c r="B135" s="294"/>
      <c r="C135" s="311">
        <v>8</v>
      </c>
      <c r="D135" s="313" t="s">
        <v>473</v>
      </c>
      <c r="E135" s="294"/>
      <c r="F135" s="294"/>
      <c r="G135" s="294"/>
      <c r="H135" s="294"/>
      <c r="I135" s="296"/>
      <c r="J135" s="343">
        <f>J136+J137+J138</f>
        <v>75900776</v>
      </c>
      <c r="K135" s="251"/>
      <c r="P135" s="6"/>
    </row>
    <row r="136" spans="1:16">
      <c r="A136" s="283"/>
      <c r="B136" s="294"/>
      <c r="C136" s="311"/>
      <c r="D136" s="310" t="s">
        <v>54</v>
      </c>
      <c r="E136" s="294"/>
      <c r="F136" s="294"/>
      <c r="G136" s="294"/>
      <c r="H136" s="294"/>
      <c r="I136" s="296"/>
      <c r="J136" s="280">
        <v>67776261</v>
      </c>
      <c r="K136" s="251"/>
    </row>
    <row r="137" spans="1:16">
      <c r="A137" s="286"/>
      <c r="B137" s="294"/>
      <c r="C137" s="311"/>
      <c r="D137" s="310" t="s">
        <v>55</v>
      </c>
      <c r="E137" s="294"/>
      <c r="F137" s="294"/>
      <c r="G137" s="294"/>
      <c r="H137" s="294"/>
      <c r="I137" s="296"/>
      <c r="J137" s="280">
        <v>7265714</v>
      </c>
      <c r="K137" s="251"/>
    </row>
    <row r="138" spans="1:16">
      <c r="A138" s="283"/>
      <c r="B138" s="294"/>
      <c r="C138" s="311"/>
      <c r="D138" s="310" t="s">
        <v>56</v>
      </c>
      <c r="E138" s="294"/>
      <c r="F138" s="294"/>
      <c r="G138" s="294"/>
      <c r="H138" s="294"/>
      <c r="I138" s="296"/>
      <c r="J138" s="280">
        <v>858801</v>
      </c>
      <c r="K138" s="251"/>
    </row>
    <row r="139" spans="1:16">
      <c r="A139" s="286"/>
      <c r="B139" s="294"/>
      <c r="C139" s="311"/>
      <c r="D139" s="310" t="s">
        <v>57</v>
      </c>
      <c r="E139" s="294"/>
      <c r="F139" s="294"/>
      <c r="G139" s="294"/>
      <c r="H139" s="294"/>
      <c r="I139" s="296"/>
      <c r="J139" s="280"/>
      <c r="K139" s="251"/>
    </row>
    <row r="140" spans="1:16">
      <c r="A140" s="305"/>
      <c r="B140" s="294"/>
      <c r="C140" s="296"/>
      <c r="D140" s="294"/>
      <c r="E140" s="294"/>
      <c r="F140" s="294"/>
      <c r="G140" s="294"/>
      <c r="H140" s="294"/>
      <c r="I140" s="294"/>
      <c r="J140" s="280"/>
      <c r="K140" s="251"/>
    </row>
    <row r="141" spans="1:16">
      <c r="A141" s="305"/>
      <c r="B141" s="294"/>
      <c r="C141" s="296"/>
      <c r="D141" s="294"/>
      <c r="E141" s="294" t="s">
        <v>474</v>
      </c>
      <c r="F141" s="294"/>
      <c r="G141" s="294"/>
      <c r="H141" s="294"/>
      <c r="I141" s="294"/>
      <c r="J141" s="314"/>
      <c r="K141" s="251"/>
    </row>
    <row r="142" spans="1:16">
      <c r="A142" s="305"/>
      <c r="B142" s="294"/>
      <c r="C142" s="448" t="s">
        <v>2</v>
      </c>
      <c r="D142" s="448" t="s">
        <v>356</v>
      </c>
      <c r="E142" s="463" t="s">
        <v>475</v>
      </c>
      <c r="F142" s="464"/>
      <c r="G142" s="465"/>
      <c r="H142" s="463" t="s">
        <v>476</v>
      </c>
      <c r="I142" s="464"/>
      <c r="J142" s="465"/>
      <c r="K142" s="251"/>
    </row>
    <row r="143" spans="1:16">
      <c r="A143" s="305"/>
      <c r="B143" s="294"/>
      <c r="C143" s="448"/>
      <c r="D143" s="448"/>
      <c r="E143" s="315" t="s">
        <v>374</v>
      </c>
      <c r="F143" s="315" t="s">
        <v>382</v>
      </c>
      <c r="G143" s="315" t="s">
        <v>477</v>
      </c>
      <c r="H143" s="315" t="s">
        <v>374</v>
      </c>
      <c r="I143" s="315" t="s">
        <v>382</v>
      </c>
      <c r="J143" s="316" t="s">
        <v>477</v>
      </c>
      <c r="K143" s="251"/>
    </row>
    <row r="144" spans="1:16">
      <c r="A144" s="305"/>
      <c r="B144" s="294"/>
      <c r="C144" s="315"/>
      <c r="D144" s="317" t="s">
        <v>478</v>
      </c>
      <c r="E144" s="318">
        <v>91336718</v>
      </c>
      <c r="F144" s="318">
        <v>23560457</v>
      </c>
      <c r="G144" s="318">
        <f>E144-F144</f>
        <v>67776261</v>
      </c>
      <c r="H144" s="318"/>
      <c r="I144" s="318"/>
      <c r="J144" s="319">
        <v>0</v>
      </c>
      <c r="K144" s="251"/>
    </row>
    <row r="145" spans="1:15">
      <c r="A145" s="305"/>
      <c r="B145" s="294"/>
      <c r="C145" s="315"/>
      <c r="D145" s="317" t="s">
        <v>479</v>
      </c>
      <c r="E145" s="318">
        <v>30725933</v>
      </c>
      <c r="F145" s="318">
        <v>23460122</v>
      </c>
      <c r="G145" s="318">
        <f>E145-F145</f>
        <v>7265811</v>
      </c>
      <c r="H145" s="318"/>
      <c r="I145" s="318"/>
      <c r="J145" s="319">
        <v>0</v>
      </c>
      <c r="K145" s="251"/>
    </row>
    <row r="146" spans="1:15">
      <c r="A146" s="305"/>
      <c r="B146" s="294"/>
      <c r="C146" s="315"/>
      <c r="D146" s="317" t="s">
        <v>480</v>
      </c>
      <c r="E146" s="318">
        <v>1306641</v>
      </c>
      <c r="F146" s="318">
        <v>447937</v>
      </c>
      <c r="G146" s="318">
        <f>E146-F146</f>
        <v>858704</v>
      </c>
      <c r="H146" s="318"/>
      <c r="I146" s="318"/>
      <c r="J146" s="319">
        <v>0</v>
      </c>
      <c r="K146" s="251"/>
    </row>
    <row r="147" spans="1:15">
      <c r="A147" s="320"/>
      <c r="B147" s="254"/>
      <c r="C147" s="272"/>
      <c r="D147" s="272" t="s">
        <v>481</v>
      </c>
      <c r="E147" s="321">
        <f>SUM(E144:E146)</f>
        <v>123369292</v>
      </c>
      <c r="F147" s="321">
        <f>SUM(F144:F146)</f>
        <v>47468516</v>
      </c>
      <c r="G147" s="321">
        <f>SUM(G144:G146)</f>
        <v>75900776</v>
      </c>
      <c r="H147" s="321">
        <v>0</v>
      </c>
      <c r="I147" s="321">
        <v>0</v>
      </c>
      <c r="J147" s="322">
        <v>0</v>
      </c>
      <c r="K147" s="323"/>
    </row>
    <row r="148" spans="1:15">
      <c r="A148" s="247"/>
      <c r="B148" s="237"/>
      <c r="C148" s="252"/>
      <c r="D148" s="313"/>
      <c r="E148" s="313"/>
      <c r="F148" s="313"/>
      <c r="G148" s="313"/>
      <c r="H148" s="313"/>
      <c r="I148" s="252"/>
      <c r="J148" s="324"/>
      <c r="K148" s="251"/>
      <c r="O148" s="184"/>
    </row>
    <row r="149" spans="1:15">
      <c r="A149" s="247"/>
      <c r="B149" s="237"/>
      <c r="C149" s="252"/>
      <c r="D149" s="294" t="s">
        <v>482</v>
      </c>
      <c r="E149" s="298"/>
      <c r="F149" s="313"/>
      <c r="G149" s="313"/>
      <c r="H149" s="313"/>
      <c r="I149" s="252"/>
      <c r="J149" s="325">
        <v>243800</v>
      </c>
      <c r="K149" s="251"/>
    </row>
    <row r="150" spans="1:15">
      <c r="A150" s="247"/>
      <c r="B150" s="237"/>
      <c r="C150" s="252"/>
      <c r="D150" s="294" t="s">
        <v>483</v>
      </c>
      <c r="E150" s="298"/>
      <c r="F150" s="313"/>
      <c r="G150" s="313"/>
      <c r="H150" s="313"/>
      <c r="I150" s="252"/>
      <c r="J150" s="326">
        <v>0</v>
      </c>
      <c r="K150" s="251"/>
    </row>
    <row r="151" spans="1:15">
      <c r="A151" s="305"/>
      <c r="B151" s="294"/>
      <c r="C151" s="311"/>
      <c r="D151" s="313"/>
      <c r="E151" s="294"/>
      <c r="F151" s="294"/>
      <c r="G151" s="294"/>
      <c r="H151" s="294"/>
      <c r="I151" s="294"/>
      <c r="J151" s="324"/>
      <c r="K151" s="251"/>
    </row>
    <row r="152" spans="1:15">
      <c r="A152" s="305"/>
      <c r="B152" s="237"/>
      <c r="C152" s="306"/>
      <c r="D152" s="307"/>
      <c r="E152" s="237"/>
      <c r="F152" s="237"/>
      <c r="G152" s="237"/>
      <c r="H152" s="294"/>
      <c r="I152" s="237"/>
      <c r="J152" s="324"/>
      <c r="K152" s="251"/>
    </row>
    <row r="153" spans="1:15">
      <c r="A153" s="305"/>
      <c r="B153" s="237"/>
      <c r="C153" s="311"/>
      <c r="D153" s="313"/>
      <c r="E153" s="237"/>
      <c r="F153" s="237"/>
      <c r="G153" s="237"/>
      <c r="H153" s="294"/>
      <c r="I153" s="237"/>
      <c r="J153" s="324"/>
      <c r="K153" s="251"/>
    </row>
    <row r="154" spans="1:15" ht="15">
      <c r="A154" s="305"/>
      <c r="B154" s="237"/>
      <c r="C154" s="306">
        <v>10</v>
      </c>
      <c r="D154" s="307" t="s">
        <v>484</v>
      </c>
      <c r="E154" s="237"/>
      <c r="F154" s="327"/>
      <c r="G154" s="327"/>
      <c r="H154" s="294"/>
      <c r="I154" s="237"/>
      <c r="J154" s="325">
        <v>0</v>
      </c>
      <c r="K154" s="251"/>
    </row>
    <row r="155" spans="1:15" ht="15">
      <c r="A155" s="305"/>
      <c r="B155" s="237"/>
      <c r="C155" s="311"/>
      <c r="D155" s="313"/>
      <c r="E155" s="237"/>
      <c r="F155" s="327"/>
      <c r="G155" s="327"/>
      <c r="H155" s="294"/>
      <c r="I155" s="237"/>
      <c r="J155" s="324"/>
      <c r="K155" s="251"/>
    </row>
    <row r="156" spans="1:15" ht="15">
      <c r="A156" s="305"/>
      <c r="B156" s="237"/>
      <c r="C156" s="311"/>
      <c r="D156" s="313"/>
      <c r="E156" s="327"/>
      <c r="F156" s="327"/>
      <c r="G156" s="327"/>
      <c r="H156" s="237"/>
      <c r="I156" s="252"/>
      <c r="J156" s="324"/>
      <c r="K156" s="251"/>
    </row>
    <row r="157" spans="1:15">
      <c r="A157" s="247"/>
      <c r="B157" s="237"/>
      <c r="C157" s="306" t="s">
        <v>329</v>
      </c>
      <c r="D157" s="328" t="s">
        <v>485</v>
      </c>
      <c r="E157" s="254"/>
      <c r="F157" s="249"/>
      <c r="G157" s="249"/>
      <c r="H157" s="237"/>
      <c r="I157" s="252"/>
      <c r="J157" s="324"/>
      <c r="K157" s="251"/>
    </row>
    <row r="158" spans="1:15">
      <c r="A158" s="247"/>
      <c r="B158" s="237"/>
      <c r="C158" s="306"/>
      <c r="D158" s="328"/>
      <c r="E158" s="254"/>
      <c r="F158" s="249"/>
      <c r="G158" s="249"/>
      <c r="H158" s="237"/>
      <c r="I158" s="252"/>
      <c r="J158" s="324"/>
      <c r="K158" s="251"/>
    </row>
    <row r="159" spans="1:15">
      <c r="A159" s="305"/>
      <c r="B159" s="237"/>
      <c r="C159" s="329">
        <v>13</v>
      </c>
      <c r="D159" s="330" t="s">
        <v>68</v>
      </c>
      <c r="E159" s="254"/>
      <c r="F159" s="249"/>
      <c r="G159" s="249"/>
      <c r="H159" s="237"/>
      <c r="I159" s="252"/>
      <c r="J159" s="324"/>
      <c r="K159" s="251"/>
    </row>
    <row r="160" spans="1:15">
      <c r="A160" s="286" t="s">
        <v>486</v>
      </c>
      <c r="B160" s="237"/>
      <c r="C160" s="311"/>
      <c r="D160" s="284" t="s">
        <v>69</v>
      </c>
      <c r="E160" s="254"/>
      <c r="F160" s="249"/>
      <c r="G160" s="249"/>
      <c r="H160" s="237"/>
      <c r="I160" s="252"/>
      <c r="J160" s="325"/>
      <c r="K160" s="251"/>
    </row>
    <row r="161" spans="1:11">
      <c r="A161" s="286"/>
      <c r="B161" s="237"/>
      <c r="C161" s="274" t="s">
        <v>447</v>
      </c>
      <c r="D161" s="294" t="s">
        <v>487</v>
      </c>
      <c r="E161" s="254"/>
      <c r="F161" s="249"/>
      <c r="G161" s="249"/>
      <c r="H161" s="237"/>
      <c r="I161" s="252"/>
      <c r="J161" s="325"/>
      <c r="K161" s="251"/>
    </row>
    <row r="162" spans="1:11">
      <c r="A162" s="286"/>
      <c r="B162" s="237"/>
      <c r="C162" s="274" t="s">
        <v>447</v>
      </c>
      <c r="D162" s="294" t="s">
        <v>488</v>
      </c>
      <c r="E162" s="254"/>
      <c r="F162" s="249"/>
      <c r="G162" s="249"/>
      <c r="H162" s="237"/>
      <c r="I162" s="252"/>
      <c r="J162" s="325">
        <v>0</v>
      </c>
      <c r="K162" s="251"/>
    </row>
    <row r="163" spans="1:11">
      <c r="A163" s="286"/>
      <c r="B163" s="237"/>
      <c r="C163" s="274" t="s">
        <v>447</v>
      </c>
      <c r="D163" s="294" t="s">
        <v>489</v>
      </c>
      <c r="E163" s="254"/>
      <c r="F163" s="249"/>
      <c r="G163" s="249"/>
      <c r="H163" s="237"/>
      <c r="I163" s="252"/>
      <c r="J163" s="325">
        <v>0</v>
      </c>
      <c r="K163" s="251"/>
    </row>
    <row r="164" spans="1:11">
      <c r="A164" s="286"/>
      <c r="B164" s="237"/>
      <c r="C164" s="274" t="s">
        <v>447</v>
      </c>
      <c r="D164" s="294" t="s">
        <v>490</v>
      </c>
      <c r="E164" s="254"/>
      <c r="F164" s="249"/>
      <c r="G164" s="249"/>
      <c r="H164" s="237"/>
      <c r="I164" s="252"/>
      <c r="J164" s="325">
        <v>0</v>
      </c>
      <c r="K164" s="251"/>
    </row>
    <row r="165" spans="1:11">
      <c r="A165" s="286"/>
      <c r="B165" s="237"/>
      <c r="C165" s="274" t="s">
        <v>447</v>
      </c>
      <c r="D165" s="294" t="s">
        <v>491</v>
      </c>
      <c r="E165" s="254"/>
      <c r="F165" s="249"/>
      <c r="G165" s="249"/>
      <c r="H165" s="237"/>
      <c r="I165" s="252"/>
      <c r="J165" s="325">
        <v>0</v>
      </c>
      <c r="K165" s="251"/>
    </row>
    <row r="166" spans="1:11">
      <c r="A166" s="286"/>
      <c r="B166" s="237"/>
      <c r="C166" s="274" t="s">
        <v>447</v>
      </c>
      <c r="D166" s="294" t="s">
        <v>492</v>
      </c>
      <c r="E166" s="254"/>
      <c r="F166" s="249"/>
      <c r="G166" s="249"/>
      <c r="H166" s="237"/>
      <c r="I166" s="252"/>
      <c r="J166" s="325">
        <v>0</v>
      </c>
      <c r="K166" s="251"/>
    </row>
    <row r="167" spans="1:11">
      <c r="A167" s="286"/>
      <c r="B167" s="237"/>
      <c r="C167" s="311"/>
      <c r="D167" s="284"/>
      <c r="E167" s="254"/>
      <c r="F167" s="249"/>
      <c r="G167" s="249"/>
      <c r="H167" s="237"/>
      <c r="I167" s="252"/>
      <c r="J167" s="324"/>
      <c r="K167" s="251"/>
    </row>
    <row r="168" spans="1:11">
      <c r="A168" s="283" t="s">
        <v>493</v>
      </c>
      <c r="B168" s="237"/>
      <c r="C168" s="311"/>
      <c r="D168" s="284" t="s">
        <v>70</v>
      </c>
      <c r="E168" s="254"/>
      <c r="F168" s="249"/>
      <c r="G168" s="249"/>
      <c r="H168" s="237"/>
      <c r="I168" s="252"/>
      <c r="J168" s="324"/>
      <c r="K168" s="251"/>
    </row>
    <row r="169" spans="1:11" ht="15.75">
      <c r="A169" s="283"/>
      <c r="B169" s="237"/>
      <c r="C169" s="274" t="s">
        <v>447</v>
      </c>
      <c r="D169" s="304" t="s">
        <v>494</v>
      </c>
      <c r="E169" s="254"/>
      <c r="F169" s="249"/>
      <c r="G169" s="249"/>
      <c r="H169" s="237"/>
      <c r="I169" s="252"/>
      <c r="J169" s="325">
        <v>0</v>
      </c>
      <c r="K169" s="251"/>
    </row>
    <row r="170" spans="1:11" ht="15.75">
      <c r="A170" s="283"/>
      <c r="B170" s="237"/>
      <c r="C170" s="311"/>
      <c r="D170" s="304"/>
      <c r="E170" s="331" t="s">
        <v>495</v>
      </c>
      <c r="F170" s="249"/>
      <c r="G170" s="249"/>
      <c r="H170" s="237"/>
      <c r="I170" s="252"/>
      <c r="J170" s="324"/>
      <c r="K170" s="251"/>
    </row>
    <row r="171" spans="1:11">
      <c r="A171" s="283"/>
      <c r="B171" s="237"/>
      <c r="C171" s="274" t="s">
        <v>447</v>
      </c>
      <c r="D171" s="294" t="s">
        <v>496</v>
      </c>
      <c r="E171" s="254"/>
      <c r="F171" s="249"/>
      <c r="G171" s="249"/>
      <c r="H171" s="237"/>
      <c r="I171" s="252"/>
      <c r="J171" s="325"/>
      <c r="K171" s="251"/>
    </row>
    <row r="172" spans="1:11">
      <c r="A172" s="283"/>
      <c r="B172" s="237"/>
      <c r="C172" s="311"/>
      <c r="D172" s="294"/>
      <c r="E172" s="293" t="str">
        <f>D65</f>
        <v>Raiffeisen  Bank</v>
      </c>
      <c r="F172" s="249"/>
      <c r="G172" s="249"/>
      <c r="H172" s="237"/>
      <c r="I172" s="252"/>
      <c r="J172" s="325"/>
      <c r="K172" s="251"/>
    </row>
    <row r="173" spans="1:11">
      <c r="A173" s="283"/>
      <c r="B173" s="237"/>
      <c r="C173" s="311"/>
      <c r="D173" s="294"/>
      <c r="E173" s="293" t="s">
        <v>573</v>
      </c>
      <c r="F173" s="249"/>
      <c r="G173" s="249"/>
      <c r="H173" s="237"/>
      <c r="I173" s="252"/>
      <c r="J173" s="325"/>
      <c r="K173" s="251"/>
    </row>
    <row r="174" spans="1:11">
      <c r="A174" s="283"/>
      <c r="B174" s="237"/>
      <c r="C174" s="311"/>
      <c r="D174" s="294"/>
      <c r="E174" s="293" t="s">
        <v>497</v>
      </c>
      <c r="F174" s="249"/>
      <c r="G174" s="249"/>
      <c r="H174" s="237"/>
      <c r="I174" s="252"/>
      <c r="J174" s="325">
        <v>0</v>
      </c>
      <c r="K174" s="251"/>
    </row>
    <row r="175" spans="1:11">
      <c r="A175" s="283"/>
      <c r="B175" s="237"/>
      <c r="C175" s="274" t="s">
        <v>447</v>
      </c>
      <c r="D175" s="294" t="s">
        <v>498</v>
      </c>
      <c r="E175" s="254"/>
      <c r="F175" s="249"/>
      <c r="G175" s="249"/>
      <c r="H175" s="237"/>
      <c r="I175" s="252"/>
      <c r="J175" s="325"/>
      <c r="K175" s="251"/>
    </row>
    <row r="176" spans="1:11">
      <c r="A176" s="283"/>
      <c r="B176" s="237"/>
      <c r="C176" s="311"/>
      <c r="D176" s="294"/>
      <c r="E176" s="293" t="s">
        <v>499</v>
      </c>
      <c r="F176" s="249" t="s">
        <v>592</v>
      </c>
      <c r="G176" s="249"/>
      <c r="H176" s="237"/>
      <c r="I176" s="252"/>
      <c r="J176" s="325">
        <v>1031122</v>
      </c>
      <c r="K176" s="251"/>
    </row>
    <row r="177" spans="1:11">
      <c r="A177" s="283"/>
      <c r="B177" s="237"/>
      <c r="C177" s="311"/>
      <c r="D177" s="294"/>
      <c r="E177" s="293" t="s">
        <v>500</v>
      </c>
      <c r="F177" s="249"/>
      <c r="G177" s="249"/>
      <c r="H177" s="237"/>
      <c r="I177" s="252"/>
      <c r="J177" s="325">
        <v>0</v>
      </c>
      <c r="K177" s="251"/>
    </row>
    <row r="178" spans="1:11">
      <c r="A178" s="283"/>
      <c r="B178" s="237"/>
      <c r="C178" s="311"/>
      <c r="D178" s="294"/>
      <c r="E178" s="293" t="s">
        <v>497</v>
      </c>
      <c r="F178" s="249"/>
      <c r="G178" s="249"/>
      <c r="H178" s="237"/>
      <c r="I178" s="252"/>
      <c r="J178" s="325">
        <v>0</v>
      </c>
      <c r="K178" s="251"/>
    </row>
    <row r="179" spans="1:11">
      <c r="A179" s="283"/>
      <c r="B179" s="237"/>
      <c r="C179" s="274" t="s">
        <v>447</v>
      </c>
      <c r="D179" s="294" t="s">
        <v>490</v>
      </c>
      <c r="E179" s="254"/>
      <c r="F179" s="249"/>
      <c r="G179" s="249"/>
      <c r="H179" s="237"/>
      <c r="I179" s="252"/>
      <c r="J179" s="325"/>
      <c r="K179" s="251"/>
    </row>
    <row r="180" spans="1:11">
      <c r="A180" s="283"/>
      <c r="B180" s="237"/>
      <c r="C180" s="274" t="s">
        <v>447</v>
      </c>
      <c r="D180" s="294" t="s">
        <v>501</v>
      </c>
      <c r="E180" s="254"/>
      <c r="F180" s="249"/>
      <c r="G180" s="249"/>
      <c r="H180" s="237"/>
      <c r="I180" s="252"/>
      <c r="J180" s="325"/>
      <c r="K180" s="251"/>
    </row>
    <row r="181" spans="1:11">
      <c r="A181" s="283"/>
      <c r="B181" s="237"/>
      <c r="C181" s="311"/>
      <c r="D181" s="284"/>
      <c r="E181" s="254"/>
      <c r="F181" s="249"/>
      <c r="G181" s="249"/>
      <c r="H181" s="237"/>
      <c r="I181" s="252"/>
      <c r="J181" s="324"/>
      <c r="K181" s="251"/>
    </row>
    <row r="182" spans="1:11">
      <c r="A182" s="286" t="s">
        <v>502</v>
      </c>
      <c r="B182" s="237"/>
      <c r="C182" s="311"/>
      <c r="D182" s="284" t="s">
        <v>71</v>
      </c>
      <c r="E182" s="254"/>
      <c r="F182" s="249"/>
      <c r="G182" s="249"/>
      <c r="H182" s="237"/>
      <c r="I182" s="252"/>
      <c r="J182" s="325"/>
      <c r="K182" s="251"/>
    </row>
    <row r="183" spans="1:11">
      <c r="A183" s="286"/>
      <c r="B183" s="237"/>
      <c r="C183" s="274" t="s">
        <v>447</v>
      </c>
      <c r="D183" s="294" t="s">
        <v>503</v>
      </c>
      <c r="E183" s="254"/>
      <c r="F183" s="249"/>
      <c r="G183" s="249"/>
      <c r="H183" s="237"/>
      <c r="I183" s="252"/>
      <c r="J183" s="325">
        <v>0</v>
      </c>
      <c r="K183" s="251"/>
    </row>
    <row r="184" spans="1:11">
      <c r="A184" s="286"/>
      <c r="B184" s="237"/>
      <c r="C184" s="311"/>
      <c r="D184" s="284"/>
      <c r="E184" s="254"/>
      <c r="F184" s="249"/>
      <c r="G184" s="249"/>
      <c r="H184" s="237"/>
      <c r="I184" s="252"/>
      <c r="J184" s="324"/>
      <c r="K184" s="251"/>
    </row>
    <row r="185" spans="1:11">
      <c r="A185" s="283" t="s">
        <v>504</v>
      </c>
      <c r="B185" s="237"/>
      <c r="C185" s="311"/>
      <c r="D185" s="284" t="s">
        <v>72</v>
      </c>
      <c r="E185" s="254"/>
      <c r="F185" s="249"/>
      <c r="G185" s="249"/>
      <c r="H185" s="237"/>
      <c r="I185" s="252"/>
      <c r="J185" s="325"/>
      <c r="K185" s="251"/>
    </row>
    <row r="186" spans="1:11">
      <c r="A186" s="283"/>
      <c r="B186" s="237"/>
      <c r="C186" s="274" t="s">
        <v>447</v>
      </c>
      <c r="D186" s="294" t="s">
        <v>505</v>
      </c>
      <c r="E186" s="254"/>
      <c r="F186" s="249"/>
      <c r="G186" s="249"/>
      <c r="H186" s="237"/>
      <c r="I186" s="252"/>
      <c r="J186" s="325">
        <v>44136112</v>
      </c>
      <c r="K186" s="251"/>
    </row>
    <row r="187" spans="1:11">
      <c r="A187" s="283"/>
      <c r="B187" s="237"/>
      <c r="C187" s="274"/>
      <c r="D187" s="294"/>
      <c r="E187" s="298" t="s">
        <v>506</v>
      </c>
      <c r="F187" s="249"/>
      <c r="G187" s="249"/>
      <c r="H187" s="237"/>
      <c r="I187" s="252"/>
      <c r="J187" s="325"/>
      <c r="K187" s="251"/>
    </row>
    <row r="188" spans="1:11">
      <c r="A188" s="283"/>
      <c r="B188" s="237"/>
      <c r="C188" s="274" t="s">
        <v>447</v>
      </c>
      <c r="D188" s="294" t="s">
        <v>507</v>
      </c>
      <c r="E188" s="254"/>
      <c r="F188" s="249"/>
      <c r="G188" s="249"/>
      <c r="H188" s="237"/>
      <c r="I188" s="252"/>
      <c r="J188" s="325"/>
      <c r="K188" s="251"/>
    </row>
    <row r="189" spans="1:11">
      <c r="A189" s="283"/>
      <c r="B189" s="237"/>
      <c r="C189" s="311"/>
      <c r="D189" s="284"/>
      <c r="E189" s="298" t="s">
        <v>508</v>
      </c>
      <c r="F189" s="249"/>
      <c r="G189" s="249"/>
      <c r="H189" s="237"/>
      <c r="I189" s="252"/>
      <c r="J189" s="324"/>
      <c r="K189" s="251"/>
    </row>
    <row r="190" spans="1:11">
      <c r="A190" s="283"/>
      <c r="B190" s="237"/>
      <c r="C190" s="311"/>
      <c r="D190" s="284"/>
      <c r="E190" s="254"/>
      <c r="F190" s="249"/>
      <c r="G190" s="249"/>
      <c r="H190" s="237"/>
      <c r="I190" s="252"/>
      <c r="J190" s="324"/>
      <c r="K190" s="251"/>
    </row>
    <row r="191" spans="1:11">
      <c r="A191" s="286" t="s">
        <v>509</v>
      </c>
      <c r="B191" s="237"/>
      <c r="C191" s="294"/>
      <c r="D191" s="284" t="s">
        <v>73</v>
      </c>
      <c r="E191" s="254"/>
      <c r="F191" s="249"/>
      <c r="G191" s="249"/>
      <c r="H191" s="237"/>
      <c r="I191" s="252"/>
      <c r="J191" s="325"/>
      <c r="K191" s="251"/>
    </row>
    <row r="192" spans="1:11">
      <c r="A192" s="286"/>
      <c r="B192" s="237"/>
      <c r="C192" s="274" t="s">
        <v>447</v>
      </c>
      <c r="D192" s="294" t="s">
        <v>510</v>
      </c>
      <c r="E192" s="254"/>
      <c r="F192" s="249"/>
      <c r="G192" s="249"/>
      <c r="H192" s="237"/>
      <c r="I192" s="252"/>
      <c r="J192" s="325">
        <v>0</v>
      </c>
      <c r="K192" s="251"/>
    </row>
    <row r="193" spans="1:11">
      <c r="A193" s="286"/>
      <c r="B193" s="237"/>
      <c r="C193" s="274"/>
      <c r="D193" s="284"/>
      <c r="E193" s="254"/>
      <c r="F193" s="249"/>
      <c r="G193" s="249"/>
      <c r="H193" s="237"/>
      <c r="I193" s="252"/>
      <c r="J193" s="332"/>
      <c r="K193" s="251"/>
    </row>
    <row r="194" spans="1:11">
      <c r="A194" s="283" t="s">
        <v>511</v>
      </c>
      <c r="B194" s="237"/>
      <c r="C194" s="294"/>
      <c r="D194" s="284" t="s">
        <v>74</v>
      </c>
      <c r="E194" s="254"/>
      <c r="F194" s="249"/>
      <c r="G194" s="249"/>
      <c r="H194" s="237"/>
      <c r="I194" s="252"/>
      <c r="J194" s="325"/>
      <c r="K194" s="251"/>
    </row>
    <row r="195" spans="1:11">
      <c r="A195" s="283"/>
      <c r="B195" s="237"/>
      <c r="C195" s="274" t="s">
        <v>447</v>
      </c>
      <c r="D195" s="294" t="s">
        <v>512</v>
      </c>
      <c r="E195" s="254"/>
      <c r="F195" s="249"/>
      <c r="G195" s="249"/>
      <c r="H195" s="237"/>
      <c r="I195" s="252"/>
      <c r="J195" s="325">
        <v>0</v>
      </c>
      <c r="K195" s="251"/>
    </row>
    <row r="196" spans="1:11">
      <c r="A196" s="286"/>
      <c r="B196" s="237"/>
      <c r="C196" s="274"/>
      <c r="D196" s="284"/>
      <c r="E196" s="254"/>
      <c r="F196" s="249"/>
      <c r="G196" s="249"/>
      <c r="H196" s="237"/>
      <c r="I196" s="252"/>
      <c r="J196" s="332"/>
      <c r="K196" s="251"/>
    </row>
    <row r="197" spans="1:11">
      <c r="A197" s="283" t="s">
        <v>593</v>
      </c>
      <c r="B197" s="237"/>
      <c r="C197" s="294"/>
      <c r="D197" s="284" t="s">
        <v>514</v>
      </c>
      <c r="E197" s="254"/>
      <c r="F197" s="249"/>
      <c r="G197" s="249"/>
      <c r="H197" s="237"/>
      <c r="I197" s="252"/>
      <c r="J197" s="325"/>
      <c r="K197" s="251"/>
    </row>
    <row r="198" spans="1:11">
      <c r="A198" s="283"/>
      <c r="B198" s="237"/>
      <c r="C198" s="274" t="s">
        <v>447</v>
      </c>
      <c r="D198" s="294" t="s">
        <v>112</v>
      </c>
      <c r="E198" s="254"/>
      <c r="F198" s="249"/>
      <c r="G198" s="249"/>
      <c r="H198" s="237"/>
      <c r="I198" s="252"/>
      <c r="J198" s="334">
        <v>91359</v>
      </c>
      <c r="K198" s="251"/>
    </row>
    <row r="199" spans="1:11">
      <c r="A199" s="283"/>
      <c r="B199" s="237"/>
      <c r="C199" s="274" t="s">
        <v>447</v>
      </c>
      <c r="D199" s="294" t="s">
        <v>515</v>
      </c>
      <c r="E199" s="254"/>
      <c r="F199" s="249"/>
      <c r="G199" s="249"/>
      <c r="H199" s="237"/>
      <c r="I199" s="252"/>
      <c r="J199" s="334"/>
      <c r="K199" s="251"/>
    </row>
    <row r="200" spans="1:11">
      <c r="A200" s="283"/>
      <c r="B200" s="237"/>
      <c r="C200" s="274" t="s">
        <v>447</v>
      </c>
      <c r="D200" s="294" t="s">
        <v>516</v>
      </c>
      <c r="E200" s="254"/>
      <c r="F200" s="249"/>
      <c r="G200" s="249"/>
      <c r="H200" s="237"/>
      <c r="I200" s="252"/>
      <c r="J200" s="334">
        <v>70303</v>
      </c>
      <c r="K200" s="251"/>
    </row>
    <row r="201" spans="1:11">
      <c r="A201" s="283"/>
      <c r="B201" s="237"/>
      <c r="C201" s="274" t="s">
        <v>447</v>
      </c>
      <c r="D201" s="294" t="s">
        <v>517</v>
      </c>
      <c r="E201" s="254"/>
      <c r="F201" s="249"/>
      <c r="G201" s="249"/>
      <c r="H201" s="237"/>
      <c r="I201" s="252"/>
      <c r="J201" s="334">
        <v>0</v>
      </c>
      <c r="K201" s="251"/>
    </row>
    <row r="202" spans="1:11">
      <c r="A202" s="283"/>
      <c r="B202" s="237"/>
      <c r="C202" s="274" t="s">
        <v>447</v>
      </c>
      <c r="D202" s="294" t="s">
        <v>518</v>
      </c>
      <c r="E202" s="254"/>
      <c r="F202" s="249"/>
      <c r="G202" s="249"/>
      <c r="H202" s="237"/>
      <c r="I202" s="252"/>
      <c r="J202" s="334"/>
      <c r="K202" s="251"/>
    </row>
    <row r="203" spans="1:11">
      <c r="A203" s="283"/>
      <c r="B203" s="237"/>
      <c r="C203" s="274"/>
      <c r="D203" s="284"/>
      <c r="E203" s="254"/>
      <c r="F203" s="249"/>
      <c r="G203" s="249"/>
      <c r="H203" s="237"/>
      <c r="I203" s="252"/>
      <c r="J203" s="332"/>
      <c r="K203" s="251"/>
    </row>
    <row r="204" spans="1:11">
      <c r="A204" s="286" t="s">
        <v>594</v>
      </c>
      <c r="B204" s="237"/>
      <c r="C204" s="294"/>
      <c r="D204" s="284" t="s">
        <v>519</v>
      </c>
      <c r="E204" s="254"/>
      <c r="F204" s="249"/>
      <c r="G204" s="249"/>
      <c r="H204" s="237"/>
      <c r="I204" s="252"/>
      <c r="J204" s="325"/>
      <c r="K204" s="251"/>
    </row>
    <row r="205" spans="1:11">
      <c r="A205" s="286"/>
      <c r="B205" s="237"/>
      <c r="C205" s="274" t="s">
        <v>447</v>
      </c>
      <c r="D205" s="294" t="s">
        <v>290</v>
      </c>
      <c r="E205" s="254"/>
      <c r="F205" s="249"/>
      <c r="G205" s="249"/>
      <c r="H205" s="237"/>
      <c r="I205" s="252"/>
      <c r="J205" s="325">
        <v>0</v>
      </c>
      <c r="K205" s="251"/>
    </row>
    <row r="206" spans="1:11">
      <c r="A206" s="286"/>
      <c r="B206" s="237"/>
      <c r="C206" s="274" t="s">
        <v>447</v>
      </c>
      <c r="D206" s="294" t="s">
        <v>520</v>
      </c>
      <c r="E206" s="254"/>
      <c r="F206" s="249"/>
      <c r="G206" s="249"/>
      <c r="H206" s="237"/>
      <c r="I206" s="252"/>
      <c r="J206" s="334">
        <v>17160</v>
      </c>
      <c r="K206" s="251"/>
    </row>
    <row r="207" spans="1:11">
      <c r="A207" s="286"/>
      <c r="B207" s="237"/>
      <c r="C207" s="274" t="s">
        <v>447</v>
      </c>
      <c r="D207" s="294" t="s">
        <v>521</v>
      </c>
      <c r="E207" s="254"/>
      <c r="F207" s="249"/>
      <c r="G207" s="249"/>
      <c r="H207" s="237"/>
      <c r="I207" s="252"/>
      <c r="J207" s="325">
        <v>0</v>
      </c>
      <c r="K207" s="251"/>
    </row>
    <row r="208" spans="1:11">
      <c r="A208" s="286"/>
      <c r="B208" s="237"/>
      <c r="C208" s="274" t="s">
        <v>447</v>
      </c>
      <c r="D208" s="294" t="s">
        <v>522</v>
      </c>
      <c r="E208" s="254"/>
      <c r="F208" s="249"/>
      <c r="G208" s="249"/>
      <c r="H208" s="237"/>
      <c r="I208" s="252"/>
      <c r="J208" s="334">
        <v>293615</v>
      </c>
      <c r="K208" s="251"/>
    </row>
    <row r="209" spans="1:11">
      <c r="A209" s="286"/>
      <c r="B209" s="237"/>
      <c r="C209" s="274" t="s">
        <v>447</v>
      </c>
      <c r="D209" s="294" t="s">
        <v>523</v>
      </c>
      <c r="E209" s="254"/>
      <c r="F209" s="249"/>
      <c r="G209" s="249"/>
      <c r="H209" s="237"/>
      <c r="I209" s="252"/>
      <c r="J209" s="334">
        <v>281981</v>
      </c>
      <c r="K209" s="251"/>
    </row>
    <row r="210" spans="1:11">
      <c r="A210" s="286"/>
      <c r="B210" s="237"/>
      <c r="C210" s="274" t="s">
        <v>447</v>
      </c>
      <c r="D210" s="294" t="s">
        <v>524</v>
      </c>
      <c r="E210" s="254"/>
      <c r="F210" s="249"/>
      <c r="G210" s="249"/>
      <c r="H210" s="237"/>
      <c r="I210" s="252"/>
      <c r="J210" s="325">
        <v>0</v>
      </c>
      <c r="K210" s="251"/>
    </row>
    <row r="211" spans="1:11">
      <c r="A211" s="286"/>
      <c r="B211" s="237"/>
      <c r="C211" s="274" t="s">
        <v>447</v>
      </c>
      <c r="D211" s="294" t="s">
        <v>525</v>
      </c>
      <c r="E211" s="254"/>
      <c r="F211" s="249"/>
      <c r="G211" s="249"/>
      <c r="H211" s="237"/>
      <c r="I211" s="252"/>
      <c r="J211" s="334"/>
      <c r="K211" s="251"/>
    </row>
    <row r="212" spans="1:11">
      <c r="A212" s="286"/>
      <c r="B212" s="237"/>
      <c r="C212" s="274" t="s">
        <v>447</v>
      </c>
      <c r="D212" s="294" t="s">
        <v>526</v>
      </c>
      <c r="E212" s="254"/>
      <c r="F212" s="249"/>
      <c r="G212" s="249"/>
      <c r="H212" s="237"/>
      <c r="I212" s="252"/>
      <c r="J212" s="334">
        <v>24000</v>
      </c>
      <c r="K212" s="251"/>
    </row>
    <row r="213" spans="1:11">
      <c r="A213" s="286"/>
      <c r="B213" s="237"/>
      <c r="C213" s="274"/>
      <c r="D213" s="284"/>
      <c r="E213" s="254"/>
      <c r="F213" s="249"/>
      <c r="G213" s="249"/>
      <c r="H213" s="237"/>
      <c r="I213" s="252"/>
      <c r="J213" s="332"/>
      <c r="K213" s="251"/>
    </row>
    <row r="214" spans="1:11">
      <c r="A214" s="286" t="s">
        <v>527</v>
      </c>
      <c r="B214" s="237"/>
      <c r="C214" s="294"/>
      <c r="D214" s="284" t="s">
        <v>83</v>
      </c>
      <c r="E214" s="254"/>
      <c r="F214" s="249"/>
      <c r="G214" s="249"/>
      <c r="H214" s="237"/>
      <c r="I214" s="252"/>
      <c r="J214" s="325"/>
      <c r="K214" s="251"/>
    </row>
    <row r="215" spans="1:11">
      <c r="A215" s="286"/>
      <c r="B215" s="237"/>
      <c r="C215" s="274" t="s">
        <v>447</v>
      </c>
      <c r="D215" s="294" t="s">
        <v>528</v>
      </c>
      <c r="E215" s="254"/>
      <c r="F215" s="249"/>
      <c r="G215" s="249"/>
      <c r="H215" s="237"/>
      <c r="I215" s="252"/>
      <c r="J215" s="325"/>
      <c r="K215" s="251"/>
    </row>
    <row r="216" spans="1:11">
      <c r="A216" s="286"/>
      <c r="B216" s="237"/>
      <c r="C216" s="274" t="s">
        <v>447</v>
      </c>
      <c r="D216" s="294" t="s">
        <v>529</v>
      </c>
      <c r="E216" s="254"/>
      <c r="F216" s="249"/>
      <c r="G216" s="249"/>
      <c r="H216" s="237"/>
      <c r="I216" s="252"/>
      <c r="J216" s="325">
        <v>0</v>
      </c>
      <c r="K216" s="251"/>
    </row>
    <row r="217" spans="1:11">
      <c r="A217" s="286"/>
      <c r="B217" s="237"/>
      <c r="C217" s="274"/>
      <c r="D217" s="284"/>
      <c r="E217" s="254"/>
      <c r="F217" s="249"/>
      <c r="G217" s="249"/>
      <c r="H217" s="237"/>
      <c r="I217" s="252"/>
      <c r="J217" s="324"/>
      <c r="K217" s="251"/>
    </row>
    <row r="218" spans="1:11">
      <c r="A218" s="247"/>
      <c r="B218" s="237"/>
      <c r="C218" s="311"/>
      <c r="D218" s="254"/>
      <c r="E218" s="254"/>
      <c r="F218" s="249"/>
      <c r="G218" s="249"/>
      <c r="H218" s="237"/>
      <c r="I218" s="252"/>
      <c r="J218" s="324"/>
      <c r="K218" s="251"/>
    </row>
    <row r="219" spans="1:11">
      <c r="A219" s="305"/>
      <c r="B219" s="237"/>
      <c r="C219" s="329">
        <v>17</v>
      </c>
      <c r="D219" s="330" t="s">
        <v>81</v>
      </c>
      <c r="E219" s="254"/>
      <c r="F219" s="249"/>
      <c r="G219" s="249"/>
      <c r="H219" s="237"/>
      <c r="I219" s="252"/>
      <c r="J219" s="324"/>
      <c r="K219" s="251"/>
    </row>
    <row r="220" spans="1:11">
      <c r="A220" s="283" t="s">
        <v>530</v>
      </c>
      <c r="B220" s="237"/>
      <c r="C220" s="311"/>
      <c r="D220" s="284" t="s">
        <v>69</v>
      </c>
      <c r="E220" s="254"/>
      <c r="F220" s="249"/>
      <c r="G220" s="249"/>
      <c r="H220" s="237"/>
      <c r="I220" s="252"/>
      <c r="J220" s="325"/>
      <c r="K220" s="251"/>
    </row>
    <row r="221" spans="1:11">
      <c r="A221" s="283"/>
      <c r="B221" s="237"/>
      <c r="C221" s="274" t="s">
        <v>447</v>
      </c>
      <c r="D221" s="294" t="s">
        <v>531</v>
      </c>
      <c r="E221" s="254"/>
      <c r="F221" s="249"/>
      <c r="G221" s="249"/>
      <c r="H221" s="237"/>
      <c r="I221" s="252"/>
      <c r="J221" s="334">
        <v>0</v>
      </c>
      <c r="K221" s="251"/>
    </row>
    <row r="222" spans="1:11">
      <c r="A222" s="283"/>
      <c r="B222" s="237"/>
      <c r="C222" s="274" t="s">
        <v>447</v>
      </c>
      <c r="D222" s="294" t="s">
        <v>532</v>
      </c>
      <c r="E222" s="254"/>
      <c r="F222" s="249"/>
      <c r="G222" s="249"/>
      <c r="H222" s="237"/>
      <c r="I222" s="252"/>
      <c r="J222" s="325">
        <v>0</v>
      </c>
      <c r="K222" s="251"/>
    </row>
    <row r="223" spans="1:11">
      <c r="A223" s="283"/>
      <c r="B223" s="237"/>
      <c r="C223" s="274" t="s">
        <v>447</v>
      </c>
      <c r="D223" s="294" t="s">
        <v>533</v>
      </c>
      <c r="E223" s="254"/>
      <c r="F223" s="249"/>
      <c r="G223" s="249"/>
      <c r="H223" s="237"/>
      <c r="I223" s="252"/>
      <c r="J223" s="325">
        <v>0</v>
      </c>
      <c r="K223" s="251"/>
    </row>
    <row r="224" spans="1:11">
      <c r="A224" s="283"/>
      <c r="B224" s="237"/>
      <c r="C224" s="274" t="s">
        <v>447</v>
      </c>
      <c r="D224" s="294" t="s">
        <v>490</v>
      </c>
      <c r="E224" s="254"/>
      <c r="F224" s="249"/>
      <c r="G224" s="249"/>
      <c r="H224" s="237"/>
      <c r="I224" s="252"/>
      <c r="J224" s="325">
        <v>0</v>
      </c>
      <c r="K224" s="251"/>
    </row>
    <row r="225" spans="1:11">
      <c r="A225" s="283"/>
      <c r="B225" s="237"/>
      <c r="C225" s="311"/>
      <c r="D225" s="284"/>
      <c r="E225" s="254"/>
      <c r="F225" s="249"/>
      <c r="G225" s="249"/>
      <c r="H225" s="237"/>
      <c r="I225" s="252"/>
      <c r="J225" s="324"/>
      <c r="K225" s="251"/>
    </row>
    <row r="226" spans="1:11">
      <c r="A226" s="286" t="s">
        <v>534</v>
      </c>
      <c r="B226" s="237"/>
      <c r="C226" s="311"/>
      <c r="D226" s="284" t="s">
        <v>70</v>
      </c>
      <c r="E226" s="254"/>
      <c r="F226" s="249"/>
      <c r="G226" s="249"/>
      <c r="H226" s="237"/>
      <c r="I226" s="252"/>
      <c r="J226" s="324"/>
      <c r="K226" s="251"/>
    </row>
    <row r="227" spans="1:11" ht="15.75">
      <c r="A227" s="286"/>
      <c r="B227" s="237"/>
      <c r="C227" s="274" t="s">
        <v>447</v>
      </c>
      <c r="D227" s="304" t="s">
        <v>494</v>
      </c>
      <c r="E227" s="254"/>
      <c r="F227" s="249"/>
      <c r="G227" s="249"/>
      <c r="H227" s="237"/>
      <c r="I227" s="252"/>
      <c r="J227" s="325">
        <v>0</v>
      </c>
      <c r="K227" s="251"/>
    </row>
    <row r="228" spans="1:11" ht="15.75">
      <c r="A228" s="286"/>
      <c r="B228" s="237"/>
      <c r="C228" s="311"/>
      <c r="D228" s="304"/>
      <c r="E228" s="331" t="s">
        <v>495</v>
      </c>
      <c r="F228" s="249"/>
      <c r="G228" s="249"/>
      <c r="H228" s="237"/>
      <c r="I228" s="252"/>
      <c r="J228" s="324"/>
      <c r="K228" s="251"/>
    </row>
    <row r="229" spans="1:11">
      <c r="A229" s="286"/>
      <c r="B229" s="237"/>
      <c r="C229" s="274" t="s">
        <v>447</v>
      </c>
      <c r="D229" s="294" t="s">
        <v>535</v>
      </c>
      <c r="E229" s="254"/>
      <c r="F229" s="249"/>
      <c r="G229" s="249"/>
      <c r="H229" s="237"/>
      <c r="I229" s="252"/>
      <c r="J229" s="325"/>
      <c r="K229" s="251"/>
    </row>
    <row r="230" spans="1:11">
      <c r="A230" s="286"/>
      <c r="B230" s="237"/>
      <c r="C230" s="311"/>
      <c r="D230" s="294"/>
      <c r="E230" s="293" t="s">
        <v>499</v>
      </c>
      <c r="F230" s="249"/>
      <c r="G230" s="249"/>
      <c r="H230" s="237"/>
      <c r="I230" s="252"/>
      <c r="J230" s="325">
        <v>0</v>
      </c>
      <c r="K230" s="251"/>
    </row>
    <row r="231" spans="1:11">
      <c r="A231" s="286"/>
      <c r="B231" s="237"/>
      <c r="C231" s="311"/>
      <c r="D231" s="294"/>
      <c r="E231" s="293" t="s">
        <v>500</v>
      </c>
      <c r="F231" s="249"/>
      <c r="G231" s="249"/>
      <c r="H231" s="237"/>
      <c r="I231" s="252"/>
      <c r="J231" s="325">
        <v>0</v>
      </c>
      <c r="K231" s="251"/>
    </row>
    <row r="232" spans="1:11">
      <c r="A232" s="286"/>
      <c r="B232" s="237"/>
      <c r="C232" s="274" t="s">
        <v>447</v>
      </c>
      <c r="D232" s="294" t="s">
        <v>490</v>
      </c>
      <c r="E232" s="254"/>
      <c r="F232" s="249"/>
      <c r="G232" s="249"/>
      <c r="H232" s="237"/>
      <c r="I232" s="252"/>
      <c r="J232" s="325">
        <v>0</v>
      </c>
      <c r="K232" s="251"/>
    </row>
    <row r="233" spans="1:11">
      <c r="A233" s="286"/>
      <c r="B233" s="237"/>
      <c r="C233" s="311"/>
      <c r="D233" s="284"/>
      <c r="E233" s="254"/>
      <c r="F233" s="249"/>
      <c r="G233" s="249"/>
      <c r="H233" s="237"/>
      <c r="I233" s="252"/>
      <c r="J233" s="324"/>
      <c r="K233" s="251"/>
    </row>
    <row r="234" spans="1:11">
      <c r="A234" s="283"/>
      <c r="B234" s="237"/>
      <c r="C234" s="311"/>
      <c r="D234" s="284"/>
      <c r="E234" s="254"/>
      <c r="F234" s="249"/>
      <c r="G234" s="249"/>
      <c r="H234" s="237"/>
      <c r="I234" s="252"/>
      <c r="J234" s="324"/>
      <c r="K234" s="251"/>
    </row>
    <row r="235" spans="1:11">
      <c r="A235" s="286" t="s">
        <v>590</v>
      </c>
      <c r="B235" s="237"/>
      <c r="C235" s="311"/>
      <c r="D235" s="284" t="s">
        <v>74</v>
      </c>
      <c r="E235" s="254"/>
      <c r="F235" s="249"/>
      <c r="G235" s="249"/>
      <c r="H235" s="237"/>
      <c r="I235" s="252"/>
      <c r="J235" s="325"/>
      <c r="K235" s="251"/>
    </row>
    <row r="236" spans="1:11">
      <c r="A236" s="286"/>
      <c r="B236" s="237"/>
      <c r="C236" s="274" t="s">
        <v>447</v>
      </c>
      <c r="D236" s="294" t="s">
        <v>536</v>
      </c>
      <c r="E236" s="254"/>
      <c r="F236" s="249"/>
      <c r="G236" s="249"/>
      <c r="H236" s="237"/>
      <c r="I236" s="252"/>
      <c r="J236" s="334">
        <v>0</v>
      </c>
      <c r="K236" s="251"/>
    </row>
    <row r="237" spans="1:11">
      <c r="A237" s="286"/>
      <c r="B237" s="237"/>
      <c r="C237" s="311"/>
      <c r="D237" s="284"/>
      <c r="E237" s="254"/>
      <c r="F237" s="249"/>
      <c r="G237" s="249"/>
      <c r="H237" s="237"/>
      <c r="I237" s="252"/>
      <c r="J237" s="332"/>
      <c r="K237" s="333"/>
    </row>
    <row r="238" spans="1:11">
      <c r="A238" s="283" t="s">
        <v>589</v>
      </c>
      <c r="B238" s="237"/>
      <c r="C238" s="311"/>
      <c r="D238" s="284" t="s">
        <v>75</v>
      </c>
      <c r="E238" s="254"/>
      <c r="F238" s="249"/>
      <c r="G238" s="249"/>
      <c r="H238" s="237"/>
      <c r="I238" s="252"/>
      <c r="J238" s="325"/>
      <c r="K238" s="251"/>
    </row>
    <row r="239" spans="1:11">
      <c r="A239" s="283"/>
      <c r="B239" s="237"/>
      <c r="C239" s="274" t="s">
        <v>447</v>
      </c>
      <c r="D239" s="293" t="s">
        <v>513</v>
      </c>
      <c r="E239" s="254"/>
      <c r="F239" s="249"/>
      <c r="G239" s="249"/>
      <c r="H239" s="237"/>
      <c r="I239" s="252"/>
      <c r="J239" s="325">
        <v>0</v>
      </c>
      <c r="K239" s="251"/>
    </row>
    <row r="240" spans="1:11">
      <c r="A240" s="283"/>
      <c r="B240" s="237"/>
      <c r="C240" s="311"/>
      <c r="D240" s="284"/>
      <c r="E240" s="254"/>
      <c r="F240" s="249"/>
      <c r="G240" s="249"/>
      <c r="H240" s="237"/>
      <c r="I240" s="252"/>
      <c r="J240" s="332"/>
      <c r="K240" s="251"/>
    </row>
    <row r="241" spans="1:11">
      <c r="A241" s="286"/>
      <c r="B241" s="237"/>
      <c r="C241" s="311"/>
      <c r="D241" s="284"/>
      <c r="E241" s="254"/>
      <c r="F241" s="249"/>
      <c r="G241" s="249"/>
      <c r="H241" s="237"/>
      <c r="I241" s="252"/>
      <c r="J241" s="324"/>
      <c r="K241" s="251"/>
    </row>
    <row r="242" spans="1:11">
      <c r="A242" s="305"/>
      <c r="B242" s="237"/>
      <c r="C242" s="329">
        <v>18</v>
      </c>
      <c r="D242" s="330" t="s">
        <v>84</v>
      </c>
      <c r="E242" s="254"/>
      <c r="F242" s="249"/>
      <c r="G242" s="249"/>
      <c r="H242" s="237"/>
      <c r="I242" s="252"/>
      <c r="J242" s="324">
        <v>0</v>
      </c>
      <c r="K242" s="251"/>
    </row>
    <row r="243" spans="1:11">
      <c r="A243" s="305"/>
      <c r="B243" s="237"/>
      <c r="C243" s="329">
        <v>19</v>
      </c>
      <c r="D243" s="330" t="s">
        <v>85</v>
      </c>
      <c r="E243" s="254"/>
      <c r="F243" s="249"/>
      <c r="G243" s="249"/>
      <c r="H243" s="237"/>
      <c r="I243" s="252"/>
      <c r="J243" s="324">
        <v>0</v>
      </c>
      <c r="K243" s="251"/>
    </row>
    <row r="244" spans="1:11">
      <c r="A244" s="305"/>
      <c r="B244" s="237"/>
      <c r="C244" s="329">
        <v>20</v>
      </c>
      <c r="D244" s="330" t="s">
        <v>86</v>
      </c>
      <c r="E244" s="254"/>
      <c r="F244" s="249"/>
      <c r="G244" s="249"/>
      <c r="H244" s="237"/>
      <c r="I244" s="252"/>
      <c r="J244" s="324"/>
      <c r="K244" s="251"/>
    </row>
    <row r="245" spans="1:11">
      <c r="A245" s="283" t="s">
        <v>537</v>
      </c>
      <c r="B245" s="237"/>
      <c r="C245" s="311"/>
      <c r="D245" s="284" t="s">
        <v>88</v>
      </c>
      <c r="E245" s="254"/>
      <c r="F245" s="249"/>
      <c r="G245" s="249"/>
      <c r="H245" s="237"/>
      <c r="I245" s="252"/>
      <c r="J245" s="324">
        <v>0</v>
      </c>
      <c r="K245" s="251"/>
    </row>
    <row r="246" spans="1:11">
      <c r="A246" s="286" t="s">
        <v>538</v>
      </c>
      <c r="B246" s="237"/>
      <c r="C246" s="311"/>
      <c r="D246" s="284" t="s">
        <v>89</v>
      </c>
      <c r="E246" s="254"/>
      <c r="F246" s="249"/>
      <c r="G246" s="249"/>
      <c r="H246" s="237"/>
      <c r="I246" s="252"/>
      <c r="J246" s="324">
        <v>0</v>
      </c>
      <c r="K246" s="251"/>
    </row>
    <row r="247" spans="1:11">
      <c r="A247" s="305"/>
      <c r="B247" s="237"/>
      <c r="C247" s="329">
        <v>21</v>
      </c>
      <c r="D247" s="330" t="s">
        <v>90</v>
      </c>
      <c r="E247" s="254"/>
      <c r="F247" s="249"/>
      <c r="G247" s="249"/>
      <c r="H247" s="237"/>
      <c r="I247" s="252"/>
      <c r="J247" s="324">
        <v>0</v>
      </c>
      <c r="K247" s="251"/>
    </row>
    <row r="248" spans="1:11">
      <c r="A248" s="247"/>
      <c r="B248" s="237"/>
      <c r="C248" s="311"/>
      <c r="D248" s="254"/>
      <c r="E248" s="254"/>
      <c r="F248" s="249"/>
      <c r="G248" s="249"/>
      <c r="H248" s="237"/>
      <c r="I248" s="252"/>
      <c r="J248" s="324"/>
      <c r="K248" s="251"/>
    </row>
    <row r="249" spans="1:11">
      <c r="A249" s="305"/>
      <c r="B249" s="237"/>
      <c r="C249" s="329">
        <v>22</v>
      </c>
      <c r="D249" s="330" t="s">
        <v>93</v>
      </c>
      <c r="E249" s="254"/>
      <c r="F249" s="249"/>
      <c r="G249" s="249"/>
      <c r="H249" s="237"/>
      <c r="I249" s="252"/>
      <c r="J249" s="324">
        <v>42280071</v>
      </c>
      <c r="K249" s="251"/>
    </row>
    <row r="250" spans="1:11">
      <c r="A250" s="305"/>
      <c r="B250" s="237"/>
      <c r="C250" s="329">
        <v>23</v>
      </c>
      <c r="D250" s="330" t="s">
        <v>94</v>
      </c>
      <c r="E250" s="254"/>
      <c r="F250" s="249"/>
      <c r="G250" s="249"/>
      <c r="H250" s="237"/>
      <c r="I250" s="252"/>
      <c r="J250" s="324">
        <v>100000</v>
      </c>
      <c r="K250" s="251"/>
    </row>
    <row r="251" spans="1:11">
      <c r="A251" s="305"/>
      <c r="B251" s="237"/>
      <c r="C251" s="329">
        <v>24</v>
      </c>
      <c r="D251" s="330" t="s">
        <v>95</v>
      </c>
      <c r="E251" s="254"/>
      <c r="F251" s="249"/>
      <c r="G251" s="249"/>
      <c r="H251" s="237"/>
      <c r="I251" s="252"/>
      <c r="J251" s="324"/>
      <c r="K251" s="251"/>
    </row>
    <row r="252" spans="1:11">
      <c r="A252" s="305"/>
      <c r="B252" s="237"/>
      <c r="C252" s="329">
        <v>25</v>
      </c>
      <c r="D252" s="330" t="s">
        <v>96</v>
      </c>
      <c r="E252" s="254"/>
      <c r="F252" s="249"/>
      <c r="G252" s="249"/>
      <c r="H252" s="237"/>
      <c r="I252" s="252"/>
      <c r="J252" s="324"/>
      <c r="K252" s="251"/>
    </row>
    <row r="253" spans="1:11">
      <c r="A253" s="305"/>
      <c r="B253" s="237"/>
      <c r="C253" s="329">
        <v>26</v>
      </c>
      <c r="D253" s="330" t="s">
        <v>97</v>
      </c>
      <c r="E253" s="254"/>
      <c r="F253" s="249"/>
      <c r="G253" s="249"/>
      <c r="H253" s="237"/>
      <c r="I253" s="252"/>
      <c r="J253" s="324"/>
      <c r="K253" s="251"/>
    </row>
    <row r="254" spans="1:11">
      <c r="A254" s="283" t="s">
        <v>539</v>
      </c>
      <c r="B254" s="237"/>
      <c r="C254" s="311"/>
      <c r="D254" s="284" t="s">
        <v>98</v>
      </c>
      <c r="E254" s="254"/>
      <c r="F254" s="249"/>
      <c r="G254" s="249"/>
      <c r="H254" s="237"/>
      <c r="I254" s="252"/>
      <c r="J254" s="324">
        <v>2900000</v>
      </c>
      <c r="K254" s="251"/>
    </row>
    <row r="255" spans="1:11">
      <c r="A255" s="286" t="s">
        <v>540</v>
      </c>
      <c r="B255" s="237"/>
      <c r="C255" s="311"/>
      <c r="D255" s="284" t="s">
        <v>99</v>
      </c>
      <c r="E255" s="254"/>
      <c r="F255" s="249"/>
      <c r="G255" s="249"/>
      <c r="H255" s="237"/>
      <c r="I255" s="252"/>
      <c r="J255" s="324">
        <v>0</v>
      </c>
      <c r="K255" s="251"/>
    </row>
    <row r="256" spans="1:11">
      <c r="A256" s="283" t="s">
        <v>541</v>
      </c>
      <c r="B256" s="237"/>
      <c r="C256" s="311"/>
      <c r="D256" s="284" t="s">
        <v>97</v>
      </c>
      <c r="E256" s="254"/>
      <c r="F256" s="249"/>
      <c r="G256" s="249"/>
      <c r="H256" s="237"/>
      <c r="I256" s="252"/>
      <c r="J256" s="324">
        <v>14657274</v>
      </c>
      <c r="K256" s="251"/>
    </row>
    <row r="257" spans="1:17">
      <c r="A257" s="305"/>
      <c r="B257" s="237"/>
      <c r="C257" s="329">
        <v>27</v>
      </c>
      <c r="D257" s="330" t="s">
        <v>100</v>
      </c>
      <c r="E257" s="254"/>
      <c r="F257" s="249"/>
      <c r="G257" s="249"/>
      <c r="H257" s="237"/>
      <c r="I257" s="252"/>
      <c r="J257" s="324">
        <v>23042032</v>
      </c>
      <c r="K257" s="251"/>
    </row>
    <row r="258" spans="1:17">
      <c r="A258" s="305"/>
      <c r="B258" s="237"/>
      <c r="C258" s="329">
        <v>28</v>
      </c>
      <c r="D258" s="330" t="s">
        <v>101</v>
      </c>
      <c r="E258" s="254"/>
      <c r="F258" s="249"/>
      <c r="G258" s="249"/>
      <c r="H258" s="237"/>
      <c r="I258" s="252"/>
      <c r="J258" s="324">
        <v>1580765</v>
      </c>
      <c r="K258" s="251"/>
    </row>
    <row r="259" spans="1:17">
      <c r="A259" s="247"/>
      <c r="B259" s="237"/>
      <c r="C259" s="311"/>
      <c r="D259" s="254"/>
      <c r="E259" s="254"/>
      <c r="F259" s="249"/>
      <c r="G259" s="249"/>
      <c r="H259" s="237"/>
      <c r="I259" s="252"/>
      <c r="J259" s="324"/>
      <c r="K259" s="251"/>
    </row>
    <row r="260" spans="1:17">
      <c r="A260" s="247"/>
      <c r="B260" s="237"/>
      <c r="C260" s="311"/>
      <c r="D260" s="254"/>
      <c r="E260" s="254"/>
      <c r="F260" s="249"/>
      <c r="G260" s="249"/>
      <c r="H260" s="237"/>
      <c r="I260" s="252"/>
      <c r="J260" s="324"/>
      <c r="K260" s="251"/>
    </row>
    <row r="261" spans="1:17" ht="18">
      <c r="A261" s="247"/>
      <c r="B261" s="237"/>
      <c r="C261" s="311"/>
      <c r="D261" s="335" t="s">
        <v>542</v>
      </c>
      <c r="E261" s="254"/>
      <c r="F261" s="249"/>
      <c r="G261" s="249"/>
      <c r="H261" s="237"/>
      <c r="I261" s="252"/>
      <c r="J261" s="324"/>
      <c r="K261" s="251"/>
    </row>
    <row r="262" spans="1:17" ht="18">
      <c r="A262" s="247"/>
      <c r="B262" s="237"/>
      <c r="C262" s="311"/>
      <c r="D262" s="335"/>
      <c r="E262" s="254"/>
      <c r="F262" s="249"/>
      <c r="G262" s="249"/>
      <c r="H262" s="237"/>
      <c r="I262" s="252"/>
      <c r="J262" s="324"/>
      <c r="K262" s="251"/>
    </row>
    <row r="263" spans="1:17" ht="15">
      <c r="A263" s="247"/>
      <c r="B263" s="237"/>
      <c r="C263" s="311"/>
      <c r="D263" s="336" t="s">
        <v>543</v>
      </c>
      <c r="E263" s="254"/>
      <c r="F263" s="249"/>
      <c r="G263" s="249"/>
      <c r="H263" s="237"/>
      <c r="I263" s="252"/>
      <c r="J263" s="324">
        <f>J264+J265+J266</f>
        <v>28896908</v>
      </c>
      <c r="K263" s="251"/>
    </row>
    <row r="264" spans="1:17">
      <c r="A264" s="247"/>
      <c r="B264" s="237"/>
      <c r="C264" s="337" t="s">
        <v>544</v>
      </c>
      <c r="D264" s="254" t="s">
        <v>578</v>
      </c>
      <c r="E264" s="254"/>
      <c r="F264" s="249"/>
      <c r="G264" s="249"/>
      <c r="H264" s="237"/>
      <c r="I264" s="252"/>
      <c r="J264" s="162">
        <v>28896908</v>
      </c>
      <c r="K264" s="251"/>
    </row>
    <row r="265" spans="1:17">
      <c r="A265" s="247"/>
      <c r="B265" s="237"/>
      <c r="C265" s="337" t="s">
        <v>544</v>
      </c>
      <c r="D265" s="254" t="s">
        <v>545</v>
      </c>
      <c r="E265" s="254"/>
      <c r="F265" s="249"/>
      <c r="G265" s="249"/>
      <c r="H265" s="237"/>
      <c r="I265" s="252"/>
      <c r="J265" s="162">
        <v>0</v>
      </c>
      <c r="K265" s="251"/>
    </row>
    <row r="266" spans="1:17">
      <c r="A266" s="247"/>
      <c r="B266" s="237"/>
      <c r="C266" s="337" t="s">
        <v>544</v>
      </c>
      <c r="D266" s="338" t="s">
        <v>591</v>
      </c>
      <c r="E266" s="257"/>
      <c r="F266" s="237"/>
      <c r="G266" s="237"/>
      <c r="H266" s="294"/>
      <c r="I266" s="237"/>
      <c r="J266" s="162">
        <v>0</v>
      </c>
      <c r="K266" s="339"/>
    </row>
    <row r="267" spans="1:17">
      <c r="A267" s="247"/>
      <c r="B267" s="237"/>
      <c r="C267" s="337"/>
      <c r="D267" s="338"/>
      <c r="E267" s="257"/>
      <c r="F267" s="237"/>
      <c r="G267" s="237"/>
      <c r="H267" s="294"/>
      <c r="I267" s="237"/>
      <c r="J267" s="280"/>
      <c r="K267" s="339"/>
    </row>
    <row r="268" spans="1:17">
      <c r="A268" s="247"/>
      <c r="B268" s="237"/>
      <c r="C268" s="337"/>
      <c r="D268" s="338"/>
      <c r="E268" s="257"/>
      <c r="F268" s="237"/>
      <c r="G268" s="237"/>
      <c r="H268" s="294"/>
      <c r="I268" s="237"/>
      <c r="J268" s="280"/>
      <c r="K268" s="340"/>
    </row>
    <row r="269" spans="1:17" ht="15">
      <c r="A269" s="247"/>
      <c r="B269" s="237"/>
      <c r="C269" s="337"/>
      <c r="D269" s="341" t="s">
        <v>546</v>
      </c>
      <c r="E269" s="257"/>
      <c r="F269" s="237"/>
      <c r="G269" s="237"/>
      <c r="H269" s="294"/>
      <c r="I269" s="237"/>
      <c r="J269" s="280">
        <f>J270+J271+J272+J273+J274</f>
        <v>-26922528</v>
      </c>
      <c r="K269" s="339"/>
    </row>
    <row r="270" spans="1:17">
      <c r="A270" s="247"/>
      <c r="B270" s="237"/>
      <c r="C270" s="337" t="s">
        <v>544</v>
      </c>
      <c r="D270" s="342" t="s">
        <v>577</v>
      </c>
      <c r="E270" s="257"/>
      <c r="F270" s="237"/>
      <c r="G270" s="237"/>
      <c r="H270" s="237"/>
      <c r="I270" s="237"/>
      <c r="J270" s="280">
        <v>-457917</v>
      </c>
      <c r="K270" s="339"/>
    </row>
    <row r="271" spans="1:17">
      <c r="A271" s="247"/>
      <c r="B271" s="237"/>
      <c r="C271" s="337" t="s">
        <v>544</v>
      </c>
      <c r="D271" s="342" t="s">
        <v>547</v>
      </c>
      <c r="E271" s="257"/>
      <c r="F271" s="237"/>
      <c r="G271" s="237"/>
      <c r="H271" s="237"/>
      <c r="I271" s="237"/>
      <c r="J271" s="280">
        <v>-19766176</v>
      </c>
      <c r="K271" s="339"/>
      <c r="Q271" t="s">
        <v>622</v>
      </c>
    </row>
    <row r="272" spans="1:17">
      <c r="A272" s="247"/>
      <c r="B272" s="237"/>
      <c r="C272" s="337" t="s">
        <v>544</v>
      </c>
      <c r="D272" s="342" t="s">
        <v>548</v>
      </c>
      <c r="E272" s="257"/>
      <c r="F272" s="237"/>
      <c r="G272" s="237"/>
      <c r="H272" s="237"/>
      <c r="I272" s="237"/>
      <c r="J272" s="280">
        <v>-5284177</v>
      </c>
      <c r="K272" s="339"/>
    </row>
    <row r="273" spans="1:15">
      <c r="A273" s="247"/>
      <c r="B273" s="237"/>
      <c r="C273" s="337" t="s">
        <v>544</v>
      </c>
      <c r="D273" s="342" t="s">
        <v>549</v>
      </c>
      <c r="E273" s="257"/>
      <c r="F273" s="237"/>
      <c r="G273" s="237"/>
      <c r="H273" s="237"/>
      <c r="I273" s="237"/>
      <c r="J273" s="280">
        <v>-230875</v>
      </c>
      <c r="K273" s="339"/>
    </row>
    <row r="274" spans="1:15">
      <c r="A274" s="247"/>
      <c r="B274" s="237"/>
      <c r="C274" s="337" t="s">
        <v>544</v>
      </c>
      <c r="D274" s="342" t="s">
        <v>550</v>
      </c>
      <c r="E274" s="257"/>
      <c r="F274" s="237"/>
      <c r="G274" s="237"/>
      <c r="H274" s="237"/>
      <c r="I274" s="237"/>
      <c r="J274" s="280">
        <v>-1183383</v>
      </c>
      <c r="K274" s="339"/>
    </row>
    <row r="275" spans="1:15">
      <c r="A275" s="247"/>
      <c r="B275" s="237"/>
      <c r="C275" s="337"/>
      <c r="D275" s="338"/>
      <c r="E275" s="257"/>
      <c r="F275" s="237"/>
      <c r="G275" s="237"/>
      <c r="H275" s="294"/>
      <c r="I275" s="237"/>
      <c r="J275" s="280"/>
      <c r="K275" s="339"/>
    </row>
    <row r="276" spans="1:15">
      <c r="A276" s="247"/>
      <c r="B276" s="237"/>
      <c r="C276" s="253"/>
      <c r="D276" s="338"/>
      <c r="E276" s="257"/>
      <c r="F276" s="237"/>
      <c r="G276" s="237"/>
      <c r="H276" s="294"/>
      <c r="I276" s="237"/>
      <c r="J276" s="280"/>
      <c r="K276" s="339"/>
    </row>
    <row r="277" spans="1:15">
      <c r="A277" s="247"/>
      <c r="B277" s="237"/>
      <c r="C277" s="253">
        <v>10</v>
      </c>
      <c r="D277" s="338" t="s">
        <v>551</v>
      </c>
      <c r="E277" s="257"/>
      <c r="F277" s="237"/>
      <c r="G277" s="237"/>
      <c r="H277" s="294"/>
      <c r="I277" s="237"/>
      <c r="J277" s="295">
        <f>J263+J269</f>
        <v>1974380</v>
      </c>
      <c r="K277" s="339"/>
    </row>
    <row r="278" spans="1:15">
      <c r="A278" s="305"/>
      <c r="B278" s="294"/>
      <c r="C278" s="296"/>
      <c r="D278" s="294"/>
      <c r="E278" s="294"/>
      <c r="F278" s="294"/>
      <c r="G278" s="294"/>
      <c r="H278" s="294"/>
      <c r="I278" s="294"/>
      <c r="J278" s="280"/>
      <c r="K278" s="339"/>
    </row>
    <row r="279" spans="1:15">
      <c r="A279" s="305"/>
      <c r="B279" s="294"/>
      <c r="C279" s="296"/>
      <c r="D279" s="344" t="s">
        <v>544</v>
      </c>
      <c r="E279" s="345" t="s">
        <v>552</v>
      </c>
      <c r="F279" s="294"/>
      <c r="G279" s="294"/>
      <c r="H279" s="294"/>
      <c r="I279" s="296"/>
      <c r="J279" s="343">
        <f>J277</f>
        <v>1974380</v>
      </c>
      <c r="K279" s="339"/>
    </row>
    <row r="280" spans="1:15">
      <c r="A280" s="305"/>
      <c r="B280" s="294"/>
      <c r="C280" s="296"/>
      <c r="D280" s="344" t="s">
        <v>544</v>
      </c>
      <c r="E280" s="294" t="s">
        <v>553</v>
      </c>
      <c r="F280" s="294"/>
      <c r="G280" s="294"/>
      <c r="H280" s="294"/>
      <c r="I280" s="296"/>
      <c r="J280" s="366">
        <v>649720</v>
      </c>
      <c r="K280" s="339"/>
    </row>
    <row r="281" spans="1:15">
      <c r="A281" s="305"/>
      <c r="B281" s="294"/>
      <c r="C281" s="296"/>
      <c r="D281" s="344" t="s">
        <v>544</v>
      </c>
      <c r="E281" s="294" t="s">
        <v>579</v>
      </c>
      <c r="F281" s="294"/>
      <c r="G281" s="294"/>
      <c r="H281" s="294"/>
      <c r="I281" s="296"/>
      <c r="J281" s="297"/>
      <c r="K281" s="339"/>
    </row>
    <row r="282" spans="1:15">
      <c r="A282" s="305"/>
      <c r="B282" s="294"/>
      <c r="C282" s="296"/>
      <c r="D282" s="344" t="s">
        <v>544</v>
      </c>
      <c r="E282" s="294" t="s">
        <v>554</v>
      </c>
      <c r="F282" s="294"/>
      <c r="G282" s="294"/>
      <c r="H282" s="294"/>
      <c r="I282" s="296"/>
      <c r="J282" s="366">
        <f>J279+J280</f>
        <v>2624100</v>
      </c>
      <c r="K282" s="339"/>
    </row>
    <row r="283" spans="1:15">
      <c r="A283" s="305"/>
      <c r="B283" s="294"/>
      <c r="C283" s="296"/>
      <c r="D283" s="344" t="s">
        <v>544</v>
      </c>
      <c r="E283" s="229" t="s">
        <v>555</v>
      </c>
      <c r="F283" s="294"/>
      <c r="G283" s="384">
        <v>0.15</v>
      </c>
      <c r="H283" s="294"/>
      <c r="I283" s="296"/>
      <c r="J283" s="366">
        <f>J282*15%</f>
        <v>393615</v>
      </c>
      <c r="K283" s="339"/>
    </row>
    <row r="284" spans="1:15">
      <c r="A284" s="305"/>
      <c r="B284" s="294"/>
      <c r="C284" s="296"/>
      <c r="D284" s="445" t="s">
        <v>556</v>
      </c>
      <c r="E284" s="445"/>
      <c r="F284" s="445"/>
      <c r="G284" s="445"/>
      <c r="H284" s="445"/>
      <c r="I284" s="445"/>
      <c r="J284" s="445"/>
      <c r="K284" s="446"/>
    </row>
    <row r="285" spans="1:15" ht="13.5">
      <c r="A285" s="305"/>
      <c r="B285" s="294"/>
      <c r="C285" s="274" t="s">
        <v>447</v>
      </c>
      <c r="D285" s="346" t="s">
        <v>557</v>
      </c>
      <c r="E285" s="347"/>
      <c r="F285" s="347"/>
      <c r="G285" s="347"/>
      <c r="H285" s="347"/>
      <c r="I285" s="347"/>
      <c r="J285" s="280">
        <v>0</v>
      </c>
      <c r="K285" s="348"/>
    </row>
    <row r="286" spans="1:15" ht="13.5">
      <c r="A286" s="305"/>
      <c r="B286" s="294"/>
      <c r="C286" s="274" t="s">
        <v>447</v>
      </c>
      <c r="D286" s="346" t="s">
        <v>588</v>
      </c>
      <c r="E286" s="347"/>
      <c r="F286" s="347"/>
      <c r="G286" s="347"/>
      <c r="H286" s="347"/>
      <c r="I286" s="347"/>
      <c r="J286" s="297">
        <v>649720</v>
      </c>
      <c r="K286" s="348"/>
    </row>
    <row r="287" spans="1:15" ht="13.5">
      <c r="A287" s="305"/>
      <c r="B287" s="294"/>
      <c r="C287" s="274" t="s">
        <v>447</v>
      </c>
      <c r="D287" s="346"/>
      <c r="E287" s="347"/>
      <c r="F287" s="347"/>
      <c r="G287" s="347"/>
      <c r="H287" s="347"/>
      <c r="I287" s="347"/>
      <c r="J287" s="280"/>
      <c r="K287" s="348"/>
    </row>
    <row r="288" spans="1:15">
      <c r="A288" s="305"/>
      <c r="B288" s="294"/>
      <c r="C288" s="296"/>
      <c r="D288" s="294"/>
      <c r="E288" s="294"/>
      <c r="F288" s="294"/>
      <c r="G288" s="294"/>
      <c r="H288" s="294"/>
      <c r="I288" s="294"/>
      <c r="J288" s="314"/>
      <c r="K288" s="339"/>
      <c r="O288" s="214"/>
    </row>
    <row r="289" spans="1:11" ht="18">
      <c r="A289" s="247"/>
      <c r="B289" s="447" t="s">
        <v>376</v>
      </c>
      <c r="C289" s="447"/>
      <c r="D289" s="349" t="s">
        <v>558</v>
      </c>
      <c r="E289" s="237"/>
      <c r="F289" s="237"/>
      <c r="G289" s="237"/>
      <c r="H289" s="237"/>
      <c r="I289" s="237"/>
      <c r="J289" s="162"/>
      <c r="K289" s="251"/>
    </row>
    <row r="290" spans="1:11">
      <c r="A290" s="247"/>
      <c r="B290" s="237"/>
      <c r="C290" s="252"/>
      <c r="D290" s="237"/>
      <c r="E290" s="237"/>
      <c r="F290" s="237"/>
      <c r="G290" s="237"/>
      <c r="H290" s="237"/>
      <c r="I290" s="237"/>
      <c r="J290" s="162"/>
      <c r="K290" s="251"/>
    </row>
    <row r="291" spans="1:11">
      <c r="A291" s="247"/>
      <c r="B291" s="237"/>
      <c r="C291" s="292"/>
      <c r="D291" s="237" t="s">
        <v>559</v>
      </c>
      <c r="E291" s="237"/>
      <c r="F291" s="237"/>
      <c r="G291" s="237"/>
      <c r="H291" s="237"/>
      <c r="I291" s="237"/>
      <c r="J291" s="162"/>
      <c r="K291" s="251"/>
    </row>
    <row r="292" spans="1:11">
      <c r="A292" s="247"/>
      <c r="B292" s="237"/>
      <c r="C292" s="350" t="s">
        <v>560</v>
      </c>
      <c r="D292" s="237"/>
      <c r="E292" s="237"/>
      <c r="F292" s="237"/>
      <c r="G292" s="237"/>
      <c r="H292" s="237"/>
      <c r="I292" s="237"/>
      <c r="J292" s="162"/>
      <c r="K292" s="251"/>
    </row>
    <row r="293" spans="1:11">
      <c r="A293" s="247"/>
      <c r="B293" s="237"/>
      <c r="C293" s="252"/>
      <c r="D293" s="237" t="s">
        <v>561</v>
      </c>
      <c r="E293" s="237"/>
      <c r="F293" s="237"/>
      <c r="G293" s="237"/>
      <c r="H293" s="237"/>
      <c r="I293" s="237"/>
      <c r="J293" s="162"/>
      <c r="K293" s="251"/>
    </row>
    <row r="294" spans="1:11">
      <c r="A294" s="247"/>
      <c r="B294" s="237"/>
      <c r="C294" s="350" t="s">
        <v>562</v>
      </c>
      <c r="D294" s="237"/>
      <c r="E294" s="237"/>
      <c r="F294" s="237"/>
      <c r="G294" s="237"/>
      <c r="H294" s="237"/>
      <c r="I294" s="237"/>
      <c r="J294" s="162"/>
      <c r="K294" s="251"/>
    </row>
    <row r="295" spans="1:11">
      <c r="A295" s="247"/>
      <c r="B295" s="237"/>
      <c r="C295" s="350"/>
      <c r="D295" s="237"/>
      <c r="E295" s="237"/>
      <c r="F295" s="237"/>
      <c r="G295" s="237"/>
      <c r="H295" s="237"/>
      <c r="I295" s="237"/>
      <c r="J295" s="162"/>
      <c r="K295" s="251"/>
    </row>
    <row r="296" spans="1:11">
      <c r="A296" s="247"/>
      <c r="B296" s="237"/>
      <c r="C296" s="350"/>
      <c r="D296" s="237" t="s">
        <v>563</v>
      </c>
      <c r="E296" s="237"/>
      <c r="F296" s="237"/>
      <c r="G296" s="237"/>
      <c r="H296" s="237"/>
      <c r="I296" s="237"/>
      <c r="J296" s="162"/>
      <c r="K296" s="251"/>
    </row>
    <row r="297" spans="1:11">
      <c r="A297" s="247"/>
      <c r="B297" s="237"/>
      <c r="C297" s="350"/>
      <c r="D297" s="237" t="s">
        <v>564</v>
      </c>
      <c r="E297" s="237"/>
      <c r="F297" s="237"/>
      <c r="G297" s="237"/>
      <c r="H297" s="237"/>
      <c r="I297" s="237"/>
      <c r="J297" s="162"/>
      <c r="K297" s="251"/>
    </row>
    <row r="298" spans="1:11">
      <c r="A298" s="247"/>
      <c r="B298" s="237"/>
      <c r="C298" s="350"/>
      <c r="D298" s="237" t="s">
        <v>565</v>
      </c>
      <c r="E298" s="237"/>
      <c r="F298" s="237"/>
      <c r="G298" s="237"/>
      <c r="H298" s="237"/>
      <c r="I298" s="237"/>
      <c r="J298" s="162"/>
      <c r="K298" s="251"/>
    </row>
    <row r="299" spans="1:11">
      <c r="A299" s="247"/>
      <c r="B299" s="237"/>
      <c r="C299" s="350"/>
      <c r="D299" s="237" t="s">
        <v>566</v>
      </c>
      <c r="E299" s="237"/>
      <c r="F299" s="237"/>
      <c r="G299" s="237"/>
      <c r="H299" s="237"/>
      <c r="I299" s="237"/>
      <c r="J299" s="162"/>
      <c r="K299" s="251"/>
    </row>
    <row r="300" spans="1:11">
      <c r="A300" s="247"/>
      <c r="B300" s="237"/>
      <c r="C300" s="350"/>
      <c r="D300" s="237"/>
      <c r="E300" s="237"/>
      <c r="F300" s="237"/>
      <c r="G300" s="237"/>
      <c r="H300" s="237"/>
      <c r="I300" s="237"/>
      <c r="J300" s="162"/>
      <c r="K300" s="251"/>
    </row>
    <row r="301" spans="1:11">
      <c r="A301" s="351"/>
      <c r="B301" s="352"/>
      <c r="C301" s="352"/>
      <c r="D301" s="352"/>
      <c r="E301" s="352"/>
      <c r="F301" s="237"/>
      <c r="G301" s="237"/>
      <c r="H301" s="455" t="s">
        <v>567</v>
      </c>
      <c r="I301" s="455"/>
      <c r="J301" s="455"/>
      <c r="K301" s="456"/>
    </row>
    <row r="302" spans="1:11" ht="15">
      <c r="A302" s="353"/>
      <c r="B302" s="354"/>
      <c r="C302" s="354"/>
      <c r="D302" s="354"/>
      <c r="E302" s="354"/>
      <c r="F302" s="237"/>
      <c r="G302" s="237"/>
      <c r="H302" s="457" t="s">
        <v>599</v>
      </c>
      <c r="I302" s="457"/>
      <c r="J302" s="457"/>
      <c r="K302" s="458"/>
    </row>
    <row r="303" spans="1:11" ht="13.5" thickBot="1">
      <c r="A303" s="355"/>
      <c r="B303" s="356"/>
      <c r="C303" s="356"/>
      <c r="D303" s="356"/>
      <c r="E303" s="356"/>
      <c r="F303" s="356"/>
      <c r="G303" s="356"/>
      <c r="H303" s="356"/>
      <c r="I303" s="356"/>
      <c r="J303" s="357"/>
      <c r="K303" s="358"/>
    </row>
    <row r="304" spans="1:11">
      <c r="J304" s="184"/>
    </row>
    <row r="305" spans="10:10">
      <c r="J305" s="184"/>
    </row>
    <row r="306" spans="10:10">
      <c r="J306" s="184"/>
    </row>
    <row r="307" spans="10:10">
      <c r="J307" s="184"/>
    </row>
  </sheetData>
  <mergeCells count="32">
    <mergeCell ref="H302:K302"/>
    <mergeCell ref="D75:H75"/>
    <mergeCell ref="D76:H76"/>
    <mergeCell ref="D77:H77"/>
    <mergeCell ref="D78:J78"/>
    <mergeCell ref="D142:D143"/>
    <mergeCell ref="E142:G142"/>
    <mergeCell ref="H142:J142"/>
    <mergeCell ref="B289:C289"/>
    <mergeCell ref="C142:C143"/>
    <mergeCell ref="C73:C74"/>
    <mergeCell ref="D73:H74"/>
    <mergeCell ref="H301:K301"/>
    <mergeCell ref="D69:E69"/>
    <mergeCell ref="G69:H69"/>
    <mergeCell ref="D70:E70"/>
    <mergeCell ref="G70:H70"/>
    <mergeCell ref="D284:K284"/>
    <mergeCell ref="D65:E65"/>
    <mergeCell ref="G65:H65"/>
    <mergeCell ref="D68:E68"/>
    <mergeCell ref="G68:H68"/>
    <mergeCell ref="A2:K2"/>
    <mergeCell ref="B54:C54"/>
    <mergeCell ref="C63:C64"/>
    <mergeCell ref="D63:E64"/>
    <mergeCell ref="F63:F64"/>
    <mergeCell ref="G63:H64"/>
    <mergeCell ref="D66:E66"/>
    <mergeCell ref="G66:H66"/>
    <mergeCell ref="D67:E67"/>
    <mergeCell ref="G67:H67"/>
  </mergeCells>
  <pageMargins left="0.53" right="0.56000000000000005" top="0.55000000000000004" bottom="0.52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59"/>
  <sheetViews>
    <sheetView workbookViewId="0">
      <selection activeCell="S57" sqref="S57"/>
    </sheetView>
  </sheetViews>
  <sheetFormatPr defaultRowHeight="12.75"/>
  <cols>
    <col min="1" max="1" width="1.5703125" style="6" customWidth="1"/>
    <col min="2" max="2" width="2.85546875" style="2" customWidth="1"/>
    <col min="3" max="3" width="3.7109375" style="2" customWidth="1"/>
    <col min="4" max="4" width="4" style="2" customWidth="1"/>
    <col min="5" max="5" width="63" style="6" customWidth="1"/>
    <col min="6" max="6" width="14" style="6" customWidth="1"/>
    <col min="7" max="7" width="13.85546875" style="6" customWidth="1"/>
    <col min="8" max="8" width="12" style="15" hidden="1" customWidth="1"/>
    <col min="9" max="9" width="1.42578125" style="6" customWidth="1"/>
    <col min="10" max="10" width="9.140625" style="6"/>
    <col min="11" max="11" width="10.7109375" style="6" hidden="1" customWidth="1"/>
    <col min="12" max="13" width="9.140625" style="6"/>
    <col min="14" max="14" width="9.7109375" style="6" bestFit="1" customWidth="1"/>
    <col min="15" max="15" width="10.140625" style="6" bestFit="1" customWidth="1"/>
    <col min="16" max="16384" width="9.140625" style="6"/>
  </cols>
  <sheetData>
    <row r="1" spans="2:15" s="13" customFormat="1" ht="13.5" customHeight="1">
      <c r="B1" s="404" t="s">
        <v>584</v>
      </c>
      <c r="C1" s="404"/>
      <c r="D1" s="404"/>
      <c r="E1" s="404"/>
      <c r="F1" s="404"/>
      <c r="G1" s="404"/>
      <c r="H1" s="404"/>
    </row>
    <row r="2" spans="2:15" s="13" customFormat="1" ht="6.75" customHeight="1">
      <c r="B2" s="382"/>
      <c r="C2" s="382"/>
      <c r="D2" s="382"/>
      <c r="E2" s="382"/>
      <c r="F2" s="382"/>
      <c r="G2" s="382"/>
      <c r="H2" s="382"/>
    </row>
    <row r="3" spans="2:15" s="13" customFormat="1" ht="12.75" customHeight="1">
      <c r="B3" s="382"/>
      <c r="C3" s="382"/>
      <c r="D3" s="382"/>
      <c r="E3" s="381" t="s">
        <v>583</v>
      </c>
      <c r="F3" s="382"/>
      <c r="G3" s="382"/>
      <c r="H3" s="382"/>
    </row>
    <row r="4" spans="2:15" ht="6.75" customHeight="1"/>
    <row r="5" spans="2:15" s="129" customFormat="1" ht="21" customHeight="1">
      <c r="B5" s="130" t="s">
        <v>2</v>
      </c>
      <c r="C5" s="411" t="s">
        <v>7</v>
      </c>
      <c r="D5" s="412"/>
      <c r="E5" s="413"/>
      <c r="F5" s="131">
        <v>2021</v>
      </c>
      <c r="G5" s="131">
        <v>2020</v>
      </c>
      <c r="H5" s="132">
        <v>2014</v>
      </c>
    </row>
    <row r="6" spans="2:15" s="13" customFormat="1" ht="12.75" customHeight="1">
      <c r="B6" s="23"/>
      <c r="C6" s="408" t="s">
        <v>64</v>
      </c>
      <c r="D6" s="409"/>
      <c r="E6" s="410"/>
      <c r="F6" s="135"/>
      <c r="G6" s="135"/>
      <c r="H6" s="22"/>
    </row>
    <row r="7" spans="2:15" s="13" customFormat="1" ht="12.75" customHeight="1">
      <c r="B7" s="23"/>
      <c r="C7" s="43" t="s">
        <v>87</v>
      </c>
      <c r="D7" s="134" t="s">
        <v>8</v>
      </c>
      <c r="E7" s="44"/>
      <c r="F7" s="136">
        <f>F8</f>
        <v>11594</v>
      </c>
      <c r="G7" s="136">
        <f>+G8+G9</f>
        <v>22980</v>
      </c>
      <c r="H7" s="82">
        <f>H8+H9</f>
        <v>400772</v>
      </c>
      <c r="O7" s="140"/>
    </row>
    <row r="8" spans="2:15" s="13" customFormat="1" ht="12.75" customHeight="1">
      <c r="B8" s="23"/>
      <c r="C8" s="137"/>
      <c r="D8" s="35">
        <v>1</v>
      </c>
      <c r="E8" s="8" t="s">
        <v>9</v>
      </c>
      <c r="F8" s="138">
        <v>11594</v>
      </c>
      <c r="G8" s="138">
        <v>22980</v>
      </c>
      <c r="H8" s="22">
        <v>298110</v>
      </c>
    </row>
    <row r="9" spans="2:15" s="13" customFormat="1" ht="12.75" customHeight="1">
      <c r="B9" s="23"/>
      <c r="C9" s="137"/>
      <c r="D9" s="35">
        <v>2</v>
      </c>
      <c r="E9" s="8" t="s">
        <v>10</v>
      </c>
      <c r="F9" s="8">
        <v>0</v>
      </c>
      <c r="G9" s="138">
        <v>0</v>
      </c>
      <c r="H9" s="22">
        <v>102662</v>
      </c>
    </row>
    <row r="10" spans="2:15" s="13" customFormat="1" ht="12.75" customHeight="1">
      <c r="B10" s="23"/>
      <c r="C10" s="43" t="s">
        <v>87</v>
      </c>
      <c r="D10" s="134" t="s">
        <v>24</v>
      </c>
      <c r="E10" s="8"/>
      <c r="F10" s="139">
        <v>0</v>
      </c>
      <c r="G10" s="139">
        <f>+G11+G12+G13</f>
        <v>0</v>
      </c>
      <c r="H10" s="22"/>
    </row>
    <row r="11" spans="2:15" s="13" customFormat="1" ht="12.75" customHeight="1">
      <c r="B11" s="23"/>
      <c r="C11" s="137"/>
      <c r="D11" s="35">
        <v>1</v>
      </c>
      <c r="E11" s="8" t="s">
        <v>26</v>
      </c>
      <c r="F11" s="8"/>
      <c r="G11" s="8"/>
      <c r="H11" s="22"/>
    </row>
    <row r="12" spans="2:15" s="13" customFormat="1" ht="12.75" customHeight="1">
      <c r="B12" s="23"/>
      <c r="C12" s="137"/>
      <c r="D12" s="35">
        <v>2</v>
      </c>
      <c r="E12" s="8" t="s">
        <v>27</v>
      </c>
      <c r="F12" s="8"/>
      <c r="G12" s="8"/>
      <c r="H12" s="22"/>
    </row>
    <row r="13" spans="2:15" s="13" customFormat="1" ht="12.75" customHeight="1">
      <c r="B13" s="23"/>
      <c r="C13" s="137"/>
      <c r="D13" s="35">
        <v>3</v>
      </c>
      <c r="E13" s="8" t="s">
        <v>25</v>
      </c>
      <c r="F13" s="8"/>
      <c r="G13" s="8"/>
      <c r="H13" s="22"/>
    </row>
    <row r="14" spans="2:15" s="13" customFormat="1" ht="12.75" customHeight="1">
      <c r="B14" s="23"/>
      <c r="C14" s="137"/>
      <c r="D14" s="35"/>
      <c r="E14" s="8"/>
      <c r="F14" s="8"/>
      <c r="G14" s="8"/>
      <c r="H14" s="22"/>
    </row>
    <row r="15" spans="2:15" s="13" customFormat="1" ht="12.75" customHeight="1">
      <c r="B15" s="23"/>
      <c r="C15" s="43" t="s">
        <v>87</v>
      </c>
      <c r="D15" s="134" t="s">
        <v>28</v>
      </c>
      <c r="E15" s="8"/>
      <c r="F15" s="197">
        <f>F16+F17+F18+F19+F20</f>
        <v>6189192</v>
      </c>
      <c r="G15" s="136">
        <f>G19+G16+G17+G18+G20</f>
        <v>12535968</v>
      </c>
      <c r="H15" s="82">
        <f>H16+H17+H18+H19</f>
        <v>98736623</v>
      </c>
      <c r="K15" s="140" t="e">
        <f>G15-#REF!</f>
        <v>#REF!</v>
      </c>
      <c r="M15" s="140"/>
      <c r="N15" s="140"/>
      <c r="O15" s="140"/>
    </row>
    <row r="16" spans="2:15" s="13" customFormat="1" ht="12.75" customHeight="1">
      <c r="B16" s="23"/>
      <c r="C16" s="137"/>
      <c r="D16" s="35">
        <v>1</v>
      </c>
      <c r="E16" s="8" t="s">
        <v>29</v>
      </c>
      <c r="F16" s="138">
        <v>221443</v>
      </c>
      <c r="G16" s="138">
        <v>2986320</v>
      </c>
      <c r="H16" s="22">
        <v>87178948</v>
      </c>
    </row>
    <row r="17" spans="2:8" s="13" customFormat="1" ht="12.75" customHeight="1">
      <c r="B17" s="23"/>
      <c r="C17" s="137"/>
      <c r="D17" s="35">
        <v>2</v>
      </c>
      <c r="E17" s="8" t="s">
        <v>30</v>
      </c>
      <c r="F17" s="8"/>
      <c r="G17" s="138"/>
      <c r="H17" s="22"/>
    </row>
    <row r="18" spans="2:8" s="13" customFormat="1" ht="12.75" customHeight="1">
      <c r="B18" s="23"/>
      <c r="C18" s="137"/>
      <c r="D18" s="35">
        <v>3</v>
      </c>
      <c r="E18" s="8" t="s">
        <v>31</v>
      </c>
      <c r="F18" s="138">
        <v>5400273</v>
      </c>
      <c r="G18" s="138">
        <v>9045502</v>
      </c>
      <c r="H18" s="22"/>
    </row>
    <row r="19" spans="2:8" s="13" customFormat="1" ht="12.75" customHeight="1">
      <c r="B19" s="23"/>
      <c r="C19" s="137"/>
      <c r="D19" s="35">
        <v>4</v>
      </c>
      <c r="E19" s="8" t="s">
        <v>32</v>
      </c>
      <c r="F19" s="141">
        <v>567476</v>
      </c>
      <c r="G19" s="206">
        <v>504146</v>
      </c>
      <c r="H19" s="22">
        <v>11557675</v>
      </c>
    </row>
    <row r="20" spans="2:8" s="13" customFormat="1" ht="12.75" customHeight="1">
      <c r="B20" s="23"/>
      <c r="C20" s="137"/>
      <c r="D20" s="35">
        <v>5</v>
      </c>
      <c r="E20" s="8" t="s">
        <v>33</v>
      </c>
      <c r="F20" s="8"/>
      <c r="G20" s="138"/>
      <c r="H20" s="22"/>
    </row>
    <row r="21" spans="2:8" s="13" customFormat="1" ht="12.75" customHeight="1">
      <c r="B21" s="23"/>
      <c r="C21" s="43" t="s">
        <v>87</v>
      </c>
      <c r="D21" s="134" t="s">
        <v>34</v>
      </c>
      <c r="E21" s="44"/>
      <c r="F21" s="142">
        <v>0</v>
      </c>
      <c r="G21" s="142">
        <f>+G22+G23+G24+G25+G26+G27+G28</f>
        <v>0</v>
      </c>
      <c r="H21" s="82">
        <f>H22+H23+H24+H25+H26+H27+H28</f>
        <v>0</v>
      </c>
    </row>
    <row r="22" spans="2:8" s="13" customFormat="1" ht="12.75" customHeight="1">
      <c r="B22" s="23"/>
      <c r="C22" s="45"/>
      <c r="D22" s="35">
        <v>1</v>
      </c>
      <c r="E22" s="8" t="s">
        <v>35</v>
      </c>
      <c r="F22" s="8"/>
      <c r="G22" s="8"/>
      <c r="H22" s="22"/>
    </row>
    <row r="23" spans="2:8" s="13" customFormat="1" ht="12.75" customHeight="1">
      <c r="B23" s="23"/>
      <c r="C23" s="45"/>
      <c r="D23" s="35">
        <v>2</v>
      </c>
      <c r="E23" s="8" t="s">
        <v>36</v>
      </c>
      <c r="F23" s="8"/>
      <c r="G23" s="8"/>
      <c r="H23" s="22"/>
    </row>
    <row r="24" spans="2:8" s="13" customFormat="1" ht="12.75" customHeight="1">
      <c r="B24" s="23"/>
      <c r="C24" s="45"/>
      <c r="D24" s="35">
        <v>3</v>
      </c>
      <c r="E24" s="8" t="s">
        <v>37</v>
      </c>
      <c r="F24" s="8"/>
      <c r="G24" s="8"/>
      <c r="H24" s="22"/>
    </row>
    <row r="25" spans="2:8" s="13" customFormat="1" ht="12.75" customHeight="1">
      <c r="B25" s="23"/>
      <c r="C25" s="45"/>
      <c r="D25" s="35">
        <v>4</v>
      </c>
      <c r="E25" s="8" t="s">
        <v>38</v>
      </c>
      <c r="F25" s="8"/>
      <c r="G25" s="8"/>
      <c r="H25" s="22"/>
    </row>
    <row r="26" spans="2:8" s="13" customFormat="1" ht="12.75" customHeight="1">
      <c r="B26" s="23"/>
      <c r="C26" s="45"/>
      <c r="D26" s="35">
        <v>5</v>
      </c>
      <c r="E26" s="8" t="s">
        <v>39</v>
      </c>
      <c r="F26" s="8"/>
      <c r="G26" s="8"/>
      <c r="H26" s="22"/>
    </row>
    <row r="27" spans="2:8" s="13" customFormat="1" ht="12.75" customHeight="1">
      <c r="B27" s="23"/>
      <c r="C27" s="45"/>
      <c r="D27" s="35">
        <v>6</v>
      </c>
      <c r="E27" s="8" t="s">
        <v>40</v>
      </c>
      <c r="F27" s="8"/>
      <c r="G27" s="8"/>
      <c r="H27" s="22"/>
    </row>
    <row r="28" spans="2:8" s="13" customFormat="1" ht="12.75" customHeight="1">
      <c r="B28" s="23"/>
      <c r="C28" s="45"/>
      <c r="D28" s="35">
        <v>7</v>
      </c>
      <c r="E28" s="8" t="s">
        <v>41</v>
      </c>
      <c r="F28" s="8"/>
      <c r="G28" s="8"/>
      <c r="H28" s="22"/>
    </row>
    <row r="29" spans="2:8" s="13" customFormat="1" ht="12.75" customHeight="1">
      <c r="B29" s="23"/>
      <c r="C29" s="45"/>
      <c r="D29" s="35"/>
      <c r="E29" s="8"/>
      <c r="F29" s="8"/>
      <c r="G29" s="8"/>
      <c r="H29" s="22"/>
    </row>
    <row r="30" spans="2:8" s="13" customFormat="1" ht="12.75" customHeight="1">
      <c r="B30" s="23"/>
      <c r="C30" s="43" t="s">
        <v>87</v>
      </c>
      <c r="D30" s="134" t="s">
        <v>42</v>
      </c>
      <c r="E30" s="44"/>
      <c r="F30" s="197">
        <v>6124161</v>
      </c>
      <c r="G30" s="394">
        <v>5683500</v>
      </c>
      <c r="H30" s="22"/>
    </row>
    <row r="31" spans="2:8" s="13" customFormat="1" ht="12.75" customHeight="1">
      <c r="B31" s="23"/>
      <c r="C31" s="43" t="s">
        <v>87</v>
      </c>
      <c r="D31" s="134" t="s">
        <v>43</v>
      </c>
      <c r="E31" s="44"/>
      <c r="F31" s="44"/>
      <c r="G31" s="44"/>
      <c r="H31" s="22"/>
    </row>
    <row r="32" spans="2:8" s="13" customFormat="1" ht="12.75" customHeight="1">
      <c r="B32" s="31"/>
      <c r="C32" s="137"/>
      <c r="D32" s="134"/>
      <c r="E32" s="44"/>
      <c r="F32" s="44"/>
      <c r="G32" s="44"/>
      <c r="H32" s="22"/>
    </row>
    <row r="33" spans="2:14" s="13" customFormat="1" ht="12.75" customHeight="1">
      <c r="B33" s="143" t="s">
        <v>3</v>
      </c>
      <c r="C33" s="405" t="s">
        <v>63</v>
      </c>
      <c r="D33" s="406"/>
      <c r="E33" s="407"/>
      <c r="F33" s="196">
        <f>F7+F15+F30</f>
        <v>12324947</v>
      </c>
      <c r="G33" s="145">
        <f>+G31+G30+G21+G15+G10+G7</f>
        <v>18242448</v>
      </c>
      <c r="H33" s="82">
        <f>H7+H10+H15+H21+H30+H31</f>
        <v>99137395</v>
      </c>
      <c r="M33" s="140"/>
      <c r="N33" s="140"/>
    </row>
    <row r="34" spans="2:14" s="13" customFormat="1" ht="12.75" customHeight="1">
      <c r="B34" s="23"/>
      <c r="C34" s="408" t="s">
        <v>66</v>
      </c>
      <c r="D34" s="409"/>
      <c r="E34" s="410"/>
      <c r="F34" s="135"/>
      <c r="G34" s="135"/>
      <c r="H34" s="22"/>
    </row>
    <row r="35" spans="2:14" s="13" customFormat="1" ht="12.75" customHeight="1">
      <c r="B35" s="23"/>
      <c r="C35" s="43" t="s">
        <v>87</v>
      </c>
      <c r="D35" s="134" t="s">
        <v>46</v>
      </c>
      <c r="E35" s="44"/>
      <c r="F35" s="44"/>
      <c r="G35" s="44"/>
      <c r="H35" s="22"/>
    </row>
    <row r="36" spans="2:14" s="13" customFormat="1" ht="12.75" customHeight="1">
      <c r="B36" s="23"/>
      <c r="C36" s="45"/>
      <c r="D36" s="35">
        <v>1</v>
      </c>
      <c r="E36" s="8" t="s">
        <v>47</v>
      </c>
      <c r="F36" s="8"/>
      <c r="G36" s="8"/>
      <c r="H36" s="22"/>
    </row>
    <row r="37" spans="2:14" s="13" customFormat="1" ht="12.75" customHeight="1">
      <c r="B37" s="23"/>
      <c r="C37" s="45"/>
      <c r="D37" s="35">
        <v>2</v>
      </c>
      <c r="E37" s="8" t="s">
        <v>48</v>
      </c>
      <c r="F37" s="8"/>
      <c r="G37" s="8"/>
      <c r="H37" s="22"/>
    </row>
    <row r="38" spans="2:14" s="13" customFormat="1" ht="12.75" customHeight="1">
      <c r="B38" s="23"/>
      <c r="C38" s="45"/>
      <c r="D38" s="35">
        <v>3</v>
      </c>
      <c r="E38" s="8" t="s">
        <v>49</v>
      </c>
      <c r="F38" s="8"/>
      <c r="G38" s="8"/>
      <c r="H38" s="22"/>
    </row>
    <row r="39" spans="2:14" s="13" customFormat="1" ht="12.75" customHeight="1">
      <c r="B39" s="23"/>
      <c r="C39" s="45"/>
      <c r="D39" s="35">
        <v>4</v>
      </c>
      <c r="E39" s="8" t="s">
        <v>50</v>
      </c>
      <c r="F39" s="8"/>
      <c r="G39" s="8"/>
      <c r="H39" s="22"/>
    </row>
    <row r="40" spans="2:14" s="13" customFormat="1" ht="12.75" customHeight="1">
      <c r="B40" s="23"/>
      <c r="C40" s="45"/>
      <c r="D40" s="35">
        <v>5</v>
      </c>
      <c r="E40" s="8" t="s">
        <v>51</v>
      </c>
      <c r="F40" s="8"/>
      <c r="G40" s="8"/>
      <c r="H40" s="22"/>
    </row>
    <row r="41" spans="2:14" s="13" customFormat="1" ht="12.75" customHeight="1">
      <c r="B41" s="23"/>
      <c r="C41" s="45"/>
      <c r="D41" s="35">
        <v>6</v>
      </c>
      <c r="E41" s="8" t="s">
        <v>52</v>
      </c>
      <c r="F41" s="8"/>
      <c r="G41" s="8"/>
      <c r="H41" s="22"/>
    </row>
    <row r="42" spans="2:14" s="13" customFormat="1" ht="12.75" customHeight="1">
      <c r="B42" s="23"/>
      <c r="C42" s="45"/>
      <c r="D42" s="35"/>
      <c r="E42" s="44"/>
      <c r="F42" s="44"/>
      <c r="G42" s="44"/>
      <c r="H42" s="22"/>
    </row>
    <row r="43" spans="2:14" s="13" customFormat="1" ht="12.75" customHeight="1">
      <c r="B43" s="23"/>
      <c r="C43" s="43" t="s">
        <v>87</v>
      </c>
      <c r="D43" s="134" t="s">
        <v>53</v>
      </c>
      <c r="E43" s="142"/>
      <c r="F43" s="136">
        <f>F44+F45+F46</f>
        <v>75900776</v>
      </c>
      <c r="G43" s="136">
        <f>G44+G45+G46</f>
        <v>76840359</v>
      </c>
      <c r="H43" s="82">
        <f>H44+H45+H46</f>
        <v>73822165</v>
      </c>
      <c r="K43" s="140" t="e">
        <f>G43-#REF!</f>
        <v>#REF!</v>
      </c>
    </row>
    <row r="44" spans="2:14" s="13" customFormat="1" ht="12.75" customHeight="1">
      <c r="B44" s="23"/>
      <c r="C44" s="137"/>
      <c r="D44" s="35">
        <v>1</v>
      </c>
      <c r="E44" s="8" t="s">
        <v>54</v>
      </c>
      <c r="F44" s="138">
        <v>67776261</v>
      </c>
      <c r="G44" s="146">
        <v>68598795</v>
      </c>
      <c r="H44" s="22"/>
    </row>
    <row r="45" spans="2:14" s="13" customFormat="1" ht="12.75" customHeight="1">
      <c r="B45" s="23"/>
      <c r="C45" s="137"/>
      <c r="D45" s="35">
        <v>2</v>
      </c>
      <c r="E45" s="8" t="s">
        <v>55</v>
      </c>
      <c r="F45" s="138">
        <v>7265714</v>
      </c>
      <c r="G45" s="146">
        <v>7521215</v>
      </c>
      <c r="H45" s="22">
        <v>73822165</v>
      </c>
    </row>
    <row r="46" spans="2:14" s="13" customFormat="1" ht="12.75" customHeight="1">
      <c r="B46" s="23"/>
      <c r="C46" s="137"/>
      <c r="D46" s="35">
        <v>3</v>
      </c>
      <c r="E46" s="8" t="s">
        <v>56</v>
      </c>
      <c r="F46" s="138">
        <v>858801</v>
      </c>
      <c r="G46" s="146">
        <v>720349</v>
      </c>
      <c r="H46" s="22"/>
      <c r="K46" s="140"/>
    </row>
    <row r="47" spans="2:14" s="13" customFormat="1" ht="12.75" customHeight="1">
      <c r="B47" s="23"/>
      <c r="C47" s="137"/>
      <c r="D47" s="35">
        <v>4</v>
      </c>
      <c r="E47" s="8" t="s">
        <v>57</v>
      </c>
      <c r="F47" s="8"/>
      <c r="G47" s="147"/>
      <c r="H47" s="22"/>
      <c r="K47" s="140"/>
    </row>
    <row r="48" spans="2:14" s="13" customFormat="1" ht="12.75" customHeight="1">
      <c r="B48" s="23"/>
      <c r="C48" s="43" t="s">
        <v>87</v>
      </c>
      <c r="D48" s="134" t="s">
        <v>58</v>
      </c>
      <c r="E48" s="44"/>
      <c r="F48" s="44"/>
      <c r="G48" s="44"/>
      <c r="H48" s="22"/>
    </row>
    <row r="49" spans="2:8" s="13" customFormat="1" ht="12.75" customHeight="1">
      <c r="B49" s="23"/>
      <c r="C49" s="43" t="s">
        <v>87</v>
      </c>
      <c r="D49" s="134" t="s">
        <v>59</v>
      </c>
      <c r="E49" s="44"/>
      <c r="F49" s="44"/>
      <c r="G49" s="44"/>
      <c r="H49" s="22"/>
    </row>
    <row r="50" spans="2:8" s="13" customFormat="1" ht="12.75" customHeight="1">
      <c r="B50" s="23"/>
      <c r="C50" s="137"/>
      <c r="D50" s="35">
        <v>1</v>
      </c>
      <c r="E50" s="44" t="s">
        <v>60</v>
      </c>
      <c r="F50" s="44"/>
      <c r="G50" s="44"/>
      <c r="H50" s="22"/>
    </row>
    <row r="51" spans="2:8" s="13" customFormat="1" ht="12.75" customHeight="1">
      <c r="B51" s="23"/>
      <c r="C51" s="137"/>
      <c r="D51" s="35">
        <v>2</v>
      </c>
      <c r="E51" s="8" t="s">
        <v>61</v>
      </c>
      <c r="F51" s="8"/>
      <c r="G51" s="8"/>
      <c r="H51" s="22"/>
    </row>
    <row r="52" spans="2:8" s="13" customFormat="1" ht="12.75" customHeight="1">
      <c r="B52" s="23"/>
      <c r="C52" s="137"/>
      <c r="D52" s="35">
        <v>3</v>
      </c>
      <c r="E52" s="8" t="s">
        <v>62</v>
      </c>
      <c r="F52" s="8"/>
      <c r="G52" s="8"/>
      <c r="H52" s="22"/>
    </row>
    <row r="53" spans="2:8" s="13" customFormat="1" ht="12.75" customHeight="1">
      <c r="B53" s="23"/>
      <c r="C53" s="43" t="s">
        <v>87</v>
      </c>
      <c r="D53" s="134" t="s">
        <v>44</v>
      </c>
      <c r="E53" s="44"/>
      <c r="F53" s="44"/>
      <c r="G53" s="44"/>
      <c r="H53" s="22"/>
    </row>
    <row r="54" spans="2:8" s="13" customFormat="1" ht="12.75" customHeight="1">
      <c r="B54" s="23"/>
      <c r="C54" s="43" t="s">
        <v>87</v>
      </c>
      <c r="D54" s="134" t="s">
        <v>45</v>
      </c>
      <c r="E54" s="44"/>
      <c r="F54" s="44"/>
      <c r="G54" s="44"/>
      <c r="H54" s="22"/>
    </row>
    <row r="55" spans="2:8" s="13" customFormat="1" ht="12.75" customHeight="1">
      <c r="B55" s="23"/>
      <c r="C55" s="405"/>
      <c r="D55" s="406"/>
      <c r="E55" s="407"/>
      <c r="F55" s="144"/>
      <c r="G55" s="144"/>
      <c r="H55" s="22"/>
    </row>
    <row r="56" spans="2:8" s="13" customFormat="1" ht="12.75" customHeight="1">
      <c r="B56" s="148" t="s">
        <v>4</v>
      </c>
      <c r="C56" s="405" t="s">
        <v>65</v>
      </c>
      <c r="D56" s="406"/>
      <c r="E56" s="407"/>
      <c r="F56" s="196">
        <f>F43</f>
        <v>75900776</v>
      </c>
      <c r="G56" s="145">
        <f>G43</f>
        <v>76840359</v>
      </c>
      <c r="H56" s="82">
        <f>H35+H43+H48+H49+H53+H54</f>
        <v>73822165</v>
      </c>
    </row>
    <row r="57" spans="2:8" s="13" customFormat="1" ht="15.75" customHeight="1">
      <c r="B57" s="53"/>
      <c r="C57" s="405" t="s">
        <v>79</v>
      </c>
      <c r="D57" s="406"/>
      <c r="E57" s="407"/>
      <c r="F57" s="196">
        <f>F43+F33</f>
        <v>88225723</v>
      </c>
      <c r="G57" s="145">
        <f>+G56+G33</f>
        <v>95082807</v>
      </c>
      <c r="H57" s="82">
        <f>H56+H33</f>
        <v>172959560</v>
      </c>
    </row>
    <row r="58" spans="2:8" s="13" customFormat="1" ht="15.75" customHeight="1">
      <c r="B58" s="47"/>
      <c r="C58" s="47"/>
      <c r="D58" s="47"/>
      <c r="E58" s="47"/>
      <c r="F58" s="383" t="s">
        <v>240</v>
      </c>
      <c r="H58" s="49"/>
    </row>
    <row r="59" spans="2:8" s="13" customFormat="1" ht="15.95" customHeight="1">
      <c r="B59" s="47"/>
      <c r="C59" s="47"/>
      <c r="D59" s="47"/>
      <c r="E59" s="47"/>
      <c r="F59" s="372" t="s">
        <v>597</v>
      </c>
      <c r="H59" s="49">
        <f>H57-[1]Sheet3!H51</f>
        <v>172959560</v>
      </c>
    </row>
  </sheetData>
  <mergeCells count="8">
    <mergeCell ref="B1:H1"/>
    <mergeCell ref="C33:E33"/>
    <mergeCell ref="C55:E55"/>
    <mergeCell ref="C56:E56"/>
    <mergeCell ref="C57:E57"/>
    <mergeCell ref="C34:E34"/>
    <mergeCell ref="C6:E6"/>
    <mergeCell ref="C5:E5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N62"/>
  <sheetViews>
    <sheetView zoomScaleNormal="100" workbookViewId="0">
      <selection activeCell="O53" sqref="O53"/>
    </sheetView>
  </sheetViews>
  <sheetFormatPr defaultRowHeight="12.75"/>
  <cols>
    <col min="1" max="1" width="1.140625" style="6" customWidth="1"/>
    <col min="2" max="2" width="3.7109375" style="2" customWidth="1"/>
    <col min="3" max="3" width="4" style="2" customWidth="1"/>
    <col min="4" max="4" width="3.42578125" style="2" customWidth="1"/>
    <col min="5" max="5" width="62.5703125" style="6" customWidth="1"/>
    <col min="6" max="6" width="15.28515625" style="6" customWidth="1"/>
    <col min="7" max="7" width="14.42578125" style="151" customWidth="1"/>
    <col min="8" max="8" width="1.85546875" style="15" hidden="1" customWidth="1"/>
    <col min="9" max="9" width="1.42578125" style="6" customWidth="1"/>
    <col min="10" max="10" width="10.140625" style="6" bestFit="1" customWidth="1"/>
    <col min="11" max="11" width="10.140625" style="6" hidden="1" customWidth="1"/>
    <col min="12" max="12" width="12.28515625" style="6" customWidth="1"/>
    <col min="13" max="13" width="9.140625" style="6"/>
    <col min="14" max="14" width="10.140625" style="6" bestFit="1" customWidth="1"/>
    <col min="15" max="16384" width="9.140625" style="6"/>
  </cols>
  <sheetData>
    <row r="1" spans="2:13">
      <c r="E1" s="129" t="s">
        <v>379</v>
      </c>
      <c r="F1" s="129"/>
      <c r="G1" s="149"/>
    </row>
    <row r="2" spans="2:13" s="13" customFormat="1" ht="6" customHeight="1">
      <c r="B2" s="1"/>
      <c r="C2" s="10"/>
      <c r="D2" s="10"/>
      <c r="E2" s="11"/>
      <c r="F2" s="11"/>
      <c r="G2" s="150"/>
      <c r="H2" s="12"/>
    </row>
    <row r="3" spans="2:13" s="13" customFormat="1" ht="18" customHeight="1">
      <c r="B3" s="404" t="s">
        <v>585</v>
      </c>
      <c r="C3" s="404"/>
      <c r="D3" s="404"/>
      <c r="E3" s="404"/>
      <c r="F3" s="404"/>
      <c r="G3" s="404"/>
      <c r="H3" s="404"/>
    </row>
    <row r="4" spans="2:13" ht="6.75" customHeight="1"/>
    <row r="5" spans="2:13" s="152" customFormat="1" ht="21" customHeight="1">
      <c r="B5" s="130" t="s">
        <v>2</v>
      </c>
      <c r="C5" s="405" t="s">
        <v>67</v>
      </c>
      <c r="D5" s="406"/>
      <c r="E5" s="407"/>
      <c r="F5" s="131">
        <v>2021</v>
      </c>
      <c r="G5" s="132">
        <v>2020</v>
      </c>
      <c r="H5" s="132">
        <v>2014</v>
      </c>
    </row>
    <row r="6" spans="2:13" s="13" customFormat="1" ht="12.75" customHeight="1">
      <c r="B6" s="23"/>
      <c r="C6" s="43" t="s">
        <v>87</v>
      </c>
      <c r="D6" s="134" t="s">
        <v>68</v>
      </c>
      <c r="E6" s="44"/>
      <c r="F6" s="136">
        <f>F8+F10+F12+F13+F14+F15</f>
        <v>45945652</v>
      </c>
      <c r="G6" s="207">
        <f>G20</f>
        <v>54383501</v>
      </c>
      <c r="H6" s="154">
        <f>H7+H8+H9+H10+H11+H12+H13+H14+H15</f>
        <v>161864406</v>
      </c>
    </row>
    <row r="7" spans="2:13" s="13" customFormat="1" ht="12.75" customHeight="1">
      <c r="B7" s="23"/>
      <c r="C7" s="137"/>
      <c r="D7" s="35">
        <v>1</v>
      </c>
      <c r="E7" s="8" t="s">
        <v>69</v>
      </c>
      <c r="F7" s="147"/>
      <c r="G7" s="146"/>
      <c r="H7" s="156">
        <v>51943390</v>
      </c>
    </row>
    <row r="8" spans="2:13" s="13" customFormat="1" ht="12.75" customHeight="1">
      <c r="B8" s="23"/>
      <c r="C8" s="137"/>
      <c r="D8" s="35">
        <v>2</v>
      </c>
      <c r="E8" s="8" t="s">
        <v>70</v>
      </c>
      <c r="F8" s="138">
        <v>1031122</v>
      </c>
      <c r="G8" s="208">
        <v>1018956</v>
      </c>
      <c r="H8" s="156"/>
    </row>
    <row r="9" spans="2:13" s="13" customFormat="1" ht="12.75" customHeight="1">
      <c r="B9" s="23"/>
      <c r="C9" s="137"/>
      <c r="D9" s="35">
        <v>3</v>
      </c>
      <c r="E9" s="8" t="s">
        <v>71</v>
      </c>
      <c r="F9" s="8"/>
      <c r="G9" s="208"/>
      <c r="H9" s="156"/>
    </row>
    <row r="10" spans="2:13" s="13" customFormat="1" ht="12.75" customHeight="1">
      <c r="B10" s="23"/>
      <c r="C10" s="137"/>
      <c r="D10" s="35">
        <v>4</v>
      </c>
      <c r="E10" s="8" t="s">
        <v>72</v>
      </c>
      <c r="F10" s="141">
        <v>44136112</v>
      </c>
      <c r="G10" s="146">
        <v>51059078</v>
      </c>
      <c r="H10" s="156">
        <v>108197456</v>
      </c>
      <c r="L10" s="155"/>
    </row>
    <row r="11" spans="2:13" s="13" customFormat="1" ht="12.75" customHeight="1">
      <c r="B11" s="23"/>
      <c r="C11" s="137"/>
      <c r="D11" s="35">
        <v>5</v>
      </c>
      <c r="E11" s="8" t="s">
        <v>73</v>
      </c>
      <c r="F11" s="8"/>
      <c r="G11" s="208"/>
      <c r="H11" s="156"/>
      <c r="L11" s="155"/>
    </row>
    <row r="12" spans="2:13" s="13" customFormat="1" ht="12.75" customHeight="1">
      <c r="B12" s="23"/>
      <c r="C12" s="137"/>
      <c r="D12" s="35">
        <v>6</v>
      </c>
      <c r="E12" s="8" t="s">
        <v>74</v>
      </c>
      <c r="F12" s="138"/>
      <c r="G12" s="208"/>
      <c r="H12" s="156"/>
      <c r="L12" s="155"/>
    </row>
    <row r="13" spans="2:13" s="13" customFormat="1" ht="12.75" customHeight="1">
      <c r="B13" s="23"/>
      <c r="C13" s="137"/>
      <c r="D13" s="35">
        <v>7</v>
      </c>
      <c r="E13" s="8" t="s">
        <v>75</v>
      </c>
      <c r="F13" s="138">
        <v>599596</v>
      </c>
      <c r="G13" s="208">
        <v>1496073</v>
      </c>
      <c r="H13" s="156"/>
    </row>
    <row r="14" spans="2:13" s="13" customFormat="1" ht="12.75" customHeight="1">
      <c r="B14" s="23"/>
      <c r="C14" s="137"/>
      <c r="D14" s="35">
        <v>8</v>
      </c>
      <c r="E14" s="8" t="s">
        <v>380</v>
      </c>
      <c r="F14" s="138">
        <v>91359</v>
      </c>
      <c r="G14" s="146">
        <v>380976</v>
      </c>
      <c r="H14" s="156">
        <v>221943</v>
      </c>
      <c r="M14" s="140"/>
    </row>
    <row r="15" spans="2:13" s="13" customFormat="1" ht="12.75" customHeight="1">
      <c r="B15" s="23"/>
      <c r="C15" s="137"/>
      <c r="D15" s="35">
        <v>9</v>
      </c>
      <c r="E15" s="8" t="s">
        <v>596</v>
      </c>
      <c r="F15" s="138">
        <v>87463</v>
      </c>
      <c r="G15" s="146">
        <v>428418</v>
      </c>
      <c r="H15" s="156">
        <v>1501617</v>
      </c>
      <c r="L15" s="140"/>
    </row>
    <row r="16" spans="2:13" s="13" customFormat="1" ht="12.75" customHeight="1">
      <c r="B16" s="23"/>
      <c r="C16" s="137"/>
      <c r="D16" s="35"/>
      <c r="E16" s="8"/>
      <c r="F16" s="8"/>
      <c r="G16" s="208"/>
      <c r="H16" s="156"/>
    </row>
    <row r="17" spans="2:12" s="13" customFormat="1" ht="12.75" customHeight="1">
      <c r="B17" s="23"/>
      <c r="C17" s="43" t="s">
        <v>87</v>
      </c>
      <c r="D17" s="134" t="s">
        <v>76</v>
      </c>
      <c r="E17" s="44"/>
      <c r="F17" s="44"/>
      <c r="G17" s="209"/>
      <c r="H17" s="156"/>
    </row>
    <row r="18" spans="2:12" s="13" customFormat="1" ht="12.75" customHeight="1">
      <c r="B18" s="23"/>
      <c r="C18" s="43" t="s">
        <v>87</v>
      </c>
      <c r="D18" s="134" t="s">
        <v>77</v>
      </c>
      <c r="E18" s="8"/>
      <c r="F18" s="8"/>
      <c r="G18" s="208"/>
      <c r="H18" s="156"/>
    </row>
    <row r="19" spans="2:12" s="13" customFormat="1" ht="12.75" customHeight="1">
      <c r="B19" s="23"/>
      <c r="C19" s="43" t="s">
        <v>87</v>
      </c>
      <c r="D19" s="134" t="s">
        <v>78</v>
      </c>
      <c r="E19" s="8"/>
      <c r="F19" s="8"/>
      <c r="G19" s="208"/>
      <c r="H19" s="156"/>
    </row>
    <row r="20" spans="2:12" s="13" customFormat="1" ht="15.95" customHeight="1">
      <c r="B20" s="23"/>
      <c r="C20" s="405" t="s">
        <v>91</v>
      </c>
      <c r="D20" s="406"/>
      <c r="E20" s="407"/>
      <c r="F20" s="196">
        <f>F6</f>
        <v>45945652</v>
      </c>
      <c r="G20" s="207">
        <f>SUM(G7:G19)</f>
        <v>54383501</v>
      </c>
      <c r="H20" s="154">
        <f>H6+H17+H18+H19</f>
        <v>161864406</v>
      </c>
      <c r="K20" s="140" t="e">
        <f>G20-#REF!</f>
        <v>#REF!</v>
      </c>
      <c r="L20" s="140"/>
    </row>
    <row r="21" spans="2:12" s="13" customFormat="1" ht="12.75" customHeight="1">
      <c r="B21" s="23"/>
      <c r="C21" s="43" t="s">
        <v>87</v>
      </c>
      <c r="D21" s="134" t="s">
        <v>81</v>
      </c>
      <c r="E21" s="142"/>
      <c r="F21" s="142">
        <v>0</v>
      </c>
      <c r="G21" s="207">
        <f>+G22+G23+G24+G25+G26+G27+G28+G29</f>
        <v>0</v>
      </c>
      <c r="H21" s="154">
        <f>H22+H23+H24+H25+H26+H27+H28+H29</f>
        <v>0</v>
      </c>
    </row>
    <row r="22" spans="2:12" s="13" customFormat="1" ht="12.75" customHeight="1">
      <c r="B22" s="23"/>
      <c r="C22" s="45"/>
      <c r="D22" s="35">
        <v>1</v>
      </c>
      <c r="E22" s="8" t="s">
        <v>69</v>
      </c>
      <c r="F22" s="8"/>
      <c r="G22" s="208"/>
      <c r="H22" s="156"/>
    </row>
    <row r="23" spans="2:12" s="13" customFormat="1" ht="12.75" customHeight="1">
      <c r="B23" s="23"/>
      <c r="C23" s="45"/>
      <c r="D23" s="35">
        <v>2</v>
      </c>
      <c r="E23" s="8" t="s">
        <v>70</v>
      </c>
      <c r="F23" s="8"/>
      <c r="G23" s="208"/>
      <c r="H23" s="156"/>
    </row>
    <row r="24" spans="2:12" s="13" customFormat="1" ht="12.75" customHeight="1">
      <c r="B24" s="23"/>
      <c r="C24" s="45"/>
      <c r="D24" s="35">
        <v>3</v>
      </c>
      <c r="E24" s="8" t="s">
        <v>82</v>
      </c>
      <c r="F24" s="8"/>
      <c r="G24" s="208"/>
      <c r="H24" s="156"/>
    </row>
    <row r="25" spans="2:12" s="13" customFormat="1" ht="12.75" customHeight="1">
      <c r="B25" s="23"/>
      <c r="C25" s="45"/>
      <c r="D25" s="35">
        <v>4</v>
      </c>
      <c r="E25" s="8" t="s">
        <v>72</v>
      </c>
      <c r="F25" s="8"/>
      <c r="G25" s="208"/>
      <c r="H25" s="156"/>
    </row>
    <row r="26" spans="2:12" s="13" customFormat="1" ht="12.75" customHeight="1">
      <c r="B26" s="23"/>
      <c r="C26" s="45"/>
      <c r="D26" s="35">
        <v>5</v>
      </c>
      <c r="E26" s="8" t="s">
        <v>73</v>
      </c>
      <c r="F26" s="8"/>
      <c r="G26" s="208"/>
      <c r="H26" s="156"/>
    </row>
    <row r="27" spans="2:12" s="13" customFormat="1" ht="12.75" customHeight="1">
      <c r="B27" s="23"/>
      <c r="C27" s="45"/>
      <c r="D27" s="35">
        <v>6</v>
      </c>
      <c r="E27" s="8" t="s">
        <v>74</v>
      </c>
      <c r="F27" s="8"/>
      <c r="G27" s="208"/>
      <c r="H27" s="156"/>
    </row>
    <row r="28" spans="2:12" s="13" customFormat="1" ht="12.75" customHeight="1">
      <c r="B28" s="23"/>
      <c r="C28" s="45"/>
      <c r="D28" s="35">
        <v>7</v>
      </c>
      <c r="E28" s="8" t="s">
        <v>75</v>
      </c>
      <c r="F28" s="8"/>
      <c r="G28" s="157"/>
      <c r="H28" s="156"/>
    </row>
    <row r="29" spans="2:12" s="13" customFormat="1" ht="12.75" customHeight="1">
      <c r="B29" s="23"/>
      <c r="C29" s="45"/>
      <c r="D29" s="35">
        <v>8</v>
      </c>
      <c r="E29" s="8" t="s">
        <v>83</v>
      </c>
      <c r="F29" s="8"/>
      <c r="G29" s="157"/>
      <c r="H29" s="156"/>
    </row>
    <row r="30" spans="2:12" s="13" customFormat="1" ht="12.75" customHeight="1">
      <c r="B30" s="23"/>
      <c r="C30" s="43" t="s">
        <v>87</v>
      </c>
      <c r="D30" s="134" t="s">
        <v>84</v>
      </c>
      <c r="E30" s="44"/>
      <c r="F30" s="44"/>
      <c r="G30" s="158"/>
      <c r="H30" s="156"/>
    </row>
    <row r="31" spans="2:12" s="13" customFormat="1" ht="12.75" customHeight="1">
      <c r="B31" s="23"/>
      <c r="C31" s="43" t="s">
        <v>87</v>
      </c>
      <c r="D31" s="134" t="s">
        <v>85</v>
      </c>
      <c r="E31" s="44"/>
      <c r="F31" s="44"/>
      <c r="G31" s="158"/>
      <c r="H31" s="156"/>
    </row>
    <row r="32" spans="2:12" s="13" customFormat="1" ht="12.75" customHeight="1">
      <c r="B32" s="23"/>
      <c r="C32" s="43" t="s">
        <v>87</v>
      </c>
      <c r="D32" s="134" t="s">
        <v>86</v>
      </c>
      <c r="E32" s="44"/>
      <c r="F32" s="44">
        <v>0</v>
      </c>
      <c r="G32" s="153">
        <f>+G33+G34</f>
        <v>0</v>
      </c>
      <c r="H32" s="156"/>
    </row>
    <row r="33" spans="2:14" s="13" customFormat="1" ht="12.75" customHeight="1">
      <c r="B33" s="23"/>
      <c r="C33" s="137"/>
      <c r="D33" s="35">
        <v>1</v>
      </c>
      <c r="E33" s="8" t="s">
        <v>88</v>
      </c>
      <c r="F33" s="8"/>
      <c r="G33" s="157"/>
      <c r="H33" s="156"/>
    </row>
    <row r="34" spans="2:14" s="13" customFormat="1" ht="12.75" customHeight="1">
      <c r="B34" s="23"/>
      <c r="C34" s="137"/>
      <c r="D34" s="35">
        <v>2</v>
      </c>
      <c r="E34" s="8" t="s">
        <v>89</v>
      </c>
      <c r="F34" s="8"/>
      <c r="G34" s="157"/>
      <c r="H34" s="156"/>
    </row>
    <row r="35" spans="2:14" s="13" customFormat="1" ht="12.75" customHeight="1">
      <c r="B35" s="23"/>
      <c r="C35" s="43" t="s">
        <v>87</v>
      </c>
      <c r="D35" s="134" t="s">
        <v>90</v>
      </c>
      <c r="E35" s="44"/>
      <c r="F35" s="44"/>
      <c r="G35" s="158"/>
      <c r="H35" s="156"/>
    </row>
    <row r="36" spans="2:14" s="13" customFormat="1" ht="12.75" customHeight="1">
      <c r="B36" s="23"/>
      <c r="C36" s="137"/>
      <c r="D36" s="134"/>
      <c r="E36" s="44"/>
      <c r="F36" s="44"/>
      <c r="G36" s="158"/>
      <c r="H36" s="156"/>
    </row>
    <row r="37" spans="2:14" s="13" customFormat="1" ht="15.95" customHeight="1">
      <c r="B37" s="23"/>
      <c r="C37" s="405" t="s">
        <v>92</v>
      </c>
      <c r="D37" s="406"/>
      <c r="E37" s="407"/>
      <c r="F37" s="144">
        <v>0</v>
      </c>
      <c r="G37" s="153">
        <f>+G35+G30+G21</f>
        <v>0</v>
      </c>
      <c r="H37" s="156"/>
    </row>
    <row r="38" spans="2:14" s="13" customFormat="1" ht="24.75" customHeight="1">
      <c r="B38" s="23"/>
      <c r="C38" s="405" t="s">
        <v>80</v>
      </c>
      <c r="D38" s="406"/>
      <c r="E38" s="407"/>
      <c r="F38" s="196">
        <f>F20</f>
        <v>45945652</v>
      </c>
      <c r="G38" s="153">
        <f>G20</f>
        <v>54383501</v>
      </c>
      <c r="H38" s="154">
        <f>H20+H37</f>
        <v>161864406</v>
      </c>
      <c r="N38" s="140"/>
    </row>
    <row r="39" spans="2:14" s="13" customFormat="1" ht="12.75" customHeight="1">
      <c r="B39" s="23"/>
      <c r="C39" s="43" t="s">
        <v>87</v>
      </c>
      <c r="D39" s="134" t="s">
        <v>93</v>
      </c>
      <c r="E39" s="44"/>
      <c r="F39" s="44"/>
      <c r="G39" s="209"/>
      <c r="H39" s="156"/>
    </row>
    <row r="40" spans="2:14" s="13" customFormat="1" ht="12.75" customHeight="1">
      <c r="B40" s="23"/>
      <c r="C40" s="43" t="s">
        <v>87</v>
      </c>
      <c r="D40" s="134" t="s">
        <v>94</v>
      </c>
      <c r="E40" s="44"/>
      <c r="F40" s="198">
        <v>100000</v>
      </c>
      <c r="G40" s="209">
        <f>[2]llogarig_palogo.rpt!$K$15</f>
        <v>100000</v>
      </c>
      <c r="H40" s="156">
        <v>3000000</v>
      </c>
    </row>
    <row r="41" spans="2:14" s="13" customFormat="1" ht="12.75" customHeight="1">
      <c r="B41" s="23"/>
      <c r="C41" s="43" t="s">
        <v>87</v>
      </c>
      <c r="D41" s="134" t="s">
        <v>95</v>
      </c>
      <c r="E41" s="44"/>
      <c r="F41" s="44"/>
      <c r="G41" s="209"/>
      <c r="H41" s="156"/>
    </row>
    <row r="42" spans="2:14" s="13" customFormat="1" ht="12.75" customHeight="1">
      <c r="B42" s="23"/>
      <c r="C42" s="43" t="s">
        <v>87</v>
      </c>
      <c r="D42" s="134" t="s">
        <v>96</v>
      </c>
      <c r="E42" s="44"/>
      <c r="F42" s="44"/>
      <c r="G42" s="209"/>
      <c r="H42" s="156"/>
    </row>
    <row r="43" spans="2:14" s="13" customFormat="1" ht="12.75" customHeight="1">
      <c r="B43" s="23"/>
      <c r="C43" s="43" t="s">
        <v>87</v>
      </c>
      <c r="D43" s="134" t="s">
        <v>97</v>
      </c>
      <c r="E43" s="44"/>
      <c r="F43" s="136">
        <f>F44+F46</f>
        <v>17557274</v>
      </c>
      <c r="G43" s="207">
        <f>G44+G46+G45</f>
        <v>16344536</v>
      </c>
      <c r="H43" s="154">
        <f>H44+H45+H46</f>
        <v>0</v>
      </c>
      <c r="L43" s="140"/>
    </row>
    <row r="44" spans="2:14" s="13" customFormat="1" ht="12.75" customHeight="1">
      <c r="B44" s="23"/>
      <c r="C44" s="46"/>
      <c r="D44" s="35">
        <v>1</v>
      </c>
      <c r="E44" s="8" t="s">
        <v>98</v>
      </c>
      <c r="F44" s="138">
        <v>2900000</v>
      </c>
      <c r="G44" s="208">
        <f>[2]llogarig_palogo.rpt!$K$17</f>
        <v>2900000</v>
      </c>
      <c r="H44" s="156"/>
    </row>
    <row r="45" spans="2:14" s="13" customFormat="1" ht="12.75" customHeight="1">
      <c r="B45" s="23"/>
      <c r="C45" s="46"/>
      <c r="D45" s="35">
        <v>2</v>
      </c>
      <c r="E45" s="8" t="s">
        <v>99</v>
      </c>
      <c r="F45" s="8"/>
      <c r="G45" s="208"/>
      <c r="H45" s="156"/>
    </row>
    <row r="46" spans="2:14" s="13" customFormat="1" ht="12.75" customHeight="1">
      <c r="B46" s="23"/>
      <c r="C46" s="46"/>
      <c r="D46" s="35">
        <v>3</v>
      </c>
      <c r="E46" s="8" t="s">
        <v>97</v>
      </c>
      <c r="F46" s="138">
        <v>14657274</v>
      </c>
      <c r="G46" s="208">
        <v>13444536</v>
      </c>
      <c r="H46" s="156"/>
    </row>
    <row r="47" spans="2:14" s="13" customFormat="1" ht="12.75" customHeight="1">
      <c r="B47" s="23"/>
      <c r="C47" s="43" t="s">
        <v>87</v>
      </c>
      <c r="D47" s="134" t="s">
        <v>100</v>
      </c>
      <c r="E47" s="44"/>
      <c r="F47" s="198">
        <v>23042032</v>
      </c>
      <c r="G47" s="209">
        <v>21971212</v>
      </c>
      <c r="H47" s="154"/>
    </row>
    <row r="48" spans="2:14" s="13" customFormat="1" ht="12.75" customHeight="1">
      <c r="B48" s="23"/>
      <c r="C48" s="43" t="s">
        <v>87</v>
      </c>
      <c r="D48" s="134" t="s">
        <v>101</v>
      </c>
      <c r="E48" s="44"/>
      <c r="F48" s="365">
        <v>1580765</v>
      </c>
      <c r="G48" s="146">
        <v>2283558</v>
      </c>
      <c r="H48" s="156">
        <v>8095154</v>
      </c>
    </row>
    <row r="49" spans="2:12" s="13" customFormat="1" ht="12.75" customHeight="1">
      <c r="B49" s="23"/>
      <c r="C49" s="159"/>
      <c r="D49" s="134"/>
      <c r="E49" s="44"/>
      <c r="F49" s="44"/>
      <c r="G49" s="209"/>
      <c r="H49" s="156"/>
    </row>
    <row r="50" spans="2:12" s="13" customFormat="1" ht="15.95" customHeight="1">
      <c r="B50" s="23"/>
      <c r="C50" s="405" t="s">
        <v>102</v>
      </c>
      <c r="D50" s="406"/>
      <c r="E50" s="407"/>
      <c r="F50" s="196">
        <f>F40+F43+F47+F48</f>
        <v>42280071</v>
      </c>
      <c r="G50" s="207">
        <f>G48+G47+G43+G40</f>
        <v>40699306</v>
      </c>
      <c r="H50" s="154">
        <f>H39+H40+H41+H42+H43+H47+H48</f>
        <v>11095154</v>
      </c>
      <c r="J50" s="140"/>
      <c r="K50" s="140" t="e">
        <f>G50-#REF!</f>
        <v>#REF!</v>
      </c>
      <c r="L50" s="140"/>
    </row>
    <row r="51" spans="2:12" s="13" customFormat="1" ht="24.75" customHeight="1">
      <c r="B51" s="23"/>
      <c r="C51" s="405" t="s">
        <v>103</v>
      </c>
      <c r="D51" s="406"/>
      <c r="E51" s="407"/>
      <c r="F51" s="196">
        <f>F38+F50</f>
        <v>88225723</v>
      </c>
      <c r="G51" s="207">
        <f>G38+G50</f>
        <v>95082807</v>
      </c>
      <c r="H51" s="154">
        <f>H38+H50</f>
        <v>172959560</v>
      </c>
      <c r="K51" s="140" t="e">
        <f>G51-#REF!</f>
        <v>#REF!</v>
      </c>
      <c r="L51" s="140"/>
    </row>
    <row r="52" spans="2:12" s="13" customFormat="1" ht="15.95" customHeight="1">
      <c r="B52" s="47"/>
      <c r="C52" s="47"/>
      <c r="D52" s="48"/>
      <c r="E52" s="7"/>
      <c r="F52" s="383" t="s">
        <v>240</v>
      </c>
      <c r="H52" s="49"/>
    </row>
    <row r="53" spans="2:12" s="13" customFormat="1" ht="15.95" customHeight="1">
      <c r="B53" s="47"/>
      <c r="C53" s="47"/>
      <c r="D53" s="48"/>
      <c r="E53" s="7"/>
      <c r="F53" s="372" t="s">
        <v>597</v>
      </c>
      <c r="H53" s="49"/>
      <c r="L53" s="140"/>
    </row>
    <row r="54" spans="2:12" s="13" customFormat="1" ht="15.95" customHeight="1">
      <c r="B54" s="47"/>
      <c r="C54" s="47"/>
      <c r="D54" s="48"/>
      <c r="E54" s="7"/>
      <c r="F54" s="7"/>
      <c r="G54" s="160"/>
      <c r="H54" s="49"/>
      <c r="L54" s="140"/>
    </row>
    <row r="55" spans="2:12" s="13" customFormat="1" ht="15.95" customHeight="1">
      <c r="B55" s="47"/>
      <c r="C55" s="47"/>
      <c r="D55" s="48"/>
      <c r="E55" s="7"/>
      <c r="F55" s="7"/>
      <c r="G55" s="160"/>
      <c r="H55" s="49"/>
    </row>
    <row r="56" spans="2:12" s="13" customFormat="1" ht="15.95" customHeight="1">
      <c r="B56" s="17"/>
      <c r="C56" s="17"/>
      <c r="D56" s="17"/>
      <c r="E56" s="7"/>
      <c r="F56" s="49">
        <f>Aktivet!F57-Pasivet!F51</f>
        <v>0</v>
      </c>
      <c r="G56" s="160"/>
      <c r="H56" s="49"/>
    </row>
    <row r="57" spans="2:12" s="13" customFormat="1" ht="15.95" customHeight="1">
      <c r="B57" s="47"/>
      <c r="C57" s="47"/>
      <c r="D57" s="48"/>
      <c r="E57" s="7"/>
      <c r="F57" s="7"/>
      <c r="G57" s="160"/>
      <c r="H57" s="49"/>
    </row>
    <row r="58" spans="2:12" s="13" customFormat="1" ht="15.95" customHeight="1">
      <c r="B58" s="47"/>
      <c r="C58" s="47"/>
      <c r="D58" s="48"/>
      <c r="E58" s="7"/>
      <c r="F58" s="49"/>
      <c r="G58" s="160"/>
      <c r="H58" s="49"/>
    </row>
    <row r="59" spans="2:12" s="13" customFormat="1" ht="15.95" customHeight="1">
      <c r="B59" s="47"/>
      <c r="C59" s="47"/>
      <c r="D59" s="48"/>
      <c r="E59" s="7"/>
      <c r="F59" s="7"/>
      <c r="G59" s="160"/>
      <c r="H59" s="49"/>
    </row>
    <row r="60" spans="2:12" s="13" customFormat="1" ht="15.95" customHeight="1">
      <c r="B60" s="47"/>
      <c r="C60" s="47"/>
      <c r="D60" s="48"/>
      <c r="E60" s="7"/>
      <c r="F60" s="7"/>
      <c r="G60" s="160"/>
      <c r="H60" s="49"/>
    </row>
    <row r="61" spans="2:12" s="13" customFormat="1" ht="15.95" customHeight="1">
      <c r="B61" s="47"/>
      <c r="C61" s="47"/>
      <c r="D61" s="47"/>
      <c r="E61" s="47"/>
      <c r="F61" s="47"/>
      <c r="G61" s="161"/>
      <c r="H61" s="49"/>
    </row>
    <row r="62" spans="2:12">
      <c r="B62" s="50"/>
      <c r="C62" s="50"/>
      <c r="D62" s="51"/>
      <c r="E62" s="4"/>
      <c r="F62" s="4"/>
      <c r="G62" s="162"/>
      <c r="H62" s="52"/>
    </row>
  </sheetData>
  <mergeCells count="7">
    <mergeCell ref="C51:E51"/>
    <mergeCell ref="C20:E20"/>
    <mergeCell ref="C38:E38"/>
    <mergeCell ref="C5:E5"/>
    <mergeCell ref="B3:H3"/>
    <mergeCell ref="C37:E37"/>
    <mergeCell ref="C50:E50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Q55"/>
  <sheetViews>
    <sheetView workbookViewId="0">
      <selection activeCell="P45" sqref="P45"/>
    </sheetView>
  </sheetViews>
  <sheetFormatPr defaultRowHeight="15"/>
  <cols>
    <col min="1" max="1" width="2.42578125" style="6" customWidth="1"/>
    <col min="2" max="2" width="3.7109375" style="77" customWidth="1"/>
    <col min="3" max="3" width="3.42578125" style="2" customWidth="1"/>
    <col min="4" max="4" width="2.7109375" style="2" customWidth="1"/>
    <col min="5" max="5" width="63.7109375" style="6" customWidth="1"/>
    <col min="6" max="6" width="17.42578125" style="6" customWidth="1"/>
    <col min="7" max="7" width="16.42578125" style="151" customWidth="1"/>
    <col min="8" max="8" width="16.140625" style="15" hidden="1" customWidth="1"/>
    <col min="9" max="9" width="1.42578125" style="6" customWidth="1"/>
    <col min="10" max="10" width="9.140625" style="6"/>
    <col min="11" max="11" width="18" style="16" hidden="1" customWidth="1"/>
    <col min="12" max="12" width="9.140625" style="6"/>
    <col min="13" max="13" width="10.7109375" style="6" hidden="1" customWidth="1"/>
    <col min="14" max="14" width="9.140625" style="6"/>
    <col min="15" max="15" width="10.140625" style="6" bestFit="1" customWidth="1"/>
    <col min="16" max="16" width="9.140625" style="6"/>
    <col min="17" max="17" width="17" style="6" bestFit="1" customWidth="1"/>
    <col min="18" max="16384" width="9.140625" style="6"/>
  </cols>
  <sheetData>
    <row r="1" spans="2:13" s="13" customFormat="1" ht="15.75">
      <c r="B1" s="418" t="s">
        <v>104</v>
      </c>
      <c r="C1" s="418"/>
      <c r="D1" s="418"/>
      <c r="E1" s="418"/>
      <c r="F1" s="418"/>
      <c r="G1" s="418"/>
      <c r="H1" s="418"/>
      <c r="K1" s="14"/>
    </row>
    <row r="2" spans="2:13" s="13" customFormat="1" ht="15.75">
      <c r="B2" s="418" t="s">
        <v>105</v>
      </c>
      <c r="C2" s="418"/>
      <c r="D2" s="418"/>
      <c r="E2" s="418"/>
      <c r="F2" s="418"/>
      <c r="G2" s="418"/>
      <c r="H2" s="418"/>
      <c r="K2" s="14"/>
    </row>
    <row r="3" spans="2:13" s="13" customFormat="1">
      <c r="B3" s="419" t="s">
        <v>106</v>
      </c>
      <c r="C3" s="419"/>
      <c r="D3" s="419"/>
      <c r="E3" s="419"/>
      <c r="F3" s="419"/>
      <c r="G3" s="419"/>
      <c r="H3" s="419"/>
      <c r="K3" s="14"/>
    </row>
    <row r="5" spans="2:13" s="13" customFormat="1" ht="12.75">
      <c r="B5" s="163" t="s">
        <v>2</v>
      </c>
      <c r="C5" s="405" t="s">
        <v>21</v>
      </c>
      <c r="D5" s="406"/>
      <c r="E5" s="406"/>
      <c r="F5" s="148">
        <v>2021</v>
      </c>
      <c r="G5" s="132">
        <v>2020</v>
      </c>
      <c r="H5" s="132">
        <v>2014</v>
      </c>
      <c r="K5" s="14"/>
    </row>
    <row r="6" spans="2:13" s="13" customFormat="1" ht="15.75">
      <c r="B6" s="78" t="s">
        <v>87</v>
      </c>
      <c r="C6" s="133" t="s">
        <v>384</v>
      </c>
      <c r="D6" s="25"/>
      <c r="E6" s="25"/>
      <c r="F6" s="165">
        <v>28896908</v>
      </c>
      <c r="G6" s="192">
        <v>35445699</v>
      </c>
      <c r="H6" s="165">
        <v>17348220</v>
      </c>
      <c r="K6" s="14"/>
      <c r="M6" s="140">
        <f>G6</f>
        <v>35445699</v>
      </c>
    </row>
    <row r="7" spans="2:13" s="13" customFormat="1" ht="15.75">
      <c r="B7" s="78" t="s">
        <v>87</v>
      </c>
      <c r="C7" s="133" t="s">
        <v>107</v>
      </c>
      <c r="D7" s="25"/>
      <c r="E7" s="25"/>
      <c r="F7" s="194"/>
      <c r="G7" s="167"/>
      <c r="H7" s="165">
        <v>0</v>
      </c>
      <c r="K7" s="14"/>
    </row>
    <row r="8" spans="2:13" s="13" customFormat="1" ht="15.75">
      <c r="B8" s="78" t="s">
        <v>87</v>
      </c>
      <c r="C8" s="133" t="s">
        <v>108</v>
      </c>
      <c r="D8" s="25"/>
      <c r="E8" s="25"/>
      <c r="F8" s="194"/>
      <c r="G8" s="167"/>
      <c r="H8" s="165">
        <v>0</v>
      </c>
      <c r="K8" s="14"/>
    </row>
    <row r="9" spans="2:13" s="13" customFormat="1" ht="15.75">
      <c r="B9" s="78" t="s">
        <v>87</v>
      </c>
      <c r="C9" s="133" t="s">
        <v>598</v>
      </c>
      <c r="D9" s="25"/>
      <c r="E9" s="25"/>
      <c r="F9" s="165"/>
      <c r="G9" s="167"/>
      <c r="H9" s="165">
        <v>40401012</v>
      </c>
      <c r="K9" s="14"/>
    </row>
    <row r="10" spans="2:13" s="13" customFormat="1">
      <c r="B10" s="79"/>
      <c r="C10" s="27"/>
      <c r="D10" s="25"/>
      <c r="E10" s="134" t="s">
        <v>381</v>
      </c>
      <c r="F10" s="165">
        <f>F6+F9</f>
        <v>28896908</v>
      </c>
      <c r="G10" s="168">
        <f>G6+G8+G9</f>
        <v>35445699</v>
      </c>
      <c r="H10" s="36"/>
      <c r="K10" s="14"/>
    </row>
    <row r="11" spans="2:13" s="13" customFormat="1" ht="15.75">
      <c r="B11" s="78" t="s">
        <v>87</v>
      </c>
      <c r="C11" s="133" t="s">
        <v>109</v>
      </c>
      <c r="D11" s="25"/>
      <c r="E11" s="25"/>
      <c r="F11" s="165">
        <f>F12</f>
        <v>457917</v>
      </c>
      <c r="G11" s="192">
        <f>G12+G13</f>
        <v>233837</v>
      </c>
      <c r="H11" s="165">
        <f>H12</f>
        <v>-271968</v>
      </c>
      <c r="K11" s="14"/>
    </row>
    <row r="12" spans="2:13" s="13" customFormat="1">
      <c r="B12" s="79"/>
      <c r="C12" s="27"/>
      <c r="D12" s="37">
        <v>1</v>
      </c>
      <c r="E12" s="38" t="s">
        <v>109</v>
      </c>
      <c r="F12" s="200">
        <v>457917</v>
      </c>
      <c r="G12" s="193">
        <v>233837</v>
      </c>
      <c r="H12" s="29">
        <v>-271968</v>
      </c>
      <c r="K12" s="14"/>
    </row>
    <row r="13" spans="2:13" s="13" customFormat="1">
      <c r="B13" s="80"/>
      <c r="C13" s="27"/>
      <c r="D13" s="13">
        <v>2</v>
      </c>
      <c r="E13" s="38" t="s">
        <v>110</v>
      </c>
      <c r="F13" s="195"/>
      <c r="G13" s="171"/>
      <c r="H13" s="36">
        <v>0</v>
      </c>
      <c r="K13" s="14"/>
    </row>
    <row r="14" spans="2:13" s="13" customFormat="1">
      <c r="B14" s="80"/>
      <c r="C14" s="27"/>
      <c r="D14" s="25"/>
      <c r="E14" s="25"/>
      <c r="F14" s="194"/>
      <c r="G14" s="167"/>
      <c r="H14" s="36"/>
      <c r="K14" s="14"/>
    </row>
    <row r="15" spans="2:13" s="13" customFormat="1" ht="15.75">
      <c r="B15" s="78" t="s">
        <v>87</v>
      </c>
      <c r="C15" s="133" t="s">
        <v>111</v>
      </c>
      <c r="D15" s="25"/>
      <c r="E15" s="25"/>
      <c r="F15" s="165">
        <f>F16+F17</f>
        <v>5284177</v>
      </c>
      <c r="G15" s="168">
        <f>G16+G17</f>
        <v>5652170</v>
      </c>
      <c r="H15" s="165">
        <f>H16+H17</f>
        <v>-3272598</v>
      </c>
      <c r="K15" s="14"/>
    </row>
    <row r="16" spans="2:13" s="13" customFormat="1">
      <c r="B16" s="80"/>
      <c r="C16" s="27"/>
      <c r="D16" s="28">
        <v>1</v>
      </c>
      <c r="E16" s="28" t="s">
        <v>112</v>
      </c>
      <c r="F16" s="141">
        <v>4528000</v>
      </c>
      <c r="G16" s="193">
        <v>4843837</v>
      </c>
      <c r="H16" s="29">
        <v>-2804274</v>
      </c>
      <c r="K16" s="14"/>
    </row>
    <row r="17" spans="2:17" s="13" customFormat="1">
      <c r="B17" s="80"/>
      <c r="C17" s="27"/>
      <c r="D17" s="28">
        <v>2</v>
      </c>
      <c r="E17" s="28" t="s">
        <v>113</v>
      </c>
      <c r="F17" s="141">
        <v>756177</v>
      </c>
      <c r="G17" s="193">
        <v>808333</v>
      </c>
      <c r="H17" s="29">
        <v>-468324</v>
      </c>
      <c r="K17" s="14"/>
      <c r="O17" s="140"/>
    </row>
    <row r="18" spans="2:17" s="13" customFormat="1">
      <c r="B18" s="80"/>
      <c r="C18" s="27"/>
      <c r="D18" s="28"/>
      <c r="E18" s="28" t="s">
        <v>114</v>
      </c>
      <c r="F18" s="147"/>
      <c r="G18" s="171"/>
      <c r="H18" s="29"/>
      <c r="K18" s="14"/>
    </row>
    <row r="19" spans="2:17" s="13" customFormat="1">
      <c r="B19" s="79"/>
      <c r="C19" s="27"/>
      <c r="D19" s="25"/>
      <c r="E19" s="25"/>
      <c r="F19" s="194"/>
      <c r="G19" s="167"/>
      <c r="H19" s="22"/>
      <c r="K19" s="14"/>
      <c r="O19" s="140"/>
    </row>
    <row r="20" spans="2:17" s="13" customFormat="1" ht="15.75">
      <c r="B20" s="78" t="s">
        <v>87</v>
      </c>
      <c r="C20" s="133" t="s">
        <v>115</v>
      </c>
      <c r="D20" s="25"/>
      <c r="E20" s="25"/>
      <c r="F20" s="194"/>
      <c r="G20" s="167"/>
      <c r="H20" s="165"/>
      <c r="K20" s="14"/>
    </row>
    <row r="21" spans="2:17" s="13" customFormat="1" ht="15.75">
      <c r="B21" s="78" t="s">
        <v>87</v>
      </c>
      <c r="C21" s="133" t="s">
        <v>116</v>
      </c>
      <c r="D21" s="25"/>
      <c r="E21" s="26"/>
      <c r="F21" s="196">
        <v>1183383</v>
      </c>
      <c r="G21" s="164">
        <v>3536390</v>
      </c>
      <c r="H21" s="165">
        <v>-5184655</v>
      </c>
      <c r="K21" s="14"/>
      <c r="Q21" s="388"/>
    </row>
    <row r="22" spans="2:17" s="13" customFormat="1" ht="15.75">
      <c r="B22" s="78" t="s">
        <v>87</v>
      </c>
      <c r="C22" s="133" t="s">
        <v>117</v>
      </c>
      <c r="D22" s="25"/>
      <c r="E22" s="26"/>
      <c r="F22" s="196">
        <v>19814812</v>
      </c>
      <c r="G22" s="164">
        <v>23153291</v>
      </c>
      <c r="H22" s="165">
        <v>-39542809</v>
      </c>
      <c r="K22" s="166">
        <f>G35+G22+G21+G15+G11</f>
        <v>32735178</v>
      </c>
      <c r="M22" s="140">
        <f>G22+G21+G15+G11+G35</f>
        <v>32735178</v>
      </c>
      <c r="Q22" s="388"/>
    </row>
    <row r="23" spans="2:17" s="13" customFormat="1">
      <c r="B23" s="79"/>
      <c r="C23" s="27"/>
      <c r="D23" s="25"/>
      <c r="E23" s="26"/>
      <c r="F23" s="26"/>
      <c r="G23" s="167"/>
      <c r="H23" s="22"/>
      <c r="K23" s="14"/>
      <c r="M23" s="140">
        <f>M6+M22</f>
        <v>68180877</v>
      </c>
      <c r="Q23" s="388"/>
    </row>
    <row r="24" spans="2:17" s="13" customFormat="1" ht="15.75">
      <c r="B24" s="78" t="s">
        <v>87</v>
      </c>
      <c r="C24" s="133" t="s">
        <v>118</v>
      </c>
      <c r="D24" s="25"/>
      <c r="E24" s="26"/>
      <c r="F24" s="218">
        <f>F26+F28+F30</f>
        <v>0</v>
      </c>
      <c r="G24" s="168">
        <f>G25</f>
        <v>87191</v>
      </c>
      <c r="H24" s="165">
        <f>H29</f>
        <v>39842</v>
      </c>
      <c r="K24" s="14"/>
      <c r="O24" s="140"/>
      <c r="Q24" s="389"/>
    </row>
    <row r="25" spans="2:17" s="13" customFormat="1">
      <c r="B25" s="80"/>
      <c r="C25" s="30"/>
      <c r="D25" s="422">
        <v>1</v>
      </c>
      <c r="E25" s="33" t="s">
        <v>119</v>
      </c>
      <c r="F25" s="216"/>
      <c r="G25" s="416">
        <v>87191</v>
      </c>
      <c r="H25" s="420">
        <v>0</v>
      </c>
      <c r="K25" s="14"/>
    </row>
    <row r="26" spans="2:17" s="13" customFormat="1">
      <c r="B26" s="81"/>
      <c r="C26" s="32"/>
      <c r="D26" s="423"/>
      <c r="E26" s="34" t="s">
        <v>120</v>
      </c>
      <c r="F26" s="217"/>
      <c r="G26" s="417"/>
      <c r="H26" s="421"/>
      <c r="K26" s="14"/>
      <c r="O26" s="140"/>
    </row>
    <row r="27" spans="2:17" s="13" customFormat="1">
      <c r="B27" s="80"/>
      <c r="C27" s="30"/>
      <c r="D27" s="422">
        <v>2</v>
      </c>
      <c r="E27" s="33" t="s">
        <v>121</v>
      </c>
      <c r="F27" s="216"/>
      <c r="G27" s="416"/>
      <c r="H27" s="420">
        <v>0</v>
      </c>
      <c r="K27" s="14"/>
    </row>
    <row r="28" spans="2:17" s="13" customFormat="1">
      <c r="B28" s="81"/>
      <c r="C28" s="32"/>
      <c r="D28" s="423"/>
      <c r="E28" s="34" t="s">
        <v>124</v>
      </c>
      <c r="F28" s="217"/>
      <c r="G28" s="417"/>
      <c r="H28" s="421"/>
      <c r="K28" s="14"/>
      <c r="O28" s="140"/>
    </row>
    <row r="29" spans="2:17" s="13" customFormat="1">
      <c r="B29" s="80"/>
      <c r="C29" s="30"/>
      <c r="D29" s="422">
        <v>3</v>
      </c>
      <c r="E29" s="33" t="s">
        <v>122</v>
      </c>
      <c r="F29" s="216"/>
      <c r="G29" s="416"/>
      <c r="H29" s="420">
        <v>39842</v>
      </c>
      <c r="K29" s="14"/>
    </row>
    <row r="30" spans="2:17" s="13" customFormat="1">
      <c r="B30" s="81"/>
      <c r="C30" s="32"/>
      <c r="D30" s="423"/>
      <c r="E30" s="34" t="s">
        <v>123</v>
      </c>
      <c r="F30" s="34"/>
      <c r="G30" s="417"/>
      <c r="H30" s="421"/>
      <c r="K30" s="14"/>
    </row>
    <row r="31" spans="2:17" s="13" customFormat="1">
      <c r="B31" s="79"/>
      <c r="C31" s="27"/>
      <c r="D31" s="25"/>
      <c r="E31" s="26"/>
      <c r="F31" s="26"/>
      <c r="G31" s="167"/>
      <c r="H31" s="22"/>
      <c r="K31" s="14"/>
    </row>
    <row r="32" spans="2:17" s="13" customFormat="1" ht="12.75">
      <c r="B32" s="414" t="s">
        <v>87</v>
      </c>
      <c r="C32" s="169" t="s">
        <v>125</v>
      </c>
      <c r="D32" s="39"/>
      <c r="E32" s="40"/>
      <c r="F32" s="40"/>
      <c r="G32" s="426"/>
      <c r="H32" s="424">
        <v>0</v>
      </c>
      <c r="K32" s="14"/>
    </row>
    <row r="33" spans="2:15" s="13" customFormat="1" ht="12.75">
      <c r="B33" s="415"/>
      <c r="C33" s="170" t="s">
        <v>126</v>
      </c>
      <c r="D33" s="41"/>
      <c r="E33" s="42"/>
      <c r="F33" s="42"/>
      <c r="G33" s="427"/>
      <c r="H33" s="425"/>
      <c r="K33" s="14"/>
    </row>
    <row r="34" spans="2:15" s="13" customFormat="1">
      <c r="B34" s="79"/>
      <c r="C34" s="27"/>
      <c r="D34" s="25"/>
      <c r="E34" s="26"/>
      <c r="F34" s="26"/>
      <c r="G34" s="167"/>
      <c r="H34" s="22"/>
      <c r="K34" s="14"/>
    </row>
    <row r="35" spans="2:15" s="13" customFormat="1" ht="15.75">
      <c r="B35" s="78" t="s">
        <v>87</v>
      </c>
      <c r="C35" s="133" t="s">
        <v>127</v>
      </c>
      <c r="D35" s="25"/>
      <c r="E35" s="26"/>
      <c r="F35" s="196">
        <f>F37+F38</f>
        <v>182239</v>
      </c>
      <c r="G35" s="168">
        <f>+G36+G38</f>
        <v>159490</v>
      </c>
      <c r="H35" s="165"/>
      <c r="K35" s="14"/>
    </row>
    <row r="36" spans="2:15" s="13" customFormat="1">
      <c r="B36" s="80"/>
      <c r="C36" s="30"/>
      <c r="D36" s="422">
        <v>1</v>
      </c>
      <c r="E36" s="33" t="s">
        <v>128</v>
      </c>
      <c r="F36" s="201"/>
      <c r="G36" s="416">
        <v>158363</v>
      </c>
      <c r="H36" s="420">
        <v>0</v>
      </c>
      <c r="K36" s="14"/>
      <c r="O36" s="140"/>
    </row>
    <row r="37" spans="2:15" s="13" customFormat="1">
      <c r="B37" s="81"/>
      <c r="C37" s="32"/>
      <c r="D37" s="423"/>
      <c r="E37" s="34" t="s">
        <v>129</v>
      </c>
      <c r="F37" s="217">
        <v>174929</v>
      </c>
      <c r="G37" s="417"/>
      <c r="H37" s="421"/>
      <c r="K37" s="14"/>
    </row>
    <row r="38" spans="2:15" s="13" customFormat="1">
      <c r="B38" s="79"/>
      <c r="C38" s="27"/>
      <c r="D38" s="35">
        <v>2</v>
      </c>
      <c r="E38" s="9" t="s">
        <v>385</v>
      </c>
      <c r="F38" s="215">
        <v>7310</v>
      </c>
      <c r="G38" s="171">
        <v>1127</v>
      </c>
      <c r="H38" s="24">
        <v>0</v>
      </c>
      <c r="K38" s="14"/>
    </row>
    <row r="39" spans="2:15" s="13" customFormat="1">
      <c r="B39" s="79"/>
      <c r="C39" s="27"/>
      <c r="D39" s="25"/>
      <c r="E39" s="26"/>
      <c r="F39" s="26"/>
      <c r="G39" s="167"/>
      <c r="H39" s="22"/>
      <c r="K39" s="14"/>
    </row>
    <row r="40" spans="2:15" s="13" customFormat="1" ht="15.75">
      <c r="B40" s="78" t="s">
        <v>87</v>
      </c>
      <c r="C40" s="133" t="s">
        <v>130</v>
      </c>
      <c r="D40" s="25"/>
      <c r="E40" s="26"/>
      <c r="F40" s="26"/>
      <c r="G40" s="167"/>
      <c r="H40" s="165">
        <v>0</v>
      </c>
      <c r="K40" s="14"/>
    </row>
    <row r="41" spans="2:15" s="13" customFormat="1">
      <c r="B41" s="79"/>
      <c r="C41" s="133"/>
      <c r="D41" s="25"/>
      <c r="E41" s="26"/>
      <c r="F41" s="26"/>
      <c r="G41" s="167"/>
      <c r="H41" s="22"/>
      <c r="K41" s="14"/>
    </row>
    <row r="42" spans="2:15" s="13" customFormat="1" ht="15.75">
      <c r="B42" s="78" t="s">
        <v>87</v>
      </c>
      <c r="C42" s="133" t="s">
        <v>131</v>
      </c>
      <c r="D42" s="25"/>
      <c r="E42" s="26"/>
      <c r="F42" s="202">
        <f>F10-F11-F15-F21-F22+F24-F35</f>
        <v>1974380</v>
      </c>
      <c r="G42" s="168">
        <f>G10-G11-G15-G21-G22+G24-G35</f>
        <v>2797712</v>
      </c>
      <c r="H42" s="165">
        <f>H6+H9+H11+H15+H21+H22+H24</f>
        <v>9517044</v>
      </c>
      <c r="K42" s="166"/>
    </row>
    <row r="43" spans="2:15" s="13" customFormat="1">
      <c r="B43" s="79"/>
      <c r="C43" s="27"/>
      <c r="D43" s="25"/>
      <c r="E43" s="26"/>
      <c r="F43" s="26"/>
      <c r="G43" s="167"/>
      <c r="H43" s="22"/>
      <c r="K43" s="172"/>
    </row>
    <row r="44" spans="2:15" s="13" customFormat="1" ht="15.75">
      <c r="B44" s="78" t="s">
        <v>87</v>
      </c>
      <c r="C44" s="133" t="s">
        <v>132</v>
      </c>
      <c r="D44" s="25"/>
      <c r="E44" s="26"/>
      <c r="F44" s="204">
        <f>F45</f>
        <v>393615</v>
      </c>
      <c r="G44" s="168">
        <f>G45</f>
        <v>514154</v>
      </c>
      <c r="H44" s="165">
        <f>H45</f>
        <v>-1421890</v>
      </c>
      <c r="K44" s="173"/>
    </row>
    <row r="45" spans="2:15" s="13" customFormat="1">
      <c r="B45" s="79"/>
      <c r="C45" s="27"/>
      <c r="D45" s="35">
        <v>1</v>
      </c>
      <c r="E45" s="9" t="s">
        <v>133</v>
      </c>
      <c r="F45" s="203">
        <v>393615</v>
      </c>
      <c r="G45" s="171">
        <v>514154</v>
      </c>
      <c r="H45" s="24">
        <v>-1421890</v>
      </c>
      <c r="K45" s="172"/>
    </row>
    <row r="46" spans="2:15" s="13" customFormat="1">
      <c r="B46" s="79"/>
      <c r="C46" s="27"/>
      <c r="D46" s="35">
        <v>2</v>
      </c>
      <c r="E46" s="9" t="s">
        <v>134</v>
      </c>
      <c r="F46" s="9"/>
      <c r="G46" s="171"/>
      <c r="H46" s="24">
        <v>0</v>
      </c>
      <c r="K46" s="14"/>
    </row>
    <row r="47" spans="2:15" s="13" customFormat="1">
      <c r="B47" s="79"/>
      <c r="C47" s="27"/>
      <c r="D47" s="35">
        <v>3</v>
      </c>
      <c r="E47" s="9" t="s">
        <v>135</v>
      </c>
      <c r="F47" s="9"/>
      <c r="G47" s="171"/>
      <c r="H47" s="24">
        <v>0</v>
      </c>
      <c r="K47" s="14"/>
    </row>
    <row r="48" spans="2:15" s="13" customFormat="1">
      <c r="B48" s="79"/>
      <c r="C48" s="27"/>
      <c r="D48" s="25"/>
      <c r="E48" s="26"/>
      <c r="F48" s="26"/>
      <c r="G48" s="167"/>
      <c r="H48" s="22"/>
      <c r="K48" s="14"/>
    </row>
    <row r="49" spans="2:11" s="13" customFormat="1" ht="15.75">
      <c r="B49" s="78" t="s">
        <v>87</v>
      </c>
      <c r="C49" s="133" t="s">
        <v>136</v>
      </c>
      <c r="D49" s="25"/>
      <c r="E49" s="26"/>
      <c r="F49" s="205">
        <f>F42-F44</f>
        <v>1580765</v>
      </c>
      <c r="G49" s="174">
        <f>G42-G44</f>
        <v>2283558</v>
      </c>
      <c r="H49" s="165">
        <f>H42+H44</f>
        <v>8095154</v>
      </c>
      <c r="K49" s="14"/>
    </row>
    <row r="50" spans="2:11" s="13" customFormat="1">
      <c r="B50" s="79"/>
      <c r="C50" s="27"/>
      <c r="D50" s="25"/>
      <c r="E50" s="26"/>
      <c r="F50" s="26"/>
      <c r="G50" s="167"/>
      <c r="H50" s="22"/>
      <c r="K50" s="14"/>
    </row>
    <row r="51" spans="2:11" s="13" customFormat="1" ht="15.75">
      <c r="B51" s="78" t="s">
        <v>87</v>
      </c>
      <c r="C51" s="133" t="s">
        <v>137</v>
      </c>
      <c r="D51" s="25"/>
      <c r="E51" s="26"/>
      <c r="F51" s="26"/>
      <c r="G51" s="167"/>
      <c r="H51" s="165"/>
      <c r="K51" s="14"/>
    </row>
    <row r="52" spans="2:11" s="13" customFormat="1">
      <c r="B52" s="79"/>
      <c r="C52" s="27"/>
      <c r="D52" s="25"/>
      <c r="E52" s="9" t="s">
        <v>138</v>
      </c>
      <c r="F52" s="9"/>
      <c r="G52" s="171"/>
      <c r="H52" s="24">
        <v>0</v>
      </c>
      <c r="K52" s="14"/>
    </row>
    <row r="53" spans="2:11" s="13" customFormat="1">
      <c r="B53" s="79"/>
      <c r="C53" s="27"/>
      <c r="D53" s="25"/>
      <c r="E53" s="9" t="s">
        <v>139</v>
      </c>
      <c r="F53" s="9"/>
      <c r="G53" s="171"/>
      <c r="H53" s="24">
        <v>0</v>
      </c>
      <c r="K53" s="14"/>
    </row>
    <row r="54" spans="2:11">
      <c r="F54" s="383" t="s">
        <v>240</v>
      </c>
    </row>
    <row r="55" spans="2:11">
      <c r="F55" s="372" t="s">
        <v>597</v>
      </c>
    </row>
  </sheetData>
  <mergeCells count="19">
    <mergeCell ref="D36:D37"/>
    <mergeCell ref="D27:D28"/>
    <mergeCell ref="H32:H33"/>
    <mergeCell ref="D29:D30"/>
    <mergeCell ref="D25:D26"/>
    <mergeCell ref="G32:G33"/>
    <mergeCell ref="G27:G28"/>
    <mergeCell ref="G29:G30"/>
    <mergeCell ref="H29:H30"/>
    <mergeCell ref="G36:G37"/>
    <mergeCell ref="H36:H37"/>
    <mergeCell ref="B32:B33"/>
    <mergeCell ref="G25:G26"/>
    <mergeCell ref="C5:E5"/>
    <mergeCell ref="B1:H1"/>
    <mergeCell ref="B2:H2"/>
    <mergeCell ref="B3:H3"/>
    <mergeCell ref="H25:H26"/>
    <mergeCell ref="H27:H28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F48"/>
  <sheetViews>
    <sheetView topLeftCell="A4" workbookViewId="0">
      <selection activeCell="L11" sqref="L10:L11"/>
    </sheetView>
  </sheetViews>
  <sheetFormatPr defaultRowHeight="12.75"/>
  <cols>
    <col min="1" max="1" width="2.28515625" style="6" customWidth="1"/>
    <col min="2" max="3" width="3.7109375" style="2" customWidth="1"/>
    <col min="4" max="4" width="63.42578125" style="6" customWidth="1"/>
    <col min="5" max="5" width="15.28515625" style="6" customWidth="1"/>
    <col min="6" max="6" width="14.7109375" style="15" customWidth="1"/>
    <col min="7" max="7" width="1.42578125" style="6" customWidth="1"/>
    <col min="8" max="16384" width="9.140625" style="6"/>
  </cols>
  <sheetData>
    <row r="2" spans="2:6" ht="18">
      <c r="B2" s="428" t="s">
        <v>140</v>
      </c>
      <c r="C2" s="428"/>
      <c r="D2" s="428"/>
      <c r="E2" s="428"/>
      <c r="F2" s="428"/>
    </row>
    <row r="3" spans="2:6" ht="18.75">
      <c r="B3" s="429" t="s">
        <v>167</v>
      </c>
      <c r="C3" s="429"/>
      <c r="D3" s="429"/>
      <c r="E3" s="429"/>
      <c r="F3" s="429"/>
    </row>
    <row r="5" spans="2:6" s="13" customFormat="1" ht="15">
      <c r="B5" s="21"/>
      <c r="C5" s="175"/>
      <c r="D5" s="142"/>
      <c r="E5" s="131">
        <v>2021</v>
      </c>
      <c r="F5" s="148">
        <v>2020</v>
      </c>
    </row>
    <row r="6" spans="2:6" s="13" customFormat="1" ht="15.75" customHeight="1">
      <c r="B6" s="20" t="s">
        <v>87</v>
      </c>
      <c r="C6" s="175" t="s">
        <v>141</v>
      </c>
      <c r="D6" s="8"/>
      <c r="E6" s="8"/>
      <c r="F6" s="199"/>
    </row>
    <row r="7" spans="2:6" s="13" customFormat="1" ht="15.75" customHeight="1">
      <c r="B7" s="23"/>
      <c r="C7" s="175"/>
      <c r="D7" s="8" t="s">
        <v>168</v>
      </c>
      <c r="E7" s="210">
        <f>'PASH 1'!F49</f>
        <v>1580765</v>
      </c>
      <c r="F7" s="199">
        <v>2283558</v>
      </c>
    </row>
    <row r="8" spans="2:6" s="13" customFormat="1" ht="15.75" customHeight="1">
      <c r="B8" s="23"/>
      <c r="C8" s="175"/>
      <c r="D8" s="8" t="s">
        <v>169</v>
      </c>
      <c r="E8" s="210"/>
      <c r="F8" s="199"/>
    </row>
    <row r="9" spans="2:6" s="13" customFormat="1" ht="15.75" customHeight="1">
      <c r="B9" s="23"/>
      <c r="C9" s="175"/>
      <c r="D9" s="8" t="s">
        <v>170</v>
      </c>
      <c r="E9" s="210"/>
      <c r="F9" s="199"/>
    </row>
    <row r="10" spans="2:6" s="13" customFormat="1" ht="15.75" customHeight="1">
      <c r="B10" s="23"/>
      <c r="C10" s="175"/>
      <c r="D10" s="8" t="s">
        <v>171</v>
      </c>
      <c r="E10" s="210"/>
      <c r="F10" s="199"/>
    </row>
    <row r="11" spans="2:6" s="13" customFormat="1" ht="15.75" customHeight="1">
      <c r="B11" s="23"/>
      <c r="C11" s="175"/>
      <c r="D11" s="8" t="s">
        <v>116</v>
      </c>
      <c r="E11" s="210">
        <f>'PASH 1'!F21</f>
        <v>1183383</v>
      </c>
      <c r="F11" s="199">
        <v>3536390</v>
      </c>
    </row>
    <row r="12" spans="2:6" s="13" customFormat="1" ht="15.75" customHeight="1">
      <c r="B12" s="23"/>
      <c r="C12" s="175"/>
      <c r="D12" s="8" t="s">
        <v>115</v>
      </c>
      <c r="E12" s="210"/>
      <c r="F12" s="199"/>
    </row>
    <row r="13" spans="2:6" s="13" customFormat="1" ht="15.75" customHeight="1">
      <c r="B13" s="23"/>
      <c r="C13" s="175"/>
      <c r="D13" s="8" t="s">
        <v>172</v>
      </c>
      <c r="E13" s="210"/>
      <c r="F13" s="199"/>
    </row>
    <row r="14" spans="2:6" s="13" customFormat="1" ht="15.75" customHeight="1">
      <c r="B14" s="23"/>
      <c r="C14" s="175"/>
      <c r="D14" s="8" t="s">
        <v>173</v>
      </c>
      <c r="E14" s="210"/>
      <c r="F14" s="199"/>
    </row>
    <row r="15" spans="2:6" s="13" customFormat="1" ht="15.75" customHeight="1">
      <c r="B15" s="23"/>
      <c r="C15" s="175"/>
      <c r="D15" s="8" t="s">
        <v>174</v>
      </c>
      <c r="E15" s="210"/>
      <c r="F15" s="199"/>
    </row>
    <row r="16" spans="2:6" s="13" customFormat="1" ht="15.75" customHeight="1">
      <c r="B16" s="23"/>
      <c r="C16" s="175"/>
      <c r="D16" s="8" t="s">
        <v>175</v>
      </c>
      <c r="E16" s="210">
        <v>5906115</v>
      </c>
      <c r="F16" s="199">
        <v>-17521024</v>
      </c>
    </row>
    <row r="17" spans="2:6" s="13" customFormat="1" ht="15.75" customHeight="1">
      <c r="B17" s="23"/>
      <c r="C17" s="175"/>
      <c r="D17" s="8" t="s">
        <v>176</v>
      </c>
      <c r="E17" s="210"/>
      <c r="F17" s="199"/>
    </row>
    <row r="18" spans="2:6" s="13" customFormat="1" ht="15.75" customHeight="1">
      <c r="B18" s="23"/>
      <c r="C18" s="175"/>
      <c r="D18" s="8" t="s">
        <v>177</v>
      </c>
      <c r="E18" s="210">
        <v>-8437849</v>
      </c>
      <c r="F18" s="199">
        <v>11902560</v>
      </c>
    </row>
    <row r="19" spans="2:6" s="13" customFormat="1" ht="15.75" customHeight="1">
      <c r="B19" s="23"/>
      <c r="C19" s="175"/>
      <c r="D19" s="8" t="s">
        <v>178</v>
      </c>
      <c r="E19" s="210"/>
      <c r="F19" s="199"/>
    </row>
    <row r="20" spans="2:6" s="13" customFormat="1" ht="15.75" customHeight="1">
      <c r="B20" s="23"/>
      <c r="C20" s="175" t="s">
        <v>143</v>
      </c>
      <c r="D20" s="8"/>
      <c r="E20" s="211">
        <f>SUM(E7:E19)</f>
        <v>232414</v>
      </c>
      <c r="F20" s="213">
        <f>SUM(F7:F19)</f>
        <v>201484</v>
      </c>
    </row>
    <row r="21" spans="2:6" s="13" customFormat="1" ht="15.75" customHeight="1">
      <c r="B21" s="20" t="s">
        <v>87</v>
      </c>
      <c r="C21" s="175" t="s">
        <v>144</v>
      </c>
      <c r="D21" s="8"/>
      <c r="E21" s="8"/>
      <c r="F21" s="199"/>
    </row>
    <row r="22" spans="2:6" s="13" customFormat="1" ht="15.75" customHeight="1">
      <c r="B22" s="23"/>
      <c r="C22" s="175"/>
      <c r="D22" s="8" t="s">
        <v>145</v>
      </c>
      <c r="E22" s="8"/>
      <c r="F22" s="199"/>
    </row>
    <row r="23" spans="2:6" s="13" customFormat="1" ht="15.75" customHeight="1">
      <c r="B23" s="23"/>
      <c r="C23" s="175"/>
      <c r="D23" s="8" t="s">
        <v>146</v>
      </c>
      <c r="E23" s="8"/>
      <c r="F23" s="199"/>
    </row>
    <row r="24" spans="2:6" s="13" customFormat="1" ht="15.75" customHeight="1">
      <c r="B24" s="23"/>
      <c r="C24" s="175"/>
      <c r="D24" s="8" t="s">
        <v>147</v>
      </c>
      <c r="E24" s="138">
        <v>-243800</v>
      </c>
      <c r="F24" s="199">
        <v>-224492</v>
      </c>
    </row>
    <row r="25" spans="2:6" s="13" customFormat="1" ht="15.75" customHeight="1">
      <c r="B25" s="23"/>
      <c r="C25" s="175"/>
      <c r="D25" s="8" t="s">
        <v>148</v>
      </c>
      <c r="E25" s="8"/>
      <c r="F25" s="199"/>
    </row>
    <row r="26" spans="2:6" s="13" customFormat="1" ht="15.75" customHeight="1">
      <c r="B26" s="23"/>
      <c r="C26" s="175"/>
      <c r="D26" s="8" t="s">
        <v>149</v>
      </c>
      <c r="E26" s="8"/>
      <c r="F26" s="199"/>
    </row>
    <row r="27" spans="2:6" s="13" customFormat="1" ht="15.75" customHeight="1">
      <c r="B27" s="23"/>
      <c r="C27" s="175"/>
      <c r="D27" s="8" t="s">
        <v>150</v>
      </c>
      <c r="E27" s="8"/>
      <c r="F27" s="199"/>
    </row>
    <row r="28" spans="2:6" s="13" customFormat="1" ht="15.75" customHeight="1">
      <c r="B28" s="23"/>
      <c r="C28" s="175"/>
      <c r="D28" s="8" t="s">
        <v>151</v>
      </c>
      <c r="E28" s="8"/>
      <c r="F28" s="199"/>
    </row>
    <row r="29" spans="2:6" s="13" customFormat="1" ht="15.75" customHeight="1">
      <c r="B29" s="23"/>
      <c r="C29" s="175" t="s">
        <v>152</v>
      </c>
      <c r="D29" s="8"/>
      <c r="E29" s="197">
        <f>SUM(E20:E28)</f>
        <v>-11386</v>
      </c>
      <c r="F29" s="213">
        <f>SUM(F20:F28)</f>
        <v>-23008</v>
      </c>
    </row>
    <row r="30" spans="2:6" s="13" customFormat="1" ht="15.75" customHeight="1">
      <c r="B30" s="20" t="s">
        <v>87</v>
      </c>
      <c r="C30" s="175" t="s">
        <v>153</v>
      </c>
      <c r="D30" s="8"/>
      <c r="E30" s="8"/>
      <c r="F30" s="199"/>
    </row>
    <row r="31" spans="2:6" s="13" customFormat="1" ht="15.75" customHeight="1">
      <c r="B31" s="23"/>
      <c r="C31" s="175"/>
      <c r="D31" s="8" t="s">
        <v>154</v>
      </c>
      <c r="E31" s="8"/>
      <c r="F31" s="199"/>
    </row>
    <row r="32" spans="2:6" s="13" customFormat="1" ht="15.75" customHeight="1">
      <c r="B32" s="23"/>
      <c r="C32" s="175"/>
      <c r="D32" s="8" t="s">
        <v>155</v>
      </c>
      <c r="E32" s="8"/>
      <c r="F32" s="199"/>
    </row>
    <row r="33" spans="2:6" s="13" customFormat="1" ht="15.75" customHeight="1">
      <c r="B33" s="23"/>
      <c r="C33" s="175"/>
      <c r="D33" s="8" t="s">
        <v>156</v>
      </c>
      <c r="E33" s="8"/>
      <c r="F33" s="199"/>
    </row>
    <row r="34" spans="2:6" s="13" customFormat="1" ht="15.75" customHeight="1">
      <c r="B34" s="23"/>
      <c r="C34" s="175"/>
      <c r="D34" s="8" t="s">
        <v>157</v>
      </c>
      <c r="E34" s="8"/>
      <c r="F34" s="199"/>
    </row>
    <row r="35" spans="2:6" s="13" customFormat="1" ht="15.75" customHeight="1">
      <c r="B35" s="23"/>
      <c r="C35" s="175"/>
      <c r="D35" s="8" t="s">
        <v>158</v>
      </c>
      <c r="E35" s="8"/>
      <c r="F35" s="199"/>
    </row>
    <row r="36" spans="2:6" s="13" customFormat="1" ht="15.75" customHeight="1">
      <c r="B36" s="23"/>
      <c r="C36" s="175"/>
      <c r="D36" s="8" t="s">
        <v>159</v>
      </c>
      <c r="E36" s="8"/>
      <c r="F36" s="199"/>
    </row>
    <row r="37" spans="2:6" s="13" customFormat="1" ht="15.75" customHeight="1">
      <c r="B37" s="23"/>
      <c r="C37" s="175"/>
      <c r="D37" s="8" t="s">
        <v>160</v>
      </c>
      <c r="E37" s="8"/>
      <c r="F37" s="199"/>
    </row>
    <row r="38" spans="2:6" s="13" customFormat="1" ht="15.75" customHeight="1">
      <c r="B38" s="23"/>
      <c r="C38" s="175"/>
      <c r="D38" s="8" t="s">
        <v>161</v>
      </c>
      <c r="E38" s="8"/>
      <c r="F38" s="199"/>
    </row>
    <row r="39" spans="2:6" s="13" customFormat="1" ht="15.75" customHeight="1">
      <c r="B39" s="23"/>
      <c r="C39" s="175"/>
      <c r="D39" s="8" t="s">
        <v>142</v>
      </c>
      <c r="E39" s="8"/>
      <c r="F39" s="199"/>
    </row>
    <row r="40" spans="2:6" s="13" customFormat="1" ht="15.75" customHeight="1">
      <c r="B40" s="23"/>
      <c r="C40" s="175"/>
      <c r="D40" s="8" t="s">
        <v>162</v>
      </c>
      <c r="E40" s="8"/>
      <c r="F40" s="199"/>
    </row>
    <row r="41" spans="2:6" s="13" customFormat="1" ht="15.75" customHeight="1">
      <c r="B41" s="23"/>
      <c r="C41" s="175" t="s">
        <v>163</v>
      </c>
      <c r="D41" s="8"/>
      <c r="E41" s="373">
        <f>SUM(E29:E40)</f>
        <v>-11386</v>
      </c>
      <c r="F41" s="199">
        <f>SUM(F29:F40)</f>
        <v>-23008</v>
      </c>
    </row>
    <row r="42" spans="2:6" s="13" customFormat="1" ht="15.75" customHeight="1">
      <c r="B42" s="23"/>
      <c r="C42" s="175"/>
      <c r="D42" s="8"/>
      <c r="E42" s="8"/>
      <c r="F42" s="199"/>
    </row>
    <row r="43" spans="2:6" s="13" customFormat="1" ht="15.75" customHeight="1">
      <c r="B43" s="23"/>
      <c r="C43" s="175" t="s">
        <v>587</v>
      </c>
      <c r="D43" s="8"/>
      <c r="E43" s="212">
        <v>-11386</v>
      </c>
      <c r="F43" s="213">
        <v>-23008</v>
      </c>
    </row>
    <row r="44" spans="2:6" s="13" customFormat="1" ht="15.75" customHeight="1">
      <c r="B44" s="23"/>
      <c r="C44" s="175" t="s">
        <v>164</v>
      </c>
      <c r="D44" s="8"/>
      <c r="E44" s="211">
        <v>22980</v>
      </c>
      <c r="F44" s="213">
        <v>45988</v>
      </c>
    </row>
    <row r="45" spans="2:6" s="13" customFormat="1" ht="15.75" customHeight="1">
      <c r="B45" s="23"/>
      <c r="C45" s="175"/>
      <c r="D45" s="8" t="s">
        <v>165</v>
      </c>
      <c r="E45" s="211"/>
      <c r="F45" s="213">
        <v>0</v>
      </c>
    </row>
    <row r="46" spans="2:6" s="13" customFormat="1" ht="15.75" customHeight="1">
      <c r="B46" s="23"/>
      <c r="C46" s="175" t="s">
        <v>166</v>
      </c>
      <c r="D46" s="8"/>
      <c r="E46" s="211">
        <f>E43+E44</f>
        <v>11594</v>
      </c>
      <c r="F46" s="213">
        <f>SUM(F43:F45)</f>
        <v>22980</v>
      </c>
    </row>
    <row r="47" spans="2:6">
      <c r="E47" s="383" t="s">
        <v>240</v>
      </c>
    </row>
    <row r="48" spans="2:6">
      <c r="E48" s="372" t="s">
        <v>597</v>
      </c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zoomScale="106" zoomScaleNormal="106" workbookViewId="0">
      <selection activeCell="F31" sqref="F31"/>
    </sheetView>
  </sheetViews>
  <sheetFormatPr defaultRowHeight="15.75"/>
  <cols>
    <col min="1" max="1" width="2.42578125" style="18" bestFit="1" customWidth="1"/>
    <col min="2" max="2" width="58.7109375" style="19" customWidth="1"/>
    <col min="3" max="3" width="11.42578125" style="19" customWidth="1"/>
    <col min="4" max="5" width="2.85546875" style="19" bestFit="1" customWidth="1"/>
    <col min="6" max="6" width="12.5703125" style="19" customWidth="1"/>
    <col min="7" max="7" width="2.85546875" style="19" bestFit="1" customWidth="1"/>
    <col min="8" max="8" width="12.85546875" style="19" customWidth="1"/>
    <col min="9" max="9" width="11.5703125" style="19" customWidth="1"/>
    <col min="10" max="10" width="14.140625" style="19" bestFit="1" customWidth="1"/>
    <col min="11" max="11" width="13.7109375" style="19" customWidth="1"/>
    <col min="12" max="12" width="2.85546875" style="19" bestFit="1" customWidth="1"/>
    <col min="13" max="13" width="11.5703125" style="19" customWidth="1"/>
    <col min="14" max="14" width="2.42578125" style="18" customWidth="1"/>
    <col min="15" max="15" width="9.140625" style="18"/>
    <col min="16" max="16" width="16" style="18" bestFit="1" customWidth="1"/>
    <col min="17" max="16384" width="9.140625" style="18"/>
  </cols>
  <sheetData>
    <row r="1" spans="1:16">
      <c r="A1" s="115"/>
      <c r="B1" s="430" t="s">
        <v>192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6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6" ht="100.5">
      <c r="A3" s="117"/>
      <c r="B3" s="118"/>
      <c r="C3" s="119" t="s">
        <v>191</v>
      </c>
      <c r="D3" s="120" t="s">
        <v>95</v>
      </c>
      <c r="E3" s="120" t="s">
        <v>190</v>
      </c>
      <c r="F3" s="120" t="s">
        <v>189</v>
      </c>
      <c r="G3" s="120" t="s">
        <v>188</v>
      </c>
      <c r="H3" s="120" t="s">
        <v>97</v>
      </c>
      <c r="I3" s="120" t="s">
        <v>187</v>
      </c>
      <c r="J3" s="120" t="s">
        <v>168</v>
      </c>
      <c r="K3" s="120" t="s">
        <v>23</v>
      </c>
      <c r="L3" s="120" t="s">
        <v>186</v>
      </c>
      <c r="M3" s="120" t="s">
        <v>23</v>
      </c>
    </row>
    <row r="4" spans="1:16">
      <c r="A4" s="121" t="s">
        <v>87</v>
      </c>
      <c r="B4" s="122" t="s">
        <v>612</v>
      </c>
      <c r="C4" s="123">
        <v>100000</v>
      </c>
      <c r="D4" s="124"/>
      <c r="E4" s="124"/>
      <c r="F4" s="123">
        <v>2900000</v>
      </c>
      <c r="G4" s="123"/>
      <c r="H4" s="123">
        <v>12288156</v>
      </c>
      <c r="I4" s="128">
        <v>13477087</v>
      </c>
      <c r="J4" s="128">
        <v>9650505</v>
      </c>
      <c r="K4" s="128">
        <f>C4+F4+H4+I4+J4</f>
        <v>38415748</v>
      </c>
      <c r="L4" s="124"/>
      <c r="M4" s="123">
        <f>K4</f>
        <v>38415748</v>
      </c>
    </row>
    <row r="5" spans="1:16">
      <c r="A5" s="117"/>
      <c r="B5" s="125"/>
      <c r="C5" s="126"/>
      <c r="D5" s="126"/>
      <c r="E5" s="126"/>
      <c r="F5" s="127"/>
      <c r="G5" s="127"/>
      <c r="H5" s="127"/>
      <c r="I5" s="126"/>
      <c r="J5" s="126"/>
      <c r="K5" s="126"/>
      <c r="L5" s="126"/>
      <c r="M5" s="126"/>
    </row>
    <row r="6" spans="1:16">
      <c r="A6" s="121" t="s">
        <v>87</v>
      </c>
      <c r="B6" s="122" t="s">
        <v>600</v>
      </c>
      <c r="C6" s="123">
        <v>100000</v>
      </c>
      <c r="D6" s="124"/>
      <c r="E6" s="124"/>
      <c r="F6" s="123">
        <v>2900000</v>
      </c>
      <c r="G6" s="123"/>
      <c r="H6" s="123">
        <f>H4</f>
        <v>12288156</v>
      </c>
      <c r="I6" s="128">
        <f>I4</f>
        <v>13477087</v>
      </c>
      <c r="J6" s="128">
        <f>J4</f>
        <v>9650505</v>
      </c>
      <c r="K6" s="128">
        <f>C6+F6+H6+I6+J6</f>
        <v>38415748</v>
      </c>
      <c r="L6" s="124"/>
      <c r="M6" s="123">
        <f>K6</f>
        <v>38415748</v>
      </c>
    </row>
    <row r="7" spans="1:16">
      <c r="A7" s="117"/>
      <c r="B7" s="122" t="s">
        <v>185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6">
      <c r="A8" s="117"/>
      <c r="B8" s="125" t="s">
        <v>184</v>
      </c>
      <c r="C8" s="123"/>
      <c r="D8" s="123"/>
      <c r="E8" s="123"/>
      <c r="F8" s="123"/>
      <c r="G8" s="123"/>
      <c r="H8" s="123"/>
      <c r="I8" s="123"/>
      <c r="J8" s="123">
        <v>2283558</v>
      </c>
      <c r="K8" s="123"/>
      <c r="L8" s="123"/>
      <c r="M8" s="123">
        <f>J8</f>
        <v>2283558</v>
      </c>
    </row>
    <row r="9" spans="1:16">
      <c r="A9" s="117"/>
      <c r="B9" s="122" t="s">
        <v>183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6">
      <c r="A10" s="117"/>
      <c r="B10" s="122" t="s">
        <v>182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6" ht="24">
      <c r="A11" s="117"/>
      <c r="B11" s="122" t="s">
        <v>181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>
        <f>K11</f>
        <v>0</v>
      </c>
    </row>
    <row r="12" spans="1:16">
      <c r="A12" s="117"/>
      <c r="B12" s="125" t="s">
        <v>180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P12" s="391"/>
    </row>
    <row r="13" spans="1:16">
      <c r="A13" s="117"/>
      <c r="B13" s="125" t="s">
        <v>162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6">
      <c r="A14" s="117"/>
      <c r="B14" s="122" t="s">
        <v>179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6">
      <c r="A15" s="121" t="s">
        <v>87</v>
      </c>
      <c r="B15" s="122" t="s">
        <v>595</v>
      </c>
      <c r="C15" s="123">
        <v>100000</v>
      </c>
      <c r="D15" s="123"/>
      <c r="E15" s="123"/>
      <c r="F15" s="123">
        <v>2900000</v>
      </c>
      <c r="G15" s="123"/>
      <c r="H15" s="123">
        <v>13444536</v>
      </c>
      <c r="I15" s="123">
        <v>21971212</v>
      </c>
      <c r="J15" s="123">
        <v>2283558</v>
      </c>
      <c r="K15" s="123">
        <f>C15+F15+H15+I15+J15</f>
        <v>40699306</v>
      </c>
      <c r="L15" s="124"/>
      <c r="M15" s="123">
        <f>K15</f>
        <v>40699306</v>
      </c>
    </row>
    <row r="16" spans="1:16">
      <c r="A16" s="121" t="s">
        <v>87</v>
      </c>
      <c r="B16" s="122" t="s">
        <v>613</v>
      </c>
      <c r="C16" s="123">
        <v>100000</v>
      </c>
      <c r="D16" s="123"/>
      <c r="E16" s="123"/>
      <c r="F16" s="123">
        <v>2900000</v>
      </c>
      <c r="G16" s="123"/>
      <c r="H16" s="123">
        <v>13444536</v>
      </c>
      <c r="I16" s="123">
        <v>21971212</v>
      </c>
      <c r="J16" s="123">
        <v>2283558</v>
      </c>
      <c r="K16" s="123">
        <f>C16+F16+H16+I16+J16</f>
        <v>40699306</v>
      </c>
      <c r="L16" s="123"/>
      <c r="M16" s="123">
        <f>K16</f>
        <v>40699306</v>
      </c>
    </row>
    <row r="17" spans="1:16">
      <c r="A17" s="117"/>
      <c r="B17" s="122" t="s">
        <v>185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16">
      <c r="A18" s="117"/>
      <c r="B18" s="125" t="s">
        <v>184</v>
      </c>
      <c r="C18" s="123"/>
      <c r="D18" s="124"/>
      <c r="E18" s="124"/>
      <c r="F18" s="123"/>
      <c r="G18" s="124"/>
      <c r="H18" s="123"/>
      <c r="I18" s="123"/>
      <c r="J18" s="123">
        <v>1580765</v>
      </c>
      <c r="K18" s="128"/>
      <c r="L18" s="124"/>
      <c r="M18" s="123">
        <f>J18</f>
        <v>1580765</v>
      </c>
    </row>
    <row r="19" spans="1:16">
      <c r="A19" s="117"/>
      <c r="B19" s="122" t="s">
        <v>183</v>
      </c>
      <c r="C19" s="126"/>
      <c r="D19" s="126"/>
      <c r="E19" s="127"/>
      <c r="F19" s="126"/>
      <c r="G19" s="126"/>
      <c r="H19" s="126"/>
      <c r="I19" s="126"/>
      <c r="J19" s="126"/>
      <c r="K19" s="126"/>
      <c r="L19" s="126"/>
      <c r="M19" s="126"/>
    </row>
    <row r="20" spans="1:16">
      <c r="A20" s="117"/>
      <c r="B20" s="122" t="s">
        <v>182</v>
      </c>
      <c r="C20" s="127"/>
      <c r="D20" s="127"/>
      <c r="E20" s="127"/>
      <c r="F20" s="127"/>
      <c r="G20" s="127"/>
      <c r="H20" s="127"/>
      <c r="I20" s="127"/>
      <c r="J20" s="127"/>
      <c r="K20" s="374"/>
      <c r="L20" s="126"/>
      <c r="M20" s="127">
        <f>K20</f>
        <v>0</v>
      </c>
    </row>
    <row r="21" spans="1:16" ht="24">
      <c r="A21" s="117"/>
      <c r="B21" s="122" t="s">
        <v>181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16">
      <c r="A22" s="117"/>
      <c r="B22" s="125" t="s">
        <v>180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6">
      <c r="A23" s="117"/>
      <c r="B23" s="125" t="s">
        <v>162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6">
      <c r="A24" s="117"/>
      <c r="B24" s="122" t="s">
        <v>179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6">
      <c r="A25" s="121" t="s">
        <v>87</v>
      </c>
      <c r="B25" s="122" t="s">
        <v>614</v>
      </c>
      <c r="C25" s="123">
        <v>100000</v>
      </c>
      <c r="D25" s="123"/>
      <c r="E25" s="123"/>
      <c r="F25" s="123">
        <v>2900000</v>
      </c>
      <c r="G25" s="123"/>
      <c r="H25" s="123">
        <v>14657274</v>
      </c>
      <c r="I25" s="123">
        <v>23042032</v>
      </c>
      <c r="J25" s="123">
        <f>J18</f>
        <v>1580765</v>
      </c>
      <c r="K25" s="123">
        <f>C25+F25+H25+I25+J25</f>
        <v>42280071</v>
      </c>
      <c r="L25" s="124"/>
      <c r="M25" s="123">
        <f>K25-0.5</f>
        <v>42280070.5</v>
      </c>
    </row>
    <row r="26" spans="1:16">
      <c r="B26" s="83"/>
      <c r="M26" s="176"/>
    </row>
    <row r="27" spans="1:16">
      <c r="B27" s="99"/>
      <c r="K27" s="383" t="s">
        <v>240</v>
      </c>
      <c r="M27" s="176"/>
    </row>
    <row r="28" spans="1:16">
      <c r="K28" s="372" t="s">
        <v>597</v>
      </c>
    </row>
    <row r="29" spans="1:16">
      <c r="M29" s="390"/>
      <c r="P29" s="391"/>
    </row>
  </sheetData>
  <mergeCells count="1">
    <mergeCell ref="B1:M1"/>
  </mergeCells>
  <printOptions horizontalCentered="1"/>
  <pageMargins left="0.19685039370078741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5"/>
  <sheetViews>
    <sheetView workbookViewId="0">
      <selection activeCell="L19" sqref="L19"/>
    </sheetView>
  </sheetViews>
  <sheetFormatPr defaultRowHeight="12.75"/>
  <cols>
    <col min="1" max="1" width="5.28515625" customWidth="1"/>
    <col min="3" max="3" width="31.42578125" customWidth="1"/>
    <col min="4" max="4" width="13" customWidth="1"/>
    <col min="5" max="5" width="11.7109375" customWidth="1"/>
    <col min="6" max="6" width="12.140625" customWidth="1"/>
    <col min="7" max="7" width="11.5703125" customWidth="1"/>
    <col min="8" max="8" width="10.42578125" hidden="1" customWidth="1"/>
    <col min="13" max="13" width="13.42578125" bestFit="1" customWidth="1"/>
  </cols>
  <sheetData>
    <row r="1" spans="1:8">
      <c r="A1" s="83"/>
      <c r="B1" s="83"/>
      <c r="C1" s="83"/>
      <c r="D1" s="83"/>
      <c r="E1" s="83"/>
      <c r="F1" s="83"/>
      <c r="G1" s="83"/>
      <c r="H1" s="83"/>
    </row>
    <row r="2" spans="1:8">
      <c r="A2" s="83"/>
      <c r="B2" s="84" t="s">
        <v>206</v>
      </c>
      <c r="C2" s="84"/>
      <c r="D2" s="84"/>
      <c r="E2" s="84"/>
      <c r="F2" s="84"/>
      <c r="G2" s="84"/>
      <c r="H2" s="84"/>
    </row>
    <row r="3" spans="1:8">
      <c r="A3" s="83"/>
      <c r="B3" s="84" t="s">
        <v>207</v>
      </c>
      <c r="C3" s="84"/>
      <c r="D3" s="84"/>
      <c r="E3" s="84"/>
      <c r="F3" s="84"/>
      <c r="G3" s="84"/>
      <c r="H3" s="84"/>
    </row>
    <row r="4" spans="1:8">
      <c r="A4" s="83"/>
      <c r="B4" s="84"/>
      <c r="C4" s="84"/>
      <c r="D4" s="84"/>
      <c r="E4" s="84"/>
      <c r="F4" s="84"/>
      <c r="G4" s="84" t="s">
        <v>208</v>
      </c>
      <c r="H4" s="84"/>
    </row>
    <row r="5" spans="1:8">
      <c r="A5" s="83"/>
      <c r="B5" s="84"/>
      <c r="C5" s="84"/>
      <c r="D5" s="84"/>
      <c r="E5" s="84"/>
      <c r="F5" s="84"/>
      <c r="G5" s="84"/>
      <c r="H5" s="84"/>
    </row>
    <row r="6" spans="1:8">
      <c r="A6" s="83"/>
      <c r="B6" s="84"/>
      <c r="C6" s="84"/>
      <c r="D6" s="84"/>
      <c r="E6" s="84"/>
      <c r="F6" s="84"/>
      <c r="G6" s="84" t="s">
        <v>209</v>
      </c>
      <c r="H6" s="84"/>
    </row>
    <row r="7" spans="1:8">
      <c r="A7" s="85" t="s">
        <v>210</v>
      </c>
      <c r="B7" s="86"/>
      <c r="C7" s="86"/>
      <c r="D7" s="86"/>
      <c r="E7" s="86"/>
      <c r="F7" s="86"/>
      <c r="G7" s="86"/>
      <c r="H7" s="87"/>
    </row>
    <row r="8" spans="1:8" ht="16.5" customHeight="1">
      <c r="A8" s="88"/>
      <c r="B8" s="85" t="s">
        <v>211</v>
      </c>
      <c r="C8" s="86"/>
      <c r="D8" s="89" t="s">
        <v>212</v>
      </c>
      <c r="E8" s="89" t="s">
        <v>213</v>
      </c>
      <c r="F8" s="385" t="s">
        <v>615</v>
      </c>
      <c r="G8" s="385" t="s">
        <v>601</v>
      </c>
      <c r="H8" s="90" t="s">
        <v>214</v>
      </c>
    </row>
    <row r="9" spans="1:8">
      <c r="A9" s="91">
        <v>1</v>
      </c>
      <c r="B9" s="85" t="s">
        <v>215</v>
      </c>
      <c r="C9" s="92"/>
      <c r="D9" s="93">
        <v>70</v>
      </c>
      <c r="E9" s="93">
        <v>11100</v>
      </c>
      <c r="F9" s="93"/>
      <c r="G9" s="94"/>
      <c r="H9" s="94">
        <f>H10+H11+H12</f>
        <v>17348</v>
      </c>
    </row>
    <row r="10" spans="1:8">
      <c r="A10" s="88" t="s">
        <v>216</v>
      </c>
      <c r="B10" s="95" t="s">
        <v>217</v>
      </c>
      <c r="C10" s="92"/>
      <c r="D10" s="96" t="s">
        <v>218</v>
      </c>
      <c r="E10" s="93">
        <v>11101</v>
      </c>
      <c r="F10" s="177">
        <v>28897</v>
      </c>
      <c r="G10" s="97">
        <v>35446</v>
      </c>
      <c r="H10" s="97">
        <v>17348</v>
      </c>
    </row>
    <row r="11" spans="1:8">
      <c r="A11" s="88" t="s">
        <v>219</v>
      </c>
      <c r="B11" s="95" t="s">
        <v>220</v>
      </c>
      <c r="C11" s="92"/>
      <c r="D11" s="93">
        <v>704</v>
      </c>
      <c r="E11" s="93">
        <v>11102</v>
      </c>
      <c r="F11" s="93"/>
      <c r="G11" s="97"/>
      <c r="H11" s="97"/>
    </row>
    <row r="12" spans="1:8">
      <c r="A12" s="88" t="s">
        <v>221</v>
      </c>
      <c r="B12" s="95" t="s">
        <v>222</v>
      </c>
      <c r="C12" s="92"/>
      <c r="D12" s="93">
        <v>705</v>
      </c>
      <c r="E12" s="93">
        <v>11103</v>
      </c>
      <c r="F12" s="93"/>
      <c r="G12" s="97"/>
      <c r="H12" s="97"/>
    </row>
    <row r="13" spans="1:8">
      <c r="A13" s="91">
        <v>2</v>
      </c>
      <c r="B13" s="85" t="s">
        <v>223</v>
      </c>
      <c r="C13" s="92"/>
      <c r="D13" s="93">
        <v>708</v>
      </c>
      <c r="E13" s="93">
        <v>11104</v>
      </c>
      <c r="F13" s="93"/>
      <c r="G13" s="94"/>
      <c r="H13" s="94">
        <f>H14+H15+H16</f>
        <v>0</v>
      </c>
    </row>
    <row r="14" spans="1:8">
      <c r="A14" s="88" t="s">
        <v>216</v>
      </c>
      <c r="B14" s="95" t="s">
        <v>224</v>
      </c>
      <c r="C14" s="92"/>
      <c r="D14" s="93">
        <v>7081</v>
      </c>
      <c r="E14" s="93">
        <v>111041</v>
      </c>
      <c r="F14" s="93"/>
      <c r="G14" s="97"/>
      <c r="H14" s="97"/>
    </row>
    <row r="15" spans="1:8">
      <c r="A15" s="88" t="s">
        <v>225</v>
      </c>
      <c r="B15" s="95" t="s">
        <v>226</v>
      </c>
      <c r="C15" s="92"/>
      <c r="D15" s="93">
        <v>7082</v>
      </c>
      <c r="E15" s="93">
        <v>111042</v>
      </c>
      <c r="F15" s="93"/>
      <c r="G15" s="97"/>
      <c r="H15" s="97"/>
    </row>
    <row r="16" spans="1:8">
      <c r="A16" s="88" t="s">
        <v>227</v>
      </c>
      <c r="B16" s="95" t="s">
        <v>228</v>
      </c>
      <c r="C16" s="92"/>
      <c r="D16" s="93">
        <v>7083</v>
      </c>
      <c r="E16" s="93">
        <v>111043</v>
      </c>
      <c r="F16" s="93"/>
      <c r="G16" s="97"/>
      <c r="H16" s="97"/>
    </row>
    <row r="17" spans="1:8">
      <c r="A17" s="91">
        <v>3</v>
      </c>
      <c r="B17" s="85" t="s">
        <v>229</v>
      </c>
      <c r="C17" s="92"/>
      <c r="D17" s="93">
        <v>71</v>
      </c>
      <c r="E17" s="93">
        <v>11201</v>
      </c>
      <c r="F17" s="93"/>
      <c r="G17" s="97"/>
      <c r="H17" s="97">
        <v>0</v>
      </c>
    </row>
    <row r="18" spans="1:8">
      <c r="A18" s="88"/>
      <c r="B18" s="95" t="s">
        <v>230</v>
      </c>
      <c r="C18" s="92"/>
      <c r="D18" s="93"/>
      <c r="E18" s="93"/>
      <c r="F18" s="93"/>
      <c r="G18" s="97"/>
      <c r="H18" s="97"/>
    </row>
    <row r="19" spans="1:8">
      <c r="A19" s="88"/>
      <c r="B19" s="95" t="s">
        <v>231</v>
      </c>
      <c r="C19" s="92"/>
      <c r="D19" s="93"/>
      <c r="E19" s="93">
        <v>112011</v>
      </c>
      <c r="F19" s="93"/>
      <c r="G19" s="97"/>
      <c r="H19" s="97">
        <v>0</v>
      </c>
    </row>
    <row r="20" spans="1:8">
      <c r="A20" s="88"/>
      <c r="B20" s="95" t="s">
        <v>232</v>
      </c>
      <c r="C20" s="92"/>
      <c r="D20" s="93"/>
      <c r="E20" s="93">
        <v>112012</v>
      </c>
      <c r="F20" s="93"/>
      <c r="G20" s="97"/>
      <c r="H20" s="97">
        <v>0</v>
      </c>
    </row>
    <row r="21" spans="1:8">
      <c r="A21" s="91">
        <v>4</v>
      </c>
      <c r="B21" s="85" t="s">
        <v>233</v>
      </c>
      <c r="C21" s="92"/>
      <c r="D21" s="93">
        <v>72</v>
      </c>
      <c r="E21" s="93">
        <v>11300</v>
      </c>
      <c r="F21" s="93"/>
      <c r="G21" s="94"/>
      <c r="H21" s="94">
        <f>H22</f>
        <v>40401</v>
      </c>
    </row>
    <row r="22" spans="1:8">
      <c r="A22" s="88"/>
      <c r="B22" s="95" t="s">
        <v>234</v>
      </c>
      <c r="C22" s="92"/>
      <c r="D22" s="93"/>
      <c r="E22" s="93">
        <v>11301</v>
      </c>
      <c r="F22" s="93"/>
      <c r="G22" s="97"/>
      <c r="H22" s="97">
        <v>40401</v>
      </c>
    </row>
    <row r="23" spans="1:8">
      <c r="A23" s="91">
        <v>5</v>
      </c>
      <c r="B23" s="85" t="s">
        <v>235</v>
      </c>
      <c r="C23" s="92"/>
      <c r="D23" s="93">
        <v>73</v>
      </c>
      <c r="E23" s="93">
        <v>11400</v>
      </c>
      <c r="F23" s="93"/>
      <c r="G23" s="97"/>
      <c r="H23" s="97">
        <v>0</v>
      </c>
    </row>
    <row r="24" spans="1:8">
      <c r="A24" s="91">
        <v>6</v>
      </c>
      <c r="B24" s="85" t="s">
        <v>236</v>
      </c>
      <c r="C24" s="92"/>
      <c r="D24" s="93">
        <v>75</v>
      </c>
      <c r="E24" s="93">
        <v>11500</v>
      </c>
      <c r="F24" s="111"/>
      <c r="G24" s="97"/>
      <c r="H24" s="97">
        <v>0</v>
      </c>
    </row>
    <row r="25" spans="1:8">
      <c r="A25" s="91">
        <v>7</v>
      </c>
      <c r="B25" s="85" t="s">
        <v>237</v>
      </c>
      <c r="C25" s="92"/>
      <c r="D25" s="93">
        <v>77</v>
      </c>
      <c r="E25" s="93">
        <v>11600</v>
      </c>
      <c r="F25" s="93"/>
      <c r="G25" s="94"/>
      <c r="H25" s="94"/>
    </row>
    <row r="26" spans="1:8">
      <c r="A26" s="91" t="s">
        <v>238</v>
      </c>
      <c r="B26" s="85" t="s">
        <v>239</v>
      </c>
      <c r="C26" s="92"/>
      <c r="D26" s="93"/>
      <c r="E26" s="93">
        <v>11800</v>
      </c>
      <c r="F26" s="178">
        <f>SUM(F10:F25)</f>
        <v>28897</v>
      </c>
      <c r="G26" s="98">
        <f>SUM(G10:G25)</f>
        <v>35446</v>
      </c>
      <c r="H26" s="98">
        <f>H9+H13+H21+H25</f>
        <v>57749</v>
      </c>
    </row>
    <row r="27" spans="1:8">
      <c r="A27" s="83"/>
      <c r="B27" s="83"/>
      <c r="C27" s="83"/>
      <c r="D27" s="83"/>
      <c r="E27" s="83"/>
      <c r="F27" s="83"/>
      <c r="G27" s="83"/>
      <c r="H27" s="83"/>
    </row>
    <row r="28" spans="1:8">
      <c r="A28" s="83"/>
      <c r="B28" s="83"/>
      <c r="C28" s="83"/>
      <c r="D28" s="83"/>
      <c r="E28" s="83"/>
      <c r="F28" s="83"/>
      <c r="G28" s="83"/>
      <c r="H28" s="83"/>
    </row>
    <row r="29" spans="1:8">
      <c r="A29" s="83"/>
      <c r="B29" s="83"/>
      <c r="C29" s="83"/>
      <c r="D29" s="83"/>
      <c r="E29" s="83"/>
      <c r="F29" s="83" t="s">
        <v>240</v>
      </c>
      <c r="G29" s="83"/>
      <c r="H29" s="83"/>
    </row>
    <row r="30" spans="1:8">
      <c r="A30" s="83"/>
      <c r="B30" s="83"/>
      <c r="C30" s="83"/>
      <c r="D30" s="83"/>
      <c r="E30" s="83"/>
      <c r="F30" s="372" t="s">
        <v>597</v>
      </c>
      <c r="H30" s="83"/>
    </row>
    <row r="31" spans="1:8">
      <c r="A31" s="83"/>
      <c r="B31" s="83"/>
      <c r="C31" s="83"/>
      <c r="D31" s="83"/>
      <c r="E31" s="83"/>
      <c r="F31" s="83"/>
      <c r="H31" s="83"/>
    </row>
    <row r="32" spans="1:8">
      <c r="A32" s="83"/>
      <c r="B32" s="83"/>
      <c r="C32" s="83"/>
      <c r="D32" s="83"/>
      <c r="E32" s="83"/>
      <c r="F32" s="83"/>
      <c r="G32" s="83"/>
      <c r="H32" s="83"/>
    </row>
    <row r="33" spans="1:8">
      <c r="A33" s="83"/>
      <c r="B33" s="83"/>
      <c r="C33" s="83"/>
      <c r="D33" s="83"/>
      <c r="E33" s="83"/>
      <c r="F33" s="83"/>
      <c r="G33" s="83"/>
      <c r="H33" s="83"/>
    </row>
    <row r="34" spans="1:8">
      <c r="A34" s="83"/>
      <c r="B34" s="83"/>
      <c r="C34" s="83"/>
      <c r="D34" s="83"/>
      <c r="E34" s="83"/>
      <c r="F34" s="83"/>
      <c r="G34" s="83"/>
      <c r="H34" s="83"/>
    </row>
    <row r="35" spans="1:8">
      <c r="A35" s="83"/>
      <c r="B35" s="83"/>
      <c r="C35" s="83"/>
      <c r="D35" s="83"/>
      <c r="E35" s="83"/>
      <c r="F35" s="83"/>
      <c r="G35" s="83"/>
      <c r="H35" s="83"/>
    </row>
    <row r="36" spans="1:8">
      <c r="A36" s="83"/>
      <c r="B36" s="83"/>
      <c r="C36" s="83"/>
      <c r="D36" s="83"/>
      <c r="E36" s="83"/>
      <c r="F36" s="83"/>
      <c r="G36" s="83"/>
      <c r="H36" s="83"/>
    </row>
    <row r="37" spans="1:8">
      <c r="A37" s="83"/>
      <c r="B37" s="83"/>
      <c r="C37" s="83"/>
      <c r="D37" s="83"/>
      <c r="E37" s="83"/>
      <c r="F37" s="83"/>
      <c r="G37" s="83"/>
      <c r="H37" s="83"/>
    </row>
    <row r="38" spans="1:8">
      <c r="A38" s="83"/>
      <c r="B38" s="83"/>
      <c r="C38" s="83"/>
      <c r="D38" s="83"/>
      <c r="E38" s="83"/>
      <c r="F38" s="83"/>
      <c r="G38" s="83"/>
      <c r="H38" s="83"/>
    </row>
    <row r="39" spans="1:8">
      <c r="A39" s="83"/>
      <c r="B39" s="83"/>
      <c r="C39" s="83"/>
      <c r="D39" s="83"/>
      <c r="E39" s="83"/>
      <c r="F39" s="83"/>
      <c r="G39" s="83"/>
      <c r="H39" s="83"/>
    </row>
    <row r="40" spans="1:8">
      <c r="A40" s="83"/>
      <c r="B40" s="83"/>
      <c r="C40" s="83"/>
      <c r="D40" s="83"/>
      <c r="E40" s="83"/>
      <c r="F40" s="83"/>
      <c r="G40" s="83"/>
      <c r="H40" s="83"/>
    </row>
    <row r="41" spans="1:8">
      <c r="A41" s="83"/>
      <c r="B41" s="83"/>
      <c r="C41" s="83"/>
      <c r="D41" s="83"/>
      <c r="E41" s="83"/>
      <c r="F41" s="83"/>
      <c r="G41" s="83"/>
      <c r="H41" s="83"/>
    </row>
    <row r="42" spans="1:8">
      <c r="A42" s="83"/>
      <c r="B42" s="83"/>
      <c r="C42" s="83"/>
      <c r="D42" s="83"/>
      <c r="E42" s="83"/>
      <c r="F42" s="83"/>
      <c r="G42" s="83"/>
      <c r="H42" s="83"/>
    </row>
    <row r="43" spans="1:8">
      <c r="A43" s="83"/>
      <c r="B43" s="83"/>
      <c r="C43" s="83"/>
      <c r="D43" s="83"/>
      <c r="E43" s="83"/>
      <c r="F43" s="83"/>
      <c r="G43" s="83"/>
      <c r="H43" s="83"/>
    </row>
    <row r="44" spans="1:8">
      <c r="A44" s="83"/>
      <c r="B44" s="83"/>
      <c r="C44" s="83"/>
      <c r="D44" s="83"/>
      <c r="E44" s="83"/>
      <c r="F44" s="83"/>
      <c r="G44" s="83"/>
      <c r="H44" s="83"/>
    </row>
    <row r="45" spans="1:8">
      <c r="A45" s="83"/>
      <c r="B45" s="83"/>
      <c r="C45" s="83"/>
      <c r="D45" s="83"/>
      <c r="E45" s="83"/>
      <c r="F45" s="83"/>
      <c r="G45" s="83"/>
      <c r="H45" s="83"/>
    </row>
    <row r="46" spans="1:8">
      <c r="A46" s="83"/>
      <c r="B46" s="83"/>
      <c r="C46" s="83"/>
      <c r="D46" s="83"/>
      <c r="E46" s="83"/>
      <c r="F46" s="83"/>
      <c r="G46" s="83"/>
      <c r="H46" s="83"/>
    </row>
    <row r="47" spans="1:8">
      <c r="A47" s="83"/>
      <c r="B47" s="83"/>
      <c r="C47" s="83"/>
      <c r="D47" s="83"/>
      <c r="E47" s="83"/>
      <c r="F47" s="83"/>
      <c r="G47" s="83"/>
      <c r="H47" s="83"/>
    </row>
    <row r="48" spans="1:8">
      <c r="A48" s="83"/>
      <c r="B48" s="83"/>
      <c r="C48" s="83"/>
      <c r="D48" s="83"/>
      <c r="E48" s="83"/>
      <c r="F48" s="83"/>
      <c r="G48" s="83"/>
      <c r="H48" s="83"/>
    </row>
    <row r="49" spans="1:8">
      <c r="A49" s="83"/>
      <c r="B49" s="83"/>
      <c r="C49" s="83"/>
      <c r="D49" s="83"/>
      <c r="E49" s="83"/>
      <c r="F49" s="83"/>
      <c r="G49" s="83"/>
      <c r="H49" s="83"/>
    </row>
    <row r="50" spans="1:8">
      <c r="A50" s="83"/>
      <c r="B50" s="83"/>
      <c r="C50" s="83"/>
      <c r="D50" s="83"/>
      <c r="E50" s="83"/>
      <c r="F50" s="83"/>
      <c r="G50" s="83"/>
      <c r="H50" s="83"/>
    </row>
    <row r="51" spans="1:8">
      <c r="A51" s="83"/>
      <c r="B51" s="83"/>
      <c r="C51" s="83"/>
      <c r="D51" s="83"/>
      <c r="E51" s="83"/>
      <c r="F51" s="83"/>
      <c r="G51" s="83"/>
      <c r="H51" s="83"/>
    </row>
    <row r="52" spans="1:8">
      <c r="A52" s="83"/>
      <c r="B52" s="83"/>
      <c r="C52" s="83"/>
      <c r="D52" s="83"/>
      <c r="E52" s="83"/>
      <c r="F52" s="83"/>
      <c r="G52" s="83"/>
      <c r="H52" s="83"/>
    </row>
    <row r="53" spans="1:8">
      <c r="A53" s="83"/>
      <c r="B53" s="83"/>
      <c r="C53" s="83"/>
      <c r="D53" s="83"/>
      <c r="E53" s="83"/>
      <c r="F53" s="83"/>
      <c r="G53" s="83"/>
      <c r="H53" s="83"/>
    </row>
    <row r="54" spans="1:8">
      <c r="A54" s="83"/>
      <c r="B54" s="83"/>
      <c r="C54" s="83"/>
      <c r="D54" s="83"/>
      <c r="E54" s="83"/>
      <c r="F54" s="83"/>
      <c r="G54" s="83"/>
      <c r="H54" s="83"/>
    </row>
    <row r="55" spans="1:8">
      <c r="A55" s="83"/>
      <c r="B55" s="83"/>
      <c r="C55" s="83"/>
      <c r="D55" s="83"/>
      <c r="E55" s="83"/>
      <c r="F55" s="83"/>
      <c r="G55" s="83"/>
      <c r="H55" s="83"/>
    </row>
    <row r="56" spans="1:8">
      <c r="A56" s="83"/>
      <c r="B56" s="83"/>
      <c r="C56" s="83"/>
      <c r="D56" s="83"/>
      <c r="E56" s="83"/>
      <c r="F56" s="83"/>
      <c r="G56" s="83"/>
      <c r="H56" s="83"/>
    </row>
    <row r="57" spans="1:8">
      <c r="A57" s="83"/>
      <c r="B57" s="83"/>
      <c r="C57" s="83"/>
      <c r="D57" s="83"/>
      <c r="E57" s="83"/>
      <c r="F57" s="83"/>
      <c r="G57" s="83"/>
      <c r="H57" s="83"/>
    </row>
    <row r="58" spans="1:8">
      <c r="A58" s="83"/>
      <c r="B58" s="83"/>
      <c r="C58" s="83"/>
      <c r="D58" s="83"/>
      <c r="E58" s="83"/>
      <c r="F58" s="83"/>
      <c r="G58" s="83"/>
      <c r="H58" s="83"/>
    </row>
    <row r="59" spans="1:8">
      <c r="A59" s="83"/>
      <c r="B59" s="83"/>
      <c r="C59" s="83"/>
      <c r="D59" s="83"/>
      <c r="E59" s="83"/>
      <c r="F59" s="83"/>
      <c r="G59" s="83"/>
      <c r="H59" s="83"/>
    </row>
    <row r="60" spans="1:8">
      <c r="A60" s="83"/>
      <c r="B60" s="83"/>
      <c r="C60" s="83"/>
      <c r="D60" s="83"/>
      <c r="E60" s="83"/>
      <c r="F60" s="83"/>
      <c r="G60" s="83"/>
      <c r="H60" s="83"/>
    </row>
    <row r="61" spans="1:8">
      <c r="A61" s="83"/>
      <c r="B61" s="84" t="s">
        <v>206</v>
      </c>
      <c r="C61" s="84"/>
      <c r="D61" s="84"/>
      <c r="E61" s="84"/>
      <c r="F61" s="84"/>
      <c r="G61" s="84"/>
      <c r="H61" s="83"/>
    </row>
    <row r="62" spans="1:8">
      <c r="A62" s="83"/>
      <c r="B62" s="84" t="s">
        <v>207</v>
      </c>
      <c r="C62" s="84"/>
      <c r="D62" s="84"/>
      <c r="E62" s="84"/>
      <c r="F62" s="84"/>
      <c r="G62" s="84"/>
      <c r="H62" s="83"/>
    </row>
    <row r="63" spans="1:8">
      <c r="A63" s="83"/>
      <c r="B63" s="84"/>
      <c r="C63" s="84"/>
      <c r="D63" s="84"/>
      <c r="E63" s="84"/>
      <c r="F63" s="84"/>
      <c r="G63" s="84" t="s">
        <v>241</v>
      </c>
      <c r="H63" s="83"/>
    </row>
    <row r="64" spans="1:8">
      <c r="A64" s="83"/>
      <c r="B64" s="84"/>
      <c r="C64" s="84"/>
      <c r="D64" s="84"/>
      <c r="E64" s="84"/>
      <c r="F64" s="84"/>
      <c r="G64" s="84" t="s">
        <v>209</v>
      </c>
      <c r="H64" s="83"/>
    </row>
    <row r="65" spans="1:8">
      <c r="A65" s="85" t="s">
        <v>242</v>
      </c>
      <c r="B65" s="86"/>
      <c r="C65" s="92"/>
      <c r="D65" s="92"/>
      <c r="E65" s="92"/>
      <c r="F65" s="92"/>
      <c r="G65" s="92"/>
      <c r="H65" s="100"/>
    </row>
    <row r="66" spans="1:8">
      <c r="A66" s="88"/>
      <c r="B66" s="85" t="s">
        <v>243</v>
      </c>
      <c r="C66" s="86"/>
      <c r="D66" s="89" t="s">
        <v>212</v>
      </c>
      <c r="E66" s="89" t="s">
        <v>213</v>
      </c>
      <c r="F66" s="385" t="s">
        <v>615</v>
      </c>
      <c r="G66" s="385" t="s">
        <v>601</v>
      </c>
      <c r="H66" s="90" t="s">
        <v>214</v>
      </c>
    </row>
    <row r="67" spans="1:8">
      <c r="A67" s="91">
        <v>1</v>
      </c>
      <c r="B67" s="85" t="s">
        <v>244</v>
      </c>
      <c r="C67" s="92"/>
      <c r="D67" s="93">
        <v>60</v>
      </c>
      <c r="E67" s="93">
        <v>12100</v>
      </c>
      <c r="F67" s="179">
        <f>F68</f>
        <v>457</v>
      </c>
      <c r="G67" s="94">
        <f>G68+G69</f>
        <v>234</v>
      </c>
      <c r="H67" s="94">
        <f>H68+H69+H70+H71+H72</f>
        <v>272</v>
      </c>
    </row>
    <row r="68" spans="1:8">
      <c r="A68" s="88" t="s">
        <v>245</v>
      </c>
      <c r="B68" s="95" t="s">
        <v>246</v>
      </c>
      <c r="C68" s="92"/>
      <c r="D68" s="101" t="s">
        <v>247</v>
      </c>
      <c r="E68" s="93">
        <v>12101</v>
      </c>
      <c r="F68" s="180">
        <v>457</v>
      </c>
      <c r="G68" s="97">
        <v>234</v>
      </c>
      <c r="H68" s="97">
        <v>272</v>
      </c>
    </row>
    <row r="69" spans="1:8">
      <c r="A69" s="88" t="s">
        <v>219</v>
      </c>
      <c r="B69" s="95" t="s">
        <v>248</v>
      </c>
      <c r="C69" s="92"/>
      <c r="D69" s="93"/>
      <c r="E69" s="93">
        <v>12102</v>
      </c>
      <c r="F69" s="93"/>
      <c r="G69" s="97"/>
      <c r="H69" s="97">
        <v>0</v>
      </c>
    </row>
    <row r="70" spans="1:8">
      <c r="A70" s="88" t="s">
        <v>221</v>
      </c>
      <c r="B70" s="95" t="s">
        <v>249</v>
      </c>
      <c r="C70" s="92"/>
      <c r="D70" s="93" t="s">
        <v>250</v>
      </c>
      <c r="E70" s="93">
        <v>12103</v>
      </c>
      <c r="F70" s="93"/>
      <c r="G70" s="97"/>
      <c r="H70" s="97">
        <v>0</v>
      </c>
    </row>
    <row r="71" spans="1:8">
      <c r="A71" s="88" t="s">
        <v>251</v>
      </c>
      <c r="B71" s="95" t="s">
        <v>252</v>
      </c>
      <c r="C71" s="92"/>
      <c r="D71" s="93"/>
      <c r="E71" s="93">
        <v>12104</v>
      </c>
      <c r="F71" s="93"/>
      <c r="G71" s="97"/>
      <c r="H71" s="97">
        <v>0</v>
      </c>
    </row>
    <row r="72" spans="1:8">
      <c r="A72" s="88" t="s">
        <v>253</v>
      </c>
      <c r="B72" s="95" t="s">
        <v>254</v>
      </c>
      <c r="C72" s="92"/>
      <c r="D72" s="93" t="s">
        <v>255</v>
      </c>
      <c r="E72" s="93">
        <v>12105</v>
      </c>
      <c r="F72" s="93"/>
      <c r="G72" s="97"/>
      <c r="H72" s="97">
        <v>0</v>
      </c>
    </row>
    <row r="73" spans="1:8">
      <c r="A73" s="91">
        <v>2</v>
      </c>
      <c r="B73" s="85" t="s">
        <v>256</v>
      </c>
      <c r="C73" s="92"/>
      <c r="D73" s="93">
        <v>64</v>
      </c>
      <c r="E73" s="93">
        <v>12200</v>
      </c>
      <c r="F73" s="181">
        <f>F74+F75</f>
        <v>5284</v>
      </c>
      <c r="G73" s="94">
        <f>G74+G75</f>
        <v>5652</v>
      </c>
      <c r="H73" s="94">
        <f>H74+H75</f>
        <v>3272</v>
      </c>
    </row>
    <row r="74" spans="1:8">
      <c r="A74" s="88" t="s">
        <v>257</v>
      </c>
      <c r="B74" s="95" t="s">
        <v>258</v>
      </c>
      <c r="C74" s="92"/>
      <c r="D74" s="93">
        <v>641</v>
      </c>
      <c r="E74" s="93">
        <v>12201</v>
      </c>
      <c r="F74" s="111">
        <v>4528</v>
      </c>
      <c r="G74" s="97">
        <v>4844</v>
      </c>
      <c r="H74" s="97">
        <v>2804</v>
      </c>
    </row>
    <row r="75" spans="1:8">
      <c r="A75" s="88" t="s">
        <v>259</v>
      </c>
      <c r="B75" s="95" t="s">
        <v>260</v>
      </c>
      <c r="C75" s="92"/>
      <c r="D75" s="93">
        <v>644</v>
      </c>
      <c r="E75" s="93">
        <v>12202</v>
      </c>
      <c r="F75" s="111">
        <v>756</v>
      </c>
      <c r="G75" s="97">
        <v>808</v>
      </c>
      <c r="H75" s="97">
        <v>468</v>
      </c>
    </row>
    <row r="76" spans="1:8">
      <c r="A76" s="91">
        <v>3</v>
      </c>
      <c r="B76" s="85" t="s">
        <v>261</v>
      </c>
      <c r="C76" s="92"/>
      <c r="D76" s="93">
        <v>68</v>
      </c>
      <c r="E76" s="93">
        <v>12300</v>
      </c>
      <c r="F76" s="114">
        <v>1183</v>
      </c>
      <c r="G76" s="94">
        <v>3536</v>
      </c>
      <c r="H76" s="94">
        <v>5185</v>
      </c>
    </row>
    <row r="77" spans="1:8">
      <c r="A77" s="91">
        <v>4</v>
      </c>
      <c r="B77" s="85" t="s">
        <v>262</v>
      </c>
      <c r="C77" s="92"/>
      <c r="D77" s="93">
        <v>61</v>
      </c>
      <c r="E77" s="93">
        <v>12400</v>
      </c>
      <c r="F77" s="181">
        <f>F80+F81+F82+F84+F85+F86+F87+F88+F89+F92</f>
        <v>19217</v>
      </c>
      <c r="G77" s="94">
        <v>13387</v>
      </c>
      <c r="H77" s="94">
        <f>H78+H79+H80+H81+H82+H83+H84+H85+H86+H87+H88+H89+H90+H91+H92+H97</f>
        <v>39543</v>
      </c>
    </row>
    <row r="78" spans="1:8">
      <c r="A78" s="88" t="s">
        <v>216</v>
      </c>
      <c r="B78" s="95" t="s">
        <v>263</v>
      </c>
      <c r="C78" s="92"/>
      <c r="D78" s="93"/>
      <c r="E78" s="93">
        <v>12401</v>
      </c>
      <c r="F78" s="93"/>
      <c r="G78" s="97"/>
      <c r="H78" s="97">
        <v>0</v>
      </c>
    </row>
    <row r="79" spans="1:8">
      <c r="A79" s="88" t="s">
        <v>225</v>
      </c>
      <c r="B79" s="95" t="s">
        <v>264</v>
      </c>
      <c r="C79" s="92"/>
      <c r="D79" s="93">
        <v>611</v>
      </c>
      <c r="E79" s="93">
        <v>12402</v>
      </c>
      <c r="F79" s="88"/>
      <c r="G79" s="97"/>
      <c r="H79" s="97">
        <v>38597</v>
      </c>
    </row>
    <row r="80" spans="1:8">
      <c r="A80" s="88" t="s">
        <v>227</v>
      </c>
      <c r="B80" s="95" t="s">
        <v>265</v>
      </c>
      <c r="C80" s="92"/>
      <c r="D80" s="93">
        <v>613</v>
      </c>
      <c r="E80" s="93">
        <v>12403</v>
      </c>
      <c r="F80" s="392">
        <v>880</v>
      </c>
      <c r="G80" s="97">
        <v>1660</v>
      </c>
      <c r="H80" s="102">
        <v>12</v>
      </c>
    </row>
    <row r="81" spans="1:13">
      <c r="A81" s="88" t="s">
        <v>266</v>
      </c>
      <c r="B81" s="95" t="s">
        <v>267</v>
      </c>
      <c r="C81" s="92"/>
      <c r="D81" s="93">
        <v>615</v>
      </c>
      <c r="E81" s="93">
        <v>12404</v>
      </c>
      <c r="F81" s="375">
        <v>1887</v>
      </c>
      <c r="G81" s="111">
        <v>1392</v>
      </c>
      <c r="H81" s="102">
        <v>0</v>
      </c>
    </row>
    <row r="82" spans="1:13">
      <c r="A82" s="88" t="s">
        <v>268</v>
      </c>
      <c r="B82" s="95" t="s">
        <v>269</v>
      </c>
      <c r="C82" s="92"/>
      <c r="D82" s="93">
        <v>616</v>
      </c>
      <c r="E82" s="93">
        <v>12405</v>
      </c>
      <c r="F82" s="375">
        <v>16</v>
      </c>
      <c r="G82" s="97">
        <v>16</v>
      </c>
      <c r="H82" s="102">
        <v>37</v>
      </c>
    </row>
    <row r="83" spans="1:13">
      <c r="A83" s="88" t="s">
        <v>270</v>
      </c>
      <c r="B83" s="95" t="s">
        <v>271</v>
      </c>
      <c r="C83" s="92"/>
      <c r="D83" s="93">
        <v>617</v>
      </c>
      <c r="E83" s="93">
        <v>12406</v>
      </c>
      <c r="F83" s="88"/>
      <c r="G83" s="102"/>
      <c r="H83" s="102">
        <v>0</v>
      </c>
    </row>
    <row r="84" spans="1:13">
      <c r="A84" s="88" t="s">
        <v>272</v>
      </c>
      <c r="B84" s="95" t="s">
        <v>273</v>
      </c>
      <c r="C84" s="92"/>
      <c r="D84" s="93">
        <v>618</v>
      </c>
      <c r="E84" s="93">
        <v>12407</v>
      </c>
      <c r="F84" s="375">
        <v>15606</v>
      </c>
      <c r="G84" s="97">
        <v>9696</v>
      </c>
      <c r="H84" s="97">
        <v>328</v>
      </c>
    </row>
    <row r="85" spans="1:13">
      <c r="A85" s="88" t="s">
        <v>274</v>
      </c>
      <c r="B85" s="95" t="s">
        <v>275</v>
      </c>
      <c r="C85" s="92"/>
      <c r="D85" s="93">
        <v>623</v>
      </c>
      <c r="E85" s="93">
        <v>12408</v>
      </c>
      <c r="F85" s="88">
        <v>84</v>
      </c>
      <c r="G85" s="97">
        <v>84</v>
      </c>
      <c r="H85" s="97">
        <v>503</v>
      </c>
    </row>
    <row r="86" spans="1:13">
      <c r="A86" s="88" t="s">
        <v>276</v>
      </c>
      <c r="B86" s="95" t="s">
        <v>277</v>
      </c>
      <c r="C86" s="92"/>
      <c r="D86" s="93">
        <v>624</v>
      </c>
      <c r="E86" s="93">
        <v>12409</v>
      </c>
      <c r="F86" s="88"/>
      <c r="G86" s="102"/>
      <c r="H86" s="102"/>
    </row>
    <row r="87" spans="1:13">
      <c r="A87" s="88" t="s">
        <v>278</v>
      </c>
      <c r="B87" s="95" t="s">
        <v>279</v>
      </c>
      <c r="C87" s="92"/>
      <c r="D87" s="93">
        <v>625</v>
      </c>
      <c r="E87" s="93">
        <v>12410</v>
      </c>
      <c r="F87" s="88">
        <v>652</v>
      </c>
      <c r="G87" s="97">
        <v>401</v>
      </c>
      <c r="H87" s="97"/>
    </row>
    <row r="88" spans="1:13">
      <c r="A88" s="88" t="s">
        <v>280</v>
      </c>
      <c r="B88" s="95" t="s">
        <v>281</v>
      </c>
      <c r="C88" s="92"/>
      <c r="D88" s="93">
        <v>626</v>
      </c>
      <c r="E88" s="93">
        <v>12411</v>
      </c>
      <c r="F88" s="88">
        <v>43</v>
      </c>
      <c r="G88" s="97">
        <v>29</v>
      </c>
      <c r="H88" s="97">
        <v>38</v>
      </c>
    </row>
    <row r="89" spans="1:13">
      <c r="A89" s="88" t="s">
        <v>282</v>
      </c>
      <c r="B89" s="95" t="s">
        <v>283</v>
      </c>
      <c r="C89" s="92"/>
      <c r="D89" s="93">
        <v>627</v>
      </c>
      <c r="E89" s="93">
        <v>12412</v>
      </c>
      <c r="F89" s="88"/>
      <c r="G89" s="102"/>
      <c r="H89" s="102"/>
    </row>
    <row r="90" spans="1:13">
      <c r="A90" s="88"/>
      <c r="B90" s="95" t="s">
        <v>284</v>
      </c>
      <c r="C90" s="92"/>
      <c r="D90" s="93">
        <v>6271</v>
      </c>
      <c r="E90" s="93">
        <v>124121</v>
      </c>
      <c r="F90" s="88"/>
      <c r="G90" s="97"/>
      <c r="H90" s="97"/>
      <c r="M90" s="184"/>
    </row>
    <row r="91" spans="1:13">
      <c r="A91" s="88"/>
      <c r="B91" s="95" t="s">
        <v>285</v>
      </c>
      <c r="C91" s="92"/>
      <c r="D91" s="93">
        <v>6272</v>
      </c>
      <c r="E91" s="93">
        <v>124122</v>
      </c>
      <c r="F91" s="88"/>
      <c r="G91" s="102"/>
      <c r="H91" s="102"/>
      <c r="M91" s="214"/>
    </row>
    <row r="92" spans="1:13">
      <c r="A92" s="88" t="s">
        <v>286</v>
      </c>
      <c r="B92" s="95" t="s">
        <v>287</v>
      </c>
      <c r="C92" s="92"/>
      <c r="D92" s="93">
        <v>628</v>
      </c>
      <c r="E92" s="93">
        <v>12413</v>
      </c>
      <c r="F92" s="88">
        <v>49</v>
      </c>
      <c r="G92" s="97">
        <v>109</v>
      </c>
      <c r="H92" s="97">
        <v>26</v>
      </c>
      <c r="M92" s="214"/>
    </row>
    <row r="93" spans="1:13">
      <c r="A93" s="91">
        <v>5</v>
      </c>
      <c r="B93" s="85" t="s">
        <v>288</v>
      </c>
      <c r="C93" s="92"/>
      <c r="D93" s="93">
        <v>63</v>
      </c>
      <c r="E93" s="93">
        <v>12500</v>
      </c>
      <c r="F93" s="376">
        <f>F94+F95+F96+F97</f>
        <v>781</v>
      </c>
      <c r="G93" s="393">
        <f>G94+G95+G96+G97</f>
        <v>344</v>
      </c>
      <c r="H93" s="102"/>
      <c r="M93" s="182"/>
    </row>
    <row r="94" spans="1:13">
      <c r="A94" s="88" t="s">
        <v>216</v>
      </c>
      <c r="B94" s="95" t="s">
        <v>289</v>
      </c>
      <c r="C94" s="92"/>
      <c r="D94" s="93">
        <v>632</v>
      </c>
      <c r="E94" s="93">
        <v>12501</v>
      </c>
      <c r="F94" s="88"/>
      <c r="G94" s="102">
        <v>2</v>
      </c>
      <c r="H94" s="102">
        <v>0</v>
      </c>
    </row>
    <row r="95" spans="1:13">
      <c r="A95" s="88" t="s">
        <v>225</v>
      </c>
      <c r="B95" s="95" t="s">
        <v>290</v>
      </c>
      <c r="C95" s="92"/>
      <c r="D95" s="93">
        <v>633</v>
      </c>
      <c r="E95" s="93">
        <v>12502</v>
      </c>
      <c r="F95" s="88"/>
      <c r="G95" s="102"/>
      <c r="H95" s="102">
        <v>0</v>
      </c>
    </row>
    <row r="96" spans="1:13">
      <c r="A96" s="88" t="s">
        <v>227</v>
      </c>
      <c r="B96" s="95" t="s">
        <v>291</v>
      </c>
      <c r="C96" s="92"/>
      <c r="D96" s="93">
        <v>634</v>
      </c>
      <c r="E96" s="93">
        <v>12503</v>
      </c>
      <c r="F96" s="88">
        <v>223</v>
      </c>
      <c r="G96" s="102">
        <v>223</v>
      </c>
      <c r="H96" s="102">
        <v>0</v>
      </c>
    </row>
    <row r="97" spans="1:8">
      <c r="A97" s="88" t="s">
        <v>266</v>
      </c>
      <c r="B97" s="95" t="s">
        <v>292</v>
      </c>
      <c r="C97" s="92"/>
      <c r="D97" s="93" t="s">
        <v>293</v>
      </c>
      <c r="E97" s="93">
        <v>12504</v>
      </c>
      <c r="F97" s="88">
        <v>558</v>
      </c>
      <c r="G97" s="102">
        <v>119</v>
      </c>
      <c r="H97" s="102">
        <v>2</v>
      </c>
    </row>
    <row r="98" spans="1:8">
      <c r="A98" s="88" t="s">
        <v>294</v>
      </c>
      <c r="B98" s="95" t="s">
        <v>295</v>
      </c>
      <c r="C98" s="92"/>
      <c r="D98" s="93"/>
      <c r="E98" s="93">
        <v>12600</v>
      </c>
      <c r="F98" s="377">
        <f>F67+F73+F76+F77+F93</f>
        <v>26922</v>
      </c>
      <c r="G98" s="94">
        <f>G67+G73+G77+G93</f>
        <v>19617</v>
      </c>
      <c r="H98" s="94">
        <f>H67+H73+H76+H77</f>
        <v>48272</v>
      </c>
    </row>
    <row r="99" spans="1:8">
      <c r="A99" s="88"/>
      <c r="B99" s="85" t="s">
        <v>296</v>
      </c>
      <c r="C99" s="86"/>
      <c r="D99" s="103"/>
      <c r="E99" s="103"/>
      <c r="F99" s="103" t="s">
        <v>615</v>
      </c>
      <c r="G99" s="103" t="s">
        <v>601</v>
      </c>
      <c r="H99" s="103" t="s">
        <v>214</v>
      </c>
    </row>
    <row r="100" spans="1:8">
      <c r="A100" s="88">
        <v>1</v>
      </c>
      <c r="B100" s="95" t="s">
        <v>297</v>
      </c>
      <c r="C100" s="92"/>
      <c r="D100" s="93"/>
      <c r="E100" s="93">
        <v>14000</v>
      </c>
      <c r="F100" s="93">
        <v>6</v>
      </c>
      <c r="G100" s="94">
        <v>9</v>
      </c>
      <c r="H100" s="94">
        <v>8</v>
      </c>
    </row>
    <row r="101" spans="1:8">
      <c r="A101" s="88">
        <v>2</v>
      </c>
      <c r="B101" s="95" t="s">
        <v>298</v>
      </c>
      <c r="C101" s="92"/>
      <c r="D101" s="93"/>
      <c r="E101" s="93">
        <v>15000</v>
      </c>
      <c r="F101" s="93"/>
      <c r="G101" s="102"/>
      <c r="H101" s="102">
        <v>0</v>
      </c>
    </row>
    <row r="102" spans="1:8">
      <c r="A102" s="88" t="s">
        <v>216</v>
      </c>
      <c r="B102" s="95" t="s">
        <v>299</v>
      </c>
      <c r="C102" s="92"/>
      <c r="D102" s="93"/>
      <c r="E102" s="93">
        <v>15001</v>
      </c>
      <c r="F102" s="93">
        <f>F103</f>
        <v>243</v>
      </c>
      <c r="G102" s="97">
        <v>224</v>
      </c>
      <c r="H102" s="102">
        <v>0</v>
      </c>
    </row>
    <row r="103" spans="1:8">
      <c r="A103" s="88"/>
      <c r="B103" s="95" t="s">
        <v>300</v>
      </c>
      <c r="C103" s="92"/>
      <c r="D103" s="93"/>
      <c r="E103" s="93">
        <v>150011</v>
      </c>
      <c r="F103" s="93">
        <v>243</v>
      </c>
      <c r="G103" s="97">
        <v>224</v>
      </c>
      <c r="H103" s="102">
        <v>0</v>
      </c>
    </row>
    <row r="104" spans="1:8">
      <c r="A104" s="88" t="s">
        <v>225</v>
      </c>
      <c r="B104" s="95" t="s">
        <v>301</v>
      </c>
      <c r="C104" s="92"/>
      <c r="D104" s="93"/>
      <c r="E104" s="93">
        <v>15002</v>
      </c>
      <c r="F104" s="93">
        <v>0</v>
      </c>
      <c r="G104" s="102">
        <v>0</v>
      </c>
      <c r="H104" s="102">
        <v>0</v>
      </c>
    </row>
    <row r="105" spans="1:8">
      <c r="A105" s="88"/>
      <c r="B105" s="95" t="s">
        <v>302</v>
      </c>
      <c r="C105" s="92"/>
      <c r="D105" s="93"/>
      <c r="E105" s="93">
        <v>150021</v>
      </c>
      <c r="F105" s="93">
        <v>0</v>
      </c>
      <c r="G105" s="102">
        <v>0</v>
      </c>
      <c r="H105" s="102">
        <v>0</v>
      </c>
    </row>
    <row r="106" spans="1:8">
      <c r="A106" s="83"/>
      <c r="B106" s="83"/>
      <c r="C106" s="83"/>
      <c r="D106" s="83"/>
      <c r="E106" s="83"/>
      <c r="F106" s="83"/>
      <c r="G106" s="83"/>
      <c r="H106" s="83"/>
    </row>
    <row r="107" spans="1:8">
      <c r="A107" s="104"/>
      <c r="B107" s="104"/>
      <c r="C107" s="104"/>
      <c r="D107" s="104"/>
      <c r="E107" s="104"/>
      <c r="F107" s="104"/>
      <c r="G107" s="104"/>
      <c r="H107" s="104"/>
    </row>
    <row r="108" spans="1:8">
      <c r="A108" s="104"/>
      <c r="B108" s="104"/>
      <c r="C108" s="104"/>
      <c r="D108" s="104"/>
      <c r="E108" s="84" t="s">
        <v>240</v>
      </c>
      <c r="F108" s="104"/>
      <c r="G108" s="104"/>
      <c r="H108" s="104"/>
    </row>
    <row r="109" spans="1:8">
      <c r="A109" s="104"/>
      <c r="B109" s="104"/>
      <c r="C109" s="104"/>
      <c r="D109" s="104"/>
      <c r="E109" s="372" t="s">
        <v>597</v>
      </c>
      <c r="F109" s="104"/>
      <c r="G109" s="104"/>
      <c r="H109" s="104"/>
    </row>
    <row r="110" spans="1:8">
      <c r="A110" s="104"/>
      <c r="B110" s="104"/>
      <c r="C110" s="104"/>
      <c r="D110" s="104"/>
      <c r="E110" s="104"/>
      <c r="F110" s="104"/>
      <c r="G110" s="104"/>
      <c r="H110" s="104"/>
    </row>
    <row r="111" spans="1:8">
      <c r="A111" s="104"/>
      <c r="B111" s="104"/>
      <c r="C111" s="104"/>
      <c r="D111" s="104"/>
      <c r="E111" s="104"/>
      <c r="F111" s="104"/>
      <c r="G111" s="104"/>
      <c r="H111" s="104"/>
    </row>
    <row r="112" spans="1:8">
      <c r="A112" s="104"/>
      <c r="B112" s="104"/>
      <c r="C112" s="104"/>
      <c r="D112" s="104"/>
      <c r="F112" s="83"/>
      <c r="G112" s="104"/>
      <c r="H112" s="104"/>
    </row>
    <row r="113" spans="1:8">
      <c r="A113" s="104"/>
      <c r="B113" s="104"/>
      <c r="C113" s="104"/>
      <c r="D113" s="104"/>
      <c r="F113" s="99"/>
      <c r="G113" s="104"/>
      <c r="H113" s="104"/>
    </row>
    <row r="114" spans="1:8">
      <c r="A114" s="104"/>
      <c r="B114" s="104"/>
      <c r="C114" s="104"/>
      <c r="D114" s="104"/>
      <c r="E114" s="104"/>
      <c r="F114" s="104"/>
      <c r="G114" s="104"/>
      <c r="H114" s="104"/>
    </row>
    <row r="115" spans="1:8">
      <c r="A115" s="104"/>
      <c r="B115" s="104"/>
      <c r="C115" s="104"/>
      <c r="D115" s="104"/>
      <c r="E115" s="104"/>
      <c r="F115" s="104"/>
      <c r="G115" s="104"/>
      <c r="H115" s="104"/>
    </row>
  </sheetData>
  <pageMargins left="0.7" right="0.17" top="0.75" bottom="0.75" header="0.32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I39" sqref="I39"/>
    </sheetView>
  </sheetViews>
  <sheetFormatPr defaultRowHeight="12.75"/>
  <cols>
    <col min="1" max="1" width="5.42578125" customWidth="1"/>
    <col min="2" max="2" width="11" customWidth="1"/>
    <col min="3" max="3" width="34.5703125" customWidth="1"/>
    <col min="4" max="4" width="24" customWidth="1"/>
  </cols>
  <sheetData>
    <row r="1" spans="1:4">
      <c r="A1" s="104"/>
      <c r="B1" s="104"/>
      <c r="C1" s="104"/>
      <c r="D1" s="104"/>
    </row>
    <row r="2" spans="1:4">
      <c r="A2" s="83"/>
      <c r="B2" s="84" t="s">
        <v>206</v>
      </c>
      <c r="C2" s="84"/>
      <c r="D2" s="83"/>
    </row>
    <row r="3" spans="1:4">
      <c r="A3" s="83"/>
      <c r="B3" s="84" t="s">
        <v>207</v>
      </c>
      <c r="C3" s="84"/>
      <c r="D3" s="83"/>
    </row>
    <row r="4" spans="1:4">
      <c r="A4" s="83"/>
      <c r="B4" s="83"/>
      <c r="C4" s="83"/>
      <c r="D4" s="83" t="s">
        <v>303</v>
      </c>
    </row>
    <row r="5" spans="1:4" ht="15" customHeight="1">
      <c r="A5" s="93"/>
      <c r="B5" s="93"/>
      <c r="C5" s="103" t="s">
        <v>304</v>
      </c>
      <c r="D5" s="103" t="s">
        <v>305</v>
      </c>
    </row>
    <row r="6" spans="1:4">
      <c r="A6" s="88">
        <v>1</v>
      </c>
      <c r="B6" s="93" t="s">
        <v>306</v>
      </c>
      <c r="C6" s="93" t="s">
        <v>307</v>
      </c>
      <c r="D6" s="97">
        <v>0</v>
      </c>
    </row>
    <row r="7" spans="1:4">
      <c r="A7" s="88">
        <v>2</v>
      </c>
      <c r="B7" s="93" t="s">
        <v>306</v>
      </c>
      <c r="C7" s="93" t="s">
        <v>308</v>
      </c>
      <c r="D7" s="97">
        <v>0</v>
      </c>
    </row>
    <row r="8" spans="1:4">
      <c r="A8" s="88">
        <v>3</v>
      </c>
      <c r="B8" s="93" t="s">
        <v>306</v>
      </c>
      <c r="C8" s="93" t="s">
        <v>309</v>
      </c>
      <c r="D8" s="97">
        <v>0</v>
      </c>
    </row>
    <row r="9" spans="1:4">
      <c r="A9" s="88">
        <v>4</v>
      </c>
      <c r="B9" s="93" t="s">
        <v>306</v>
      </c>
      <c r="C9" s="93" t="s">
        <v>310</v>
      </c>
      <c r="D9" s="97">
        <v>0</v>
      </c>
    </row>
    <row r="10" spans="1:4">
      <c r="A10" s="88">
        <v>5</v>
      </c>
      <c r="B10" s="93" t="s">
        <v>306</v>
      </c>
      <c r="C10" s="93" t="s">
        <v>311</v>
      </c>
      <c r="D10" s="97">
        <v>0</v>
      </c>
    </row>
    <row r="11" spans="1:4">
      <c r="A11" s="88">
        <v>6</v>
      </c>
      <c r="B11" s="93" t="s">
        <v>306</v>
      </c>
      <c r="C11" s="93" t="s">
        <v>312</v>
      </c>
      <c r="D11" s="97">
        <v>0</v>
      </c>
    </row>
    <row r="12" spans="1:4">
      <c r="A12" s="88">
        <v>7</v>
      </c>
      <c r="B12" s="93" t="s">
        <v>306</v>
      </c>
      <c r="C12" s="93" t="s">
        <v>313</v>
      </c>
      <c r="D12" s="97">
        <v>0</v>
      </c>
    </row>
    <row r="13" spans="1:4">
      <c r="A13" s="88">
        <v>8</v>
      </c>
      <c r="B13" s="93" t="s">
        <v>306</v>
      </c>
      <c r="C13" s="93" t="s">
        <v>314</v>
      </c>
      <c r="D13" s="97">
        <v>0</v>
      </c>
    </row>
    <row r="14" spans="1:4">
      <c r="A14" s="91" t="s">
        <v>3</v>
      </c>
      <c r="B14" s="103"/>
      <c r="C14" s="103" t="s">
        <v>315</v>
      </c>
      <c r="D14" s="97">
        <v>0</v>
      </c>
    </row>
    <row r="15" spans="1:4">
      <c r="A15" s="88">
        <v>9</v>
      </c>
      <c r="B15" s="93" t="s">
        <v>316</v>
      </c>
      <c r="C15" s="93" t="s">
        <v>317</v>
      </c>
      <c r="D15" s="97">
        <v>0</v>
      </c>
    </row>
    <row r="16" spans="1:4">
      <c r="A16" s="88">
        <v>10</v>
      </c>
      <c r="B16" s="93" t="s">
        <v>316</v>
      </c>
      <c r="C16" s="93" t="s">
        <v>318</v>
      </c>
      <c r="D16" s="97">
        <v>0</v>
      </c>
    </row>
    <row r="17" spans="1:4">
      <c r="A17" s="88">
        <v>11</v>
      </c>
      <c r="B17" s="93" t="s">
        <v>316</v>
      </c>
      <c r="C17" s="93" t="s">
        <v>319</v>
      </c>
      <c r="D17" s="97"/>
    </row>
    <row r="18" spans="1:4">
      <c r="A18" s="91" t="s">
        <v>4</v>
      </c>
      <c r="B18" s="103"/>
      <c r="C18" s="103" t="s">
        <v>320</v>
      </c>
      <c r="D18" s="94">
        <f>SUM(D17)</f>
        <v>0</v>
      </c>
    </row>
    <row r="19" spans="1:4">
      <c r="A19" s="88">
        <v>12</v>
      </c>
      <c r="B19" s="93" t="s">
        <v>321</v>
      </c>
      <c r="C19" s="93" t="s">
        <v>322</v>
      </c>
      <c r="D19" s="97">
        <v>0</v>
      </c>
    </row>
    <row r="20" spans="1:4">
      <c r="A20" s="88">
        <v>13</v>
      </c>
      <c r="B20" s="93" t="s">
        <v>321</v>
      </c>
      <c r="C20" s="93" t="s">
        <v>323</v>
      </c>
      <c r="D20" s="97">
        <v>0</v>
      </c>
    </row>
    <row r="21" spans="1:4">
      <c r="A21" s="88">
        <v>14</v>
      </c>
      <c r="B21" s="93" t="s">
        <v>321</v>
      </c>
      <c r="C21" s="93" t="s">
        <v>324</v>
      </c>
      <c r="D21" s="97">
        <v>0</v>
      </c>
    </row>
    <row r="22" spans="1:4">
      <c r="A22" s="88">
        <v>15</v>
      </c>
      <c r="B22" s="93" t="s">
        <v>321</v>
      </c>
      <c r="C22" s="93" t="s">
        <v>325</v>
      </c>
      <c r="D22" s="97">
        <v>0</v>
      </c>
    </row>
    <row r="23" spans="1:4">
      <c r="A23" s="88">
        <v>16</v>
      </c>
      <c r="B23" s="93" t="s">
        <v>321</v>
      </c>
      <c r="C23" s="93" t="s">
        <v>326</v>
      </c>
      <c r="D23" s="97">
        <v>0</v>
      </c>
    </row>
    <row r="24" spans="1:4">
      <c r="A24" s="88">
        <v>17</v>
      </c>
      <c r="B24" s="93" t="s">
        <v>321</v>
      </c>
      <c r="C24" s="93" t="s">
        <v>327</v>
      </c>
      <c r="D24" s="97">
        <v>28896908</v>
      </c>
    </row>
    <row r="25" spans="1:4">
      <c r="A25" s="88">
        <v>18</v>
      </c>
      <c r="B25" s="93" t="s">
        <v>321</v>
      </c>
      <c r="C25" s="93" t="s">
        <v>328</v>
      </c>
      <c r="D25" s="97">
        <v>0</v>
      </c>
    </row>
    <row r="26" spans="1:4">
      <c r="A26" s="88">
        <v>19</v>
      </c>
      <c r="B26" s="93" t="s">
        <v>321</v>
      </c>
      <c r="C26" s="93" t="s">
        <v>604</v>
      </c>
      <c r="D26" s="97"/>
    </row>
    <row r="27" spans="1:4">
      <c r="A27" s="91" t="s">
        <v>329</v>
      </c>
      <c r="B27" s="103"/>
      <c r="C27" s="103" t="s">
        <v>330</v>
      </c>
      <c r="D27" s="94">
        <f>SUM(D24:D26)</f>
        <v>28896908</v>
      </c>
    </row>
    <row r="28" spans="1:4">
      <c r="A28" s="88">
        <v>20</v>
      </c>
      <c r="B28" s="93" t="s">
        <v>331</v>
      </c>
      <c r="C28" s="93" t="s">
        <v>332</v>
      </c>
      <c r="D28" s="97">
        <v>0</v>
      </c>
    </row>
    <row r="29" spans="1:4">
      <c r="A29" s="88">
        <v>21</v>
      </c>
      <c r="B29" s="93" t="s">
        <v>331</v>
      </c>
      <c r="C29" s="93" t="s">
        <v>333</v>
      </c>
      <c r="D29" s="97">
        <v>0</v>
      </c>
    </row>
    <row r="30" spans="1:4">
      <c r="A30" s="88">
        <v>22</v>
      </c>
      <c r="B30" s="93" t="s">
        <v>331</v>
      </c>
      <c r="C30" s="93" t="s">
        <v>334</v>
      </c>
      <c r="D30" s="97">
        <v>0</v>
      </c>
    </row>
    <row r="31" spans="1:4">
      <c r="A31" s="88">
        <v>23</v>
      </c>
      <c r="B31" s="93" t="s">
        <v>331</v>
      </c>
      <c r="C31" s="93" t="s">
        <v>335</v>
      </c>
      <c r="D31" s="97">
        <v>0</v>
      </c>
    </row>
    <row r="32" spans="1:4">
      <c r="A32" s="91" t="s">
        <v>336</v>
      </c>
      <c r="B32" s="103"/>
      <c r="C32" s="103" t="s">
        <v>337</v>
      </c>
      <c r="D32" s="97">
        <v>0</v>
      </c>
    </row>
    <row r="33" spans="1:4">
      <c r="A33" s="88">
        <v>24</v>
      </c>
      <c r="B33" s="93" t="s">
        <v>338</v>
      </c>
      <c r="C33" s="93" t="s">
        <v>339</v>
      </c>
      <c r="D33" s="97">
        <v>0</v>
      </c>
    </row>
    <row r="34" spans="1:4">
      <c r="A34" s="88">
        <v>25</v>
      </c>
      <c r="B34" s="93" t="s">
        <v>338</v>
      </c>
      <c r="C34" s="93" t="s">
        <v>340</v>
      </c>
      <c r="D34" s="97">
        <v>0</v>
      </c>
    </row>
    <row r="35" spans="1:4">
      <c r="A35" s="88">
        <v>26</v>
      </c>
      <c r="B35" s="93" t="s">
        <v>338</v>
      </c>
      <c r="C35" s="93" t="s">
        <v>341</v>
      </c>
      <c r="D35" s="97">
        <v>0</v>
      </c>
    </row>
    <row r="36" spans="1:4">
      <c r="A36" s="88">
        <v>27</v>
      </c>
      <c r="B36" s="93" t="s">
        <v>338</v>
      </c>
      <c r="C36" s="93" t="s">
        <v>342</v>
      </c>
      <c r="D36" s="97">
        <v>0</v>
      </c>
    </row>
    <row r="37" spans="1:4">
      <c r="A37" s="88">
        <v>28</v>
      </c>
      <c r="B37" s="93" t="s">
        <v>338</v>
      </c>
      <c r="C37" s="93" t="s">
        <v>343</v>
      </c>
      <c r="D37" s="97">
        <v>0</v>
      </c>
    </row>
    <row r="38" spans="1:4">
      <c r="A38" s="88">
        <v>29</v>
      </c>
      <c r="B38" s="93" t="s">
        <v>338</v>
      </c>
      <c r="C38" s="93" t="s">
        <v>344</v>
      </c>
      <c r="D38" s="97">
        <v>0</v>
      </c>
    </row>
    <row r="39" spans="1:4">
      <c r="A39" s="88">
        <v>30</v>
      </c>
      <c r="B39" s="93" t="s">
        <v>338</v>
      </c>
      <c r="C39" s="93" t="s">
        <v>345</v>
      </c>
      <c r="D39" s="97">
        <v>0</v>
      </c>
    </row>
    <row r="40" spans="1:4">
      <c r="A40" s="88">
        <v>31</v>
      </c>
      <c r="B40" s="93" t="s">
        <v>338</v>
      </c>
      <c r="C40" s="93" t="s">
        <v>346</v>
      </c>
      <c r="D40" s="97">
        <v>0</v>
      </c>
    </row>
    <row r="41" spans="1:4">
      <c r="A41" s="88">
        <v>32</v>
      </c>
      <c r="B41" s="93" t="s">
        <v>338</v>
      </c>
      <c r="C41" s="93" t="s">
        <v>347</v>
      </c>
      <c r="D41" s="97">
        <v>0</v>
      </c>
    </row>
    <row r="42" spans="1:4">
      <c r="A42" s="88">
        <v>33</v>
      </c>
      <c r="B42" s="93" t="s">
        <v>338</v>
      </c>
      <c r="C42" s="93" t="s">
        <v>348</v>
      </c>
      <c r="D42" s="97">
        <v>0</v>
      </c>
    </row>
    <row r="43" spans="1:4">
      <c r="A43" s="88">
        <v>34</v>
      </c>
      <c r="B43" s="93" t="s">
        <v>338</v>
      </c>
      <c r="C43" s="93" t="s">
        <v>349</v>
      </c>
      <c r="D43" s="97">
        <v>0</v>
      </c>
    </row>
    <row r="44" spans="1:4">
      <c r="A44" s="91" t="s">
        <v>350</v>
      </c>
      <c r="B44" s="103"/>
      <c r="C44" s="103" t="s">
        <v>351</v>
      </c>
      <c r="D44" s="97">
        <v>0</v>
      </c>
    </row>
    <row r="45" spans="1:4">
      <c r="A45" s="103"/>
      <c r="B45" s="103"/>
      <c r="C45" s="103" t="s">
        <v>352</v>
      </c>
      <c r="D45" s="94">
        <f>D13+D24</f>
        <v>28896908</v>
      </c>
    </row>
    <row r="46" spans="1:4">
      <c r="A46" s="83"/>
      <c r="B46" s="83"/>
      <c r="C46" s="83"/>
      <c r="D46" s="83"/>
    </row>
    <row r="47" spans="1:4">
      <c r="A47" s="93"/>
      <c r="B47" s="105" t="s">
        <v>586</v>
      </c>
      <c r="C47" s="105"/>
      <c r="D47" s="103" t="s">
        <v>353</v>
      </c>
    </row>
    <row r="48" spans="1:4">
      <c r="A48" s="95"/>
      <c r="B48" s="95"/>
      <c r="C48" s="100"/>
      <c r="D48" s="100"/>
    </row>
    <row r="49" spans="1:4">
      <c r="A49" s="93"/>
      <c r="B49" s="106" t="s">
        <v>616</v>
      </c>
      <c r="C49" s="106"/>
      <c r="D49" s="88">
        <v>1</v>
      </c>
    </row>
    <row r="50" spans="1:4">
      <c r="A50" s="93"/>
      <c r="B50" s="93" t="s">
        <v>617</v>
      </c>
      <c r="C50" s="93"/>
      <c r="D50" s="88">
        <v>3</v>
      </c>
    </row>
    <row r="51" spans="1:4">
      <c r="A51" s="93"/>
      <c r="B51" s="93" t="s">
        <v>618</v>
      </c>
      <c r="C51" s="93"/>
      <c r="D51" s="88">
        <v>3</v>
      </c>
    </row>
    <row r="52" spans="1:4">
      <c r="A52" s="93"/>
      <c r="B52" s="93" t="s">
        <v>354</v>
      </c>
      <c r="C52" s="93"/>
      <c r="D52" s="88">
        <v>0</v>
      </c>
    </row>
    <row r="53" spans="1:4">
      <c r="A53" s="93"/>
      <c r="B53" s="107" t="s">
        <v>355</v>
      </c>
      <c r="C53" s="107"/>
      <c r="D53" s="88">
        <v>2</v>
      </c>
    </row>
    <row r="54" spans="1:4">
      <c r="A54" s="95"/>
      <c r="B54" s="95"/>
      <c r="C54" s="87" t="s">
        <v>23</v>
      </c>
      <c r="D54" s="108">
        <f>SUM(D49:D53)</f>
        <v>9</v>
      </c>
    </row>
    <row r="55" spans="1:4">
      <c r="A55" s="83"/>
      <c r="B55" s="83"/>
      <c r="C55" s="83"/>
      <c r="D55" s="83"/>
    </row>
    <row r="56" spans="1:4">
      <c r="A56" s="83"/>
      <c r="B56" s="83"/>
      <c r="C56" s="83"/>
      <c r="D56" s="83" t="s">
        <v>377</v>
      </c>
    </row>
    <row r="57" spans="1:4">
      <c r="A57" s="83"/>
      <c r="B57" s="83"/>
      <c r="C57" s="83"/>
      <c r="D57" s="372" t="s">
        <v>597</v>
      </c>
    </row>
    <row r="58" spans="1:4">
      <c r="A58" s="104"/>
      <c r="B58" s="104"/>
      <c r="C58" s="104"/>
      <c r="D58" s="104"/>
    </row>
  </sheetData>
  <pageMargins left="1.25" right="0.7" top="0.75" bottom="0.75" header="0.32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64"/>
  <sheetViews>
    <sheetView workbookViewId="0">
      <selection activeCell="L21" sqref="L21"/>
    </sheetView>
  </sheetViews>
  <sheetFormatPr defaultRowHeight="12.75"/>
  <cols>
    <col min="1" max="1" width="3.85546875" customWidth="1"/>
    <col min="2" max="2" width="18.140625" customWidth="1"/>
    <col min="3" max="3" width="5.7109375" customWidth="1"/>
    <col min="4" max="4" width="15.5703125" style="184" customWidth="1"/>
    <col min="5" max="5" width="15.7109375" style="184" customWidth="1"/>
    <col min="6" max="6" width="13.85546875" style="184" customWidth="1"/>
    <col min="7" max="7" width="15.5703125" style="184" customWidth="1"/>
    <col min="8" max="8" width="16" style="184" bestFit="1" customWidth="1"/>
    <col min="9" max="9" width="8.7109375" style="184" customWidth="1"/>
    <col min="10" max="10" width="17" bestFit="1" customWidth="1"/>
  </cols>
  <sheetData>
    <row r="2" spans="1:7">
      <c r="A2" s="109"/>
      <c r="B2" s="84" t="s">
        <v>206</v>
      </c>
      <c r="C2" s="84"/>
      <c r="D2" s="183"/>
      <c r="E2" s="183"/>
      <c r="F2" s="183"/>
      <c r="G2" s="183"/>
    </row>
    <row r="3" spans="1:7">
      <c r="A3" s="83"/>
      <c r="B3" s="84" t="s">
        <v>207</v>
      </c>
      <c r="C3" s="84"/>
      <c r="D3" s="185"/>
      <c r="E3" s="185"/>
      <c r="F3" s="185"/>
      <c r="G3" s="186"/>
    </row>
    <row r="4" spans="1:7" hidden="1">
      <c r="A4" s="83"/>
      <c r="B4" s="84"/>
      <c r="C4" s="84"/>
      <c r="D4" s="185"/>
      <c r="E4" s="185"/>
      <c r="F4" s="185"/>
      <c r="G4" s="186"/>
    </row>
    <row r="5" spans="1:7">
      <c r="A5" s="83"/>
      <c r="B5" s="84"/>
      <c r="C5" s="84"/>
      <c r="D5" s="185"/>
      <c r="E5" s="185"/>
      <c r="F5" s="185"/>
      <c r="G5" s="186"/>
    </row>
    <row r="6" spans="1:7">
      <c r="A6" s="83"/>
      <c r="B6" s="84"/>
      <c r="C6" s="84"/>
      <c r="D6" s="185"/>
      <c r="E6" s="185"/>
      <c r="F6" s="185"/>
      <c r="G6" s="186"/>
    </row>
    <row r="7" spans="1:7">
      <c r="A7" s="83"/>
      <c r="B7" s="367" t="s">
        <v>610</v>
      </c>
      <c r="C7" s="367"/>
      <c r="D7" s="368"/>
      <c r="E7" s="368"/>
      <c r="F7" s="185"/>
      <c r="G7" s="186"/>
    </row>
    <row r="8" spans="1:7" hidden="1">
      <c r="A8" s="83"/>
      <c r="B8" s="83"/>
      <c r="C8" s="83"/>
      <c r="D8" s="186"/>
      <c r="E8" s="186"/>
      <c r="F8" s="186"/>
      <c r="G8" s="186"/>
    </row>
    <row r="9" spans="1:7">
      <c r="A9" s="83"/>
      <c r="B9" s="83"/>
      <c r="C9" s="83"/>
      <c r="D9" s="186"/>
      <c r="E9" s="186"/>
      <c r="F9" s="186"/>
      <c r="G9" s="186"/>
    </row>
    <row r="10" spans="1:7" ht="18.75" customHeight="1">
      <c r="A10" s="91" t="s">
        <v>2</v>
      </c>
      <c r="B10" s="386" t="s">
        <v>356</v>
      </c>
      <c r="C10" s="91" t="s">
        <v>357</v>
      </c>
      <c r="D10" s="387" t="s">
        <v>358</v>
      </c>
      <c r="E10" s="376" t="s">
        <v>621</v>
      </c>
      <c r="F10" s="376" t="s">
        <v>360</v>
      </c>
      <c r="G10" s="376" t="s">
        <v>358</v>
      </c>
    </row>
    <row r="11" spans="1:7">
      <c r="A11" s="103"/>
      <c r="B11" s="85"/>
      <c r="C11" s="103"/>
      <c r="D11" s="187" t="s">
        <v>606</v>
      </c>
      <c r="E11" s="114"/>
      <c r="F11" s="114"/>
      <c r="G11" s="114" t="s">
        <v>607</v>
      </c>
    </row>
    <row r="12" spans="1:7">
      <c r="A12" s="93">
        <v>1</v>
      </c>
      <c r="B12" s="95" t="s">
        <v>361</v>
      </c>
      <c r="C12" s="93"/>
      <c r="D12" s="111"/>
      <c r="E12" s="111">
        <v>0</v>
      </c>
      <c r="F12" s="111">
        <v>0</v>
      </c>
      <c r="G12" s="111">
        <v>0</v>
      </c>
    </row>
    <row r="13" spans="1:7">
      <c r="A13" s="93">
        <v>2</v>
      </c>
      <c r="B13" s="95" t="s">
        <v>362</v>
      </c>
      <c r="C13" s="93"/>
      <c r="D13" s="111">
        <v>91336718</v>
      </c>
      <c r="E13" s="111"/>
      <c r="F13" s="111"/>
      <c r="G13" s="111">
        <f>D13+E13-F13</f>
        <v>91336718</v>
      </c>
    </row>
    <row r="14" spans="1:7">
      <c r="A14" s="93">
        <v>3</v>
      </c>
      <c r="B14" s="95" t="s">
        <v>363</v>
      </c>
      <c r="C14" s="93"/>
      <c r="D14" s="111">
        <v>29393433</v>
      </c>
      <c r="E14" s="111"/>
      <c r="F14" s="111"/>
      <c r="G14" s="111">
        <f t="shared" ref="G14:G21" si="0">D14+E14-F14</f>
        <v>29393433</v>
      </c>
    </row>
    <row r="15" spans="1:7">
      <c r="A15" s="93">
        <v>4</v>
      </c>
      <c r="B15" s="95" t="s">
        <v>364</v>
      </c>
      <c r="C15" s="93"/>
      <c r="D15" s="111">
        <v>1332500</v>
      </c>
      <c r="E15" s="113"/>
      <c r="F15" s="111"/>
      <c r="G15" s="111">
        <f t="shared" si="0"/>
        <v>1332500</v>
      </c>
    </row>
    <row r="16" spans="1:7">
      <c r="A16" s="93">
        <v>5</v>
      </c>
      <c r="B16" s="95" t="s">
        <v>365</v>
      </c>
      <c r="C16" s="93"/>
      <c r="D16" s="111">
        <v>0</v>
      </c>
      <c r="E16" s="111"/>
      <c r="F16" s="111"/>
      <c r="G16" s="111">
        <f t="shared" si="0"/>
        <v>0</v>
      </c>
    </row>
    <row r="17" spans="1:10">
      <c r="A17" s="93">
        <v>6</v>
      </c>
      <c r="B17" s="95" t="s">
        <v>366</v>
      </c>
      <c r="C17" s="93"/>
      <c r="D17" s="111">
        <v>1062841</v>
      </c>
      <c r="E17" s="112">
        <v>243800</v>
      </c>
      <c r="F17" s="111"/>
      <c r="G17" s="111">
        <f t="shared" si="0"/>
        <v>1306641</v>
      </c>
    </row>
    <row r="18" spans="1:10">
      <c r="A18" s="93"/>
      <c r="B18" s="95"/>
      <c r="C18" s="93"/>
      <c r="D18" s="111"/>
      <c r="E18" s="111"/>
      <c r="F18" s="111"/>
      <c r="G18" s="111">
        <f t="shared" si="0"/>
        <v>0</v>
      </c>
    </row>
    <row r="19" spans="1:10">
      <c r="A19" s="93"/>
      <c r="B19" s="95"/>
      <c r="C19" s="93"/>
      <c r="D19" s="111"/>
      <c r="E19" s="111"/>
      <c r="F19" s="111"/>
      <c r="G19" s="111"/>
    </row>
    <row r="20" spans="1:10">
      <c r="A20" s="93"/>
      <c r="B20" s="95"/>
      <c r="C20" s="93"/>
      <c r="D20" s="111"/>
      <c r="E20" s="111"/>
      <c r="F20" s="111"/>
      <c r="G20" s="111"/>
    </row>
    <row r="21" spans="1:10" ht="17.25" customHeight="1">
      <c r="A21" s="93"/>
      <c r="B21" s="103" t="s">
        <v>367</v>
      </c>
      <c r="C21" s="191"/>
      <c r="D21" s="114">
        <f>SUM(D13:D20)</f>
        <v>123125492</v>
      </c>
      <c r="E21" s="114">
        <f>SUM(E13:E20)</f>
        <v>243800</v>
      </c>
      <c r="F21" s="369">
        <f>SUM(F13:F20)</f>
        <v>0</v>
      </c>
      <c r="G21" s="114">
        <f t="shared" si="0"/>
        <v>123369292</v>
      </c>
    </row>
    <row r="22" spans="1:10" s="190" customFormat="1">
      <c r="A22" s="83"/>
      <c r="B22" s="83"/>
      <c r="C22" s="83"/>
      <c r="D22" s="186"/>
      <c r="E22" s="186"/>
      <c r="F22" s="186"/>
      <c r="G22" s="186"/>
      <c r="H22" s="189"/>
      <c r="I22" s="189"/>
    </row>
    <row r="23" spans="1:10" s="190" customFormat="1">
      <c r="A23" s="83"/>
      <c r="B23" s="367" t="s">
        <v>619</v>
      </c>
      <c r="C23" s="367"/>
      <c r="D23" s="368"/>
      <c r="E23" s="186"/>
      <c r="F23" s="186"/>
      <c r="G23" s="186"/>
      <c r="H23" s="189"/>
      <c r="I23" s="189"/>
    </row>
    <row r="24" spans="1:10" s="190" customFormat="1" hidden="1">
      <c r="A24" s="83"/>
      <c r="B24" s="83"/>
      <c r="C24" s="83"/>
      <c r="D24" s="186"/>
      <c r="E24" s="186"/>
      <c r="F24" s="186"/>
      <c r="G24" s="186"/>
      <c r="H24" s="189"/>
      <c r="I24" s="189"/>
    </row>
    <row r="25" spans="1:10" s="190" customFormat="1">
      <c r="A25" s="83"/>
      <c r="B25" s="83"/>
      <c r="C25" s="83"/>
      <c r="D25" s="186"/>
      <c r="E25" s="186"/>
      <c r="F25" s="186"/>
      <c r="G25" s="186"/>
      <c r="H25" s="189"/>
      <c r="I25" s="189"/>
    </row>
    <row r="26" spans="1:10">
      <c r="A26" s="91" t="s">
        <v>2</v>
      </c>
      <c r="B26" s="91" t="s">
        <v>356</v>
      </c>
      <c r="C26" s="91" t="s">
        <v>357</v>
      </c>
      <c r="D26" s="376" t="s">
        <v>358</v>
      </c>
      <c r="E26" s="376" t="s">
        <v>382</v>
      </c>
      <c r="F26" s="376" t="s">
        <v>360</v>
      </c>
      <c r="G26" s="376" t="s">
        <v>358</v>
      </c>
    </row>
    <row r="27" spans="1:10">
      <c r="A27" s="103"/>
      <c r="B27" s="103"/>
      <c r="C27" s="103"/>
      <c r="D27" s="114" t="s">
        <v>606</v>
      </c>
      <c r="E27" s="114">
        <v>2021</v>
      </c>
      <c r="F27" s="114"/>
      <c r="G27" s="114" t="s">
        <v>607</v>
      </c>
    </row>
    <row r="28" spans="1:10">
      <c r="A28" s="93">
        <v>1</v>
      </c>
      <c r="B28" s="93" t="s">
        <v>361</v>
      </c>
      <c r="C28" s="93"/>
      <c r="D28" s="111"/>
      <c r="E28" s="111"/>
      <c r="F28" s="111"/>
      <c r="G28" s="111"/>
    </row>
    <row r="29" spans="1:10">
      <c r="A29" s="93">
        <v>2</v>
      </c>
      <c r="B29" s="93" t="s">
        <v>362</v>
      </c>
      <c r="C29" s="93"/>
      <c r="D29" s="111">
        <v>22737923</v>
      </c>
      <c r="E29" s="111">
        <v>822527</v>
      </c>
      <c r="F29" s="111"/>
      <c r="G29" s="111">
        <f>D29+E29</f>
        <v>23560450</v>
      </c>
      <c r="J29" s="184"/>
    </row>
    <row r="30" spans="1:10">
      <c r="A30" s="93">
        <v>3</v>
      </c>
      <c r="B30" s="93" t="s">
        <v>368</v>
      </c>
      <c r="C30" s="93"/>
      <c r="D30" s="111">
        <v>22597098</v>
      </c>
      <c r="E30" s="111">
        <v>255412</v>
      </c>
      <c r="F30" s="111"/>
      <c r="G30" s="111">
        <f>D30+E30</f>
        <v>22852510</v>
      </c>
      <c r="J30" s="184"/>
    </row>
    <row r="31" spans="1:10">
      <c r="A31" s="93">
        <v>4</v>
      </c>
      <c r="B31" s="93" t="s">
        <v>364</v>
      </c>
      <c r="C31" s="93"/>
      <c r="D31" s="111">
        <v>607620</v>
      </c>
      <c r="E31" s="111">
        <v>0</v>
      </c>
      <c r="F31" s="111"/>
      <c r="G31" s="111">
        <f>D31+E31</f>
        <v>607620</v>
      </c>
      <c r="J31" s="184"/>
    </row>
    <row r="32" spans="1:10">
      <c r="A32" s="93">
        <v>5</v>
      </c>
      <c r="B32" s="93" t="s">
        <v>365</v>
      </c>
      <c r="C32" s="93"/>
      <c r="D32" s="111">
        <f>G32-E32</f>
        <v>0</v>
      </c>
      <c r="E32" s="111"/>
      <c r="F32" s="111">
        <v>0</v>
      </c>
      <c r="G32" s="188">
        <v>0</v>
      </c>
      <c r="J32" s="184"/>
    </row>
    <row r="33" spans="1:10">
      <c r="A33" s="93">
        <v>6</v>
      </c>
      <c r="B33" s="93" t="s">
        <v>366</v>
      </c>
      <c r="C33" s="93"/>
      <c r="D33" s="111">
        <v>342492</v>
      </c>
      <c r="E33" s="111">
        <v>105444</v>
      </c>
      <c r="F33" s="111"/>
      <c r="G33" s="111">
        <f>D33+E33</f>
        <v>447936</v>
      </c>
      <c r="J33" s="184"/>
    </row>
    <row r="34" spans="1:10" hidden="1">
      <c r="A34" s="93"/>
      <c r="B34" s="93"/>
      <c r="C34" s="93"/>
      <c r="D34" s="111"/>
      <c r="E34" s="111"/>
      <c r="F34" s="111"/>
      <c r="G34" s="111"/>
      <c r="J34" s="184"/>
    </row>
    <row r="35" spans="1:10" hidden="1">
      <c r="A35" s="93"/>
      <c r="B35" s="93"/>
      <c r="C35" s="93"/>
      <c r="D35" s="111"/>
      <c r="E35" s="111"/>
      <c r="F35" s="111"/>
      <c r="G35" s="111"/>
      <c r="J35" s="184"/>
    </row>
    <row r="36" spans="1:10" hidden="1">
      <c r="A36" s="93"/>
      <c r="B36" s="93"/>
      <c r="C36" s="93"/>
      <c r="D36" s="111"/>
      <c r="E36" s="111"/>
      <c r="F36" s="111"/>
      <c r="G36" s="111"/>
      <c r="J36" s="184"/>
    </row>
    <row r="37" spans="1:10" ht="19.5" customHeight="1">
      <c r="A37" s="93"/>
      <c r="B37" s="103" t="s">
        <v>369</v>
      </c>
      <c r="C37" s="103"/>
      <c r="D37" s="114">
        <f>SUM(D29:D36)</f>
        <v>46285133</v>
      </c>
      <c r="E37" s="114">
        <f>SUM(E28:E36)</f>
        <v>1183383</v>
      </c>
      <c r="F37" s="114">
        <f>SUM(F27:F36)</f>
        <v>0</v>
      </c>
      <c r="G37" s="114">
        <f>SUM(G28:G36)</f>
        <v>47468516</v>
      </c>
      <c r="J37" s="184"/>
    </row>
    <row r="38" spans="1:10" s="190" customFormat="1" hidden="1">
      <c r="A38" s="83"/>
      <c r="B38" s="83"/>
      <c r="C38" s="83"/>
      <c r="D38" s="186"/>
      <c r="E38" s="186"/>
      <c r="F38" s="186"/>
      <c r="G38" s="186"/>
      <c r="H38" s="189"/>
      <c r="I38" s="189"/>
    </row>
    <row r="39" spans="1:10" s="190" customFormat="1" hidden="1">
      <c r="A39" s="83"/>
      <c r="B39" s="83"/>
      <c r="C39" s="83"/>
      <c r="D39" s="186"/>
      <c r="E39" s="186"/>
      <c r="F39" s="186"/>
      <c r="G39" s="186"/>
      <c r="H39" s="189"/>
      <c r="I39" s="189"/>
    </row>
    <row r="40" spans="1:10" s="190" customFormat="1">
      <c r="A40" s="83"/>
      <c r="B40" s="83"/>
      <c r="C40" s="83"/>
      <c r="D40" s="186"/>
      <c r="E40" s="186"/>
      <c r="F40" s="186"/>
      <c r="G40" s="186"/>
      <c r="H40" s="189"/>
      <c r="I40" s="189"/>
    </row>
    <row r="41" spans="1:10" s="190" customFormat="1">
      <c r="A41" s="84"/>
      <c r="B41" s="367" t="s">
        <v>611</v>
      </c>
      <c r="C41" s="367"/>
      <c r="D41" s="368"/>
      <c r="E41" s="185"/>
      <c r="F41" s="185"/>
      <c r="G41" s="185"/>
      <c r="H41" s="189"/>
      <c r="I41" s="189"/>
    </row>
    <row r="42" spans="1:10" s="190" customFormat="1" hidden="1">
      <c r="A42" s="84"/>
      <c r="B42" s="84"/>
      <c r="C42" s="84"/>
      <c r="D42" s="185"/>
      <c r="E42" s="185"/>
      <c r="F42" s="185"/>
      <c r="G42" s="185"/>
      <c r="H42" s="189"/>
      <c r="I42" s="189"/>
    </row>
    <row r="43" spans="1:10" s="190" customFormat="1">
      <c r="A43" s="84"/>
      <c r="B43" s="84"/>
      <c r="C43" s="84"/>
      <c r="D43" s="185"/>
      <c r="E43" s="185"/>
      <c r="F43" s="185"/>
      <c r="G43" s="185"/>
      <c r="H43" s="189"/>
      <c r="I43" s="189"/>
    </row>
    <row r="44" spans="1:10">
      <c r="A44" s="91" t="s">
        <v>2</v>
      </c>
      <c r="B44" s="91" t="s">
        <v>356</v>
      </c>
      <c r="C44" s="91" t="s">
        <v>357</v>
      </c>
      <c r="D44" s="376" t="s">
        <v>358</v>
      </c>
      <c r="E44" s="376" t="s">
        <v>359</v>
      </c>
      <c r="F44" s="376" t="s">
        <v>360</v>
      </c>
      <c r="G44" s="376" t="s">
        <v>358</v>
      </c>
    </row>
    <row r="45" spans="1:10">
      <c r="A45" s="103"/>
      <c r="B45" s="103"/>
      <c r="C45" s="103"/>
      <c r="D45" s="114" t="s">
        <v>606</v>
      </c>
      <c r="E45" s="114"/>
      <c r="F45" s="114"/>
      <c r="G45" s="114" t="s">
        <v>607</v>
      </c>
    </row>
    <row r="46" spans="1:10">
      <c r="A46" s="93">
        <v>1</v>
      </c>
      <c r="B46" s="93" t="s">
        <v>361</v>
      </c>
      <c r="C46" s="93"/>
      <c r="D46" s="111"/>
      <c r="E46" s="111"/>
      <c r="F46" s="111"/>
      <c r="G46" s="111"/>
    </row>
    <row r="47" spans="1:10">
      <c r="A47" s="93">
        <v>2</v>
      </c>
      <c r="B47" s="93" t="s">
        <v>362</v>
      </c>
      <c r="C47" s="93"/>
      <c r="D47" s="111">
        <v>68598788</v>
      </c>
      <c r="E47" s="111"/>
      <c r="F47" s="111">
        <v>822527</v>
      </c>
      <c r="G47" s="111">
        <f>D47+E47-F47</f>
        <v>67776261</v>
      </c>
      <c r="J47" s="184"/>
    </row>
    <row r="48" spans="1:10">
      <c r="A48" s="93">
        <v>3</v>
      </c>
      <c r="B48" s="93" t="s">
        <v>368</v>
      </c>
      <c r="C48" s="93"/>
      <c r="D48" s="111">
        <v>6786246</v>
      </c>
      <c r="E48" s="111"/>
      <c r="F48" s="111">
        <v>255412</v>
      </c>
      <c r="G48" s="111">
        <f>D48+E48-F48</f>
        <v>6530834</v>
      </c>
      <c r="J48" s="184"/>
    </row>
    <row r="49" spans="1:10">
      <c r="A49" s="93">
        <v>4</v>
      </c>
      <c r="B49" s="93" t="s">
        <v>364</v>
      </c>
      <c r="C49" s="93"/>
      <c r="D49" s="111">
        <v>734880</v>
      </c>
      <c r="E49" s="111"/>
      <c r="F49" s="111">
        <v>0</v>
      </c>
      <c r="G49" s="111">
        <f>D49+E49-F49</f>
        <v>734880</v>
      </c>
      <c r="J49" s="184"/>
    </row>
    <row r="50" spans="1:10">
      <c r="A50" s="93">
        <v>5</v>
      </c>
      <c r="B50" s="93" t="s">
        <v>365</v>
      </c>
      <c r="C50" s="93"/>
      <c r="D50" s="111">
        <f>G50+E50</f>
        <v>0</v>
      </c>
      <c r="E50" s="111">
        <v>0</v>
      </c>
      <c r="F50" s="111">
        <v>0</v>
      </c>
      <c r="G50" s="111">
        <v>0</v>
      </c>
      <c r="J50" s="184"/>
    </row>
    <row r="51" spans="1:10">
      <c r="A51" s="93">
        <v>6</v>
      </c>
      <c r="B51" s="93" t="s">
        <v>366</v>
      </c>
      <c r="C51" s="93"/>
      <c r="D51" s="111">
        <v>720445</v>
      </c>
      <c r="E51" s="111">
        <v>243800</v>
      </c>
      <c r="F51" s="111">
        <v>105444</v>
      </c>
      <c r="G51" s="111">
        <f>D51+E51-F51</f>
        <v>858801</v>
      </c>
      <c r="J51" s="184"/>
    </row>
    <row r="52" spans="1:10" hidden="1">
      <c r="A52" s="93"/>
      <c r="B52" s="93"/>
      <c r="C52" s="93"/>
      <c r="D52" s="111">
        <f>G52+E52</f>
        <v>0</v>
      </c>
      <c r="E52" s="111"/>
      <c r="F52" s="111"/>
      <c r="G52" s="111"/>
      <c r="J52" s="184"/>
    </row>
    <row r="53" spans="1:10" hidden="1">
      <c r="A53" s="93"/>
      <c r="B53" s="93"/>
      <c r="C53" s="93"/>
      <c r="D53" s="111">
        <f>G53+E53</f>
        <v>0</v>
      </c>
      <c r="E53" s="111"/>
      <c r="F53" s="111"/>
      <c r="G53" s="111"/>
      <c r="J53" s="184"/>
    </row>
    <row r="54" spans="1:10" hidden="1">
      <c r="A54" s="93"/>
      <c r="B54" s="93"/>
      <c r="C54" s="93"/>
      <c r="D54" s="111">
        <f>G54+E54</f>
        <v>0</v>
      </c>
      <c r="E54" s="111"/>
      <c r="F54" s="111"/>
      <c r="G54" s="111"/>
      <c r="J54" s="184"/>
    </row>
    <row r="55" spans="1:10" ht="15.75" customHeight="1">
      <c r="A55" s="93"/>
      <c r="B55" s="103" t="s">
        <v>369</v>
      </c>
      <c r="C55" s="103"/>
      <c r="D55" s="114">
        <f>SUM(D47:D54)</f>
        <v>76840359</v>
      </c>
      <c r="E55" s="114">
        <f>SUM(E47:E54)</f>
        <v>243800</v>
      </c>
      <c r="F55" s="114">
        <f>SUM(F46:F54)</f>
        <v>1183383</v>
      </c>
      <c r="G55" s="114">
        <f>SUM(G47:G54)</f>
        <v>75900776</v>
      </c>
      <c r="J55" s="184"/>
    </row>
    <row r="56" spans="1:10" hidden="1">
      <c r="A56" s="83"/>
      <c r="B56" s="83"/>
      <c r="C56" s="83"/>
      <c r="D56" s="186"/>
      <c r="E56" s="186"/>
      <c r="F56" s="186"/>
      <c r="G56" s="186"/>
    </row>
    <row r="57" spans="1:10" hidden="1">
      <c r="A57" s="83"/>
      <c r="B57" s="83"/>
      <c r="C57" s="83"/>
      <c r="D57" s="186"/>
      <c r="E57" s="186"/>
      <c r="F57" s="186"/>
      <c r="G57" s="186"/>
    </row>
    <row r="58" spans="1:10" hidden="1">
      <c r="A58" s="83"/>
      <c r="B58" s="83"/>
      <c r="C58" s="83"/>
      <c r="D58" s="186"/>
      <c r="E58" s="186"/>
      <c r="F58" s="186"/>
      <c r="G58" s="186"/>
    </row>
    <row r="59" spans="1:10">
      <c r="A59" s="83"/>
      <c r="B59" s="83"/>
      <c r="C59" s="83"/>
      <c r="D59" s="186"/>
      <c r="E59" s="186"/>
      <c r="F59" s="186"/>
      <c r="G59" s="186"/>
    </row>
    <row r="60" spans="1:10">
      <c r="A60" s="83"/>
      <c r="B60" s="83"/>
      <c r="C60" s="83"/>
      <c r="D60" s="186"/>
      <c r="E60" s="186"/>
      <c r="F60" s="186"/>
      <c r="G60" s="186"/>
    </row>
    <row r="61" spans="1:10">
      <c r="A61" s="83"/>
      <c r="B61" s="83"/>
      <c r="C61" s="83"/>
      <c r="D61" s="186"/>
      <c r="E61" s="370" t="s">
        <v>378</v>
      </c>
      <c r="F61" s="186"/>
      <c r="G61" s="186"/>
    </row>
    <row r="62" spans="1:10">
      <c r="A62" s="83"/>
      <c r="B62" s="83"/>
      <c r="C62" s="83"/>
      <c r="D62" s="186"/>
      <c r="E62" s="371" t="s">
        <v>597</v>
      </c>
      <c r="F62" s="186"/>
      <c r="G62" s="186"/>
    </row>
    <row r="63" spans="1:10">
      <c r="A63" s="104"/>
      <c r="B63" s="104"/>
      <c r="C63" s="104"/>
      <c r="D63" s="183"/>
      <c r="E63" s="183"/>
      <c r="F63" s="183"/>
      <c r="G63" s="183"/>
    </row>
    <row r="64" spans="1:10">
      <c r="A64" s="104"/>
      <c r="B64" s="104"/>
      <c r="C64" s="104"/>
      <c r="D64" s="183"/>
      <c r="E64" s="183"/>
      <c r="F64" s="183"/>
      <c r="G64" s="183"/>
    </row>
  </sheetData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shpjegime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2022-06-01T12:25:54Z</cp:lastPrinted>
  <dcterms:created xsi:type="dcterms:W3CDTF">2002-02-16T18:16:52Z</dcterms:created>
  <dcterms:modified xsi:type="dcterms:W3CDTF">2022-06-01T12:34:58Z</dcterms:modified>
</cp:coreProperties>
</file>