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455" windowWidth="15330" windowHeight="4500" tabRatio="823" activeTab="2"/>
  </bookViews>
  <sheets>
    <sheet name="Shen.Spjeg.faqa 1" sheetId="22" r:id="rId1"/>
    <sheet name="Shen.Spjeg.ne vazhdim" sheetId="23" r:id="rId2"/>
    <sheet name="Pasq.per AAM 2" sheetId="26" r:id="rId3"/>
    <sheet name="Kop." sheetId="1" r:id="rId4"/>
    <sheet name="Aktivet" sheetId="4" r:id="rId5"/>
    <sheet name="Pasivet" sheetId="14" r:id="rId6"/>
    <sheet name="Rez.1" sheetId="15" r:id="rId7"/>
    <sheet name="Fluksi 1" sheetId="17" r:id="rId8"/>
    <sheet name="Kapitali 2" sheetId="20" r:id="rId9"/>
  </sheets>
  <externalReferences>
    <externalReference r:id="rId10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G41" i="14" l="1"/>
  <c r="G32" i="15" l="1"/>
  <c r="K59" i="23"/>
  <c r="J8" i="26"/>
  <c r="G38" i="15" l="1"/>
  <c r="F38" i="15"/>
  <c r="G39" i="15"/>
  <c r="J14" i="26"/>
  <c r="G8" i="26"/>
  <c r="L14" i="26" l="1"/>
  <c r="J185" i="23" l="1"/>
  <c r="L17" i="23"/>
  <c r="J187" i="23" l="1"/>
  <c r="J163" i="23"/>
  <c r="J159" i="23"/>
  <c r="J137" i="23"/>
  <c r="J135" i="23"/>
  <c r="J133" i="23"/>
  <c r="J78" i="23"/>
  <c r="E25" i="17"/>
  <c r="L8" i="26" l="1"/>
  <c r="K8" i="26" s="1"/>
  <c r="L27" i="23"/>
  <c r="G8" i="4" s="1"/>
  <c r="H11" i="20"/>
  <c r="H12" i="20"/>
  <c r="H13" i="20"/>
  <c r="C14" i="20"/>
  <c r="D14" i="20"/>
  <c r="E14" i="20"/>
  <c r="F14" i="20"/>
  <c r="L15" i="23"/>
  <c r="F10" i="15"/>
  <c r="E12" i="17"/>
  <c r="E19" i="17"/>
  <c r="G10" i="4"/>
  <c r="G18" i="4"/>
  <c r="F19" i="15"/>
  <c r="F24" i="15" s="1"/>
  <c r="G26" i="14"/>
  <c r="G25" i="14" s="1"/>
  <c r="G9" i="14"/>
  <c r="G28" i="4"/>
  <c r="M8" i="26"/>
  <c r="G9" i="26"/>
  <c r="I9" i="26" s="1"/>
  <c r="L9" i="26"/>
  <c r="G10" i="26"/>
  <c r="I10" i="26"/>
  <c r="K10" i="26" s="1"/>
  <c r="L10" i="26"/>
  <c r="G11" i="26"/>
  <c r="I11" i="26" s="1"/>
  <c r="L11" i="26"/>
  <c r="G12" i="26"/>
  <c r="I12" i="26" s="1"/>
  <c r="K12" i="26" s="1"/>
  <c r="L12" i="26"/>
  <c r="D13" i="26"/>
  <c r="E13" i="26"/>
  <c r="H13" i="26"/>
  <c r="K14" i="26"/>
  <c r="I15" i="26"/>
  <c r="L15" i="26"/>
  <c r="G16" i="26"/>
  <c r="I16" i="26" s="1"/>
  <c r="K16" i="26" s="1"/>
  <c r="L16" i="26"/>
  <c r="G17" i="26"/>
  <c r="I17" i="26" s="1"/>
  <c r="L17" i="26"/>
  <c r="D18" i="26"/>
  <c r="E18" i="26"/>
  <c r="E19" i="26" s="1"/>
  <c r="H18" i="26"/>
  <c r="J18" i="26"/>
  <c r="D19" i="26"/>
  <c r="F19" i="26"/>
  <c r="L18" i="26" l="1"/>
  <c r="G13" i="26"/>
  <c r="E26" i="17"/>
  <c r="E29" i="17" s="1"/>
  <c r="L19" i="23"/>
  <c r="G7" i="4" s="1"/>
  <c r="G6" i="4" s="1"/>
  <c r="K17" i="26"/>
  <c r="M17" i="26"/>
  <c r="K11" i="26"/>
  <c r="M11" i="26"/>
  <c r="K15" i="26"/>
  <c r="M15" i="26"/>
  <c r="I18" i="26"/>
  <c r="K9" i="26"/>
  <c r="M9" i="26"/>
  <c r="I13" i="26"/>
  <c r="G18" i="26"/>
  <c r="M16" i="26"/>
  <c r="K18" i="26"/>
  <c r="G37" i="4" s="1"/>
  <c r="M12" i="26"/>
  <c r="M10" i="26"/>
  <c r="H19" i="26"/>
  <c r="K13" i="26"/>
  <c r="L13" i="26"/>
  <c r="J13" i="26"/>
  <c r="G19" i="26" l="1"/>
  <c r="L19" i="26"/>
  <c r="I19" i="26"/>
  <c r="M13" i="26"/>
  <c r="M18" i="26"/>
  <c r="J19" i="26"/>
  <c r="K19" i="26"/>
  <c r="G33" i="4"/>
  <c r="G31" i="4" s="1"/>
  <c r="G5" i="4"/>
  <c r="F13" i="15" l="1"/>
  <c r="F15" i="15" s="1"/>
  <c r="F16" i="15" s="1"/>
  <c r="F25" i="15" s="1"/>
  <c r="M19" i="26"/>
  <c r="G43" i="4"/>
  <c r="K191" i="23" l="1"/>
  <c r="K193" i="23" s="1"/>
  <c r="K194" i="23" s="1"/>
  <c r="F26" i="15"/>
  <c r="K50" i="23" s="1"/>
  <c r="K51" i="23" s="1"/>
  <c r="J139" i="23" l="1"/>
  <c r="F28" i="15"/>
  <c r="G10" i="20" l="1"/>
  <c r="G14" i="20" s="1"/>
  <c r="H14" i="20" s="1"/>
  <c r="F32" i="15"/>
  <c r="F39" i="15" s="1"/>
  <c r="G43" i="14"/>
  <c r="J189" i="23" s="1"/>
  <c r="G12" i="14"/>
  <c r="G7" i="14" s="1"/>
  <c r="G32" i="14" s="1"/>
  <c r="H10" i="20"/>
  <c r="G33" i="14"/>
  <c r="G44" i="14" l="1"/>
</calcChain>
</file>

<file path=xl/sharedStrings.xml><?xml version="1.0" encoding="utf-8"?>
<sst xmlns="http://schemas.openxmlformats.org/spreadsheetml/2006/main" count="629" uniqueCount="344">
  <si>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</si>
  <si>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</si>
  <si>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</si>
  <si>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</si>
  <si>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</si>
  <si>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</si>
  <si>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</si>
  <si>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</si>
  <si>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</si>
  <si>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</si>
  <si>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</si>
  <si>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</si>
  <si>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</si>
  <si>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</si>
  <si>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</si>
  <si>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</si>
  <si>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</si>
  <si>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</si>
  <si>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</si>
  <si>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</si>
  <si>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</si>
  <si>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</si>
  <si>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</si>
  <si>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</si>
  <si>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</si>
  <si>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</si>
  <si>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</si>
  <si>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</si>
  <si>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</si>
  <si>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</si>
  <si>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</si>
  <si>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</si>
  <si>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</si>
  <si>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Huat  afatgjata</t>
  </si>
  <si>
    <t>Hua,bono dhe detyrime nga qeraja financiare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</si>
  <si>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</si>
  <si>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</si>
  <si>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</si>
  <si>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</si>
  <si>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</si>
  <si>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</si>
  <si>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</si>
  <si>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</si>
  <si>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</si>
  <si>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Fitimet e pa shperndara</t>
  </si>
  <si>
    <t>Fitimi (Humbja) e vitit financiar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</si>
  <si>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</si>
  <si>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</si>
  <si>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</si>
  <si>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</si>
  <si>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</si>
  <si>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</si>
  <si>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</si>
  <si>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Totali i te Ardhurave dhe Shpenzimeve financiare</t>
  </si>
  <si>
    <t>TOTALI</t>
  </si>
  <si>
    <t>Dividentet e paguar</t>
  </si>
  <si>
    <t>Emertimi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</si>
  <si>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</si>
  <si>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</si>
  <si>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</si>
  <si>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</si>
  <si>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</si>
  <si>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Emetimi kapitali aksionar</t>
  </si>
  <si>
    <t>S H E N I M E T          S P J E G U E S E</t>
  </si>
  <si>
    <t>Per Drejtimin  e Njesise  Ekonomike</t>
  </si>
  <si>
    <t xml:space="preserve">(  Ne zbarim te Standartit Kombetar te Kontabilitetit Nr.2 dhe </t>
  </si>
  <si>
    <t>Ligjit Nr. 9228 Date 29.04.2004     Per Kontabilitetin dhe Pasqyrat Financiare  )</t>
  </si>
  <si>
    <t>Fluksi monetar nga veprimtarite e shfrytezimit</t>
  </si>
  <si>
    <t>MM te ardhura nga veprimtarite</t>
  </si>
  <si>
    <t>MM neto nga veprimtarite e shfytezimit</t>
  </si>
  <si>
    <t>Pasqyra e fluksit monetar - metoda direkte</t>
  </si>
  <si>
    <t>Fluksi monetar nga veprimtarite investuese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</si>
  <si>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</si>
  <si>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</si>
  <si>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</si>
  <si>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</si>
  <si>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</si>
  <si>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</si>
  <si>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</si>
  <si>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</si>
  <si>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</si>
  <si>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Fitimi para tatimit</t>
  </si>
  <si>
    <t>Mjetet monetare (MM) te arketuara nga klientet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</si>
  <si>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</si>
  <si>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</si>
  <si>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</si>
  <si>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</si>
  <si>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</si>
  <si>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</si>
  <si>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</si>
  <si>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</si>
  <si>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</si>
  <si>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&gt;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</si>
  <si>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</si>
  <si>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</si>
  <si>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</si>
  <si>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</si>
  <si>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</si>
  <si>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</si>
  <si>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</si>
  <si>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</si>
  <si>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</si>
  <si>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</si>
  <si>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</si>
  <si>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>Detyrime tatimore per Tatimin ne Burim</t>
  </si>
  <si>
    <t xml:space="preserve">Aktive tjera afat gjata materiale </t>
  </si>
  <si>
    <t>Debitore dhe Kreditore te tjere</t>
  </si>
  <si>
    <t>Dividente per tu paguar</t>
  </si>
  <si>
    <t>Njesite ose aksionet e thesarit (Negative)</t>
  </si>
  <si>
    <t>Materialet e konsumuara</t>
  </si>
  <si>
    <t>Kosto e punes</t>
  </si>
  <si>
    <t>Shpenzimet per sigurime shoqerore e shendetesore</t>
  </si>
  <si>
    <t>Amortizimet dhe zhvleresimet</t>
  </si>
  <si>
    <t>Totali shpenzimeve  (  shumat  4 - 7 )</t>
  </si>
  <si>
    <t>Fitimi (humbja) nga veprimtarite e kryesore (1+2+/-3-8)</t>
  </si>
  <si>
    <t>Te ardhurat dhe shpenzimet financiare nga pjesemarrjet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</si>
  <si>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</si>
  <si>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</si>
  <si>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</si>
  <si>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</si>
  <si>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</si>
  <si>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</si>
  <si>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Huamarrje afat shkuatra</t>
  </si>
  <si>
    <t>Derivative dhe aktive te mbajtura per tregtim</t>
  </si>
  <si>
    <t>Aktive te tjera financiare afatshkurtra</t>
  </si>
  <si>
    <t>Kliente per mallra,produkte e sherbime</t>
  </si>
  <si>
    <t>Produkte te gatshme</t>
  </si>
  <si>
    <t>Aktive biologjike afatshkurtra</t>
  </si>
  <si>
    <t>Aktive afatshkurtra te mbajtura per rishitje</t>
  </si>
  <si>
    <t>Shpenzime te periudhave te ardhshme</t>
  </si>
  <si>
    <t>Te pagueshme ndaj furnitoreve</t>
  </si>
  <si>
    <t>Te pagueshme ndaj punonjesve</t>
  </si>
  <si>
    <t>Provizionet afatshkurtra</t>
  </si>
  <si>
    <t>Ndrysh.ne invent.prod.gatshme e prodhimit ne proces</t>
  </si>
  <si>
    <t>MM neto e perdorura ne veprimtarite Financiare</t>
  </si>
  <si>
    <t>B</t>
  </si>
  <si>
    <t>Aksione te thesari te riblera</t>
  </si>
  <si>
    <t>Para ardhese</t>
  </si>
  <si>
    <t>A K T I V E T    A F A T S H K U R T R A</t>
  </si>
  <si>
    <t>Emertimi dhe Forma ligjore</t>
  </si>
  <si>
    <t>Sqarim:</t>
  </si>
  <si>
    <t xml:space="preserve">     Dhënia e shënimeve shpjeguese në këtë pjesë është e detyrueshme sipas SKK 2.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</si>
  <si>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</si>
  <si>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</si>
  <si>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</si>
  <si>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</si>
  <si>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</si>
  <si>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</si>
  <si>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</si>
  <si>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</si>
  <si>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</si>
  <si>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</si>
  <si>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</si>
  <si>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</si>
  <si>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</si>
  <si>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</si>
  <si>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</si>
  <si>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</si>
  <si>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</si>
  <si>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</si>
  <si>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</si>
  <si>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</si>
  <si>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</si>
  <si>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</si>
  <si>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</si>
  <si>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</si>
  <si>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</si>
  <si>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</si>
  <si>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</si>
  <si>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</si>
  <si>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</si>
  <si>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</si>
  <si>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</si>
  <si>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</si>
  <si>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</si>
  <si>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</si>
  <si>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</si>
  <si>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</si>
  <si>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</si>
  <si>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</si>
  <si>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</si>
  <si>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</si>
  <si>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</si>
  <si>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</si>
  <si>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</si>
  <si>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</si>
  <si>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</si>
  <si>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</si>
  <si>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</si>
  <si>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15 % ne vit.</t>
  </si>
  <si>
    <t>Ref.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</si>
  <si>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</si>
  <si>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</si>
  <si>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</si>
  <si>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</si>
  <si>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</si>
  <si>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</si>
  <si>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</si>
  <si>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</si>
  <si>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</si>
  <si>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</si>
  <si>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Totali</t>
  </si>
  <si>
    <t>E M E R T I M I</t>
  </si>
  <si>
    <t>Arka ne Leke</t>
  </si>
  <si>
    <t>Arka ne Euro</t>
  </si>
  <si>
    <t>Arka ne Dollare</t>
  </si>
  <si>
    <t>Shoqeria nuk ka derivative dhe aktive te mbajtura per tregtim</t>
  </si>
  <si>
    <t xml:space="preserve">   Fatura gjithsej</t>
  </si>
  <si>
    <t>Leke</t>
  </si>
  <si>
    <t xml:space="preserve">     a)  Nga keto</t>
  </si>
  <si>
    <t>pa likuiduara deri ne 30 dite</t>
  </si>
  <si>
    <t>pa likuiduara deri ne 60 dite</t>
  </si>
  <si>
    <t>pa likuiduara deri ne 90 dite</t>
  </si>
  <si>
    <t>pa likuiduara permbi nje vit</t>
  </si>
  <si>
    <t xml:space="preserve">     b)  Nga faturat gjithsej</t>
  </si>
  <si>
    <t>Fatura mbi 300 mije leke te prera</t>
  </si>
  <si>
    <t>Fatura mbi 300 mije leke te likuid.</t>
  </si>
  <si>
    <t>Tatimi i derdhur paradhenie</t>
  </si>
  <si>
    <t>Tatimi i vitit ushtrimor</t>
  </si>
  <si>
    <t>Tatim nga viti kaluar</t>
  </si>
  <si>
    <t>Tvsh e zbriteshme ne Blerje gjate vitit</t>
  </si>
  <si>
    <t>Tvsh e pagueshme ne shitje gjate vitit</t>
  </si>
  <si>
    <t>Tvsh e zbriteshme ne mbyllje te vitit</t>
  </si>
  <si>
    <t xml:space="preserve">Nuk ka </t>
  </si>
  <si>
    <t>AKTIVET AFATGJATA</t>
  </si>
  <si>
    <t>Analiza e posteve te amortizushme</t>
  </si>
  <si>
    <t>Amortizimi</t>
  </si>
  <si>
    <t>Vl.mbetur</t>
  </si>
  <si>
    <t>PASIVET  AFATSHKURTRA</t>
  </si>
  <si>
    <t>Fatura mbi 300 mije leke te kontab.</t>
  </si>
  <si>
    <t>PASIVET  AFATGJATA</t>
  </si>
  <si>
    <t xml:space="preserve">KAPITALI </t>
  </si>
  <si>
    <t>●</t>
  </si>
  <si>
    <t>Fitimi i ushtrimit</t>
  </si>
  <si>
    <t>Shpenzime te pa zbriteshme</t>
  </si>
  <si>
    <t>Tatimi mbi fitimin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</si>
  <si>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</si>
  <si>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</si>
  <si>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</si>
  <si>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</si>
  <si>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</si>
  <si>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</si>
  <si>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Sasia</t>
  </si>
  <si>
    <t>Gjendje</t>
  </si>
  <si>
    <t>Shtesa</t>
  </si>
  <si>
    <t>Pakesime</t>
  </si>
  <si>
    <t xml:space="preserve">             TOTALI</t>
  </si>
  <si>
    <t>Administratori</t>
  </si>
  <si>
    <t>Amortiz.i</t>
  </si>
  <si>
    <t>Amortiz.Tatim.</t>
  </si>
  <si>
    <t>20% Vl.Mbet.</t>
  </si>
  <si>
    <t xml:space="preserve"> I</t>
  </si>
  <si>
    <t xml:space="preserve"> II</t>
  </si>
  <si>
    <t>Shuma mj.transporti</t>
  </si>
  <si>
    <t>Po</t>
  </si>
  <si>
    <t>Jo</t>
  </si>
  <si>
    <t>MM te paguara ndaj furnitoreve dhe punonjesve  -</t>
  </si>
  <si>
    <t>Interesi i paguar                                           -</t>
  </si>
  <si>
    <t>Blerja e njesise se kontrolluar X minus parate e Arketuara  -</t>
  </si>
  <si>
    <t>Blerja e aktiveve afatgjata materiale      -</t>
  </si>
  <si>
    <t>LUSHNJE</t>
  </si>
  <si>
    <t>Huamarje te tjera afatgjata          (ORTAKU)</t>
  </si>
  <si>
    <t xml:space="preserve">     Plotesimi i te dhenave të kësaj pjese eshte bere sipas kërkesave dhe strukturës standarte te </t>
  </si>
  <si>
    <t>percaktuara ne SKK 2 dhe konkretisht paragrafeve 49-55.  Rradha e dhenies se spjegimeve eshte :</t>
  </si>
  <si>
    <t>lek</t>
  </si>
  <si>
    <t>euro</t>
  </si>
  <si>
    <t>Tvsh e paguar</t>
  </si>
  <si>
    <t xml:space="preserve">HARTOI  PASQYRAT  FINANCIARE </t>
  </si>
  <si>
    <t>EDUART      SHARKA</t>
  </si>
  <si>
    <t>Inventari i Aktiveve Afatgjata Materiale  2009</t>
  </si>
  <si>
    <t xml:space="preserve">Pagat e personelit   </t>
  </si>
  <si>
    <t>Nuk ka</t>
  </si>
  <si>
    <t>Kontabel    i miratuar</t>
  </si>
  <si>
    <t xml:space="preserve">Tatim per tu rimbursuar </t>
  </si>
  <si>
    <r>
      <t xml:space="preserve">Rezervat e tjera </t>
    </r>
    <r>
      <rPr>
        <b/>
        <i/>
        <u/>
        <sz val="8"/>
        <rFont val="Arial"/>
        <family val="2"/>
      </rPr>
      <t>per shtimin e kapitalit ne te arthmen</t>
    </r>
  </si>
  <si>
    <t>Te ardhura nga huamarrje afatgjata  ORTAKU</t>
  </si>
  <si>
    <t>Huamarje te tjera afatgjata   (ORTAKU)</t>
  </si>
  <si>
    <t>Shuma ndertese</t>
  </si>
  <si>
    <t>Analiza e hollsishme eshte ne pasqyren:</t>
  </si>
  <si>
    <t>Rimbursuar detyrime te tjera nga tepr kred.</t>
  </si>
  <si>
    <t>T.F.dhe TVSH,taksa dog. te  paguar ne dogane                   -</t>
  </si>
  <si>
    <t>Te ardhurat dhe shpenzimet nga interesat (inter kredie)</t>
  </si>
  <si>
    <t>Te ardhura dhe shpenzime te tjera financiare (komisione ankare)</t>
  </si>
  <si>
    <t>Inventari i Aktiveve Afatgjata Materiale  2013</t>
  </si>
  <si>
    <r>
      <t xml:space="preserve">Shpenzimet e tatimit mbi fitimin  </t>
    </r>
    <r>
      <rPr>
        <b/>
        <sz val="9"/>
        <rFont val="Arial"/>
        <family val="2"/>
        <charset val="238"/>
      </rPr>
      <t>(14 + shpenzime te panjohura x 15%)</t>
    </r>
  </si>
  <si>
    <t>"DONI FRUITS"  shpk</t>
  </si>
  <si>
    <t>L34502401K</t>
  </si>
  <si>
    <t>Lagja "Saver",Rajoni Nr.5,Bashkia Lushnje</t>
  </si>
  <si>
    <t>29.08.2013</t>
  </si>
  <si>
    <t xml:space="preserve"> EKSPORT    FRUTA-PERIME </t>
  </si>
  <si>
    <t>"DONI FRUITS"SHPK</t>
  </si>
  <si>
    <t>(   EJUP   AHMETI   )</t>
  </si>
  <si>
    <t>ProCredit Bank</t>
  </si>
  <si>
    <t>Autovture (Reno Kango)</t>
  </si>
  <si>
    <t>Ejup  Ahmeti</t>
  </si>
  <si>
    <t>Te drejta te arketueshme (tvsh e rimbursueshme)</t>
  </si>
  <si>
    <t>Detyrime tatimore per T.TH.mbi Fit</t>
  </si>
  <si>
    <t>Pagesat e detyrimeve te qerase fin.</t>
  </si>
  <si>
    <t>Komisione banke                                        -</t>
  </si>
  <si>
    <t>Tvsh e kerkuar per rimbursim</t>
  </si>
  <si>
    <t>Viti   2015</t>
  </si>
  <si>
    <t>01,01,2015</t>
  </si>
  <si>
    <t>31.12.2015</t>
  </si>
  <si>
    <t>25.03.2016</t>
  </si>
  <si>
    <t>Pasqyra  e  Ndryshimeve  ne  Kapital  2015</t>
  </si>
  <si>
    <t>Pozicioni me 31 Dhjetor 2014</t>
  </si>
  <si>
    <t>Pozicioni me 31 Dhjetor 2015</t>
  </si>
  <si>
    <t>Pasqyra   e   Fluksit   Monetar  -  Metoda  Direkte   2015</t>
  </si>
  <si>
    <t>01.01.2015</t>
  </si>
  <si>
    <t>vitit 2015</t>
  </si>
  <si>
    <t>Pasqyrat e Pozicionit  Financiare (Bilanci).  Viti  2015</t>
  </si>
  <si>
    <t xml:space="preserve">Parapagime për aktive materiale dhe në proces </t>
  </si>
  <si>
    <t>Pasqyrat e Pozicionit Financiare (Bilanci). Viti   2015</t>
  </si>
  <si>
    <t>DETYRIMET  DHE  KAPITALI</t>
  </si>
  <si>
    <t>DETYRIMET      A F A T S H K U R T R A</t>
  </si>
  <si>
    <t>DETYRIMET      A F A T G J A T A</t>
  </si>
  <si>
    <t>T O T A L I      DETYRIMEVE     ( I+II )</t>
  </si>
  <si>
    <t>TOTALI   DETYRIMEVE   DHE   KAPITALIT  (I+II+III)</t>
  </si>
  <si>
    <t xml:space="preserve">Pasqyra e të Ardhurave Gjithëpërfshirëse  </t>
  </si>
  <si>
    <t>►</t>
  </si>
  <si>
    <t>Fitimi/Humbja e vitit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</si>
  <si>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</si>
  <si>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</si>
  <si>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</si>
  <si>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</si>
  <si>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</si>
  <si>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</si>
  <si>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</si>
  <si>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</si>
  <si>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Pronarët e njësisë ekonomike mëmë</t>
  </si>
  <si>
    <t>Interesat jo-kontrolluese</t>
  </si>
  <si>
    <r>
      <t xml:space="preserve">Pasqyra e Performances                                                                                      </t>
    </r>
    <r>
      <rPr>
        <sz val="12"/>
        <rFont val="Arial"/>
        <family val="2"/>
      </rPr>
      <t>Pasqyra   e   te   Ardhurave   dhe   Shpenzimeve     2015</t>
    </r>
  </si>
  <si>
    <t>Shpenzimet e tatimit mbi fitimin  te shtyre</t>
  </si>
  <si>
    <t>Efekti i luhatjeve të kursit të këmbimit të mjeteve monetare</t>
  </si>
  <si>
    <r>
      <t xml:space="preserve">     Kuadri kontabel i aplikuar : Stndartet Kombetare te Kontabilitetit ne Shqiperi.</t>
    </r>
    <r>
      <rPr>
        <b/>
        <i/>
        <u/>
        <sz val="10"/>
        <rFont val="Arial"/>
        <family val="2"/>
      </rPr>
      <t>Te permirsuara</t>
    </r>
  </si>
  <si>
    <t>Materjale ndertimi</t>
  </si>
  <si>
    <t>Dhoma frigoriferike</t>
  </si>
  <si>
    <t>Lendet e para (amballazh)</t>
  </si>
  <si>
    <r>
      <t xml:space="preserve">Shpenzime te tjera </t>
    </r>
    <r>
      <rPr>
        <sz val="8"/>
        <rFont val="Arial"/>
        <family val="2"/>
      </rPr>
      <t>(furn 60500,qera obj 600000,taksa vendo 76620)</t>
    </r>
  </si>
  <si>
    <t>Debitore dhe Kreditore te tjere (arket par klientet)</t>
  </si>
  <si>
    <t>Tatimi i vitit per tu paguar</t>
  </si>
  <si>
    <t>BKT  Lushnje</t>
  </si>
  <si>
    <t>Tvsh e mbartur nga viti kaluar</t>
  </si>
  <si>
    <r>
      <t xml:space="preserve">Rezervat e tjera </t>
    </r>
    <r>
      <rPr>
        <b/>
        <i/>
        <sz val="8"/>
        <rFont val="Arial"/>
        <family val="2"/>
      </rPr>
      <t>(per investime ne te arthmen)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</si>
</sst>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#,##0.0"/>
  </numFmts>
  <fonts count="52" x14ac:knownFonts="1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</font>
    <font>
      <u/>
      <sz val="12"/>
      <name val="Arial"/>
    </font>
    <font>
      <sz val="9"/>
      <name val="Arial"/>
    </font>
    <font>
      <sz val="9"/>
      <name val="Arial"/>
      <family val="2"/>
    </font>
    <font>
      <u/>
      <sz val="11"/>
      <name val="Arial"/>
    </font>
    <font>
      <b/>
      <sz val="12"/>
      <name val="Arial"/>
      <family val="2"/>
    </font>
    <font>
      <b/>
      <u/>
      <sz val="14"/>
      <name val="Arial"/>
      <family val="2"/>
    </font>
    <font>
      <b/>
      <sz val="9"/>
      <name val="Arial"/>
      <family val="2"/>
    </font>
    <font>
      <sz val="10"/>
      <name val="Arial"/>
    </font>
    <font>
      <sz val="12"/>
      <name val="Arial"/>
    </font>
    <font>
      <sz val="10"/>
      <name val="Arial"/>
    </font>
    <font>
      <b/>
      <sz val="26"/>
      <name val="Arial Narrow"/>
      <family val="2"/>
    </font>
    <font>
      <sz val="10"/>
      <name val="Arial"/>
    </font>
    <font>
      <b/>
      <sz val="26"/>
      <name val="Arial"/>
      <family val="2"/>
    </font>
    <font>
      <sz val="10"/>
      <name val="Arial"/>
    </font>
    <font>
      <u/>
      <sz val="10"/>
      <name val="Arial"/>
    </font>
    <font>
      <u/>
      <sz val="14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i/>
      <sz val="10"/>
      <name val="Arial"/>
    </font>
    <font>
      <sz val="10"/>
      <name val="Arial"/>
    </font>
    <font>
      <sz val="14"/>
      <name val="Arial"/>
    </font>
    <font>
      <sz val="10"/>
      <name val="Arial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</font>
    <font>
      <b/>
      <u/>
      <sz val="10"/>
      <name val="Arial"/>
    </font>
    <font>
      <b/>
      <u/>
      <sz val="10"/>
      <name val="Arial"/>
      <family val="2"/>
    </font>
    <font>
      <b/>
      <sz val="10"/>
      <name val="Times New Roman"/>
      <family val="1"/>
    </font>
    <font>
      <u/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i/>
      <u/>
      <sz val="10"/>
      <name val="Arial"/>
      <family val="2"/>
    </font>
    <font>
      <b/>
      <i/>
      <sz val="8"/>
      <name val="Arial"/>
      <family val="2"/>
    </font>
    <font>
      <b/>
      <i/>
      <u/>
      <sz val="8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0"/>
      <color theme="1"/>
      <name val="Arial"/>
      <family val="2"/>
    </font>
    <font>
      <b/>
      <i/>
      <u/>
      <sz val="10"/>
      <name val="Arial"/>
      <family val="2"/>
      <charset val="238"/>
    </font>
    <font>
      <sz val="9"/>
      <name val="Arial"/>
      <family val="2"/>
      <charset val="238"/>
    </font>
    <font>
      <i/>
      <u/>
      <sz val="8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Border="1"/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0" fontId="9" fillId="0" borderId="0" xfId="0" applyFont="1"/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vertical="center"/>
    </xf>
    <xf numFmtId="0" fontId="1" fillId="0" borderId="0" xfId="0" applyFont="1"/>
    <xf numFmtId="0" fontId="7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7" fillId="0" borderId="4" xfId="0" applyFont="1" applyBorder="1"/>
    <xf numFmtId="0" fontId="7" fillId="0" borderId="0" xfId="0" applyFont="1" applyBorder="1"/>
    <xf numFmtId="0" fontId="7" fillId="0" borderId="7" xfId="0" applyFont="1" applyBorder="1"/>
    <xf numFmtId="0" fontId="7" fillId="0" borderId="5" xfId="0" applyFont="1" applyBorder="1"/>
    <xf numFmtId="0" fontId="7" fillId="0" borderId="0" xfId="0" applyFont="1" applyBorder="1" applyAlignment="1">
      <alignment horizontal="center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17" fillId="0" borderId="0" xfId="0" applyFont="1"/>
    <xf numFmtId="0" fontId="17" fillId="0" borderId="4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0" fontId="19" fillId="0" borderId="5" xfId="0" applyFont="1" applyBorder="1"/>
    <xf numFmtId="0" fontId="19" fillId="0" borderId="0" xfId="0" applyFont="1"/>
    <xf numFmtId="0" fontId="19" fillId="0" borderId="4" xfId="0" applyFont="1" applyBorder="1"/>
    <xf numFmtId="0" fontId="14" fillId="0" borderId="4" xfId="0" applyFont="1" applyBorder="1"/>
    <xf numFmtId="0" fontId="14" fillId="0" borderId="0" xfId="0" applyFont="1" applyBorder="1"/>
    <xf numFmtId="0" fontId="14" fillId="0" borderId="5" xfId="0" applyFont="1" applyBorder="1"/>
    <xf numFmtId="0" fontId="15" fillId="0" borderId="6" xfId="0" applyFont="1" applyBorder="1"/>
    <xf numFmtId="0" fontId="15" fillId="0" borderId="7" xfId="0" applyFont="1" applyBorder="1"/>
    <xf numFmtId="0" fontId="15" fillId="0" borderId="8" xfId="0" applyFont="1" applyBorder="1"/>
    <xf numFmtId="0" fontId="6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3" fontId="22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3" fontId="15" fillId="0" borderId="0" xfId="0" applyNumberFormat="1" applyFont="1"/>
    <xf numFmtId="3" fontId="15" fillId="0" borderId="3" xfId="0" applyNumberFormat="1" applyFont="1" applyBorder="1" applyAlignment="1">
      <alignment horizontal="center" vertical="center"/>
    </xf>
    <xf numFmtId="3" fontId="15" fillId="0" borderId="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3" fontId="24" fillId="0" borderId="20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left" vertical="center"/>
    </xf>
    <xf numFmtId="0" fontId="24" fillId="0" borderId="22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24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vertical="center"/>
    </xf>
    <xf numFmtId="0" fontId="26" fillId="0" borderId="20" xfId="0" applyFont="1" applyBorder="1" applyAlignment="1">
      <alignment vertical="center"/>
    </xf>
    <xf numFmtId="3" fontId="26" fillId="0" borderId="2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2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3" fontId="24" fillId="0" borderId="0" xfId="0" applyNumberFormat="1" applyFont="1" applyBorder="1" applyAlignment="1">
      <alignment vertical="center"/>
    </xf>
    <xf numFmtId="0" fontId="24" fillId="0" borderId="0" xfId="0" applyFont="1"/>
    <xf numFmtId="0" fontId="13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3" fontId="24" fillId="0" borderId="0" xfId="0" applyNumberFormat="1" applyFont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3" fontId="13" fillId="0" borderId="0" xfId="0" applyNumberFormat="1" applyFont="1"/>
    <xf numFmtId="3" fontId="13" fillId="0" borderId="3" xfId="0" applyNumberFormat="1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right"/>
    </xf>
    <xf numFmtId="0" fontId="24" fillId="0" borderId="0" xfId="0" applyFont="1" applyBorder="1"/>
    <xf numFmtId="3" fontId="24" fillId="0" borderId="0" xfId="0" applyNumberFormat="1" applyFont="1" applyBorder="1"/>
    <xf numFmtId="0" fontId="5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3" fillId="0" borderId="3" xfId="0" applyNumberFormat="1" applyFont="1" applyBorder="1" applyAlignment="1">
      <alignment horizontal="center" vertical="center"/>
    </xf>
    <xf numFmtId="3" fontId="23" fillId="0" borderId="8" xfId="0" applyNumberFormat="1" applyFont="1" applyBorder="1" applyAlignment="1">
      <alignment horizontal="center" vertical="center"/>
    </xf>
    <xf numFmtId="3" fontId="23" fillId="0" borderId="19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165" fontId="13" fillId="0" borderId="16" xfId="0" applyNumberFormat="1" applyFont="1" applyBorder="1" applyAlignment="1">
      <alignment horizontal="left" vertical="center"/>
    </xf>
    <xf numFmtId="0" fontId="25" fillId="0" borderId="21" xfId="0" applyFont="1" applyBorder="1" applyAlignment="1">
      <alignment vertical="center"/>
    </xf>
    <xf numFmtId="3" fontId="13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vertical="center"/>
    </xf>
    <xf numFmtId="0" fontId="28" fillId="0" borderId="0" xfId="0" applyFont="1" applyAlignment="1">
      <alignment horizontal="center"/>
    </xf>
    <xf numFmtId="3" fontId="28" fillId="0" borderId="0" xfId="0" applyNumberFormat="1" applyFont="1"/>
    <xf numFmtId="0" fontId="28" fillId="0" borderId="0" xfId="0" applyFont="1"/>
    <xf numFmtId="3" fontId="23" fillId="0" borderId="10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22" xfId="0" applyNumberFormat="1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3" fontId="26" fillId="0" borderId="22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4" xfId="0" applyFont="1" applyBorder="1"/>
    <xf numFmtId="0" fontId="5" fillId="0" borderId="23" xfId="0" applyFont="1" applyBorder="1"/>
    <xf numFmtId="0" fontId="5" fillId="0" borderId="5" xfId="0" applyFont="1" applyBorder="1"/>
    <xf numFmtId="0" fontId="5" fillId="0" borderId="0" xfId="0" applyFont="1"/>
    <xf numFmtId="0" fontId="5" fillId="0" borderId="24" xfId="0" applyFont="1" applyBorder="1"/>
    <xf numFmtId="0" fontId="5" fillId="0" borderId="25" xfId="0" applyFont="1" applyBorder="1"/>
    <xf numFmtId="0" fontId="5" fillId="0" borderId="0" xfId="0" applyFont="1" applyBorder="1" applyAlignment="1"/>
    <xf numFmtId="0" fontId="5" fillId="0" borderId="24" xfId="0" applyFont="1" applyFill="1" applyBorder="1"/>
    <xf numFmtId="0" fontId="5" fillId="0" borderId="26" xfId="0" applyFont="1" applyBorder="1"/>
    <xf numFmtId="0" fontId="5" fillId="0" borderId="27" xfId="0" applyFont="1" applyBorder="1"/>
    <xf numFmtId="0" fontId="20" fillId="0" borderId="28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29" fillId="0" borderId="20" xfId="0" applyNumberFormat="1" applyFont="1" applyBorder="1" applyAlignment="1">
      <alignment vertical="center"/>
    </xf>
    <xf numFmtId="0" fontId="5" fillId="0" borderId="25" xfId="0" applyFont="1" applyBorder="1" applyAlignment="1"/>
    <xf numFmtId="0" fontId="30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Border="1"/>
    <xf numFmtId="0" fontId="1" fillId="0" borderId="4" xfId="0" applyFont="1" applyBorder="1"/>
    <xf numFmtId="0" fontId="1" fillId="0" borderId="5" xfId="0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30" fillId="0" borderId="25" xfId="0" applyFont="1" applyBorder="1"/>
    <xf numFmtId="0" fontId="0" fillId="0" borderId="0" xfId="0" applyBorder="1" applyAlignment="1"/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Fill="1" applyBorder="1"/>
    <xf numFmtId="0" fontId="0" fillId="0" borderId="20" xfId="0" applyBorder="1" applyAlignment="1"/>
    <xf numFmtId="0" fontId="0" fillId="0" borderId="20" xfId="0" applyBorder="1"/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0" fillId="0" borderId="21" xfId="0" applyBorder="1"/>
    <xf numFmtId="0" fontId="0" fillId="0" borderId="0" xfId="0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9" fillId="0" borderId="0" xfId="0" applyFont="1" applyBorder="1"/>
    <xf numFmtId="0" fontId="23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/>
    <xf numFmtId="0" fontId="0" fillId="0" borderId="0" xfId="0" applyAlignment="1">
      <alignment horizontal="center"/>
    </xf>
    <xf numFmtId="0" fontId="25" fillId="0" borderId="0" xfId="0" applyFont="1"/>
    <xf numFmtId="0" fontId="0" fillId="0" borderId="0" xfId="0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0" fontId="29" fillId="0" borderId="0" xfId="0" applyFont="1" applyFill="1" applyBorder="1"/>
    <xf numFmtId="0" fontId="2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3" fillId="0" borderId="0" xfId="0" applyFont="1" applyBorder="1"/>
    <xf numFmtId="0" fontId="34" fillId="0" borderId="0" xfId="0" applyFont="1" applyBorder="1" applyAlignment="1">
      <alignment horizontal="right"/>
    </xf>
    <xf numFmtId="0" fontId="35" fillId="0" borderId="0" xfId="0" applyFont="1"/>
    <xf numFmtId="0" fontId="4" fillId="0" borderId="10" xfId="0" applyFont="1" applyBorder="1" applyAlignment="1">
      <alignment horizontal="center"/>
    </xf>
    <xf numFmtId="21" fontId="4" fillId="0" borderId="19" xfId="0" applyNumberFormat="1" applyFont="1" applyBorder="1" applyAlignment="1">
      <alignment horizontal="center"/>
    </xf>
    <xf numFmtId="46" fontId="4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3" fontId="1" fillId="0" borderId="20" xfId="1" applyNumberFormat="1" applyBorder="1"/>
    <xf numFmtId="0" fontId="4" fillId="0" borderId="20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36" fillId="0" borderId="20" xfId="0" applyFont="1" applyBorder="1" applyAlignment="1">
      <alignment horizontal="center" vertical="center"/>
    </xf>
    <xf numFmtId="3" fontId="36" fillId="0" borderId="2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37" fillId="0" borderId="0" xfId="0" applyFont="1"/>
    <xf numFmtId="3" fontId="0" fillId="0" borderId="0" xfId="0" applyNumberFormat="1"/>
    <xf numFmtId="0" fontId="4" fillId="0" borderId="10" xfId="0" applyFont="1" applyFill="1" applyBorder="1" applyAlignment="1">
      <alignment horizontal="center"/>
    </xf>
    <xf numFmtId="3" fontId="4" fillId="0" borderId="10" xfId="0" applyNumberFormat="1" applyFont="1" applyBorder="1"/>
    <xf numFmtId="0" fontId="4" fillId="0" borderId="19" xfId="0" applyFont="1" applyBorder="1" applyAlignment="1">
      <alignment horizontal="center"/>
    </xf>
    <xf numFmtId="3" fontId="4" fillId="0" borderId="19" xfId="0" applyNumberFormat="1" applyFont="1" applyBorder="1"/>
    <xf numFmtId="3" fontId="0" fillId="0" borderId="20" xfId="0" applyNumberFormat="1" applyBorder="1"/>
    <xf numFmtId="3" fontId="36" fillId="0" borderId="20" xfId="0" applyNumberFormat="1" applyFont="1" applyBorder="1" applyAlignment="1">
      <alignment vertical="center"/>
    </xf>
    <xf numFmtId="0" fontId="12" fillId="0" borderId="7" xfId="0" applyFont="1" applyBorder="1"/>
    <xf numFmtId="0" fontId="12" fillId="0" borderId="0" xfId="0" applyFont="1" applyBorder="1"/>
    <xf numFmtId="0" fontId="12" fillId="0" borderId="5" xfId="0" applyFont="1" applyBorder="1"/>
    <xf numFmtId="0" fontId="12" fillId="0" borderId="2" xfId="0" applyFont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1" xfId="0" applyFont="1" applyBorder="1"/>
    <xf numFmtId="0" fontId="12" fillId="0" borderId="21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9" fillId="0" borderId="5" xfId="0" applyFont="1" applyBorder="1"/>
    <xf numFmtId="3" fontId="13" fillId="0" borderId="20" xfId="0" applyNumberFormat="1" applyFont="1" applyBorder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3" fontId="29" fillId="0" borderId="10" xfId="0" applyNumberFormat="1" applyFont="1" applyBorder="1" applyAlignment="1">
      <alignment horizontal="right" vertical="center"/>
    </xf>
    <xf numFmtId="3" fontId="26" fillId="0" borderId="10" xfId="0" applyNumberFormat="1" applyFont="1" applyBorder="1" applyAlignment="1">
      <alignment horizontal="right" vertical="center"/>
    </xf>
    <xf numFmtId="3" fontId="29" fillId="0" borderId="20" xfId="0" applyNumberFormat="1" applyFont="1" applyBorder="1" applyAlignment="1">
      <alignment horizontal="right" vertical="center"/>
    </xf>
    <xf numFmtId="3" fontId="26" fillId="0" borderId="20" xfId="0" applyNumberFormat="1" applyFont="1" applyBorder="1" applyAlignment="1">
      <alignment horizontal="right" vertical="center"/>
    </xf>
    <xf numFmtId="3" fontId="26" fillId="0" borderId="0" xfId="0" applyNumberFormat="1" applyFont="1" applyAlignment="1">
      <alignment vertical="center"/>
    </xf>
    <xf numFmtId="0" fontId="30" fillId="0" borderId="0" xfId="0" applyFont="1" applyAlignment="1">
      <alignment horizontal="left"/>
    </xf>
    <xf numFmtId="0" fontId="29" fillId="0" borderId="0" xfId="0" applyFont="1"/>
    <xf numFmtId="3" fontId="0" fillId="0" borderId="22" xfId="0" applyNumberFormat="1" applyBorder="1" applyAlignment="1">
      <alignment vertical="center"/>
    </xf>
    <xf numFmtId="3" fontId="24" fillId="0" borderId="0" xfId="0" applyNumberFormat="1" applyFont="1" applyAlignment="1">
      <alignment vertical="center"/>
    </xf>
    <xf numFmtId="1" fontId="29" fillId="0" borderId="20" xfId="0" applyNumberFormat="1" applyFont="1" applyBorder="1" applyAlignment="1">
      <alignment vertical="center"/>
    </xf>
    <xf numFmtId="3" fontId="13" fillId="0" borderId="20" xfId="0" applyNumberFormat="1" applyFont="1" applyFill="1" applyBorder="1" applyAlignment="1">
      <alignment horizontal="right" vertical="center"/>
    </xf>
    <xf numFmtId="0" fontId="38" fillId="0" borderId="0" xfId="0" applyFont="1" applyBorder="1"/>
    <xf numFmtId="3" fontId="26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1" fontId="29" fillId="0" borderId="2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29" fillId="0" borderId="21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21" xfId="0" applyFont="1" applyBorder="1"/>
    <xf numFmtId="0" fontId="41" fillId="0" borderId="21" xfId="0" applyFont="1" applyBorder="1" applyAlignment="1">
      <alignment horizontal="left" vertical="center"/>
    </xf>
    <xf numFmtId="0" fontId="43" fillId="0" borderId="21" xfId="0" applyFont="1" applyBorder="1" applyAlignment="1">
      <alignment vertical="center"/>
    </xf>
    <xf numFmtId="0" fontId="29" fillId="2" borderId="0" xfId="0" applyFont="1" applyFill="1" applyBorder="1"/>
    <xf numFmtId="3" fontId="45" fillId="0" borderId="20" xfId="1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3" fontId="26" fillId="2" borderId="10" xfId="0" applyNumberFormat="1" applyFont="1" applyFill="1" applyBorder="1" applyAlignment="1">
      <alignment horizontal="right" vertical="center"/>
    </xf>
    <xf numFmtId="1" fontId="0" fillId="2" borderId="20" xfId="0" applyNumberFormat="1" applyFill="1" applyBorder="1"/>
    <xf numFmtId="0" fontId="40" fillId="0" borderId="0" xfId="0" applyFont="1" applyAlignment="1">
      <alignment horizontal="left"/>
    </xf>
    <xf numFmtId="0" fontId="40" fillId="0" borderId="0" xfId="0" applyFont="1" applyBorder="1"/>
    <xf numFmtId="0" fontId="40" fillId="0" borderId="0" xfId="0" applyFont="1" applyFill="1" applyBorder="1"/>
    <xf numFmtId="0" fontId="48" fillId="0" borderId="0" xfId="0" applyFont="1" applyBorder="1" applyAlignment="1">
      <alignment horizontal="center"/>
    </xf>
    <xf numFmtId="0" fontId="48" fillId="0" borderId="0" xfId="0" applyFont="1" applyBorder="1"/>
    <xf numFmtId="0" fontId="48" fillId="0" borderId="5" xfId="0" applyFont="1" applyBorder="1"/>
    <xf numFmtId="0" fontId="48" fillId="0" borderId="0" xfId="0" applyFont="1"/>
    <xf numFmtId="0" fontId="0" fillId="0" borderId="0" xfId="0" applyBorder="1" applyAlignment="1">
      <alignment horizontal="center"/>
    </xf>
    <xf numFmtId="3" fontId="26" fillId="2" borderId="20" xfId="0" applyNumberFormat="1" applyFont="1" applyFill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29" fillId="2" borderId="20" xfId="0" applyNumberFormat="1" applyFont="1" applyFill="1" applyBorder="1" applyAlignment="1">
      <alignment vertical="center"/>
    </xf>
    <xf numFmtId="0" fontId="1" fillId="0" borderId="7" xfId="0" applyFont="1" applyBorder="1"/>
    <xf numFmtId="3" fontId="1" fillId="2" borderId="20" xfId="1" applyNumberFormat="1" applyFill="1" applyBorder="1"/>
    <xf numFmtId="3" fontId="26" fillId="2" borderId="20" xfId="0" applyNumberFormat="1" applyFont="1" applyFill="1" applyBorder="1" applyAlignment="1">
      <alignment horizontal="right" vertical="center"/>
    </xf>
    <xf numFmtId="0" fontId="0" fillId="2" borderId="20" xfId="0" applyFill="1" applyBorder="1"/>
    <xf numFmtId="0" fontId="0" fillId="2" borderId="0" xfId="0" applyFill="1" applyBorder="1"/>
    <xf numFmtId="0" fontId="4" fillId="0" borderId="20" xfId="0" applyFont="1" applyFill="1" applyBorder="1"/>
    <xf numFmtId="0" fontId="26" fillId="2" borderId="0" xfId="0" applyFont="1" applyFill="1" applyAlignment="1">
      <alignment vertical="center"/>
    </xf>
    <xf numFmtId="3" fontId="46" fillId="2" borderId="20" xfId="0" applyNumberFormat="1" applyFont="1" applyFill="1" applyBorder="1"/>
    <xf numFmtId="3" fontId="38" fillId="2" borderId="0" xfId="0" applyNumberFormat="1" applyFont="1" applyFill="1" applyBorder="1"/>
    <xf numFmtId="3" fontId="29" fillId="2" borderId="0" xfId="0" applyNumberFormat="1" applyFont="1" applyFill="1" applyBorder="1"/>
    <xf numFmtId="0" fontId="38" fillId="2" borderId="21" xfId="0" applyFont="1" applyFill="1" applyBorder="1"/>
    <xf numFmtId="3" fontId="38" fillId="2" borderId="0" xfId="0" applyNumberFormat="1" applyFont="1" applyFill="1"/>
    <xf numFmtId="0" fontId="38" fillId="2" borderId="0" xfId="0" applyFont="1" applyFill="1"/>
    <xf numFmtId="1" fontId="38" fillId="2" borderId="21" xfId="0" applyNumberFormat="1" applyFont="1" applyFill="1" applyBorder="1"/>
    <xf numFmtId="3" fontId="8" fillId="0" borderId="0" xfId="0" applyNumberFormat="1" applyFont="1" applyAlignment="1">
      <alignment vertical="center"/>
    </xf>
    <xf numFmtId="3" fontId="13" fillId="2" borderId="20" xfId="0" applyNumberFormat="1" applyFont="1" applyFill="1" applyBorder="1" applyAlignment="1">
      <alignment horizontal="right" vertical="center"/>
    </xf>
    <xf numFmtId="3" fontId="13" fillId="2" borderId="10" xfId="0" applyNumberFormat="1" applyFont="1" applyFill="1" applyBorder="1" applyAlignment="1">
      <alignment horizontal="right" vertical="center"/>
    </xf>
    <xf numFmtId="1" fontId="0" fillId="2" borderId="21" xfId="0" applyNumberFormat="1" applyFill="1" applyBorder="1"/>
    <xf numFmtId="0" fontId="47" fillId="2" borderId="7" xfId="0" applyFont="1" applyFill="1" applyBorder="1"/>
    <xf numFmtId="0" fontId="38" fillId="2" borderId="0" xfId="0" applyFont="1" applyFill="1" applyBorder="1"/>
    <xf numFmtId="0" fontId="0" fillId="2" borderId="20" xfId="0" applyFill="1" applyBorder="1" applyAlignment="1"/>
    <xf numFmtId="0" fontId="5" fillId="2" borderId="20" xfId="0" applyFont="1" applyFill="1" applyBorder="1" applyAlignment="1"/>
    <xf numFmtId="0" fontId="0" fillId="2" borderId="20" xfId="0" applyFill="1" applyBorder="1" applyAlignment="1">
      <alignment horizontal="center"/>
    </xf>
    <xf numFmtId="3" fontId="0" fillId="2" borderId="20" xfId="0" applyNumberFormat="1" applyFill="1" applyBorder="1"/>
    <xf numFmtId="0" fontId="43" fillId="2" borderId="20" xfId="0" applyFont="1" applyFill="1" applyBorder="1"/>
    <xf numFmtId="0" fontId="0" fillId="2" borderId="0" xfId="0" applyFill="1"/>
    <xf numFmtId="3" fontId="24" fillId="2" borderId="22" xfId="0" applyNumberFormat="1" applyFont="1" applyFill="1" applyBorder="1" applyAlignment="1">
      <alignment vertical="center"/>
    </xf>
    <xf numFmtId="0" fontId="2" fillId="2" borderId="0" xfId="0" applyFont="1" applyFill="1" applyBorder="1"/>
    <xf numFmtId="0" fontId="4" fillId="0" borderId="0" xfId="0" applyFont="1" applyAlignment="1">
      <alignment horizontal="center"/>
    </xf>
    <xf numFmtId="0" fontId="23" fillId="0" borderId="16" xfId="0" applyFont="1" applyBorder="1" applyAlignment="1">
      <alignment horizontal="left" vertical="center"/>
    </xf>
    <xf numFmtId="0" fontId="10" fillId="0" borderId="0" xfId="0" applyFont="1"/>
    <xf numFmtId="0" fontId="49" fillId="0" borderId="2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3" fontId="4" fillId="0" borderId="0" xfId="0" applyNumberFormat="1" applyFont="1"/>
    <xf numFmtId="0" fontId="10" fillId="0" borderId="20" xfId="0" applyFont="1" applyBorder="1" applyAlignment="1">
      <alignment horizontal="center" vertical="center"/>
    </xf>
    <xf numFmtId="1" fontId="29" fillId="0" borderId="2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22" xfId="0" applyFont="1" applyBorder="1"/>
    <xf numFmtId="3" fontId="29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49" fillId="0" borderId="22" xfId="0" applyFont="1" applyBorder="1" applyAlignment="1">
      <alignment horizontal="left" vertical="center"/>
    </xf>
    <xf numFmtId="3" fontId="4" fillId="0" borderId="20" xfId="0" applyNumberFormat="1" applyFont="1" applyBorder="1"/>
    <xf numFmtId="0" fontId="49" fillId="0" borderId="22" xfId="0" applyFont="1" applyBorder="1" applyAlignment="1">
      <alignment horizontal="left"/>
    </xf>
    <xf numFmtId="0" fontId="4" fillId="2" borderId="20" xfId="0" applyFont="1" applyFill="1" applyBorder="1" applyAlignment="1"/>
    <xf numFmtId="0" fontId="0" fillId="2" borderId="21" xfId="0" applyFill="1" applyBorder="1"/>
    <xf numFmtId="3" fontId="29" fillId="2" borderId="21" xfId="0" applyNumberFormat="1" applyFont="1" applyFill="1" applyBorder="1"/>
    <xf numFmtId="0" fontId="4" fillId="2" borderId="0" xfId="0" applyFont="1" applyFill="1" applyBorder="1"/>
    <xf numFmtId="3" fontId="0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/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30" fillId="0" borderId="0" xfId="0" applyFont="1" applyBorder="1" applyAlignment="1">
      <alignment horizontal="left" vertical="center"/>
    </xf>
    <xf numFmtId="0" fontId="46" fillId="2" borderId="4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4" fillId="2" borderId="16" xfId="0" applyFont="1" applyFill="1" applyBorder="1" applyAlignment="1">
      <alignment horizontal="center"/>
    </xf>
    <xf numFmtId="0" fontId="30" fillId="0" borderId="0" xfId="0" applyFont="1" applyBorder="1" applyAlignment="1">
      <alignment horizontal="left"/>
    </xf>
    <xf numFmtId="0" fontId="0" fillId="0" borderId="16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6" xfId="0" applyFill="1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46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50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3" fillId="0" borderId="16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0" fontId="43" fillId="0" borderId="16" xfId="0" applyFont="1" applyBorder="1" applyAlignment="1">
      <alignment horizontal="left" vertical="center"/>
    </xf>
    <xf numFmtId="0" fontId="25" fillId="0" borderId="21" xfId="0" applyFont="1" applyBorder="1" applyAlignment="1">
      <alignment horizontal="left" vertical="center"/>
    </xf>
    <xf numFmtId="0" fontId="25" fillId="0" borderId="22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Comma_21.Aktivet Afatgjata Materiale  09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1"/>
  <sheetViews>
    <sheetView topLeftCell="A18" workbookViewId="0">
      <selection sqref="A1:E58"/>
    </sheetView>
  </sheetViews>
  <sheetFormatPr defaultColWidth="4.7109375" defaultRowHeight="12.75" x14ac:dyDescent="0.2"/>
  <cols>
    <col min="1" max="1" width="1.5703125" customWidth="1"/>
    <col min="2" max="2" width="4.5703125" customWidth="1"/>
    <col min="3" max="3" width="7.42578125" customWidth="1"/>
    <col min="4" max="4" width="78.28515625" customWidth="1"/>
    <col min="5" max="5" width="4.85546875" customWidth="1"/>
    <col min="6" max="6" width="1.5703125" customWidth="1"/>
  </cols>
  <sheetData>
    <row r="2" spans="2:5" x14ac:dyDescent="0.2">
      <c r="B2" s="1"/>
      <c r="C2" s="2"/>
      <c r="D2" s="2"/>
      <c r="E2" s="3"/>
    </row>
    <row r="3" spans="2:5" s="11" customFormat="1" ht="33" customHeight="1" x14ac:dyDescent="0.2">
      <c r="B3" s="331" t="s">
        <v>63</v>
      </c>
      <c r="C3" s="332"/>
      <c r="D3" s="332"/>
      <c r="E3" s="333"/>
    </row>
    <row r="4" spans="2:5" s="137" customFormat="1" x14ac:dyDescent="0.2">
      <c r="B4" s="134"/>
      <c r="C4" s="144" t="s">
        <v>140</v>
      </c>
      <c r="D4" s="135"/>
      <c r="E4" s="136"/>
    </row>
    <row r="5" spans="2:5" s="137" customFormat="1" ht="11.25" x14ac:dyDescent="0.2">
      <c r="B5" s="134"/>
      <c r="C5" s="138"/>
      <c r="D5" s="139" t="s">
        <v>141</v>
      </c>
      <c r="E5" s="136"/>
    </row>
    <row r="6" spans="2:5" s="137" customFormat="1" ht="11.25" x14ac:dyDescent="0.2">
      <c r="B6" s="134"/>
      <c r="C6" s="138"/>
      <c r="D6" s="139" t="s">
        <v>262</v>
      </c>
      <c r="E6" s="136"/>
    </row>
    <row r="7" spans="2:5" s="137" customFormat="1" ht="11.25" x14ac:dyDescent="0.2">
      <c r="B7" s="134"/>
      <c r="C7" s="138" t="s">
        <v>263</v>
      </c>
      <c r="D7" s="150"/>
      <c r="E7" s="136"/>
    </row>
    <row r="8" spans="2:5" s="137" customFormat="1" ht="11.25" x14ac:dyDescent="0.2">
      <c r="B8" s="134"/>
      <c r="C8" s="138"/>
      <c r="D8" s="139" t="s">
        <v>142</v>
      </c>
      <c r="E8" s="136"/>
    </row>
    <row r="9" spans="2:5" s="137" customFormat="1" ht="11.25" x14ac:dyDescent="0.2">
      <c r="B9" s="134"/>
      <c r="C9" s="141"/>
      <c r="D9" s="139" t="s">
        <v>143</v>
      </c>
      <c r="E9" s="136"/>
    </row>
    <row r="10" spans="2:5" s="137" customFormat="1" ht="11.25" x14ac:dyDescent="0.2">
      <c r="B10" s="134"/>
      <c r="C10" s="142"/>
      <c r="D10" s="143" t="s">
        <v>144</v>
      </c>
      <c r="E10" s="136"/>
    </row>
    <row r="11" spans="2:5" ht="5.25" customHeight="1" x14ac:dyDescent="0.2">
      <c r="B11" s="4"/>
      <c r="C11" s="5"/>
      <c r="D11" s="5"/>
      <c r="E11" s="6"/>
    </row>
    <row r="12" spans="2:5" ht="15.75" x14ac:dyDescent="0.2">
      <c r="B12" s="4"/>
      <c r="C12" s="151" t="s">
        <v>145</v>
      </c>
      <c r="D12" s="152" t="s">
        <v>146</v>
      </c>
      <c r="E12" s="6"/>
    </row>
    <row r="13" spans="2:5" ht="6" customHeight="1" x14ac:dyDescent="0.2">
      <c r="B13" s="4"/>
      <c r="C13" s="153"/>
      <c r="E13" s="6"/>
    </row>
    <row r="14" spans="2:5" x14ac:dyDescent="0.2">
      <c r="B14" s="4"/>
      <c r="C14" s="154">
        <v>1</v>
      </c>
      <c r="D14" s="155" t="s">
        <v>147</v>
      </c>
      <c r="E14" s="6"/>
    </row>
    <row r="15" spans="2:5" x14ac:dyDescent="0.2">
      <c r="B15" s="4"/>
      <c r="C15" s="154">
        <v>2</v>
      </c>
      <c r="D15" s="26" t="s">
        <v>334</v>
      </c>
      <c r="E15" s="6"/>
    </row>
    <row r="16" spans="2:5" x14ac:dyDescent="0.2">
      <c r="B16" s="4"/>
      <c r="C16" s="156">
        <v>3</v>
      </c>
      <c r="D16" s="34" t="s">
        <v>148</v>
      </c>
      <c r="E16" s="6"/>
    </row>
    <row r="17" spans="2:5" s="34" customFormat="1" x14ac:dyDescent="0.2">
      <c r="B17" s="157"/>
      <c r="C17" s="156">
        <v>4</v>
      </c>
      <c r="D17" s="156" t="s">
        <v>149</v>
      </c>
      <c r="E17" s="158"/>
    </row>
    <row r="18" spans="2:5" s="34" customFormat="1" x14ac:dyDescent="0.2">
      <c r="B18" s="157"/>
      <c r="C18" s="156"/>
      <c r="D18" s="155" t="s">
        <v>150</v>
      </c>
      <c r="E18" s="158"/>
    </row>
    <row r="19" spans="2:5" s="34" customFormat="1" x14ac:dyDescent="0.2">
      <c r="B19" s="157"/>
      <c r="C19" s="156" t="s">
        <v>151</v>
      </c>
      <c r="D19" s="156"/>
      <c r="E19" s="158"/>
    </row>
    <row r="20" spans="2:5" s="34" customFormat="1" x14ac:dyDescent="0.2">
      <c r="B20" s="157"/>
      <c r="C20" s="156"/>
      <c r="D20" s="155" t="s">
        <v>152</v>
      </c>
      <c r="E20" s="158"/>
    </row>
    <row r="21" spans="2:5" s="34" customFormat="1" x14ac:dyDescent="0.2">
      <c r="B21" s="157"/>
      <c r="C21" s="156" t="s">
        <v>153</v>
      </c>
      <c r="D21" s="156"/>
      <c r="E21" s="158"/>
    </row>
    <row r="22" spans="2:5" s="34" customFormat="1" x14ac:dyDescent="0.2">
      <c r="B22" s="157"/>
      <c r="C22" s="156"/>
      <c r="D22" s="155" t="s">
        <v>154</v>
      </c>
      <c r="E22" s="158"/>
    </row>
    <row r="23" spans="2:5" s="34" customFormat="1" x14ac:dyDescent="0.2">
      <c r="B23" s="157"/>
      <c r="C23" s="156" t="s">
        <v>155</v>
      </c>
      <c r="D23" s="156"/>
      <c r="E23" s="158"/>
    </row>
    <row r="24" spans="2:5" s="34" customFormat="1" x14ac:dyDescent="0.2">
      <c r="B24" s="157"/>
      <c r="C24" s="156"/>
      <c r="D24" s="156" t="s">
        <v>156</v>
      </c>
      <c r="E24" s="158"/>
    </row>
    <row r="25" spans="2:5" s="34" customFormat="1" x14ac:dyDescent="0.2">
      <c r="B25" s="157"/>
      <c r="C25" s="156" t="s">
        <v>157</v>
      </c>
      <c r="D25" s="156"/>
      <c r="E25" s="158"/>
    </row>
    <row r="26" spans="2:5" s="34" customFormat="1" x14ac:dyDescent="0.2">
      <c r="B26" s="157"/>
      <c r="C26" s="155" t="s">
        <v>158</v>
      </c>
      <c r="D26" s="156"/>
      <c r="E26" s="158"/>
    </row>
    <row r="27" spans="2:5" s="34" customFormat="1" x14ac:dyDescent="0.2">
      <c r="B27" s="157"/>
      <c r="C27" s="156"/>
      <c r="D27" s="156" t="s">
        <v>159</v>
      </c>
      <c r="E27" s="158"/>
    </row>
    <row r="28" spans="2:5" s="34" customFormat="1" x14ac:dyDescent="0.2">
      <c r="B28" s="157"/>
      <c r="C28" s="155" t="s">
        <v>160</v>
      </c>
      <c r="D28" s="156"/>
      <c r="E28" s="158"/>
    </row>
    <row r="29" spans="2:5" s="34" customFormat="1" x14ac:dyDescent="0.2">
      <c r="B29" s="157"/>
      <c r="C29" s="156"/>
      <c r="D29" s="156" t="s">
        <v>161</v>
      </c>
      <c r="E29" s="158"/>
    </row>
    <row r="30" spans="2:5" s="34" customFormat="1" x14ac:dyDescent="0.2">
      <c r="B30" s="157"/>
      <c r="C30" s="155" t="s">
        <v>162</v>
      </c>
      <c r="D30" s="156"/>
      <c r="E30" s="158"/>
    </row>
    <row r="31" spans="2:5" s="34" customFormat="1" x14ac:dyDescent="0.2">
      <c r="B31" s="157"/>
      <c r="C31" s="156" t="s">
        <v>163</v>
      </c>
      <c r="D31" s="156" t="s">
        <v>164</v>
      </c>
      <c r="E31" s="158"/>
    </row>
    <row r="32" spans="2:5" s="34" customFormat="1" x14ac:dyDescent="0.2">
      <c r="B32" s="157"/>
      <c r="C32" s="156"/>
      <c r="D32" s="155" t="s">
        <v>165</v>
      </c>
      <c r="E32" s="158"/>
    </row>
    <row r="33" spans="2:5" s="34" customFormat="1" x14ac:dyDescent="0.2">
      <c r="B33" s="157"/>
      <c r="C33" s="156"/>
      <c r="D33" s="155" t="s">
        <v>166</v>
      </c>
      <c r="E33" s="158"/>
    </row>
    <row r="34" spans="2:5" s="34" customFormat="1" x14ac:dyDescent="0.2">
      <c r="B34" s="157"/>
      <c r="C34" s="156"/>
      <c r="D34" s="155" t="s">
        <v>167</v>
      </c>
      <c r="E34" s="158"/>
    </row>
    <row r="35" spans="2:5" s="34" customFormat="1" x14ac:dyDescent="0.2">
      <c r="B35" s="157"/>
      <c r="C35" s="156"/>
      <c r="D35" s="155" t="s">
        <v>168</v>
      </c>
      <c r="E35" s="158"/>
    </row>
    <row r="36" spans="2:5" s="34" customFormat="1" x14ac:dyDescent="0.2">
      <c r="B36" s="157"/>
      <c r="C36" s="156"/>
      <c r="D36" s="155" t="s">
        <v>169</v>
      </c>
      <c r="E36" s="158"/>
    </row>
    <row r="37" spans="2:5" s="34" customFormat="1" x14ac:dyDescent="0.2">
      <c r="B37" s="157"/>
      <c r="C37" s="156"/>
      <c r="D37" s="155" t="s">
        <v>170</v>
      </c>
      <c r="E37" s="158"/>
    </row>
    <row r="38" spans="2:5" s="34" customFormat="1" ht="6" customHeight="1" x14ac:dyDescent="0.2">
      <c r="B38" s="157"/>
      <c r="C38" s="156"/>
      <c r="D38" s="156"/>
      <c r="E38" s="158"/>
    </row>
    <row r="39" spans="2:5" s="34" customFormat="1" ht="15.75" x14ac:dyDescent="0.2">
      <c r="B39" s="157"/>
      <c r="C39" s="151" t="s">
        <v>171</v>
      </c>
      <c r="D39" s="152" t="s">
        <v>172</v>
      </c>
      <c r="E39" s="158"/>
    </row>
    <row r="40" spans="2:5" s="34" customFormat="1" ht="4.5" customHeight="1" x14ac:dyDescent="0.2">
      <c r="B40" s="157"/>
      <c r="C40" s="156"/>
      <c r="D40" s="156"/>
      <c r="E40" s="158"/>
    </row>
    <row r="41" spans="2:5" s="34" customFormat="1" x14ac:dyDescent="0.2">
      <c r="B41" s="157"/>
      <c r="C41" s="156"/>
      <c r="D41" s="155" t="s">
        <v>173</v>
      </c>
      <c r="E41" s="158"/>
    </row>
    <row r="42" spans="2:5" s="34" customFormat="1" x14ac:dyDescent="0.2">
      <c r="B42" s="157"/>
      <c r="C42" s="156" t="s">
        <v>174</v>
      </c>
      <c r="D42" s="156"/>
      <c r="E42" s="158"/>
    </row>
    <row r="43" spans="2:5" s="34" customFormat="1" x14ac:dyDescent="0.2">
      <c r="B43" s="157"/>
      <c r="C43" s="156"/>
      <c r="D43" s="156" t="s">
        <v>175</v>
      </c>
      <c r="E43" s="158"/>
    </row>
    <row r="44" spans="2:5" s="34" customFormat="1" x14ac:dyDescent="0.2">
      <c r="B44" s="157"/>
      <c r="C44" s="156" t="s">
        <v>176</v>
      </c>
      <c r="D44" s="156"/>
      <c r="E44" s="158"/>
    </row>
    <row r="45" spans="2:5" s="34" customFormat="1" x14ac:dyDescent="0.2">
      <c r="B45" s="157"/>
      <c r="C45" s="156"/>
      <c r="D45" s="156" t="s">
        <v>177</v>
      </c>
      <c r="E45" s="158"/>
    </row>
    <row r="46" spans="2:5" s="34" customFormat="1" x14ac:dyDescent="0.2">
      <c r="B46" s="157"/>
      <c r="C46" s="156" t="s">
        <v>178</v>
      </c>
      <c r="D46" s="156"/>
      <c r="E46" s="158"/>
    </row>
    <row r="47" spans="2:5" s="34" customFormat="1" x14ac:dyDescent="0.2">
      <c r="B47" s="157"/>
      <c r="C47" s="156"/>
      <c r="D47" s="156" t="s">
        <v>179</v>
      </c>
      <c r="E47" s="158"/>
    </row>
    <row r="48" spans="2:5" s="34" customFormat="1" x14ac:dyDescent="0.2">
      <c r="B48" s="157"/>
      <c r="C48" s="156" t="s">
        <v>180</v>
      </c>
      <c r="D48" s="156"/>
      <c r="E48" s="158"/>
    </row>
    <row r="49" spans="1:6" s="34" customFormat="1" x14ac:dyDescent="0.2">
      <c r="B49" s="157"/>
      <c r="D49" s="34" t="s">
        <v>181</v>
      </c>
      <c r="E49" s="158"/>
    </row>
    <row r="50" spans="1:6" s="34" customFormat="1" x14ac:dyDescent="0.2">
      <c r="B50" s="157"/>
      <c r="C50" s="34" t="s">
        <v>182</v>
      </c>
      <c r="E50" s="158"/>
    </row>
    <row r="51" spans="1:6" s="34" customFormat="1" x14ac:dyDescent="0.2">
      <c r="B51" s="157"/>
      <c r="C51" s="34" t="s">
        <v>183</v>
      </c>
      <c r="E51" s="158"/>
    </row>
    <row r="52" spans="1:6" s="34" customFormat="1" x14ac:dyDescent="0.2">
      <c r="B52" s="157"/>
      <c r="C52" s="34" t="s">
        <v>184</v>
      </c>
      <c r="D52" s="156"/>
      <c r="E52" s="158"/>
    </row>
    <row r="53" spans="1:6" s="34" customFormat="1" x14ac:dyDescent="0.2">
      <c r="B53" s="157"/>
      <c r="C53" s="156"/>
      <c r="D53" s="34" t="s">
        <v>185</v>
      </c>
      <c r="E53" s="158"/>
    </row>
    <row r="54" spans="1:6" s="34" customFormat="1" x14ac:dyDescent="0.2">
      <c r="B54" s="157"/>
      <c r="C54" s="156"/>
      <c r="D54" s="156" t="s">
        <v>186</v>
      </c>
      <c r="E54" s="158"/>
    </row>
    <row r="55" spans="1:6" s="26" customFormat="1" x14ac:dyDescent="0.2">
      <c r="B55" s="23"/>
      <c r="C55" s="24"/>
      <c r="D55" s="24" t="s">
        <v>187</v>
      </c>
      <c r="E55" s="25"/>
    </row>
    <row r="56" spans="1:6" x14ac:dyDescent="0.2">
      <c r="B56" s="4"/>
      <c r="C56" s="34"/>
      <c r="D56" s="34" t="s">
        <v>188</v>
      </c>
      <c r="E56" s="6"/>
    </row>
    <row r="57" spans="1:6" x14ac:dyDescent="0.2">
      <c r="B57" s="4"/>
      <c r="C57" s="34" t="s">
        <v>189</v>
      </c>
      <c r="D57" s="34"/>
      <c r="E57" s="6"/>
    </row>
    <row r="58" spans="1:6" x14ac:dyDescent="0.2">
      <c r="B58" s="7"/>
      <c r="C58" s="280"/>
      <c r="D58" s="280"/>
      <c r="E58" s="9"/>
    </row>
    <row r="59" spans="1:6" ht="15" x14ac:dyDescent="0.2">
      <c r="A59" s="5"/>
      <c r="B59" s="5"/>
      <c r="C59" s="156"/>
      <c r="D59" s="334"/>
      <c r="E59" s="334"/>
      <c r="F59" s="334"/>
    </row>
    <row r="60" spans="1:6" ht="15" x14ac:dyDescent="0.2">
      <c r="A60" s="5"/>
      <c r="B60" s="5"/>
      <c r="C60" s="156"/>
      <c r="D60" s="335"/>
      <c r="E60" s="335"/>
      <c r="F60" s="335"/>
    </row>
    <row r="61" spans="1:6" x14ac:dyDescent="0.2">
      <c r="A61" s="5"/>
      <c r="B61" s="5"/>
      <c r="C61" s="5"/>
      <c r="D61" s="5"/>
      <c r="E61" s="5"/>
      <c r="F61" s="5"/>
    </row>
  </sheetData>
  <mergeCells count="3">
    <mergeCell ref="B3:E3"/>
    <mergeCell ref="D59:F59"/>
    <mergeCell ref="D60:F60"/>
  </mergeCells>
  <phoneticPr fontId="0" type="noConversion"/>
  <printOptions horizontalCentered="1" verticalCentered="1"/>
  <pageMargins left="0" right="0" top="0" bottom="0" header="0.511811023622047" footer="0.23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2"/>
  <sheetViews>
    <sheetView topLeftCell="A171" workbookViewId="0">
      <selection sqref="A1:M213"/>
    </sheetView>
  </sheetViews>
  <sheetFormatPr defaultRowHeight="12.75" x14ac:dyDescent="0.2"/>
  <cols>
    <col min="1" max="1" width="2.140625" customWidth="1"/>
    <col min="2" max="2" width="3.42578125" style="196" customWidth="1"/>
    <col min="3" max="3" width="2" customWidth="1"/>
    <col min="4" max="4" width="3.42578125" customWidth="1"/>
    <col min="5" max="5" width="13.7109375" customWidth="1"/>
    <col min="6" max="7" width="8.7109375" customWidth="1"/>
    <col min="8" max="8" width="8.42578125" customWidth="1"/>
    <col min="9" max="9" width="9" customWidth="1"/>
    <col min="10" max="10" width="10.42578125" customWidth="1"/>
    <col min="11" max="11" width="11.7109375" customWidth="1"/>
    <col min="12" max="12" width="10.42578125" customWidth="1"/>
    <col min="13" max="13" width="5.140625" customWidth="1"/>
    <col min="14" max="14" width="2.140625" customWidth="1"/>
  </cols>
  <sheetData>
    <row r="2" spans="1:13" x14ac:dyDescent="0.2">
      <c r="A2" s="1"/>
      <c r="B2" s="159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3" x14ac:dyDescent="0.2">
      <c r="A3" s="4"/>
      <c r="B3" s="160" t="s">
        <v>190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</row>
    <row r="4" spans="1:13" s="11" customFormat="1" ht="33" customHeight="1" x14ac:dyDescent="0.2">
      <c r="A4" s="331" t="s">
        <v>63</v>
      </c>
      <c r="B4" s="332"/>
      <c r="C4" s="332"/>
      <c r="D4" s="332"/>
      <c r="E4" s="332"/>
      <c r="F4" s="332"/>
      <c r="G4" s="332"/>
      <c r="H4" s="332"/>
      <c r="I4" s="332"/>
      <c r="J4" s="332"/>
      <c r="K4" s="332"/>
      <c r="L4" s="332"/>
      <c r="M4" s="333"/>
    </row>
    <row r="5" spans="1:13" s="11" customFormat="1" ht="12.75" customHeight="1" x14ac:dyDescent="0.2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7"/>
    </row>
    <row r="6" spans="1:13" ht="15.75" x14ac:dyDescent="0.25">
      <c r="A6" s="4"/>
      <c r="B6" s="160"/>
      <c r="C6" s="346" t="s">
        <v>135</v>
      </c>
      <c r="D6" s="346"/>
      <c r="E6" s="161" t="s">
        <v>191</v>
      </c>
      <c r="F6" s="5"/>
      <c r="G6" s="5"/>
      <c r="H6" s="5"/>
      <c r="I6" s="5"/>
      <c r="J6" s="162"/>
      <c r="K6" s="162"/>
      <c r="L6" s="5"/>
      <c r="M6" s="6"/>
    </row>
    <row r="7" spans="1:13" x14ac:dyDescent="0.2">
      <c r="A7" s="4"/>
      <c r="B7" s="160"/>
      <c r="C7" s="5"/>
      <c r="D7" s="5"/>
      <c r="E7" s="5"/>
      <c r="F7" s="5"/>
      <c r="G7" s="5"/>
      <c r="H7" s="5"/>
      <c r="I7" s="5"/>
      <c r="J7" s="162"/>
      <c r="K7" s="162"/>
      <c r="L7" s="5"/>
      <c r="M7" s="6"/>
    </row>
    <row r="8" spans="1:13" x14ac:dyDescent="0.2">
      <c r="A8" s="4"/>
      <c r="B8" s="160"/>
      <c r="C8" s="5"/>
      <c r="D8" s="163" t="s">
        <v>3</v>
      </c>
      <c r="E8" s="164" t="s">
        <v>192</v>
      </c>
      <c r="F8" s="164"/>
      <c r="G8" s="165"/>
      <c r="H8" s="5"/>
      <c r="I8" s="5"/>
      <c r="J8" s="5"/>
      <c r="K8" s="5"/>
      <c r="L8" s="5"/>
      <c r="M8" s="6"/>
    </row>
    <row r="9" spans="1:13" x14ac:dyDescent="0.2">
      <c r="A9" s="4"/>
      <c r="B9" s="160"/>
      <c r="C9" s="5"/>
      <c r="D9" s="163"/>
      <c r="E9" s="164"/>
      <c r="F9" s="164"/>
      <c r="G9" s="165"/>
      <c r="H9" s="5"/>
      <c r="I9" s="5"/>
      <c r="J9" s="5"/>
      <c r="K9" s="5"/>
      <c r="L9" s="5"/>
      <c r="M9" s="6"/>
    </row>
    <row r="10" spans="1:13" x14ac:dyDescent="0.2">
      <c r="A10" s="157"/>
      <c r="B10" s="166"/>
      <c r="C10" s="156"/>
      <c r="D10" s="167">
        <v>1</v>
      </c>
      <c r="E10" s="168" t="s">
        <v>10</v>
      </c>
      <c r="F10" s="169"/>
      <c r="G10" s="5"/>
      <c r="H10" s="5"/>
      <c r="I10" s="5"/>
      <c r="J10" s="5"/>
      <c r="K10" s="5"/>
      <c r="L10" s="5"/>
      <c r="M10" s="6"/>
    </row>
    <row r="11" spans="1:13" x14ac:dyDescent="0.2">
      <c r="A11" s="4"/>
      <c r="B11" s="160">
        <v>3</v>
      </c>
      <c r="C11" s="5"/>
      <c r="D11" s="5"/>
      <c r="E11" s="160" t="s">
        <v>29</v>
      </c>
      <c r="F11" s="162"/>
      <c r="G11" s="162"/>
      <c r="H11" s="162"/>
      <c r="I11" s="162"/>
      <c r="J11" s="162"/>
      <c r="K11" s="162"/>
      <c r="L11" s="5"/>
      <c r="M11" s="6"/>
    </row>
    <row r="12" spans="1:13" x14ac:dyDescent="0.2">
      <c r="A12" s="4"/>
      <c r="B12" s="160"/>
      <c r="C12" s="5"/>
      <c r="D12" s="344" t="s">
        <v>2</v>
      </c>
      <c r="E12" s="344" t="s">
        <v>193</v>
      </c>
      <c r="F12" s="344"/>
      <c r="G12" s="344" t="s">
        <v>194</v>
      </c>
      <c r="H12" s="344" t="s">
        <v>195</v>
      </c>
      <c r="I12" s="344"/>
      <c r="J12" s="170" t="s">
        <v>196</v>
      </c>
      <c r="K12" s="170" t="s">
        <v>197</v>
      </c>
      <c r="L12" s="170" t="s">
        <v>196</v>
      </c>
      <c r="M12" s="6"/>
    </row>
    <row r="13" spans="1:13" x14ac:dyDescent="0.2">
      <c r="A13" s="4"/>
      <c r="B13" s="160"/>
      <c r="C13" s="5"/>
      <c r="D13" s="344"/>
      <c r="E13" s="344"/>
      <c r="F13" s="344"/>
      <c r="G13" s="344"/>
      <c r="H13" s="344"/>
      <c r="I13" s="344"/>
      <c r="J13" s="171" t="s">
        <v>198</v>
      </c>
      <c r="K13" s="171" t="s">
        <v>199</v>
      </c>
      <c r="L13" s="171" t="s">
        <v>200</v>
      </c>
      <c r="M13" s="6"/>
    </row>
    <row r="14" spans="1:13" x14ac:dyDescent="0.2">
      <c r="A14" s="4"/>
      <c r="B14" s="160"/>
      <c r="C14" s="5"/>
      <c r="D14" s="172">
        <v>1</v>
      </c>
      <c r="E14" s="343" t="s">
        <v>292</v>
      </c>
      <c r="F14" s="342"/>
      <c r="G14" s="300" t="s">
        <v>264</v>
      </c>
      <c r="H14" s="341">
        <v>800001</v>
      </c>
      <c r="I14" s="342"/>
      <c r="J14" s="300"/>
      <c r="K14" s="300"/>
      <c r="L14" s="283">
        <v>292227</v>
      </c>
      <c r="M14" s="6"/>
    </row>
    <row r="15" spans="1:13" x14ac:dyDescent="0.2">
      <c r="A15" s="4"/>
      <c r="B15" s="160"/>
      <c r="C15" s="5"/>
      <c r="D15" s="174">
        <v>2</v>
      </c>
      <c r="E15" s="343" t="s">
        <v>292</v>
      </c>
      <c r="F15" s="342"/>
      <c r="G15" s="300" t="s">
        <v>265</v>
      </c>
      <c r="H15" s="341">
        <v>800002</v>
      </c>
      <c r="I15" s="342"/>
      <c r="J15" s="283">
        <v>5981.25</v>
      </c>
      <c r="K15" s="283">
        <v>137.28</v>
      </c>
      <c r="L15" s="268">
        <f>J15*K15</f>
        <v>821106</v>
      </c>
      <c r="M15" s="6"/>
    </row>
    <row r="16" spans="1:13" x14ac:dyDescent="0.2">
      <c r="A16" s="4"/>
      <c r="B16" s="160"/>
      <c r="C16" s="5"/>
      <c r="D16" s="172">
        <v>3</v>
      </c>
      <c r="E16" s="345" t="s">
        <v>341</v>
      </c>
      <c r="F16" s="342"/>
      <c r="G16" s="325" t="s">
        <v>264</v>
      </c>
      <c r="H16" s="341"/>
      <c r="I16" s="342"/>
      <c r="J16" s="283"/>
      <c r="K16" s="283"/>
      <c r="L16" s="268">
        <v>1381</v>
      </c>
      <c r="M16" s="6"/>
    </row>
    <row r="17" spans="1:15" x14ac:dyDescent="0.2">
      <c r="A17" s="4"/>
      <c r="B17" s="160"/>
      <c r="C17" s="5"/>
      <c r="D17" s="174">
        <v>4</v>
      </c>
      <c r="E17" s="345" t="s">
        <v>341</v>
      </c>
      <c r="F17" s="342"/>
      <c r="G17" s="300" t="s">
        <v>265</v>
      </c>
      <c r="H17" s="341"/>
      <c r="I17" s="342"/>
      <c r="J17" s="283">
        <v>127.41</v>
      </c>
      <c r="K17" s="283">
        <v>137.28</v>
      </c>
      <c r="L17" s="268">
        <f>J17*K17</f>
        <v>17490.844799999999</v>
      </c>
      <c r="M17" s="6"/>
    </row>
    <row r="18" spans="1:15" x14ac:dyDescent="0.2">
      <c r="A18" s="4"/>
      <c r="B18" s="160"/>
      <c r="C18" s="5"/>
      <c r="D18" s="174"/>
      <c r="E18" s="343"/>
      <c r="F18" s="342"/>
      <c r="G18" s="300"/>
      <c r="H18" s="341"/>
      <c r="I18" s="342"/>
      <c r="J18" s="301"/>
      <c r="K18" s="301"/>
      <c r="L18" s="283"/>
      <c r="M18" s="6"/>
    </row>
    <row r="19" spans="1:15" s="11" customFormat="1" ht="21" customHeight="1" x14ac:dyDescent="0.2">
      <c r="A19" s="175"/>
      <c r="B19" s="176"/>
      <c r="C19" s="177"/>
      <c r="D19" s="178"/>
      <c r="E19" s="347" t="s">
        <v>201</v>
      </c>
      <c r="F19" s="348"/>
      <c r="G19" s="348"/>
      <c r="H19" s="348"/>
      <c r="I19" s="348"/>
      <c r="J19" s="348"/>
      <c r="K19" s="349"/>
      <c r="L19" s="248">
        <f>SUM(L14:L18)</f>
        <v>1132204.8448000001</v>
      </c>
      <c r="M19" s="179"/>
    </row>
    <row r="20" spans="1:15" x14ac:dyDescent="0.2">
      <c r="A20" s="4"/>
      <c r="B20" s="160">
        <v>4</v>
      </c>
      <c r="C20" s="5"/>
      <c r="D20" s="133"/>
      <c r="E20" s="166" t="s">
        <v>30</v>
      </c>
      <c r="F20" s="133"/>
      <c r="G20" s="133"/>
      <c r="H20" s="133"/>
      <c r="I20" s="133"/>
      <c r="J20" s="133"/>
      <c r="K20" s="133"/>
      <c r="L20" s="5"/>
      <c r="M20" s="6"/>
    </row>
    <row r="21" spans="1:15" x14ac:dyDescent="0.2">
      <c r="A21" s="4"/>
      <c r="B21" s="160"/>
      <c r="C21" s="5"/>
      <c r="D21" s="344" t="s">
        <v>2</v>
      </c>
      <c r="E21" s="354" t="s">
        <v>202</v>
      </c>
      <c r="F21" s="355"/>
      <c r="G21" s="355"/>
      <c r="H21" s="355"/>
      <c r="I21" s="356"/>
      <c r="J21" s="170" t="s">
        <v>196</v>
      </c>
      <c r="K21" s="170" t="s">
        <v>197</v>
      </c>
      <c r="L21" s="170" t="s">
        <v>196</v>
      </c>
      <c r="M21" s="6"/>
    </row>
    <row r="22" spans="1:15" x14ac:dyDescent="0.2">
      <c r="A22" s="4"/>
      <c r="B22" s="160"/>
      <c r="C22" s="5"/>
      <c r="D22" s="344"/>
      <c r="E22" s="357"/>
      <c r="F22" s="358"/>
      <c r="G22" s="358"/>
      <c r="H22" s="358"/>
      <c r="I22" s="359"/>
      <c r="J22" s="171" t="s">
        <v>198</v>
      </c>
      <c r="K22" s="171" t="s">
        <v>199</v>
      </c>
      <c r="L22" s="171" t="s">
        <v>200</v>
      </c>
      <c r="M22" s="6"/>
    </row>
    <row r="23" spans="1:15" x14ac:dyDescent="0.2">
      <c r="A23" s="4"/>
      <c r="B23" s="160"/>
      <c r="C23" s="5"/>
      <c r="D23" s="172"/>
      <c r="E23" s="350" t="s">
        <v>203</v>
      </c>
      <c r="F23" s="351"/>
      <c r="G23" s="351"/>
      <c r="H23" s="351"/>
      <c r="I23" s="352"/>
      <c r="J23" s="173"/>
      <c r="K23" s="173"/>
      <c r="L23" s="277">
        <v>0</v>
      </c>
      <c r="M23" s="6"/>
    </row>
    <row r="24" spans="1:15" x14ac:dyDescent="0.2">
      <c r="A24" s="4"/>
      <c r="B24" s="160"/>
      <c r="C24" s="5"/>
      <c r="D24" s="174"/>
      <c r="E24" s="350" t="s">
        <v>204</v>
      </c>
      <c r="F24" s="351"/>
      <c r="G24" s="351"/>
      <c r="H24" s="351"/>
      <c r="I24" s="352"/>
      <c r="J24" s="174"/>
      <c r="K24" s="174"/>
      <c r="L24" s="172"/>
      <c r="M24" s="6"/>
      <c r="O24" s="219"/>
    </row>
    <row r="25" spans="1:15" x14ac:dyDescent="0.2">
      <c r="A25" s="4"/>
      <c r="B25" s="160"/>
      <c r="C25" s="5"/>
      <c r="D25" s="174"/>
      <c r="E25" s="350" t="s">
        <v>205</v>
      </c>
      <c r="F25" s="351"/>
      <c r="G25" s="351"/>
      <c r="H25" s="351"/>
      <c r="I25" s="352"/>
      <c r="J25" s="174"/>
      <c r="K25" s="174"/>
      <c r="L25" s="172"/>
      <c r="M25" s="6"/>
    </row>
    <row r="26" spans="1:15" x14ac:dyDescent="0.2">
      <c r="A26" s="4"/>
      <c r="B26" s="160"/>
      <c r="C26" s="5"/>
      <c r="D26" s="174"/>
      <c r="E26" s="350"/>
      <c r="F26" s="351"/>
      <c r="G26" s="351"/>
      <c r="H26" s="351"/>
      <c r="I26" s="352"/>
      <c r="J26" s="174"/>
      <c r="K26" s="174"/>
      <c r="L26" s="172"/>
      <c r="M26" s="6"/>
    </row>
    <row r="27" spans="1:15" ht="18" customHeight="1" x14ac:dyDescent="0.2">
      <c r="A27" s="4"/>
      <c r="B27" s="160"/>
      <c r="C27" s="5"/>
      <c r="D27" s="178"/>
      <c r="E27" s="347" t="s">
        <v>201</v>
      </c>
      <c r="F27" s="348"/>
      <c r="G27" s="348"/>
      <c r="H27" s="348"/>
      <c r="I27" s="348"/>
      <c r="J27" s="348"/>
      <c r="K27" s="349"/>
      <c r="L27" s="253">
        <f>SUM(L23:L26)</f>
        <v>0</v>
      </c>
      <c r="M27" s="6"/>
    </row>
    <row r="28" spans="1:15" x14ac:dyDescent="0.2">
      <c r="A28" s="4"/>
      <c r="B28" s="160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5" x14ac:dyDescent="0.2">
      <c r="A29" s="4"/>
      <c r="B29" s="160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1:15" x14ac:dyDescent="0.2">
      <c r="A30" s="4"/>
      <c r="B30" s="160">
        <v>5</v>
      </c>
      <c r="C30" s="5"/>
      <c r="D30" s="180">
        <v>2</v>
      </c>
      <c r="E30" s="181" t="s">
        <v>123</v>
      </c>
      <c r="F30" s="182"/>
      <c r="G30" s="5"/>
      <c r="H30" s="5"/>
      <c r="I30" s="5"/>
      <c r="J30" s="5"/>
      <c r="K30" s="5"/>
      <c r="L30" s="5"/>
      <c r="M30" s="6"/>
    </row>
    <row r="31" spans="1:15" x14ac:dyDescent="0.2">
      <c r="A31" s="4"/>
      <c r="B31" s="160"/>
      <c r="C31" s="5"/>
      <c r="D31" s="5"/>
      <c r="E31" s="5"/>
      <c r="F31" s="5" t="s">
        <v>206</v>
      </c>
      <c r="G31" s="5"/>
      <c r="H31" s="5"/>
      <c r="I31" s="5"/>
      <c r="J31" s="5"/>
      <c r="K31" s="5"/>
      <c r="L31" s="5"/>
      <c r="M31" s="6"/>
    </row>
    <row r="32" spans="1:15" x14ac:dyDescent="0.2">
      <c r="A32" s="4"/>
      <c r="B32" s="160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1:13" x14ac:dyDescent="0.2">
      <c r="A33" s="4"/>
      <c r="B33" s="160">
        <v>6</v>
      </c>
      <c r="C33" s="5"/>
      <c r="D33" s="180">
        <v>3</v>
      </c>
      <c r="E33" s="181" t="s">
        <v>124</v>
      </c>
      <c r="F33" s="182"/>
      <c r="G33" s="5"/>
      <c r="H33" s="5"/>
      <c r="I33" s="5"/>
      <c r="J33" s="5"/>
      <c r="K33" s="5"/>
      <c r="L33" s="5"/>
      <c r="M33" s="6"/>
    </row>
    <row r="34" spans="1:13" x14ac:dyDescent="0.2">
      <c r="A34" s="4"/>
      <c r="B34" s="160"/>
      <c r="C34" s="5"/>
      <c r="D34" s="183"/>
      <c r="E34" s="184"/>
      <c r="F34" s="182"/>
      <c r="G34" s="5"/>
      <c r="H34" s="5"/>
      <c r="I34" s="5"/>
      <c r="J34" s="5"/>
      <c r="K34" s="5"/>
      <c r="L34" s="5"/>
      <c r="M34" s="6"/>
    </row>
    <row r="35" spans="1:13" x14ac:dyDescent="0.2">
      <c r="A35" s="4"/>
      <c r="B35" s="160">
        <v>7</v>
      </c>
      <c r="C35" s="5"/>
      <c r="D35" s="185" t="s">
        <v>92</v>
      </c>
      <c r="E35" s="186" t="s">
        <v>125</v>
      </c>
      <c r="F35" s="5"/>
      <c r="G35" s="5"/>
      <c r="H35" s="5"/>
      <c r="I35" s="5"/>
      <c r="J35" s="250" t="s">
        <v>271</v>
      </c>
      <c r="K35" s="5"/>
      <c r="L35" s="5"/>
      <c r="M35" s="6"/>
    </row>
    <row r="36" spans="1:13" x14ac:dyDescent="0.2">
      <c r="A36" s="4"/>
      <c r="B36" s="160"/>
      <c r="C36" s="5"/>
      <c r="D36" s="5"/>
      <c r="E36" s="336" t="s">
        <v>207</v>
      </c>
      <c r="F36" s="336"/>
      <c r="G36" s="5"/>
      <c r="H36" s="160" t="s">
        <v>2</v>
      </c>
      <c r="I36" s="5"/>
      <c r="J36" s="160" t="s">
        <v>208</v>
      </c>
      <c r="L36" s="5"/>
      <c r="M36" s="6"/>
    </row>
    <row r="37" spans="1:13" x14ac:dyDescent="0.2">
      <c r="A37" s="4"/>
      <c r="B37" s="160"/>
      <c r="C37" s="5"/>
      <c r="D37" s="5"/>
      <c r="E37" s="336" t="s">
        <v>209</v>
      </c>
      <c r="F37" s="336"/>
      <c r="G37" s="5"/>
      <c r="H37" s="160" t="s">
        <v>2</v>
      </c>
      <c r="I37" s="187"/>
      <c r="J37" s="160" t="s">
        <v>208</v>
      </c>
      <c r="K37" s="187"/>
      <c r="L37" s="5"/>
      <c r="M37" s="6"/>
    </row>
    <row r="38" spans="1:13" x14ac:dyDescent="0.2">
      <c r="A38" s="4"/>
      <c r="B38" s="160"/>
      <c r="C38" s="5"/>
      <c r="D38" s="5"/>
      <c r="E38" s="5" t="s">
        <v>210</v>
      </c>
      <c r="F38" s="5"/>
      <c r="G38" s="5"/>
      <c r="H38" s="160" t="s">
        <v>2</v>
      </c>
      <c r="I38" s="187"/>
      <c r="J38" s="160" t="s">
        <v>208</v>
      </c>
      <c r="K38" s="187"/>
      <c r="L38" s="5"/>
      <c r="M38" s="6"/>
    </row>
    <row r="39" spans="1:13" x14ac:dyDescent="0.2">
      <c r="A39" s="4"/>
      <c r="B39" s="160"/>
      <c r="C39" s="5"/>
      <c r="D39" s="5"/>
      <c r="E39" s="5" t="s">
        <v>211</v>
      </c>
      <c r="F39" s="5"/>
      <c r="G39" s="5"/>
      <c r="H39" s="160" t="s">
        <v>2</v>
      </c>
      <c r="I39" s="187"/>
      <c r="J39" s="160" t="s">
        <v>208</v>
      </c>
      <c r="K39" s="187"/>
      <c r="L39" s="5"/>
      <c r="M39" s="6"/>
    </row>
    <row r="40" spans="1:13" x14ac:dyDescent="0.2">
      <c r="A40" s="4"/>
      <c r="B40" s="160"/>
      <c r="C40" s="5"/>
      <c r="D40" s="5"/>
      <c r="E40" s="5" t="s">
        <v>212</v>
      </c>
      <c r="F40" s="5"/>
      <c r="G40" s="5"/>
      <c r="H40" s="160" t="s">
        <v>2</v>
      </c>
      <c r="I40" s="187"/>
      <c r="J40" s="160" t="s">
        <v>208</v>
      </c>
      <c r="K40" s="187"/>
      <c r="L40" s="5"/>
      <c r="M40" s="6"/>
    </row>
    <row r="41" spans="1:13" x14ac:dyDescent="0.2">
      <c r="A41" s="4"/>
      <c r="B41" s="160"/>
      <c r="C41" s="5"/>
      <c r="D41" s="5"/>
      <c r="E41" s="5" t="s">
        <v>213</v>
      </c>
      <c r="F41" s="5"/>
      <c r="G41" s="5"/>
      <c r="H41" s="160" t="s">
        <v>2</v>
      </c>
      <c r="I41" s="187"/>
      <c r="J41" s="160" t="s">
        <v>208</v>
      </c>
      <c r="K41" s="187"/>
      <c r="L41" s="5"/>
      <c r="M41" s="6"/>
    </row>
    <row r="42" spans="1:13" x14ac:dyDescent="0.2">
      <c r="A42" s="4"/>
      <c r="B42" s="160"/>
      <c r="C42" s="5"/>
      <c r="D42" s="5"/>
      <c r="E42" s="337" t="s">
        <v>214</v>
      </c>
      <c r="F42" s="337"/>
      <c r="G42" s="5"/>
      <c r="H42" s="160" t="s">
        <v>2</v>
      </c>
      <c r="I42" s="187"/>
      <c r="J42" s="160" t="s">
        <v>208</v>
      </c>
      <c r="K42" s="187"/>
      <c r="L42" s="5"/>
      <c r="M42" s="6"/>
    </row>
    <row r="43" spans="1:13" x14ac:dyDescent="0.2">
      <c r="A43" s="4"/>
      <c r="B43" s="160"/>
      <c r="C43" s="5"/>
      <c r="D43" s="5"/>
      <c r="E43" s="188" t="s">
        <v>215</v>
      </c>
      <c r="F43" s="5"/>
      <c r="G43" s="5"/>
      <c r="H43" s="160" t="s">
        <v>2</v>
      </c>
      <c r="I43" s="187"/>
      <c r="J43" s="160" t="s">
        <v>208</v>
      </c>
      <c r="K43" s="187"/>
      <c r="L43" s="5"/>
      <c r="M43" s="6"/>
    </row>
    <row r="44" spans="1:13" x14ac:dyDescent="0.2">
      <c r="A44" s="4"/>
      <c r="B44" s="160"/>
      <c r="C44" s="5"/>
      <c r="D44" s="5"/>
      <c r="E44" s="188" t="s">
        <v>216</v>
      </c>
      <c r="F44" s="5"/>
      <c r="G44" s="5"/>
      <c r="H44" s="160" t="s">
        <v>2</v>
      </c>
      <c r="I44" s="187"/>
      <c r="J44" s="160" t="s">
        <v>208</v>
      </c>
      <c r="K44" s="187"/>
      <c r="L44" s="5"/>
      <c r="M44" s="6"/>
    </row>
    <row r="45" spans="1:13" x14ac:dyDescent="0.2">
      <c r="A45" s="4"/>
      <c r="B45" s="160"/>
      <c r="C45" s="5"/>
      <c r="D45" s="5"/>
      <c r="E45" s="5"/>
      <c r="F45" s="5"/>
      <c r="G45" s="5"/>
      <c r="H45" s="5"/>
      <c r="I45" s="5"/>
      <c r="J45" s="5"/>
      <c r="K45" s="5"/>
      <c r="L45" s="5"/>
      <c r="M45" s="6"/>
    </row>
    <row r="46" spans="1:13" x14ac:dyDescent="0.2">
      <c r="A46" s="4"/>
      <c r="B46" s="160">
        <v>8</v>
      </c>
      <c r="C46" s="5"/>
      <c r="D46" s="185" t="s">
        <v>92</v>
      </c>
      <c r="E46" s="186" t="s">
        <v>93</v>
      </c>
      <c r="F46" s="5"/>
      <c r="G46" s="5"/>
      <c r="H46" s="5"/>
      <c r="I46" s="5"/>
      <c r="J46" s="5"/>
      <c r="K46" s="5"/>
      <c r="L46" s="5"/>
      <c r="M46" s="6"/>
    </row>
    <row r="47" spans="1:13" x14ac:dyDescent="0.2">
      <c r="A47" s="4"/>
      <c r="B47" s="160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</row>
    <row r="48" spans="1:13" x14ac:dyDescent="0.2">
      <c r="A48" s="4"/>
      <c r="B48" s="160">
        <v>9</v>
      </c>
      <c r="C48" s="5"/>
      <c r="D48" s="185" t="s">
        <v>92</v>
      </c>
      <c r="E48" s="186" t="s">
        <v>94</v>
      </c>
      <c r="F48" s="5"/>
      <c r="G48" s="353"/>
      <c r="H48" s="353"/>
      <c r="I48" s="5"/>
      <c r="J48" s="5"/>
      <c r="K48" s="5"/>
      <c r="L48" s="5"/>
      <c r="M48" s="6"/>
    </row>
    <row r="49" spans="1:13" x14ac:dyDescent="0.2">
      <c r="A49" s="4"/>
      <c r="B49" s="160"/>
      <c r="C49" s="5"/>
      <c r="D49" s="5"/>
      <c r="E49" s="5"/>
      <c r="F49" s="5" t="s">
        <v>217</v>
      </c>
      <c r="G49" s="5"/>
      <c r="H49" s="5"/>
      <c r="I49" s="5"/>
      <c r="J49" s="160" t="s">
        <v>208</v>
      </c>
      <c r="K49" s="284">
        <v>30000</v>
      </c>
      <c r="L49" s="5"/>
      <c r="M49" s="6"/>
    </row>
    <row r="50" spans="1:13" x14ac:dyDescent="0.2">
      <c r="A50" s="4"/>
      <c r="B50" s="160"/>
      <c r="C50" s="5"/>
      <c r="D50" s="5"/>
      <c r="E50" s="5"/>
      <c r="F50" s="5" t="s">
        <v>218</v>
      </c>
      <c r="G50" s="5"/>
      <c r="H50" s="5"/>
      <c r="I50" s="5"/>
      <c r="J50" s="160" t="s">
        <v>208</v>
      </c>
      <c r="K50" s="297">
        <f>Rez.1!F26</f>
        <v>1709830.261500004</v>
      </c>
      <c r="L50" s="5"/>
      <c r="M50" s="6"/>
    </row>
    <row r="51" spans="1:13" x14ac:dyDescent="0.2">
      <c r="A51" s="4"/>
      <c r="B51" s="266"/>
      <c r="C51" s="5"/>
      <c r="D51" s="5"/>
      <c r="E51" s="5"/>
      <c r="F51" s="24" t="s">
        <v>340</v>
      </c>
      <c r="G51" s="5"/>
      <c r="H51" s="5"/>
      <c r="I51" s="5"/>
      <c r="J51" s="266"/>
      <c r="K51" s="297">
        <f>K50-K49</f>
        <v>1679830.261500004</v>
      </c>
      <c r="L51" s="5"/>
      <c r="M51" s="6"/>
    </row>
    <row r="52" spans="1:13" s="26" customFormat="1" x14ac:dyDescent="0.2">
      <c r="A52" s="23"/>
      <c r="B52" s="189"/>
      <c r="C52" s="24"/>
      <c r="D52" s="24"/>
      <c r="E52" s="24"/>
      <c r="F52" s="24" t="s">
        <v>273</v>
      </c>
      <c r="G52" s="24"/>
      <c r="H52" s="24"/>
      <c r="I52" s="24"/>
      <c r="J52" s="160" t="s">
        <v>208</v>
      </c>
      <c r="K52" s="297">
        <v>0</v>
      </c>
      <c r="L52" s="24"/>
      <c r="M52" s="25"/>
    </row>
    <row r="53" spans="1:13" s="26" customFormat="1" ht="15" x14ac:dyDescent="0.2">
      <c r="A53" s="23"/>
      <c r="B53" s="189"/>
      <c r="C53" s="24"/>
      <c r="F53" s="24" t="s">
        <v>219</v>
      </c>
      <c r="G53" s="10"/>
      <c r="H53" s="10"/>
      <c r="I53" s="10"/>
      <c r="J53" s="160" t="s">
        <v>208</v>
      </c>
      <c r="K53" s="277">
        <v>0</v>
      </c>
      <c r="L53" s="24"/>
      <c r="M53" s="25"/>
    </row>
    <row r="54" spans="1:13" s="26" customFormat="1" ht="15" x14ac:dyDescent="0.2">
      <c r="A54" s="23"/>
      <c r="B54" s="189">
        <v>10</v>
      </c>
      <c r="C54" s="24"/>
      <c r="D54" s="185" t="s">
        <v>92</v>
      </c>
      <c r="E54" s="186" t="s">
        <v>95</v>
      </c>
      <c r="F54" s="10"/>
      <c r="G54" s="10"/>
      <c r="H54" s="10"/>
      <c r="I54" s="10"/>
      <c r="J54" s="10"/>
      <c r="K54" s="307"/>
      <c r="L54" s="24"/>
      <c r="M54" s="25"/>
    </row>
    <row r="55" spans="1:13" s="26" customFormat="1" ht="15" x14ac:dyDescent="0.2">
      <c r="A55" s="23"/>
      <c r="B55" s="189"/>
      <c r="C55" s="24"/>
      <c r="D55" s="185"/>
      <c r="E55" s="186"/>
      <c r="F55" s="24" t="s">
        <v>342</v>
      </c>
      <c r="G55" s="10"/>
      <c r="H55" s="10"/>
      <c r="I55" s="10"/>
      <c r="J55" s="10"/>
      <c r="K55" s="328">
        <v>4091349</v>
      </c>
      <c r="L55" s="24"/>
      <c r="M55" s="25"/>
    </row>
    <row r="56" spans="1:13" s="26" customFormat="1" x14ac:dyDescent="0.2">
      <c r="A56" s="23"/>
      <c r="B56" s="189"/>
      <c r="C56" s="24"/>
      <c r="D56" s="24"/>
      <c r="E56" s="24"/>
      <c r="F56" s="24" t="s">
        <v>299</v>
      </c>
      <c r="G56" s="24"/>
      <c r="H56" s="24"/>
      <c r="I56" s="24"/>
      <c r="J56" s="160" t="s">
        <v>208</v>
      </c>
      <c r="K56" s="277">
        <v>5687018</v>
      </c>
      <c r="L56" s="24"/>
      <c r="M56" s="25"/>
    </row>
    <row r="57" spans="1:13" s="26" customFormat="1" x14ac:dyDescent="0.2">
      <c r="A57" s="23"/>
      <c r="B57" s="189"/>
      <c r="C57" s="24"/>
      <c r="D57" s="24"/>
      <c r="E57" s="24"/>
      <c r="F57" s="24" t="s">
        <v>220</v>
      </c>
      <c r="G57" s="24"/>
      <c r="H57" s="24"/>
      <c r="I57" s="24"/>
      <c r="J57" s="160" t="s">
        <v>208</v>
      </c>
      <c r="K57" s="277">
        <v>34373580</v>
      </c>
      <c r="L57" s="24"/>
      <c r="M57" s="25"/>
    </row>
    <row r="58" spans="1:13" s="26" customFormat="1" x14ac:dyDescent="0.2">
      <c r="A58" s="23"/>
      <c r="B58" s="189"/>
      <c r="C58" s="24"/>
      <c r="D58" s="24"/>
      <c r="E58" s="24"/>
      <c r="F58" s="190" t="s">
        <v>221</v>
      </c>
      <c r="G58" s="24"/>
      <c r="H58" s="24"/>
      <c r="I58" s="24"/>
      <c r="J58" s="160" t="s">
        <v>208</v>
      </c>
      <c r="K58" s="326">
        <v>0</v>
      </c>
      <c r="L58" s="24"/>
      <c r="M58" s="25"/>
    </row>
    <row r="59" spans="1:13" s="26" customFormat="1" x14ac:dyDescent="0.2">
      <c r="A59" s="23"/>
      <c r="B59" s="189"/>
      <c r="C59" s="24"/>
      <c r="D59" s="24"/>
      <c r="E59" s="24"/>
      <c r="F59" s="24" t="s">
        <v>222</v>
      </c>
      <c r="G59" s="24"/>
      <c r="H59" s="24"/>
      <c r="I59" s="24"/>
      <c r="J59" s="160" t="s">
        <v>208</v>
      </c>
      <c r="K59" s="327">
        <f>K55+K57-K56-K58</f>
        <v>32777911</v>
      </c>
      <c r="L59" s="24"/>
      <c r="M59" s="25"/>
    </row>
    <row r="60" spans="1:13" s="26" customFormat="1" x14ac:dyDescent="0.2">
      <c r="A60" s="23"/>
      <c r="B60" s="189"/>
      <c r="C60" s="24"/>
      <c r="D60" s="24"/>
      <c r="E60" s="191"/>
      <c r="F60" s="24" t="s">
        <v>279</v>
      </c>
      <c r="G60" s="191"/>
      <c r="H60" s="191"/>
      <c r="I60" s="191"/>
      <c r="J60" s="276" t="s">
        <v>208</v>
      </c>
      <c r="K60" s="264">
        <v>0</v>
      </c>
      <c r="L60" s="24"/>
      <c r="M60" s="25"/>
    </row>
    <row r="61" spans="1:13" x14ac:dyDescent="0.2">
      <c r="A61" s="23"/>
      <c r="B61" s="189"/>
      <c r="C61" s="24"/>
      <c r="D61" s="24"/>
      <c r="E61" s="191"/>
      <c r="F61" s="191" t="s">
        <v>266</v>
      </c>
      <c r="G61" s="191"/>
      <c r="H61" s="191"/>
      <c r="I61" s="191"/>
      <c r="J61" s="189"/>
      <c r="K61" s="264">
        <v>0</v>
      </c>
      <c r="L61" s="24"/>
      <c r="M61" s="25"/>
    </row>
    <row r="62" spans="1:13" x14ac:dyDescent="0.2">
      <c r="A62" s="23"/>
      <c r="B62" s="183">
        <v>11</v>
      </c>
      <c r="C62" s="192"/>
      <c r="D62" s="185" t="s">
        <v>92</v>
      </c>
      <c r="E62" s="186" t="s">
        <v>98</v>
      </c>
      <c r="F62" s="164"/>
      <c r="G62" s="165"/>
      <c r="H62" s="5"/>
      <c r="J62" s="160" t="s">
        <v>223</v>
      </c>
      <c r="K62" s="5"/>
      <c r="L62" s="24"/>
      <c r="M62" s="25"/>
    </row>
    <row r="63" spans="1:13" x14ac:dyDescent="0.2">
      <c r="A63" s="23"/>
      <c r="B63" s="166"/>
      <c r="C63" s="156"/>
      <c r="E63" s="186"/>
      <c r="F63" s="169"/>
      <c r="G63" s="5"/>
      <c r="H63" s="5"/>
      <c r="J63" s="160"/>
      <c r="K63" s="5"/>
      <c r="L63" s="24"/>
      <c r="M63" s="25"/>
    </row>
    <row r="64" spans="1:13" x14ac:dyDescent="0.2">
      <c r="A64" s="23"/>
      <c r="B64" s="160">
        <v>12</v>
      </c>
      <c r="C64" s="5"/>
      <c r="D64" s="185" t="s">
        <v>92</v>
      </c>
      <c r="E64" s="186"/>
      <c r="F64" s="162"/>
      <c r="G64" s="162"/>
      <c r="H64" s="162"/>
      <c r="J64" s="160" t="s">
        <v>223</v>
      </c>
      <c r="K64" s="162"/>
      <c r="L64" s="24"/>
      <c r="M64" s="25"/>
    </row>
    <row r="65" spans="1:13" x14ac:dyDescent="0.2">
      <c r="A65" s="23"/>
      <c r="B65" s="160"/>
      <c r="C65" s="5"/>
      <c r="E65" s="177"/>
      <c r="F65" s="177"/>
      <c r="G65" s="177"/>
      <c r="H65" s="177"/>
      <c r="J65" s="160"/>
      <c r="K65" s="160"/>
      <c r="L65" s="24"/>
      <c r="M65" s="25"/>
    </row>
    <row r="66" spans="1:13" x14ac:dyDescent="0.2">
      <c r="A66" s="23"/>
      <c r="B66" s="160">
        <v>13</v>
      </c>
      <c r="C66" s="5"/>
      <c r="D66" s="185" t="s">
        <v>92</v>
      </c>
      <c r="E66" s="177"/>
      <c r="F66" s="177"/>
      <c r="G66" s="177"/>
      <c r="H66" s="177"/>
      <c r="J66" s="160" t="s">
        <v>223</v>
      </c>
      <c r="K66" s="160"/>
      <c r="L66" s="24"/>
      <c r="M66" s="25"/>
    </row>
    <row r="67" spans="1:13" x14ac:dyDescent="0.2">
      <c r="A67" s="23"/>
      <c r="B67" s="160"/>
      <c r="C67" s="5"/>
      <c r="E67" s="193"/>
      <c r="F67" s="193"/>
      <c r="G67" s="162"/>
      <c r="H67" s="162"/>
      <c r="J67" s="160"/>
      <c r="K67" s="162"/>
      <c r="L67" s="24"/>
      <c r="M67" s="25"/>
    </row>
    <row r="68" spans="1:13" x14ac:dyDescent="0.2">
      <c r="A68" s="23"/>
      <c r="B68" s="160">
        <v>14</v>
      </c>
      <c r="C68" s="5"/>
      <c r="D68" s="163">
        <v>4</v>
      </c>
      <c r="E68" s="194" t="s">
        <v>11</v>
      </c>
      <c r="F68" s="193"/>
      <c r="G68" s="162"/>
      <c r="H68" s="162"/>
      <c r="J68" s="160"/>
      <c r="K68" s="5"/>
      <c r="L68" s="24"/>
      <c r="M68" s="25"/>
    </row>
    <row r="69" spans="1:13" x14ac:dyDescent="0.2">
      <c r="A69" s="23"/>
      <c r="B69" s="160"/>
      <c r="C69" s="5"/>
      <c r="D69" s="5"/>
      <c r="E69" s="193"/>
      <c r="F69" s="193"/>
      <c r="G69" s="162"/>
      <c r="H69" s="162"/>
      <c r="J69" s="160"/>
      <c r="K69" s="5"/>
      <c r="L69" s="24"/>
      <c r="M69" s="25"/>
    </row>
    <row r="70" spans="1:13" x14ac:dyDescent="0.2">
      <c r="A70" s="23"/>
      <c r="B70" s="160">
        <v>15</v>
      </c>
      <c r="C70" s="5"/>
      <c r="D70" s="156" t="s">
        <v>92</v>
      </c>
      <c r="E70" s="195" t="s">
        <v>12</v>
      </c>
      <c r="F70" s="193"/>
      <c r="G70" s="162"/>
      <c r="H70" s="162"/>
      <c r="J70" s="160" t="s">
        <v>223</v>
      </c>
      <c r="K70" s="5"/>
      <c r="L70" s="24"/>
      <c r="M70" s="25"/>
    </row>
    <row r="71" spans="1:13" x14ac:dyDescent="0.2">
      <c r="A71" s="23"/>
      <c r="C71" s="5"/>
      <c r="D71" s="34"/>
      <c r="E71" s="197"/>
      <c r="F71" s="193"/>
      <c r="G71" s="162"/>
      <c r="H71" s="162"/>
      <c r="J71" s="160"/>
      <c r="K71" s="140"/>
      <c r="L71" s="24"/>
      <c r="M71" s="25"/>
    </row>
    <row r="72" spans="1:13" x14ac:dyDescent="0.2">
      <c r="A72" s="23"/>
      <c r="B72" s="160">
        <v>16</v>
      </c>
      <c r="C72" s="177"/>
      <c r="D72" s="156" t="s">
        <v>92</v>
      </c>
      <c r="E72" s="195" t="s">
        <v>97</v>
      </c>
      <c r="F72" s="198"/>
      <c r="G72" s="198"/>
      <c r="H72" s="198"/>
      <c r="J72" s="160" t="s">
        <v>223</v>
      </c>
      <c r="K72" s="198"/>
      <c r="L72" s="24"/>
      <c r="M72" s="25"/>
    </row>
    <row r="73" spans="1:13" x14ac:dyDescent="0.2">
      <c r="A73" s="23"/>
      <c r="C73" s="5"/>
      <c r="D73" s="34"/>
      <c r="E73" s="197"/>
      <c r="F73" s="133"/>
      <c r="G73" s="133"/>
      <c r="H73" s="133"/>
      <c r="J73" s="160"/>
      <c r="K73" s="133"/>
      <c r="L73" s="24"/>
      <c r="M73" s="25"/>
    </row>
    <row r="74" spans="1:13" x14ac:dyDescent="0.2">
      <c r="A74" s="23"/>
      <c r="B74" s="176">
        <v>17</v>
      </c>
      <c r="C74" s="5"/>
      <c r="D74" s="169" t="s">
        <v>92</v>
      </c>
      <c r="E74" s="199" t="s">
        <v>13</v>
      </c>
      <c r="F74" s="133"/>
      <c r="G74" s="133"/>
      <c r="H74" s="133"/>
      <c r="J74" s="160" t="s">
        <v>223</v>
      </c>
      <c r="K74" s="133"/>
      <c r="L74" s="24"/>
      <c r="M74" s="25"/>
    </row>
    <row r="75" spans="1:13" x14ac:dyDescent="0.2">
      <c r="A75" s="23"/>
      <c r="B75" s="160"/>
      <c r="C75" s="5"/>
      <c r="D75" s="34"/>
      <c r="E75" s="197"/>
      <c r="F75" s="177"/>
      <c r="G75" s="177"/>
      <c r="H75" s="177"/>
      <c r="J75" s="160"/>
      <c r="K75" s="160"/>
      <c r="L75" s="24"/>
      <c r="M75" s="25"/>
    </row>
    <row r="76" spans="1:13" x14ac:dyDescent="0.2">
      <c r="A76" s="23"/>
      <c r="B76" s="160">
        <v>18</v>
      </c>
      <c r="C76" s="5"/>
      <c r="D76" s="156" t="s">
        <v>92</v>
      </c>
      <c r="E76" s="200" t="s">
        <v>126</v>
      </c>
      <c r="F76" s="177"/>
      <c r="G76" s="177"/>
      <c r="H76" s="177"/>
      <c r="J76" s="160" t="s">
        <v>223</v>
      </c>
      <c r="K76" s="160"/>
      <c r="L76" s="24"/>
      <c r="M76" s="25"/>
    </row>
    <row r="77" spans="1:13" x14ac:dyDescent="0.2">
      <c r="A77" s="23"/>
      <c r="B77" s="160"/>
      <c r="C77" s="5"/>
      <c r="D77" s="34"/>
      <c r="E77" s="197"/>
      <c r="F77" s="193"/>
      <c r="G77" s="193"/>
      <c r="H77" s="193"/>
      <c r="J77" s="160"/>
      <c r="K77" s="162"/>
      <c r="L77" s="24"/>
      <c r="M77" s="25"/>
    </row>
    <row r="78" spans="1:13" x14ac:dyDescent="0.2">
      <c r="A78" s="23"/>
      <c r="B78" s="160">
        <v>19</v>
      </c>
      <c r="C78" s="5"/>
      <c r="D78" s="156" t="s">
        <v>92</v>
      </c>
      <c r="E78" s="201" t="s">
        <v>14</v>
      </c>
      <c r="F78" s="193"/>
      <c r="G78" s="193"/>
      <c r="H78" s="193"/>
      <c r="J78" s="279">
        <f>Aktivet!G23</f>
        <v>0</v>
      </c>
      <c r="K78" s="5"/>
      <c r="L78" s="24"/>
      <c r="M78" s="25"/>
    </row>
    <row r="79" spans="1:13" x14ac:dyDescent="0.2">
      <c r="A79" s="23"/>
      <c r="B79" s="160">
        <v>20</v>
      </c>
      <c r="C79" s="5"/>
      <c r="D79" s="169" t="s">
        <v>92</v>
      </c>
      <c r="E79" s="186" t="s">
        <v>15</v>
      </c>
      <c r="F79" s="193"/>
      <c r="G79" s="193"/>
      <c r="H79" s="193"/>
      <c r="J79" s="160" t="s">
        <v>223</v>
      </c>
      <c r="K79" s="5"/>
      <c r="L79" s="24"/>
      <c r="M79" s="25"/>
    </row>
    <row r="80" spans="1:13" x14ac:dyDescent="0.2">
      <c r="A80" s="23"/>
      <c r="B80" s="160"/>
      <c r="C80" s="5"/>
      <c r="D80" s="34"/>
      <c r="E80" s="197"/>
      <c r="F80" s="198"/>
      <c r="G80" s="198"/>
      <c r="H80" s="198"/>
      <c r="J80" s="160"/>
      <c r="K80" s="198"/>
      <c r="L80" s="24"/>
      <c r="M80" s="25"/>
    </row>
    <row r="81" spans="1:13" x14ac:dyDescent="0.2">
      <c r="A81" s="23"/>
      <c r="B81" s="160">
        <v>21</v>
      </c>
      <c r="C81" s="5"/>
      <c r="D81" s="169" t="s">
        <v>92</v>
      </c>
      <c r="E81" s="186"/>
      <c r="F81" s="5"/>
      <c r="G81" s="5"/>
      <c r="H81" s="5"/>
      <c r="J81" s="160" t="s">
        <v>223</v>
      </c>
      <c r="K81" s="5"/>
      <c r="L81" s="24"/>
      <c r="M81" s="25"/>
    </row>
    <row r="82" spans="1:13" x14ac:dyDescent="0.2">
      <c r="A82" s="23"/>
      <c r="B82" s="160"/>
      <c r="C82" s="5"/>
      <c r="D82" s="183"/>
      <c r="E82" s="184"/>
      <c r="F82" s="182"/>
      <c r="G82" s="5"/>
      <c r="H82" s="5"/>
      <c r="J82" s="160"/>
      <c r="K82" s="5"/>
      <c r="L82" s="24"/>
      <c r="M82" s="25"/>
    </row>
    <row r="83" spans="1:13" x14ac:dyDescent="0.2">
      <c r="A83" s="23"/>
      <c r="B83" s="160">
        <v>22</v>
      </c>
      <c r="C83" s="5"/>
      <c r="D83" s="163">
        <v>5</v>
      </c>
      <c r="E83" s="194" t="s">
        <v>127</v>
      </c>
      <c r="F83" s="169"/>
      <c r="G83" s="5"/>
      <c r="H83" s="5"/>
      <c r="J83" s="160" t="s">
        <v>223</v>
      </c>
      <c r="K83" s="5"/>
      <c r="L83" s="24"/>
      <c r="M83" s="25"/>
    </row>
    <row r="84" spans="1:13" x14ac:dyDescent="0.2">
      <c r="A84" s="23"/>
      <c r="B84" s="160"/>
      <c r="C84" s="5"/>
      <c r="D84" s="5"/>
      <c r="E84" s="5"/>
      <c r="F84" s="5"/>
      <c r="G84" s="5"/>
      <c r="H84" s="5"/>
      <c r="J84" s="160"/>
      <c r="K84" s="5"/>
      <c r="L84" s="24"/>
      <c r="M84" s="25"/>
    </row>
    <row r="85" spans="1:13" x14ac:dyDescent="0.2">
      <c r="A85" s="23"/>
      <c r="B85" s="160">
        <v>23</v>
      </c>
      <c r="C85" s="5"/>
      <c r="D85" s="163">
        <v>6</v>
      </c>
      <c r="E85" s="194" t="s">
        <v>128</v>
      </c>
      <c r="F85" s="169"/>
      <c r="G85" s="5"/>
      <c r="H85" s="5"/>
      <c r="J85" s="160" t="s">
        <v>223</v>
      </c>
      <c r="K85" s="5"/>
      <c r="L85" s="24"/>
      <c r="M85" s="25"/>
    </row>
    <row r="86" spans="1:13" x14ac:dyDescent="0.2">
      <c r="A86" s="23"/>
      <c r="B86" s="160"/>
      <c r="C86" s="5"/>
      <c r="G86" s="5"/>
      <c r="H86" s="5"/>
      <c r="J86" s="160"/>
      <c r="K86" s="5"/>
      <c r="L86" s="24"/>
      <c r="M86" s="25"/>
    </row>
    <row r="87" spans="1:13" x14ac:dyDescent="0.2">
      <c r="A87" s="23"/>
      <c r="B87" s="160">
        <v>24</v>
      </c>
      <c r="C87" s="5"/>
      <c r="D87" s="163">
        <v>7</v>
      </c>
      <c r="E87" s="194" t="s">
        <v>16</v>
      </c>
      <c r="F87" s="169"/>
      <c r="G87" s="5"/>
      <c r="H87" s="5"/>
      <c r="J87" s="160" t="s">
        <v>223</v>
      </c>
      <c r="K87" s="5"/>
      <c r="L87" s="24"/>
      <c r="M87" s="25"/>
    </row>
    <row r="88" spans="1:13" x14ac:dyDescent="0.2">
      <c r="A88" s="23"/>
      <c r="B88" s="160"/>
      <c r="G88" s="5"/>
      <c r="H88" s="160"/>
      <c r="J88" s="160"/>
      <c r="K88" s="5"/>
      <c r="L88" s="24"/>
      <c r="M88" s="25"/>
    </row>
    <row r="89" spans="1:13" x14ac:dyDescent="0.2">
      <c r="A89" s="23"/>
      <c r="B89" s="160">
        <v>25</v>
      </c>
      <c r="C89" s="5"/>
      <c r="D89" s="185" t="s">
        <v>92</v>
      </c>
      <c r="E89" s="169" t="s">
        <v>129</v>
      </c>
      <c r="G89" s="5"/>
      <c r="H89" s="160"/>
      <c r="J89" s="160" t="s">
        <v>223</v>
      </c>
      <c r="K89" s="5"/>
      <c r="L89" s="24"/>
      <c r="M89" s="25"/>
    </row>
    <row r="90" spans="1:13" x14ac:dyDescent="0.2">
      <c r="A90" s="23"/>
      <c r="C90" s="5"/>
      <c r="D90" s="5"/>
      <c r="E90" s="5"/>
      <c r="F90" s="5"/>
      <c r="G90" s="5"/>
      <c r="H90" s="160"/>
      <c r="J90" s="160"/>
      <c r="K90" s="5"/>
      <c r="L90" s="24"/>
      <c r="M90" s="25"/>
    </row>
    <row r="91" spans="1:13" x14ac:dyDescent="0.2">
      <c r="A91" s="23"/>
      <c r="B91" s="196">
        <v>26</v>
      </c>
      <c r="C91" s="5"/>
      <c r="D91" s="185" t="s">
        <v>92</v>
      </c>
      <c r="E91" s="5"/>
      <c r="F91" s="5"/>
      <c r="G91" s="5"/>
      <c r="H91" s="160"/>
      <c r="J91" s="160" t="s">
        <v>223</v>
      </c>
      <c r="K91" s="5"/>
      <c r="L91" s="24"/>
      <c r="M91" s="25"/>
    </row>
    <row r="92" spans="1:13" x14ac:dyDescent="0.2">
      <c r="A92" s="23"/>
      <c r="B92" s="160"/>
      <c r="C92" s="5"/>
      <c r="E92" s="169"/>
      <c r="F92" s="5"/>
      <c r="G92" s="5"/>
      <c r="H92" s="160"/>
      <c r="J92" s="160"/>
      <c r="K92" s="5"/>
      <c r="L92" s="24"/>
      <c r="M92" s="25"/>
    </row>
    <row r="93" spans="1:13" x14ac:dyDescent="0.2">
      <c r="A93" s="23"/>
      <c r="B93" s="160">
        <v>27</v>
      </c>
      <c r="C93" s="5"/>
      <c r="D93" s="191" t="s">
        <v>4</v>
      </c>
      <c r="E93" s="191" t="s">
        <v>224</v>
      </c>
      <c r="F93" s="5"/>
      <c r="G93" s="5"/>
      <c r="H93" s="160"/>
      <c r="J93" s="160" t="s">
        <v>223</v>
      </c>
      <c r="K93" s="5"/>
      <c r="L93" s="24"/>
      <c r="M93" s="25"/>
    </row>
    <row r="94" spans="1:13" x14ac:dyDescent="0.2">
      <c r="A94" s="23"/>
      <c r="B94" s="160"/>
      <c r="C94" s="5"/>
      <c r="D94" s="5"/>
      <c r="E94" s="193"/>
      <c r="F94" s="193"/>
      <c r="G94" s="5"/>
      <c r="H94" s="160"/>
      <c r="J94" s="160"/>
      <c r="K94" s="5"/>
      <c r="L94" s="24"/>
      <c r="M94" s="25"/>
    </row>
    <row r="95" spans="1:13" x14ac:dyDescent="0.2">
      <c r="A95" s="23"/>
      <c r="B95" s="160">
        <v>28</v>
      </c>
      <c r="C95" s="5"/>
      <c r="D95" s="191">
        <v>1</v>
      </c>
      <c r="E95" s="202" t="s">
        <v>18</v>
      </c>
      <c r="F95" s="5"/>
      <c r="G95" s="5"/>
      <c r="H95" s="160"/>
      <c r="J95" s="160" t="s">
        <v>223</v>
      </c>
      <c r="K95" s="5"/>
      <c r="L95" s="24"/>
      <c r="M95" s="25"/>
    </row>
    <row r="96" spans="1:13" x14ac:dyDescent="0.2">
      <c r="A96" s="23"/>
      <c r="B96" s="160"/>
      <c r="C96" s="5"/>
      <c r="D96" s="191"/>
      <c r="E96" s="202"/>
      <c r="F96" s="5"/>
      <c r="G96" s="5"/>
      <c r="H96" s="160"/>
      <c r="J96" s="160"/>
      <c r="K96" s="5"/>
      <c r="L96" s="24"/>
      <c r="M96" s="25"/>
    </row>
    <row r="97" spans="1:15" x14ac:dyDescent="0.2">
      <c r="A97" s="23"/>
      <c r="B97" s="160">
        <v>29</v>
      </c>
      <c r="C97" s="5"/>
      <c r="D97" s="191">
        <v>2</v>
      </c>
      <c r="E97" s="191" t="s">
        <v>19</v>
      </c>
      <c r="F97" s="5"/>
      <c r="G97" s="5"/>
      <c r="H97" s="5"/>
      <c r="J97" s="160" t="s">
        <v>223</v>
      </c>
      <c r="K97" s="5"/>
      <c r="L97" s="24"/>
      <c r="M97" s="25"/>
    </row>
    <row r="98" spans="1:15" x14ac:dyDescent="0.2">
      <c r="A98" s="23"/>
      <c r="B98" s="160"/>
      <c r="C98" s="5"/>
      <c r="D98" s="5"/>
      <c r="E98" s="5"/>
      <c r="F98" s="5"/>
      <c r="G98" s="5"/>
      <c r="H98" s="5"/>
      <c r="I98" s="5"/>
      <c r="J98" s="5"/>
      <c r="K98" s="5"/>
      <c r="L98" s="24"/>
      <c r="M98" s="25"/>
    </row>
    <row r="99" spans="1:15" x14ac:dyDescent="0.2">
      <c r="A99" s="23"/>
      <c r="B99" s="160"/>
      <c r="C99" s="5"/>
      <c r="D99" s="5"/>
      <c r="E99" s="5"/>
      <c r="F99" s="5" t="s">
        <v>225</v>
      </c>
      <c r="G99" s="5"/>
      <c r="H99" s="5"/>
      <c r="I99" s="5"/>
      <c r="J99" s="5"/>
      <c r="K99" s="5"/>
      <c r="L99" s="24"/>
      <c r="M99" s="25"/>
    </row>
    <row r="100" spans="1:15" x14ac:dyDescent="0.2">
      <c r="A100" s="23"/>
      <c r="B100" s="189"/>
      <c r="C100" s="24"/>
      <c r="D100" s="24"/>
      <c r="E100" s="270" t="s">
        <v>278</v>
      </c>
      <c r="F100" s="271"/>
      <c r="G100" s="271"/>
      <c r="H100" s="271"/>
      <c r="I100" s="269" t="s">
        <v>283</v>
      </c>
      <c r="J100" s="272"/>
      <c r="K100" s="270"/>
      <c r="L100" s="273"/>
      <c r="M100" s="274"/>
      <c r="N100" s="275"/>
      <c r="O100" s="275"/>
    </row>
    <row r="101" spans="1:15" x14ac:dyDescent="0.2">
      <c r="A101" s="23"/>
      <c r="B101" s="189"/>
      <c r="C101" s="24"/>
      <c r="D101" s="24"/>
      <c r="E101" s="191"/>
      <c r="F101" s="191"/>
      <c r="G101" s="191"/>
      <c r="H101" s="191"/>
      <c r="I101" s="191"/>
      <c r="J101" s="189"/>
      <c r="K101" s="191"/>
      <c r="L101" s="24"/>
      <c r="M101" s="25"/>
    </row>
    <row r="102" spans="1:15" x14ac:dyDescent="0.2">
      <c r="A102" s="23"/>
      <c r="B102" s="160">
        <v>34</v>
      </c>
      <c r="C102" s="5"/>
      <c r="D102" s="191">
        <v>3</v>
      </c>
      <c r="E102" s="191" t="s">
        <v>20</v>
      </c>
      <c r="F102" s="5"/>
      <c r="G102" s="5"/>
      <c r="H102" s="5"/>
      <c r="J102" s="5" t="s">
        <v>223</v>
      </c>
      <c r="K102" s="191"/>
      <c r="L102" s="24"/>
      <c r="M102" s="25"/>
    </row>
    <row r="103" spans="1:15" x14ac:dyDescent="0.2">
      <c r="A103" s="23"/>
      <c r="B103" s="160"/>
      <c r="C103" s="5"/>
      <c r="D103" s="191"/>
      <c r="E103" s="191"/>
      <c r="F103" s="5"/>
      <c r="G103" s="5"/>
      <c r="H103" s="5"/>
      <c r="J103" s="5"/>
      <c r="K103" s="191"/>
      <c r="L103" s="24"/>
      <c r="M103" s="25"/>
    </row>
    <row r="104" spans="1:15" x14ac:dyDescent="0.2">
      <c r="A104" s="23"/>
      <c r="B104" s="160">
        <v>35</v>
      </c>
      <c r="C104" s="24"/>
      <c r="D104" s="191">
        <v>4</v>
      </c>
      <c r="E104" s="191" t="s">
        <v>21</v>
      </c>
      <c r="F104" s="24"/>
      <c r="G104" s="24"/>
      <c r="H104" s="24"/>
      <c r="J104" s="24" t="s">
        <v>223</v>
      </c>
      <c r="K104" s="191"/>
      <c r="L104" s="24"/>
      <c r="M104" s="25"/>
    </row>
    <row r="105" spans="1:15" x14ac:dyDescent="0.2">
      <c r="A105" s="23"/>
      <c r="B105" s="160"/>
      <c r="C105" s="24"/>
      <c r="D105" s="191"/>
      <c r="E105" s="191"/>
      <c r="F105" s="24"/>
      <c r="G105" s="24"/>
      <c r="H105" s="24"/>
      <c r="J105" s="24"/>
      <c r="K105" s="191"/>
      <c r="L105" s="24"/>
      <c r="M105" s="25"/>
    </row>
    <row r="106" spans="1:15" ht="15" x14ac:dyDescent="0.2">
      <c r="A106" s="23"/>
      <c r="B106" s="160">
        <v>36</v>
      </c>
      <c r="C106" s="24"/>
      <c r="D106" s="191">
        <v>5</v>
      </c>
      <c r="E106" s="191" t="s">
        <v>22</v>
      </c>
      <c r="F106" s="24"/>
      <c r="G106" s="10"/>
      <c r="H106" s="10"/>
      <c r="J106" s="24" t="s">
        <v>223</v>
      </c>
      <c r="K106" s="191"/>
      <c r="L106" s="24"/>
      <c r="M106" s="25"/>
    </row>
    <row r="107" spans="1:15" ht="15" x14ac:dyDescent="0.2">
      <c r="A107" s="23"/>
      <c r="B107" s="160"/>
      <c r="C107" s="24"/>
      <c r="D107" s="191"/>
      <c r="E107" s="191"/>
      <c r="F107" s="24"/>
      <c r="G107" s="10"/>
      <c r="H107" s="10"/>
      <c r="J107" s="24"/>
      <c r="K107" s="191"/>
      <c r="L107" s="24"/>
      <c r="M107" s="25"/>
    </row>
    <row r="108" spans="1:15" ht="15" x14ac:dyDescent="0.2">
      <c r="A108" s="23"/>
      <c r="B108" s="160">
        <v>37</v>
      </c>
      <c r="C108" s="24"/>
      <c r="D108" s="191">
        <v>6</v>
      </c>
      <c r="E108" s="191" t="s">
        <v>23</v>
      </c>
      <c r="F108" s="10"/>
      <c r="G108" s="10"/>
      <c r="H108" s="10"/>
      <c r="J108" s="24" t="s">
        <v>223</v>
      </c>
      <c r="K108" s="191"/>
      <c r="L108" s="24"/>
      <c r="M108" s="25"/>
    </row>
    <row r="109" spans="1:15" ht="15" x14ac:dyDescent="0.2">
      <c r="A109" s="23"/>
      <c r="B109" s="160"/>
      <c r="C109" s="24"/>
      <c r="D109" s="191"/>
      <c r="E109" s="191"/>
      <c r="F109" s="10"/>
      <c r="G109" s="10"/>
      <c r="H109" s="10"/>
      <c r="I109" s="24"/>
      <c r="J109" s="189"/>
      <c r="K109" s="191"/>
      <c r="L109" s="24"/>
      <c r="M109" s="25"/>
    </row>
    <row r="110" spans="1:15" x14ac:dyDescent="0.2">
      <c r="A110" s="23"/>
      <c r="B110" s="189"/>
      <c r="C110" s="156"/>
      <c r="D110" s="203" t="s">
        <v>3</v>
      </c>
      <c r="E110" s="164" t="s">
        <v>228</v>
      </c>
      <c r="F110" s="164"/>
      <c r="G110" s="204"/>
      <c r="H110" s="204"/>
      <c r="I110" s="24"/>
      <c r="J110" s="189"/>
      <c r="K110" s="191"/>
      <c r="L110" s="24"/>
      <c r="M110" s="25"/>
    </row>
    <row r="111" spans="1:15" x14ac:dyDescent="0.2">
      <c r="A111" s="23"/>
      <c r="B111" s="189"/>
      <c r="C111" s="156"/>
      <c r="D111" s="203"/>
      <c r="E111" s="164"/>
      <c r="F111" s="164"/>
      <c r="G111" s="204"/>
      <c r="H111" s="204"/>
      <c r="I111" s="24"/>
      <c r="J111" s="189"/>
      <c r="K111" s="191"/>
      <c r="L111" s="24"/>
      <c r="M111" s="25"/>
    </row>
    <row r="112" spans="1:15" x14ac:dyDescent="0.2">
      <c r="A112" s="23"/>
      <c r="B112" s="189">
        <v>40</v>
      </c>
      <c r="C112" s="156"/>
      <c r="D112" s="163">
        <v>1</v>
      </c>
      <c r="E112" s="194" t="s">
        <v>25</v>
      </c>
      <c r="F112" s="169"/>
      <c r="G112" s="205"/>
      <c r="H112" s="205"/>
      <c r="I112" s="5"/>
      <c r="J112" s="24" t="s">
        <v>223</v>
      </c>
      <c r="K112" s="191"/>
      <c r="L112" s="24"/>
      <c r="M112" s="25"/>
    </row>
    <row r="113" spans="1:13" x14ac:dyDescent="0.2">
      <c r="A113" s="23"/>
      <c r="B113" s="189"/>
      <c r="C113" s="156"/>
      <c r="D113" s="163"/>
      <c r="E113" s="194"/>
      <c r="F113" s="169"/>
      <c r="G113" s="205"/>
      <c r="H113" s="205"/>
      <c r="I113" s="5"/>
      <c r="J113" s="24"/>
      <c r="K113" s="191"/>
      <c r="L113" s="24"/>
      <c r="M113" s="25"/>
    </row>
    <row r="114" spans="1:13" x14ac:dyDescent="0.2">
      <c r="A114" s="4"/>
      <c r="B114" s="189">
        <v>41</v>
      </c>
      <c r="C114" s="156"/>
      <c r="D114" s="163">
        <v>2</v>
      </c>
      <c r="E114" s="194" t="s">
        <v>26</v>
      </c>
      <c r="F114" s="169"/>
      <c r="G114" s="156"/>
      <c r="H114" s="156"/>
      <c r="I114" s="5"/>
      <c r="J114" s="24" t="s">
        <v>223</v>
      </c>
      <c r="K114" s="5"/>
      <c r="L114" s="5"/>
      <c r="M114" s="6"/>
    </row>
    <row r="115" spans="1:13" x14ac:dyDescent="0.2">
      <c r="A115" s="4"/>
      <c r="B115" s="189"/>
      <c r="C115" s="156"/>
      <c r="D115" s="163"/>
      <c r="E115" s="194"/>
      <c r="F115" s="169"/>
      <c r="G115" s="156"/>
      <c r="H115" s="156"/>
      <c r="I115" s="5"/>
      <c r="J115" s="24"/>
      <c r="K115" s="5"/>
      <c r="L115" s="5"/>
      <c r="M115" s="6"/>
    </row>
    <row r="116" spans="1:13" x14ac:dyDescent="0.2">
      <c r="A116" s="4"/>
      <c r="B116" s="189">
        <v>42</v>
      </c>
      <c r="C116" s="156"/>
      <c r="D116" s="185" t="s">
        <v>92</v>
      </c>
      <c r="E116" s="186" t="s">
        <v>99</v>
      </c>
      <c r="F116" s="156"/>
      <c r="G116" s="156"/>
      <c r="H116" s="156"/>
      <c r="I116" s="5"/>
      <c r="J116" s="24" t="s">
        <v>223</v>
      </c>
      <c r="K116" s="5"/>
      <c r="L116" s="5"/>
      <c r="M116" s="6"/>
    </row>
    <row r="117" spans="1:13" x14ac:dyDescent="0.2">
      <c r="A117" s="4"/>
      <c r="B117" s="189"/>
      <c r="C117" s="156"/>
      <c r="D117" s="185"/>
      <c r="E117" s="186"/>
      <c r="F117" s="156"/>
      <c r="G117" s="156"/>
      <c r="H117" s="156"/>
      <c r="I117" s="5"/>
      <c r="J117" s="24"/>
      <c r="K117" s="5"/>
      <c r="L117" s="5"/>
      <c r="M117" s="6"/>
    </row>
    <row r="118" spans="1:13" x14ac:dyDescent="0.2">
      <c r="A118" s="4"/>
      <c r="B118" s="189">
        <v>43</v>
      </c>
      <c r="C118" s="156"/>
      <c r="D118" s="185" t="s">
        <v>92</v>
      </c>
      <c r="E118" s="186" t="s">
        <v>122</v>
      </c>
      <c r="F118" s="156"/>
      <c r="G118" s="156"/>
      <c r="H118" s="156"/>
      <c r="I118" s="5"/>
      <c r="J118" s="24" t="s">
        <v>223</v>
      </c>
      <c r="K118" s="5"/>
      <c r="L118" s="5"/>
      <c r="M118" s="6"/>
    </row>
    <row r="119" spans="1:13" x14ac:dyDescent="0.2">
      <c r="A119" s="4"/>
      <c r="B119" s="189"/>
      <c r="C119" s="156"/>
      <c r="D119" s="185"/>
      <c r="E119" s="186"/>
      <c r="F119" s="156"/>
      <c r="G119" s="156"/>
      <c r="H119" s="156"/>
      <c r="I119" s="5"/>
      <c r="J119" s="24"/>
      <c r="K119" s="5"/>
      <c r="L119" s="5"/>
      <c r="M119" s="6"/>
    </row>
    <row r="120" spans="1:13" x14ac:dyDescent="0.2">
      <c r="A120" s="4"/>
      <c r="B120" s="189">
        <v>44</v>
      </c>
      <c r="C120" s="156"/>
      <c r="D120" s="163">
        <v>3</v>
      </c>
      <c r="E120" s="194" t="s">
        <v>27</v>
      </c>
      <c r="F120" s="169"/>
      <c r="G120" s="156"/>
      <c r="H120" s="156"/>
      <c r="I120" s="5"/>
      <c r="J120" s="24" t="s">
        <v>223</v>
      </c>
      <c r="K120" s="5"/>
      <c r="L120" s="5"/>
      <c r="M120" s="6"/>
    </row>
    <row r="121" spans="1:13" x14ac:dyDescent="0.2">
      <c r="A121" s="4"/>
      <c r="B121" s="189"/>
      <c r="C121" s="156"/>
      <c r="D121" s="163"/>
      <c r="E121" s="194"/>
      <c r="F121" s="169"/>
      <c r="G121" s="156"/>
      <c r="H121" s="156"/>
      <c r="I121" s="5"/>
      <c r="J121" s="24"/>
      <c r="K121" s="5"/>
      <c r="L121" s="5"/>
      <c r="M121" s="6"/>
    </row>
    <row r="122" spans="1:13" x14ac:dyDescent="0.2">
      <c r="A122" s="4"/>
      <c r="B122" s="189">
        <v>45</v>
      </c>
      <c r="C122" s="156"/>
      <c r="D122" s="185" t="s">
        <v>92</v>
      </c>
      <c r="E122" s="186" t="s">
        <v>130</v>
      </c>
      <c r="F122" s="156"/>
      <c r="G122" s="156"/>
      <c r="H122" s="156"/>
      <c r="I122" s="5"/>
      <c r="J122" s="250" t="s">
        <v>223</v>
      </c>
      <c r="K122" s="5"/>
      <c r="L122" s="5"/>
      <c r="M122" s="6"/>
    </row>
    <row r="123" spans="1:13" x14ac:dyDescent="0.2">
      <c r="A123" s="4"/>
      <c r="B123" s="189"/>
      <c r="C123" s="156"/>
      <c r="D123" s="185"/>
      <c r="E123" s="336" t="s">
        <v>207</v>
      </c>
      <c r="F123" s="336"/>
      <c r="G123" s="5"/>
      <c r="H123" s="160" t="s">
        <v>2</v>
      </c>
      <c r="I123" s="5"/>
      <c r="J123" s="160" t="s">
        <v>208</v>
      </c>
      <c r="L123" s="5"/>
      <c r="M123" s="6"/>
    </row>
    <row r="124" spans="1:13" x14ac:dyDescent="0.2">
      <c r="A124" s="4"/>
      <c r="B124" s="189"/>
      <c r="C124" s="156"/>
      <c r="D124" s="185"/>
      <c r="E124" s="336" t="s">
        <v>209</v>
      </c>
      <c r="F124" s="336"/>
      <c r="G124" s="5"/>
      <c r="H124" s="160" t="s">
        <v>2</v>
      </c>
      <c r="I124" s="187"/>
      <c r="J124" s="160" t="s">
        <v>208</v>
      </c>
      <c r="K124" s="187"/>
      <c r="L124" s="5"/>
      <c r="M124" s="6"/>
    </row>
    <row r="125" spans="1:13" x14ac:dyDescent="0.2">
      <c r="A125" s="4"/>
      <c r="B125" s="189"/>
      <c r="C125" s="156"/>
      <c r="D125" s="185"/>
      <c r="E125" s="5" t="s">
        <v>210</v>
      </c>
      <c r="F125" s="5"/>
      <c r="G125" s="5"/>
      <c r="H125" s="160" t="s">
        <v>2</v>
      </c>
      <c r="I125" s="187"/>
      <c r="J125" s="160" t="s">
        <v>208</v>
      </c>
      <c r="K125" s="187"/>
      <c r="L125" s="5"/>
      <c r="M125" s="6"/>
    </row>
    <row r="126" spans="1:13" x14ac:dyDescent="0.2">
      <c r="A126" s="4"/>
      <c r="B126" s="189"/>
      <c r="C126" s="156"/>
      <c r="D126" s="185"/>
      <c r="E126" s="5" t="s">
        <v>211</v>
      </c>
      <c r="F126" s="5"/>
      <c r="G126" s="5"/>
      <c r="H126" s="160" t="s">
        <v>2</v>
      </c>
      <c r="I126" s="187"/>
      <c r="J126" s="160" t="s">
        <v>208</v>
      </c>
      <c r="K126" s="187"/>
      <c r="L126" s="5"/>
      <c r="M126" s="6"/>
    </row>
    <row r="127" spans="1:13" x14ac:dyDescent="0.2">
      <c r="A127" s="4"/>
      <c r="B127" s="189"/>
      <c r="C127" s="156"/>
      <c r="D127" s="185"/>
      <c r="E127" s="5" t="s">
        <v>212</v>
      </c>
      <c r="F127" s="5"/>
      <c r="G127" s="5"/>
      <c r="H127" s="160" t="s">
        <v>2</v>
      </c>
      <c r="I127" s="187"/>
      <c r="J127" s="160" t="s">
        <v>208</v>
      </c>
      <c r="K127" s="187"/>
      <c r="L127" s="5"/>
      <c r="M127" s="6"/>
    </row>
    <row r="128" spans="1:13" x14ac:dyDescent="0.2">
      <c r="A128" s="4"/>
      <c r="B128" s="189"/>
      <c r="C128" s="156"/>
      <c r="D128" s="185"/>
      <c r="E128" s="5" t="s">
        <v>213</v>
      </c>
      <c r="F128" s="5"/>
      <c r="G128" s="5"/>
      <c r="H128" s="160" t="s">
        <v>2</v>
      </c>
      <c r="I128" s="187"/>
      <c r="J128" s="160" t="s">
        <v>208</v>
      </c>
      <c r="K128" s="187"/>
      <c r="L128" s="5"/>
      <c r="M128" s="6"/>
    </row>
    <row r="129" spans="1:13" x14ac:dyDescent="0.2">
      <c r="A129" s="4"/>
      <c r="B129" s="189"/>
      <c r="C129" s="156"/>
      <c r="D129" s="185"/>
      <c r="E129" s="337" t="s">
        <v>214</v>
      </c>
      <c r="F129" s="337"/>
      <c r="G129" s="5"/>
      <c r="H129" s="160" t="s">
        <v>2</v>
      </c>
      <c r="I129" s="187"/>
      <c r="J129" s="160" t="s">
        <v>208</v>
      </c>
      <c r="K129" s="187"/>
      <c r="L129" s="5"/>
      <c r="M129" s="6"/>
    </row>
    <row r="130" spans="1:13" x14ac:dyDescent="0.2">
      <c r="A130" s="4"/>
      <c r="B130" s="189"/>
      <c r="C130" s="156"/>
      <c r="D130" s="185"/>
      <c r="E130" s="188" t="s">
        <v>229</v>
      </c>
      <c r="F130" s="5"/>
      <c r="G130" s="5"/>
      <c r="H130" s="160" t="s">
        <v>2</v>
      </c>
      <c r="I130" s="187"/>
      <c r="J130" s="160" t="s">
        <v>208</v>
      </c>
      <c r="K130" s="187"/>
      <c r="L130" s="5"/>
      <c r="M130" s="6"/>
    </row>
    <row r="131" spans="1:13" x14ac:dyDescent="0.2">
      <c r="A131" s="4"/>
      <c r="B131" s="189"/>
      <c r="C131" s="156"/>
      <c r="D131" s="185"/>
      <c r="E131" s="188" t="s">
        <v>216</v>
      </c>
      <c r="F131" s="5"/>
      <c r="G131" s="5"/>
      <c r="H131" s="160" t="s">
        <v>2</v>
      </c>
      <c r="I131" s="187"/>
      <c r="J131" s="160" t="s">
        <v>208</v>
      </c>
      <c r="K131" s="187"/>
      <c r="L131" s="5"/>
      <c r="M131" s="6"/>
    </row>
    <row r="132" spans="1:13" x14ac:dyDescent="0.2">
      <c r="A132" s="4"/>
      <c r="B132" s="189"/>
      <c r="C132" s="156"/>
      <c r="D132" s="185"/>
      <c r="E132" s="186"/>
      <c r="F132" s="156"/>
      <c r="G132" s="156"/>
      <c r="H132" s="156"/>
      <c r="I132" s="5"/>
      <c r="J132" s="24"/>
      <c r="K132" s="5"/>
      <c r="L132" s="5"/>
      <c r="M132" s="6"/>
    </row>
    <row r="133" spans="1:13" x14ac:dyDescent="0.2">
      <c r="A133" s="4"/>
      <c r="B133" s="189">
        <v>46</v>
      </c>
      <c r="C133" s="156"/>
      <c r="D133" s="185" t="s">
        <v>92</v>
      </c>
      <c r="E133" s="186" t="s">
        <v>131</v>
      </c>
      <c r="F133" s="156"/>
      <c r="G133" s="156"/>
      <c r="H133" s="156"/>
      <c r="I133" s="5"/>
      <c r="J133" s="277">
        <f>Pasivet!G14</f>
        <v>2526664</v>
      </c>
      <c r="K133" s="251"/>
      <c r="L133" s="251"/>
      <c r="M133" s="6"/>
    </row>
    <row r="134" spans="1:13" x14ac:dyDescent="0.2">
      <c r="A134" s="4"/>
      <c r="B134" s="189"/>
      <c r="C134" s="156"/>
      <c r="D134" s="185"/>
      <c r="E134" s="186"/>
      <c r="F134" s="156"/>
      <c r="G134" s="156"/>
      <c r="H134" s="156"/>
      <c r="I134" s="5"/>
      <c r="J134" s="264"/>
      <c r="K134" s="252"/>
      <c r="L134" s="252"/>
      <c r="M134" s="6"/>
    </row>
    <row r="135" spans="1:13" x14ac:dyDescent="0.2">
      <c r="A135" s="4"/>
      <c r="B135" s="189">
        <v>47</v>
      </c>
      <c r="C135" s="156"/>
      <c r="D135" s="185" t="s">
        <v>92</v>
      </c>
      <c r="E135" s="186" t="s">
        <v>100</v>
      </c>
      <c r="F135" s="156"/>
      <c r="G135" s="156"/>
      <c r="H135" s="156"/>
      <c r="I135" s="5"/>
      <c r="J135" s="286">
        <f>Pasivet!G15</f>
        <v>90675</v>
      </c>
      <c r="K135" s="251"/>
      <c r="L135" s="251"/>
      <c r="M135" s="6"/>
    </row>
    <row r="136" spans="1:13" x14ac:dyDescent="0.2">
      <c r="A136" s="4"/>
      <c r="B136" s="189"/>
      <c r="C136" s="156"/>
      <c r="D136" s="185"/>
      <c r="E136" s="186"/>
      <c r="F136" s="156"/>
      <c r="G136" s="156"/>
      <c r="H136" s="156"/>
      <c r="I136" s="5"/>
      <c r="J136" s="264"/>
      <c r="K136" s="5"/>
      <c r="L136" s="5"/>
      <c r="M136" s="6"/>
    </row>
    <row r="137" spans="1:13" x14ac:dyDescent="0.2">
      <c r="A137" s="4"/>
      <c r="B137" s="189">
        <v>48</v>
      </c>
      <c r="C137" s="156"/>
      <c r="D137" s="185" t="s">
        <v>92</v>
      </c>
      <c r="E137" s="186" t="s">
        <v>101</v>
      </c>
      <c r="F137" s="156"/>
      <c r="G137" s="156"/>
      <c r="H137" s="156"/>
      <c r="I137" s="5"/>
      <c r="J137" s="277">
        <f>Pasivet!G16</f>
        <v>0</v>
      </c>
      <c r="K137" s="5"/>
      <c r="L137" s="5"/>
      <c r="M137" s="6"/>
    </row>
    <row r="138" spans="1:13" x14ac:dyDescent="0.2">
      <c r="A138" s="4"/>
      <c r="B138" s="189"/>
      <c r="C138" s="156"/>
      <c r="D138" s="185"/>
      <c r="E138" s="186"/>
      <c r="F138" s="156"/>
      <c r="G138" s="156"/>
      <c r="H138" s="156"/>
      <c r="I138" s="5"/>
      <c r="J138" s="24"/>
      <c r="K138" s="5"/>
      <c r="L138" s="5"/>
      <c r="M138" s="6"/>
    </row>
    <row r="139" spans="1:13" x14ac:dyDescent="0.2">
      <c r="A139" s="4"/>
      <c r="B139" s="189">
        <v>49</v>
      </c>
      <c r="C139" s="156"/>
      <c r="D139" s="185" t="s">
        <v>92</v>
      </c>
      <c r="E139" s="186" t="s">
        <v>102</v>
      </c>
      <c r="F139" s="156"/>
      <c r="G139" s="156"/>
      <c r="H139" s="156"/>
      <c r="I139" s="5"/>
      <c r="J139" s="285">
        <f>Pasivet!G17</f>
        <v>1679830.261500004</v>
      </c>
      <c r="K139" s="5"/>
      <c r="L139" s="5"/>
      <c r="M139" s="6"/>
    </row>
    <row r="140" spans="1:13" x14ac:dyDescent="0.2">
      <c r="A140" s="4"/>
      <c r="B140" s="189"/>
      <c r="C140" s="156"/>
      <c r="D140" s="185"/>
      <c r="E140" s="186"/>
      <c r="F140" s="156"/>
      <c r="G140" s="156"/>
      <c r="H140" s="156"/>
      <c r="I140" s="5"/>
      <c r="J140" s="24"/>
      <c r="K140" s="5"/>
      <c r="L140" s="5"/>
      <c r="M140" s="6"/>
    </row>
    <row r="141" spans="1:13" x14ac:dyDescent="0.2">
      <c r="A141" s="4"/>
      <c r="B141" s="189">
        <v>50</v>
      </c>
      <c r="C141" s="156"/>
      <c r="D141" s="185" t="s">
        <v>92</v>
      </c>
      <c r="E141" s="186" t="s">
        <v>103</v>
      </c>
      <c r="F141" s="156"/>
      <c r="G141" s="156"/>
      <c r="H141" s="156"/>
      <c r="I141" s="5"/>
      <c r="J141" s="24" t="s">
        <v>223</v>
      </c>
      <c r="K141" s="5"/>
      <c r="L141" s="5"/>
      <c r="M141" s="6"/>
    </row>
    <row r="142" spans="1:13" x14ac:dyDescent="0.2">
      <c r="A142" s="4"/>
      <c r="B142" s="189"/>
      <c r="C142" s="156"/>
      <c r="D142" s="185"/>
      <c r="E142" s="186"/>
      <c r="F142" s="156"/>
      <c r="G142" s="156"/>
      <c r="H142" s="156"/>
      <c r="I142" s="5"/>
      <c r="J142" s="24"/>
      <c r="K142" s="5"/>
      <c r="L142" s="5"/>
      <c r="M142" s="6"/>
    </row>
    <row r="143" spans="1:13" x14ac:dyDescent="0.2">
      <c r="A143" s="4"/>
      <c r="B143" s="189">
        <v>51</v>
      </c>
      <c r="C143" s="156"/>
      <c r="D143" s="185" t="s">
        <v>92</v>
      </c>
      <c r="E143" s="186" t="s">
        <v>104</v>
      </c>
      <c r="F143" s="156"/>
      <c r="G143" s="156"/>
      <c r="H143" s="156"/>
      <c r="I143" s="5"/>
      <c r="J143" s="24" t="s">
        <v>223</v>
      </c>
      <c r="K143" s="5"/>
      <c r="L143" s="5"/>
      <c r="M143" s="6"/>
    </row>
    <row r="144" spans="1:13" x14ac:dyDescent="0.2">
      <c r="A144" s="4"/>
      <c r="B144" s="189"/>
      <c r="C144" s="156"/>
      <c r="D144" s="185"/>
      <c r="E144" s="186"/>
      <c r="F144" s="156"/>
      <c r="G144" s="156"/>
      <c r="H144" s="156"/>
      <c r="I144" s="5"/>
      <c r="J144" s="24"/>
      <c r="K144" s="5"/>
      <c r="L144" s="5"/>
      <c r="M144" s="6"/>
    </row>
    <row r="145" spans="1:13" x14ac:dyDescent="0.2">
      <c r="A145" s="4"/>
      <c r="B145" s="189">
        <v>52</v>
      </c>
      <c r="C145" s="156"/>
      <c r="D145" s="185" t="s">
        <v>92</v>
      </c>
      <c r="E145" s="186" t="s">
        <v>98</v>
      </c>
      <c r="F145" s="156"/>
      <c r="G145" s="156"/>
      <c r="H145" s="156"/>
      <c r="I145" s="5"/>
      <c r="J145" s="202">
        <v>0</v>
      </c>
      <c r="K145" s="5"/>
      <c r="L145" s="5"/>
      <c r="M145" s="6"/>
    </row>
    <row r="146" spans="1:13" x14ac:dyDescent="0.2">
      <c r="A146" s="4"/>
      <c r="B146" s="189"/>
      <c r="C146" s="156"/>
      <c r="D146" s="185"/>
      <c r="E146" s="186"/>
      <c r="F146" s="156"/>
      <c r="G146" s="156"/>
      <c r="H146" s="156"/>
      <c r="I146" s="5"/>
      <c r="J146" s="24"/>
      <c r="K146" s="5"/>
      <c r="L146" s="5"/>
      <c r="M146" s="6"/>
    </row>
    <row r="147" spans="1:13" x14ac:dyDescent="0.2">
      <c r="A147" s="4"/>
      <c r="B147" s="189">
        <v>53</v>
      </c>
      <c r="C147" s="156"/>
      <c r="D147" s="185" t="s">
        <v>92</v>
      </c>
      <c r="E147" s="186" t="s">
        <v>107</v>
      </c>
      <c r="F147" s="156"/>
      <c r="G147" s="156"/>
      <c r="H147" s="156"/>
      <c r="I147" s="5"/>
      <c r="J147" s="24" t="s">
        <v>223</v>
      </c>
      <c r="K147" s="5"/>
      <c r="L147" s="5"/>
      <c r="M147" s="6"/>
    </row>
    <row r="148" spans="1:13" x14ac:dyDescent="0.2">
      <c r="A148" s="4"/>
      <c r="B148" s="189"/>
      <c r="C148" s="156"/>
      <c r="D148" s="185"/>
      <c r="E148" s="186"/>
      <c r="F148" s="156"/>
      <c r="G148" s="156"/>
      <c r="H148" s="156"/>
      <c r="I148" s="5"/>
      <c r="J148" s="24"/>
      <c r="K148" s="5"/>
      <c r="L148" s="5"/>
      <c r="M148" s="6"/>
    </row>
    <row r="149" spans="1:13" x14ac:dyDescent="0.2">
      <c r="A149" s="4"/>
      <c r="B149" s="189">
        <v>54</v>
      </c>
      <c r="C149" s="156"/>
      <c r="D149" s="185" t="s">
        <v>92</v>
      </c>
      <c r="E149" s="186" t="s">
        <v>106</v>
      </c>
      <c r="F149" s="156"/>
      <c r="G149" s="156"/>
      <c r="H149" s="156"/>
      <c r="I149" s="5"/>
      <c r="J149" s="24" t="s">
        <v>223</v>
      </c>
      <c r="K149" s="5"/>
      <c r="L149" s="5"/>
      <c r="M149" s="6"/>
    </row>
    <row r="150" spans="1:13" x14ac:dyDescent="0.2">
      <c r="A150" s="4"/>
      <c r="B150" s="189"/>
      <c r="C150" s="156"/>
      <c r="D150" s="185"/>
      <c r="E150" s="186"/>
      <c r="F150" s="156"/>
      <c r="G150" s="156"/>
      <c r="H150" s="156"/>
      <c r="I150" s="5"/>
      <c r="J150" s="24"/>
      <c r="K150" s="5"/>
      <c r="L150" s="5"/>
      <c r="M150" s="6"/>
    </row>
    <row r="151" spans="1:13" x14ac:dyDescent="0.2">
      <c r="A151" s="4"/>
      <c r="B151" s="189">
        <v>55</v>
      </c>
      <c r="C151" s="156"/>
      <c r="D151" s="163">
        <v>4</v>
      </c>
      <c r="E151" s="194" t="s">
        <v>28</v>
      </c>
      <c r="F151" s="169"/>
      <c r="G151" s="156"/>
      <c r="H151" s="156"/>
      <c r="I151" s="5"/>
      <c r="J151" s="24" t="s">
        <v>223</v>
      </c>
      <c r="K151" s="5"/>
      <c r="L151" s="5"/>
      <c r="M151" s="6"/>
    </row>
    <row r="152" spans="1:13" x14ac:dyDescent="0.2">
      <c r="A152" s="4"/>
      <c r="B152" s="189"/>
      <c r="C152" s="156"/>
      <c r="D152" s="163"/>
      <c r="E152" s="194"/>
      <c r="F152" s="169"/>
      <c r="G152" s="156"/>
      <c r="H152" s="156"/>
      <c r="I152" s="5"/>
      <c r="J152" s="24"/>
      <c r="K152" s="5"/>
      <c r="L152" s="5"/>
      <c r="M152" s="6"/>
    </row>
    <row r="153" spans="1:13" x14ac:dyDescent="0.2">
      <c r="A153" s="4"/>
      <c r="B153" s="189">
        <v>56</v>
      </c>
      <c r="C153" s="156"/>
      <c r="D153" s="163">
        <v>5</v>
      </c>
      <c r="E153" s="194" t="s">
        <v>132</v>
      </c>
      <c r="F153" s="169"/>
      <c r="G153" s="156"/>
      <c r="H153" s="156"/>
      <c r="I153" s="5"/>
      <c r="J153" s="24" t="s">
        <v>223</v>
      </c>
      <c r="K153" s="5"/>
      <c r="L153" s="5"/>
      <c r="M153" s="6"/>
    </row>
    <row r="154" spans="1:13" x14ac:dyDescent="0.2">
      <c r="A154" s="4"/>
      <c r="B154" s="189"/>
      <c r="C154" s="156"/>
      <c r="D154" s="163"/>
      <c r="E154" s="194"/>
      <c r="F154" s="169"/>
      <c r="G154" s="156"/>
      <c r="H154" s="156"/>
      <c r="I154" s="5"/>
      <c r="J154" s="24"/>
      <c r="K154" s="5"/>
      <c r="L154" s="5"/>
      <c r="M154" s="6"/>
    </row>
    <row r="155" spans="1:13" x14ac:dyDescent="0.2">
      <c r="A155" s="4"/>
      <c r="B155" s="189"/>
      <c r="C155" s="156"/>
      <c r="D155" s="205" t="s">
        <v>4</v>
      </c>
      <c r="E155" s="164" t="s">
        <v>230</v>
      </c>
      <c r="F155" s="164"/>
      <c r="G155" s="156"/>
      <c r="H155" s="156"/>
      <c r="I155" s="5"/>
      <c r="J155" s="24" t="s">
        <v>223</v>
      </c>
      <c r="K155" s="5"/>
      <c r="L155" s="5"/>
      <c r="M155" s="6"/>
    </row>
    <row r="156" spans="1:13" x14ac:dyDescent="0.2">
      <c r="A156" s="4"/>
      <c r="B156" s="189"/>
      <c r="C156" s="156"/>
      <c r="D156" s="205"/>
      <c r="E156" s="164"/>
      <c r="F156" s="164"/>
      <c r="G156" s="156"/>
      <c r="H156" s="156"/>
      <c r="I156" s="5"/>
      <c r="J156" s="24"/>
      <c r="K156" s="5"/>
      <c r="L156" s="5"/>
      <c r="M156" s="6"/>
    </row>
    <row r="157" spans="1:13" x14ac:dyDescent="0.2">
      <c r="A157" s="4"/>
      <c r="B157" s="189">
        <v>58</v>
      </c>
      <c r="C157" s="156"/>
      <c r="D157" s="163">
        <v>1</v>
      </c>
      <c r="E157" s="194" t="s">
        <v>33</v>
      </c>
      <c r="F157" s="164"/>
      <c r="G157" s="156"/>
      <c r="H157" s="156"/>
      <c r="I157" s="5"/>
      <c r="J157" s="24" t="s">
        <v>223</v>
      </c>
      <c r="K157" s="5"/>
      <c r="L157" s="5"/>
      <c r="M157" s="6"/>
    </row>
    <row r="158" spans="1:13" x14ac:dyDescent="0.2">
      <c r="A158" s="4"/>
      <c r="B158" s="189"/>
      <c r="C158" s="156"/>
      <c r="D158" s="163"/>
      <c r="E158" s="194"/>
      <c r="F158" s="164"/>
      <c r="G158" s="156"/>
      <c r="H158" s="156"/>
      <c r="I158" s="5"/>
      <c r="J158" s="24"/>
      <c r="K158" s="5"/>
      <c r="L158" s="5"/>
      <c r="M158" s="6"/>
    </row>
    <row r="159" spans="1:13" x14ac:dyDescent="0.2">
      <c r="A159" s="4"/>
      <c r="B159" s="189">
        <v>59</v>
      </c>
      <c r="C159" s="156"/>
      <c r="D159" s="185" t="s">
        <v>92</v>
      </c>
      <c r="E159" s="186" t="s">
        <v>34</v>
      </c>
      <c r="F159" s="156"/>
      <c r="G159" s="156"/>
      <c r="H159" s="156"/>
      <c r="I159" s="5"/>
      <c r="J159" s="287">
        <f>Pasivet!G27</f>
        <v>0</v>
      </c>
      <c r="K159" s="5"/>
      <c r="L159" s="5"/>
      <c r="M159" s="6"/>
    </row>
    <row r="160" spans="1:13" x14ac:dyDescent="0.2">
      <c r="A160" s="339"/>
      <c r="B160" s="340"/>
      <c r="C160" s="340"/>
      <c r="D160" s="340"/>
      <c r="E160" s="340"/>
      <c r="F160" s="340"/>
      <c r="G160" s="340"/>
      <c r="H160" s="340"/>
      <c r="I160" s="340"/>
      <c r="J160" s="340"/>
      <c r="K160" s="340"/>
      <c r="L160" s="340"/>
      <c r="M160" s="6"/>
    </row>
    <row r="161" spans="1:13" x14ac:dyDescent="0.2">
      <c r="A161" s="4"/>
      <c r="B161" s="189">
        <v>60</v>
      </c>
      <c r="C161" s="156"/>
      <c r="D161" s="185" t="s">
        <v>92</v>
      </c>
      <c r="E161" s="186" t="s">
        <v>31</v>
      </c>
      <c r="F161" s="156"/>
      <c r="G161" s="156"/>
      <c r="H161" s="156"/>
      <c r="I161" s="5"/>
      <c r="J161" s="24" t="s">
        <v>223</v>
      </c>
      <c r="K161" s="5"/>
      <c r="L161" s="5"/>
      <c r="M161" s="6"/>
    </row>
    <row r="162" spans="1:13" x14ac:dyDescent="0.2">
      <c r="A162" s="4"/>
      <c r="B162" s="189"/>
      <c r="C162" s="156"/>
      <c r="D162" s="185"/>
      <c r="E162" s="186"/>
      <c r="F162" s="156"/>
      <c r="G162" s="156"/>
      <c r="H162" s="156"/>
      <c r="I162" s="5"/>
      <c r="J162" s="24"/>
      <c r="K162" s="5"/>
      <c r="L162" s="5"/>
      <c r="M162" s="6"/>
    </row>
    <row r="163" spans="1:13" x14ac:dyDescent="0.2">
      <c r="A163" s="4"/>
      <c r="B163" s="189">
        <v>61</v>
      </c>
      <c r="C163" s="156"/>
      <c r="D163" s="163">
        <v>2</v>
      </c>
      <c r="E163" s="194" t="s">
        <v>276</v>
      </c>
      <c r="F163" s="169"/>
      <c r="G163" s="156"/>
      <c r="H163" s="156"/>
      <c r="I163" s="5"/>
      <c r="J163" s="288">
        <f>Pasivet!G29</f>
        <v>81888626.844799995</v>
      </c>
      <c r="K163" s="5"/>
      <c r="L163" s="5"/>
      <c r="M163" s="6"/>
    </row>
    <row r="164" spans="1:13" x14ac:dyDescent="0.2">
      <c r="A164" s="4"/>
      <c r="B164" s="189"/>
      <c r="C164" s="156"/>
      <c r="D164" s="163"/>
      <c r="E164" s="194"/>
      <c r="F164" s="169"/>
      <c r="G164" s="156"/>
      <c r="H164" s="156"/>
      <c r="I164" s="5"/>
      <c r="J164" s="24"/>
      <c r="K164" s="5"/>
      <c r="L164" s="5"/>
      <c r="M164" s="6"/>
    </row>
    <row r="165" spans="1:13" x14ac:dyDescent="0.2">
      <c r="A165" s="4"/>
      <c r="B165" s="189">
        <v>62</v>
      </c>
      <c r="C165" s="156"/>
      <c r="D165" s="163">
        <v>3</v>
      </c>
      <c r="E165" s="194" t="s">
        <v>28</v>
      </c>
      <c r="F165" s="169"/>
      <c r="G165" s="156"/>
      <c r="H165" s="156"/>
      <c r="I165" s="5"/>
      <c r="J165" s="24" t="s">
        <v>223</v>
      </c>
      <c r="K165" s="5"/>
      <c r="L165" s="5"/>
      <c r="M165" s="6"/>
    </row>
    <row r="166" spans="1:13" x14ac:dyDescent="0.2">
      <c r="A166" s="4"/>
      <c r="B166" s="189"/>
      <c r="C166" s="156"/>
      <c r="D166" s="163"/>
      <c r="E166" s="194"/>
      <c r="F166" s="169"/>
      <c r="G166" s="156"/>
      <c r="H166" s="156"/>
      <c r="I166" s="5"/>
      <c r="J166" s="24"/>
      <c r="K166" s="5"/>
      <c r="L166" s="5"/>
      <c r="M166" s="6"/>
    </row>
    <row r="167" spans="1:13" x14ac:dyDescent="0.2">
      <c r="A167" s="4"/>
      <c r="B167" s="189">
        <v>63</v>
      </c>
      <c r="C167" s="156"/>
      <c r="D167" s="163">
        <v>4</v>
      </c>
      <c r="E167" s="194" t="s">
        <v>35</v>
      </c>
      <c r="F167" s="169"/>
      <c r="G167" s="156"/>
      <c r="H167" s="156"/>
      <c r="I167" s="5"/>
      <c r="J167" s="24" t="s">
        <v>223</v>
      </c>
      <c r="K167" s="5"/>
      <c r="L167" s="5"/>
      <c r="M167" s="6"/>
    </row>
    <row r="168" spans="1:13" x14ac:dyDescent="0.2">
      <c r="A168" s="4"/>
      <c r="B168" s="189"/>
      <c r="C168" s="156"/>
      <c r="D168" s="163"/>
      <c r="E168" s="194"/>
      <c r="F168" s="169"/>
      <c r="G168" s="156"/>
      <c r="H168" s="156"/>
      <c r="I168" s="5"/>
      <c r="J168" s="24"/>
      <c r="K168" s="5"/>
      <c r="L168" s="5"/>
      <c r="M168" s="6"/>
    </row>
    <row r="169" spans="1:13" x14ac:dyDescent="0.2">
      <c r="A169" s="4"/>
      <c r="B169" s="189"/>
      <c r="C169" s="156"/>
      <c r="D169" s="205" t="s">
        <v>36</v>
      </c>
      <c r="E169" s="164" t="s">
        <v>231</v>
      </c>
      <c r="F169" s="164"/>
      <c r="G169" s="156"/>
      <c r="H169" s="156"/>
      <c r="I169" s="5"/>
      <c r="J169" s="24" t="s">
        <v>223</v>
      </c>
      <c r="K169" s="5"/>
      <c r="L169" s="5"/>
      <c r="M169" s="6"/>
    </row>
    <row r="170" spans="1:13" x14ac:dyDescent="0.2">
      <c r="A170" s="4"/>
      <c r="B170" s="189"/>
      <c r="C170" s="156"/>
      <c r="D170" s="205"/>
      <c r="E170" s="164"/>
      <c r="F170" s="164"/>
      <c r="G170" s="156"/>
      <c r="H170" s="156"/>
      <c r="I170" s="5"/>
      <c r="J170" s="24"/>
      <c r="K170" s="5"/>
      <c r="L170" s="5"/>
      <c r="M170" s="6"/>
    </row>
    <row r="171" spans="1:13" x14ac:dyDescent="0.2">
      <c r="A171" s="4"/>
      <c r="B171" s="189">
        <v>66</v>
      </c>
      <c r="C171" s="156"/>
      <c r="D171" s="163">
        <v>1</v>
      </c>
      <c r="E171" s="194" t="s">
        <v>38</v>
      </c>
      <c r="F171" s="169"/>
      <c r="G171" s="156"/>
      <c r="H171" s="156"/>
      <c r="I171" s="5"/>
      <c r="J171" s="24" t="s">
        <v>223</v>
      </c>
      <c r="K171" s="5"/>
      <c r="L171" s="5"/>
      <c r="M171" s="6"/>
    </row>
    <row r="172" spans="1:13" x14ac:dyDescent="0.2">
      <c r="A172" s="4"/>
      <c r="B172" s="189"/>
      <c r="C172" s="156"/>
      <c r="D172" s="163"/>
      <c r="E172" s="194"/>
      <c r="F172" s="169"/>
      <c r="G172" s="156"/>
      <c r="H172" s="156"/>
      <c r="I172" s="5"/>
      <c r="J172" s="24"/>
      <c r="K172" s="5"/>
      <c r="L172" s="5"/>
      <c r="M172" s="6"/>
    </row>
    <row r="173" spans="1:13" x14ac:dyDescent="0.2">
      <c r="A173" s="4"/>
      <c r="B173" s="189">
        <v>67</v>
      </c>
      <c r="C173" s="156"/>
      <c r="D173" s="163">
        <v>2</v>
      </c>
      <c r="E173" s="194" t="s">
        <v>39</v>
      </c>
      <c r="F173" s="169"/>
      <c r="G173" s="156"/>
      <c r="H173" s="156"/>
      <c r="I173" s="5"/>
      <c r="J173" s="24" t="s">
        <v>223</v>
      </c>
      <c r="K173" s="5"/>
      <c r="L173" s="5"/>
      <c r="M173" s="6"/>
    </row>
    <row r="174" spans="1:13" x14ac:dyDescent="0.2">
      <c r="A174" s="4"/>
      <c r="B174" s="189"/>
      <c r="C174" s="156"/>
      <c r="D174" s="163"/>
      <c r="E174" s="194"/>
      <c r="F174" s="169"/>
      <c r="G174" s="156"/>
      <c r="H174" s="156"/>
      <c r="I174" s="5"/>
      <c r="J174" s="24"/>
      <c r="K174" s="5"/>
      <c r="L174" s="5"/>
      <c r="M174" s="6"/>
    </row>
    <row r="175" spans="1:13" x14ac:dyDescent="0.2">
      <c r="A175" s="4"/>
      <c r="B175" s="189">
        <v>68</v>
      </c>
      <c r="C175" s="156"/>
      <c r="D175" s="163">
        <v>3</v>
      </c>
      <c r="E175" s="194" t="s">
        <v>40</v>
      </c>
      <c r="F175" s="169"/>
      <c r="G175" s="156"/>
      <c r="H175" s="156"/>
      <c r="I175" s="5"/>
      <c r="J175" s="299">
        <v>100000</v>
      </c>
      <c r="K175" s="5"/>
      <c r="L175" s="5"/>
      <c r="M175" s="6"/>
    </row>
    <row r="176" spans="1:13" x14ac:dyDescent="0.2">
      <c r="A176" s="4"/>
      <c r="B176" s="189"/>
      <c r="C176" s="156"/>
      <c r="D176" s="163"/>
      <c r="E176" s="194"/>
      <c r="F176" s="169"/>
      <c r="G176" s="156"/>
      <c r="H176" s="156"/>
      <c r="I176" s="5"/>
      <c r="J176" s="24"/>
      <c r="K176" s="5"/>
      <c r="L176" s="5"/>
      <c r="M176" s="6"/>
    </row>
    <row r="177" spans="1:13" x14ac:dyDescent="0.2">
      <c r="A177" s="4"/>
      <c r="B177" s="189">
        <v>69</v>
      </c>
      <c r="C177" s="156"/>
      <c r="D177" s="163">
        <v>4</v>
      </c>
      <c r="E177" s="194" t="s">
        <v>41</v>
      </c>
      <c r="F177" s="169"/>
      <c r="G177" s="156"/>
      <c r="H177" s="156"/>
      <c r="I177" s="5"/>
      <c r="J177" s="24" t="s">
        <v>223</v>
      </c>
      <c r="K177" s="5"/>
      <c r="L177" s="5"/>
      <c r="M177" s="6"/>
    </row>
    <row r="178" spans="1:13" x14ac:dyDescent="0.2">
      <c r="A178" s="4"/>
      <c r="B178" s="189"/>
      <c r="C178" s="156"/>
      <c r="D178" s="163"/>
      <c r="E178" s="194"/>
      <c r="F178" s="169"/>
      <c r="G178" s="156"/>
      <c r="H178" s="156"/>
      <c r="I178" s="5"/>
      <c r="J178" s="24"/>
      <c r="K178" s="5"/>
      <c r="L178" s="5"/>
      <c r="M178" s="6"/>
    </row>
    <row r="179" spans="1:13" x14ac:dyDescent="0.2">
      <c r="A179" s="4"/>
      <c r="B179" s="189">
        <v>70</v>
      </c>
      <c r="C179" s="156"/>
      <c r="D179" s="163">
        <v>5</v>
      </c>
      <c r="E179" s="194" t="s">
        <v>108</v>
      </c>
      <c r="F179" s="169"/>
      <c r="G179" s="156"/>
      <c r="H179" s="156"/>
      <c r="I179" s="5"/>
      <c r="J179" s="24" t="s">
        <v>223</v>
      </c>
      <c r="K179" s="5"/>
      <c r="L179" s="5"/>
      <c r="M179" s="6"/>
    </row>
    <row r="180" spans="1:13" x14ac:dyDescent="0.2">
      <c r="A180" s="4"/>
      <c r="B180" s="189"/>
      <c r="C180" s="156"/>
      <c r="D180" s="163"/>
      <c r="E180" s="194"/>
      <c r="F180" s="169"/>
      <c r="G180" s="156"/>
      <c r="H180" s="156"/>
      <c r="I180" s="5"/>
      <c r="J180" s="24"/>
      <c r="K180" s="5"/>
      <c r="L180" s="5"/>
      <c r="M180" s="6"/>
    </row>
    <row r="181" spans="1:13" x14ac:dyDescent="0.2">
      <c r="A181" s="4"/>
      <c r="B181" s="189">
        <v>71</v>
      </c>
      <c r="C181" s="156"/>
      <c r="D181" s="163">
        <v>6</v>
      </c>
      <c r="E181" s="194" t="s">
        <v>42</v>
      </c>
      <c r="F181" s="169"/>
      <c r="G181" s="156"/>
      <c r="H181" s="156"/>
      <c r="I181" s="5"/>
      <c r="J181" s="24" t="s">
        <v>223</v>
      </c>
      <c r="K181" s="5"/>
      <c r="L181" s="5"/>
      <c r="M181" s="6"/>
    </row>
    <row r="182" spans="1:13" x14ac:dyDescent="0.2">
      <c r="A182" s="4"/>
      <c r="B182" s="189"/>
      <c r="C182" s="156"/>
      <c r="D182" s="163"/>
      <c r="E182" s="194"/>
      <c r="F182" s="169"/>
      <c r="G182" s="156"/>
      <c r="H182" s="156"/>
      <c r="I182" s="5"/>
      <c r="J182" s="24"/>
      <c r="K182" s="5"/>
      <c r="L182" s="5"/>
      <c r="M182" s="6"/>
    </row>
    <row r="183" spans="1:13" x14ac:dyDescent="0.2">
      <c r="A183" s="4"/>
      <c r="B183" s="189">
        <v>72</v>
      </c>
      <c r="C183" s="156"/>
      <c r="D183" s="163">
        <v>7</v>
      </c>
      <c r="E183" s="194" t="s">
        <v>43</v>
      </c>
      <c r="F183" s="169"/>
      <c r="G183" s="156"/>
      <c r="H183" s="156"/>
      <c r="I183" s="5"/>
      <c r="J183" s="24" t="s">
        <v>223</v>
      </c>
      <c r="K183" s="5"/>
      <c r="L183" s="5"/>
      <c r="M183" s="6"/>
    </row>
    <row r="184" spans="1:13" x14ac:dyDescent="0.2">
      <c r="A184" s="4"/>
      <c r="B184" s="189"/>
      <c r="C184" s="156"/>
      <c r="D184" s="163"/>
      <c r="E184" s="194"/>
      <c r="F184" s="169"/>
      <c r="G184" s="156"/>
      <c r="H184" s="156"/>
      <c r="I184" s="5"/>
      <c r="J184" s="24"/>
      <c r="K184" s="5"/>
      <c r="L184" s="5"/>
      <c r="M184" s="6"/>
    </row>
    <row r="185" spans="1:13" x14ac:dyDescent="0.2">
      <c r="A185" s="4"/>
      <c r="B185" s="189">
        <v>73</v>
      </c>
      <c r="C185" s="156"/>
      <c r="D185" s="163">
        <v>8</v>
      </c>
      <c r="E185" s="256" t="s">
        <v>274</v>
      </c>
      <c r="F185" s="81"/>
      <c r="G185" s="81"/>
      <c r="H185" s="156"/>
      <c r="I185" s="5"/>
      <c r="J185" s="288">
        <f>Pasivet!G41</f>
        <v>740465.44999999925</v>
      </c>
      <c r="K185" s="5"/>
      <c r="L185" s="5"/>
      <c r="M185" s="6"/>
    </row>
    <row r="186" spans="1:13" x14ac:dyDescent="0.2">
      <c r="A186" s="4"/>
      <c r="B186" s="189"/>
      <c r="C186" s="156"/>
      <c r="D186" s="163"/>
      <c r="E186" s="194"/>
      <c r="F186" s="169"/>
      <c r="G186" s="156"/>
      <c r="H186" s="156"/>
      <c r="I186" s="5"/>
      <c r="J186" s="24"/>
      <c r="K186" s="5"/>
      <c r="L186" s="5"/>
      <c r="M186" s="6"/>
    </row>
    <row r="187" spans="1:13" x14ac:dyDescent="0.2">
      <c r="A187" s="4"/>
      <c r="B187" s="189">
        <v>74</v>
      </c>
      <c r="C187" s="156"/>
      <c r="D187" s="163">
        <v>9</v>
      </c>
      <c r="E187" s="194" t="s">
        <v>44</v>
      </c>
      <c r="F187" s="169"/>
      <c r="G187" s="156"/>
      <c r="H187" s="156"/>
      <c r="I187" s="5"/>
      <c r="J187" s="289">
        <f>Pasivet!G42</f>
        <v>0</v>
      </c>
      <c r="K187" s="5"/>
      <c r="L187" s="5"/>
      <c r="M187" s="6"/>
    </row>
    <row r="188" spans="1:13" x14ac:dyDescent="0.2">
      <c r="A188" s="4"/>
      <c r="B188" s="189"/>
      <c r="C188" s="156"/>
      <c r="D188" s="163"/>
      <c r="E188" s="194"/>
      <c r="F188" s="169"/>
      <c r="G188" s="156"/>
      <c r="H188" s="156"/>
      <c r="I188" s="5"/>
      <c r="J188" s="24"/>
      <c r="K188" s="5"/>
      <c r="L188" s="5"/>
      <c r="M188" s="6"/>
    </row>
    <row r="189" spans="1:13" x14ac:dyDescent="0.2">
      <c r="A189" s="4"/>
      <c r="B189" s="189">
        <v>75</v>
      </c>
      <c r="C189" s="156"/>
      <c r="D189" s="163">
        <v>10</v>
      </c>
      <c r="E189" s="194" t="s">
        <v>45</v>
      </c>
      <c r="F189" s="169"/>
      <c r="G189" s="156"/>
      <c r="H189" s="156"/>
      <c r="I189" s="5"/>
      <c r="J189" s="288">
        <f>Pasivet!G43</f>
        <v>9689038.1485000215</v>
      </c>
      <c r="K189" s="5"/>
      <c r="L189" s="5"/>
      <c r="M189" s="6"/>
    </row>
    <row r="190" spans="1:13" x14ac:dyDescent="0.2">
      <c r="A190" s="4"/>
      <c r="B190" s="160"/>
      <c r="C190" s="5"/>
      <c r="D190" s="5"/>
      <c r="E190" s="5"/>
      <c r="F190" s="5"/>
      <c r="G190" s="5"/>
      <c r="H190" s="5"/>
      <c r="I190" s="5"/>
      <c r="J190" s="5"/>
      <c r="K190" s="254"/>
      <c r="L190" s="5"/>
      <c r="M190" s="6"/>
    </row>
    <row r="191" spans="1:13" x14ac:dyDescent="0.2">
      <c r="A191" s="4"/>
      <c r="B191" s="160"/>
      <c r="C191" s="5"/>
      <c r="D191" s="5"/>
      <c r="E191" s="206" t="s">
        <v>232</v>
      </c>
      <c r="F191" s="162" t="s">
        <v>233</v>
      </c>
      <c r="G191" s="5"/>
      <c r="H191" s="5"/>
      <c r="I191" s="5"/>
      <c r="J191" s="160" t="s">
        <v>208</v>
      </c>
      <c r="K191" s="291">
        <f>Rez.1!F25</f>
        <v>11398868.410000026</v>
      </c>
      <c r="L191" s="5"/>
      <c r="M191" s="6"/>
    </row>
    <row r="192" spans="1:13" x14ac:dyDescent="0.2">
      <c r="A192" s="4"/>
      <c r="B192" s="160"/>
      <c r="C192" s="5"/>
      <c r="D192" s="5"/>
      <c r="E192" s="206" t="s">
        <v>232</v>
      </c>
      <c r="F192" s="5" t="s">
        <v>234</v>
      </c>
      <c r="G192" s="5"/>
      <c r="H192" s="5"/>
      <c r="I192" s="5"/>
      <c r="J192" s="160" t="s">
        <v>208</v>
      </c>
      <c r="K192" s="290">
        <v>0</v>
      </c>
      <c r="L192" s="5"/>
      <c r="M192" s="6"/>
    </row>
    <row r="193" spans="1:13" x14ac:dyDescent="0.2">
      <c r="A193" s="4"/>
      <c r="B193" s="160"/>
      <c r="C193" s="5"/>
      <c r="D193" s="5"/>
      <c r="E193" s="206" t="s">
        <v>232</v>
      </c>
      <c r="F193" s="5" t="s">
        <v>81</v>
      </c>
      <c r="G193" s="5"/>
      <c r="H193" s="5"/>
      <c r="I193" s="5"/>
      <c r="J193" s="160" t="s">
        <v>208</v>
      </c>
      <c r="K193" s="292">
        <f>K191+K192</f>
        <v>11398868.410000026</v>
      </c>
      <c r="L193" s="5"/>
      <c r="M193" s="6"/>
    </row>
    <row r="194" spans="1:13" x14ac:dyDescent="0.2">
      <c r="A194" s="4"/>
      <c r="B194" s="160"/>
      <c r="C194" s="5"/>
      <c r="D194" s="5"/>
      <c r="E194" s="206" t="s">
        <v>232</v>
      </c>
      <c r="F194" s="188" t="s">
        <v>235</v>
      </c>
      <c r="G194" s="5"/>
      <c r="H194" s="5"/>
      <c r="I194" s="5"/>
      <c r="J194" s="160" t="s">
        <v>208</v>
      </c>
      <c r="K194" s="293">
        <f>K193*15%</f>
        <v>1709830.261500004</v>
      </c>
      <c r="L194" s="5"/>
      <c r="M194" s="6"/>
    </row>
    <row r="195" spans="1:13" x14ac:dyDescent="0.2">
      <c r="A195" s="4"/>
      <c r="B195" s="160"/>
      <c r="C195" s="5"/>
      <c r="D195" s="5"/>
      <c r="E195" s="5"/>
      <c r="F195" s="5"/>
      <c r="G195" s="5"/>
      <c r="H195" s="5"/>
      <c r="I195" s="5"/>
      <c r="J195" s="5"/>
      <c r="K195" s="284"/>
      <c r="L195" s="5"/>
      <c r="M195" s="6"/>
    </row>
    <row r="196" spans="1:13" x14ac:dyDescent="0.2">
      <c r="A196" s="4"/>
      <c r="B196" s="160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6"/>
    </row>
    <row r="197" spans="1:13" ht="15.75" x14ac:dyDescent="0.2">
      <c r="A197" s="4"/>
      <c r="B197" s="160"/>
      <c r="C197" s="338" t="s">
        <v>236</v>
      </c>
      <c r="D197" s="338"/>
      <c r="E197" s="152" t="s">
        <v>237</v>
      </c>
      <c r="F197" s="5"/>
      <c r="G197" s="5"/>
      <c r="H197" s="5"/>
      <c r="I197" s="5"/>
      <c r="J197" s="5"/>
      <c r="K197" s="5"/>
      <c r="L197" s="5"/>
      <c r="M197" s="6"/>
    </row>
    <row r="198" spans="1:13" x14ac:dyDescent="0.2">
      <c r="A198" s="4"/>
      <c r="B198" s="160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6"/>
    </row>
    <row r="199" spans="1:13" x14ac:dyDescent="0.2">
      <c r="A199" s="4"/>
      <c r="B199" s="160"/>
      <c r="C199" s="5"/>
      <c r="D199" s="155"/>
      <c r="E199" s="156" t="s">
        <v>238</v>
      </c>
      <c r="F199" s="5"/>
      <c r="G199" s="5"/>
      <c r="H199" s="5"/>
      <c r="I199" s="5"/>
      <c r="J199" s="5"/>
      <c r="K199" s="5"/>
      <c r="L199" s="5"/>
      <c r="M199" s="6"/>
    </row>
    <row r="200" spans="1:13" x14ac:dyDescent="0.2">
      <c r="A200" s="4"/>
      <c r="B200" s="160"/>
      <c r="C200" s="5"/>
      <c r="D200" s="156" t="s">
        <v>239</v>
      </c>
      <c r="E200" s="156"/>
      <c r="F200" s="5"/>
      <c r="G200" s="5"/>
      <c r="H200" s="5"/>
      <c r="I200" s="5"/>
      <c r="J200" s="5"/>
      <c r="K200" s="5"/>
      <c r="L200" s="5"/>
      <c r="M200" s="6"/>
    </row>
    <row r="201" spans="1:13" x14ac:dyDescent="0.2">
      <c r="A201" s="4"/>
      <c r="B201" s="160"/>
      <c r="C201" s="5"/>
      <c r="D201" s="156"/>
      <c r="E201" s="156" t="s">
        <v>240</v>
      </c>
      <c r="F201" s="5"/>
      <c r="G201" s="5"/>
      <c r="H201" s="5"/>
      <c r="I201" s="5"/>
      <c r="J201" s="5"/>
      <c r="K201" s="5"/>
      <c r="L201" s="5"/>
      <c r="M201" s="6"/>
    </row>
    <row r="202" spans="1:13" x14ac:dyDescent="0.2">
      <c r="A202" s="4"/>
      <c r="B202" s="160"/>
      <c r="C202" s="5"/>
      <c r="D202" s="156" t="s">
        <v>241</v>
      </c>
      <c r="E202" s="156"/>
      <c r="F202" s="5"/>
      <c r="G202" s="5"/>
      <c r="H202" s="5"/>
      <c r="I202" s="5"/>
      <c r="J202" s="5"/>
      <c r="K202" s="5"/>
      <c r="L202" s="5"/>
      <c r="M202" s="6"/>
    </row>
    <row r="203" spans="1:13" x14ac:dyDescent="0.2">
      <c r="A203" s="4"/>
      <c r="B203" s="160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6"/>
    </row>
    <row r="204" spans="1:13" x14ac:dyDescent="0.2">
      <c r="A204" s="4"/>
      <c r="B204" s="160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</row>
    <row r="205" spans="1:13" x14ac:dyDescent="0.2">
      <c r="A205" s="4"/>
      <c r="B205" s="160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6"/>
    </row>
    <row r="206" spans="1:13" ht="15" x14ac:dyDescent="0.2">
      <c r="A206" s="4"/>
      <c r="B206" s="160"/>
      <c r="C206" s="5"/>
      <c r="D206" s="24" t="s">
        <v>267</v>
      </c>
      <c r="E206" s="5"/>
      <c r="F206" s="5"/>
      <c r="G206" s="5"/>
      <c r="H206" s="334" t="s">
        <v>64</v>
      </c>
      <c r="I206" s="334"/>
      <c r="J206" s="334"/>
      <c r="K206" s="334"/>
      <c r="L206" s="334"/>
      <c r="M206" s="6"/>
    </row>
    <row r="207" spans="1:13" ht="15" x14ac:dyDescent="0.2">
      <c r="A207" s="4"/>
      <c r="B207" s="259"/>
      <c r="C207" s="5"/>
      <c r="D207" s="5"/>
      <c r="E207" s="24" t="s">
        <v>268</v>
      </c>
      <c r="F207" s="5"/>
      <c r="G207" s="5"/>
      <c r="H207" s="335" t="s">
        <v>291</v>
      </c>
      <c r="I207" s="335"/>
      <c r="J207" s="335"/>
      <c r="K207" s="335"/>
      <c r="L207" s="335"/>
      <c r="M207" s="6"/>
    </row>
    <row r="208" spans="1:13" ht="15" x14ac:dyDescent="0.2">
      <c r="A208" s="4"/>
      <c r="B208" s="259"/>
      <c r="C208" s="5"/>
      <c r="D208" s="5"/>
      <c r="E208" s="24"/>
      <c r="F208" s="5"/>
      <c r="G208" s="5"/>
      <c r="H208" s="258"/>
      <c r="I208" s="258"/>
      <c r="J208" s="258"/>
      <c r="K208" s="258"/>
      <c r="L208" s="258"/>
      <c r="M208" s="6"/>
    </row>
    <row r="209" spans="1:13" ht="15" x14ac:dyDescent="0.2">
      <c r="A209" s="4"/>
      <c r="B209" s="259"/>
      <c r="C209" s="5"/>
      <c r="D209" s="5"/>
      <c r="E209" s="24"/>
      <c r="F209" s="5"/>
      <c r="G209" s="5"/>
      <c r="H209" s="258"/>
      <c r="I209" s="258"/>
      <c r="J209" s="258"/>
      <c r="K209" s="258"/>
      <c r="L209" s="258"/>
      <c r="M209" s="6"/>
    </row>
    <row r="210" spans="1:13" x14ac:dyDescent="0.2">
      <c r="A210" s="4"/>
      <c r="B210" s="259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6"/>
    </row>
    <row r="211" spans="1:13" x14ac:dyDescent="0.2">
      <c r="A211" s="4"/>
      <c r="B211" s="259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6"/>
    </row>
    <row r="212" spans="1:13" x14ac:dyDescent="0.2">
      <c r="A212" s="7"/>
      <c r="B212" s="260"/>
      <c r="C212" s="8"/>
      <c r="D212" s="8"/>
      <c r="E212" s="261" t="s">
        <v>272</v>
      </c>
      <c r="F212" s="187"/>
      <c r="G212" s="8"/>
      <c r="H212" s="8"/>
      <c r="I212" s="8"/>
      <c r="J212" s="8"/>
      <c r="K212" s="8"/>
      <c r="L212" s="8"/>
      <c r="M212" s="9"/>
    </row>
  </sheetData>
  <mergeCells count="35">
    <mergeCell ref="G48:H48"/>
    <mergeCell ref="E24:I24"/>
    <mergeCell ref="E25:I25"/>
    <mergeCell ref="E21:I22"/>
    <mergeCell ref="E37:F37"/>
    <mergeCell ref="E42:F42"/>
    <mergeCell ref="E36:F36"/>
    <mergeCell ref="E18:F18"/>
    <mergeCell ref="E27:K27"/>
    <mergeCell ref="D21:D22"/>
    <mergeCell ref="E23:I23"/>
    <mergeCell ref="E26:I26"/>
    <mergeCell ref="H18:I18"/>
    <mergeCell ref="E19:K19"/>
    <mergeCell ref="A4:M4"/>
    <mergeCell ref="H17:I17"/>
    <mergeCell ref="E14:F14"/>
    <mergeCell ref="H14:I14"/>
    <mergeCell ref="E12:F13"/>
    <mergeCell ref="E15:F15"/>
    <mergeCell ref="E16:F16"/>
    <mergeCell ref="E17:F17"/>
    <mergeCell ref="D12:D13"/>
    <mergeCell ref="G12:G13"/>
    <mergeCell ref="H12:I13"/>
    <mergeCell ref="C6:D6"/>
    <mergeCell ref="H15:I15"/>
    <mergeCell ref="H16:I16"/>
    <mergeCell ref="H207:L207"/>
    <mergeCell ref="E123:F123"/>
    <mergeCell ref="E124:F124"/>
    <mergeCell ref="E129:F129"/>
    <mergeCell ref="C197:D197"/>
    <mergeCell ref="H206:L206"/>
    <mergeCell ref="A160:L160"/>
  </mergeCells>
  <phoneticPr fontId="0" type="noConversion"/>
  <printOptions horizontalCentered="1" verticalCentered="1"/>
  <pageMargins left="0" right="0" top="0" bottom="0" header="0.22" footer="0.22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22"/>
  <sheetViews>
    <sheetView tabSelected="1" workbookViewId="0">
      <selection activeCell="J30" sqref="J30"/>
    </sheetView>
  </sheetViews>
  <sheetFormatPr defaultRowHeight="12.75" x14ac:dyDescent="0.2"/>
  <cols>
    <col min="1" max="1" width="3.5703125" customWidth="1"/>
    <col min="2" max="2" width="19.28515625" customWidth="1"/>
    <col min="3" max="3" width="6.85546875" customWidth="1"/>
    <col min="4" max="4" width="10" customWidth="1"/>
    <col min="7" max="7" width="10.28515625" customWidth="1"/>
    <col min="8" max="8" width="10.42578125" customWidth="1"/>
    <col min="9" max="9" width="9.85546875" customWidth="1"/>
    <col min="10" max="10" width="10.7109375" customWidth="1"/>
    <col min="11" max="11" width="10" customWidth="1"/>
    <col min="12" max="12" width="10.7109375" customWidth="1"/>
    <col min="13" max="13" width="12.7109375" style="219" customWidth="1"/>
    <col min="14" max="14" width="6.28515625" customWidth="1"/>
    <col min="15" max="15" width="19.85546875" customWidth="1"/>
    <col min="16" max="16" width="6.5703125" customWidth="1"/>
    <col min="17" max="17" width="10" customWidth="1"/>
    <col min="20" max="20" width="10.5703125" customWidth="1"/>
    <col min="21" max="23" width="10.85546875" customWidth="1"/>
    <col min="24" max="24" width="11.28515625" customWidth="1"/>
    <col min="25" max="25" width="10.42578125" customWidth="1"/>
    <col min="27" max="27" width="7.28515625" customWidth="1"/>
    <col min="28" max="28" width="19" customWidth="1"/>
    <col min="34" max="34" width="10.42578125" customWidth="1"/>
    <col min="35" max="35" width="10.7109375" customWidth="1"/>
    <col min="36" max="36" width="10.42578125" customWidth="1"/>
    <col min="37" max="37" width="11.140625" customWidth="1"/>
    <col min="38" max="38" width="13.7109375" customWidth="1"/>
  </cols>
  <sheetData>
    <row r="4" spans="1:13" ht="18" x14ac:dyDescent="0.25">
      <c r="B4" s="207" t="s">
        <v>290</v>
      </c>
      <c r="C4" s="218"/>
      <c r="F4" s="244" t="s">
        <v>269</v>
      </c>
      <c r="G4" s="245"/>
      <c r="H4" s="245"/>
      <c r="I4" s="245"/>
      <c r="J4" s="310">
        <v>2015</v>
      </c>
    </row>
    <row r="6" spans="1:13" s="26" customFormat="1" ht="15" customHeight="1" x14ac:dyDescent="0.2">
      <c r="A6" s="361" t="s">
        <v>2</v>
      </c>
      <c r="B6" s="363" t="s">
        <v>56</v>
      </c>
      <c r="C6" s="361" t="s">
        <v>242</v>
      </c>
      <c r="D6" s="208" t="s">
        <v>243</v>
      </c>
      <c r="E6" s="361" t="s">
        <v>244</v>
      </c>
      <c r="F6" s="361" t="s">
        <v>245</v>
      </c>
      <c r="G6" s="208" t="s">
        <v>243</v>
      </c>
      <c r="H6" s="208" t="s">
        <v>226</v>
      </c>
      <c r="I6" s="208" t="s">
        <v>227</v>
      </c>
      <c r="J6" s="208" t="s">
        <v>248</v>
      </c>
      <c r="K6" s="208" t="s">
        <v>227</v>
      </c>
      <c r="L6" s="220" t="s">
        <v>226</v>
      </c>
      <c r="M6" s="221" t="s">
        <v>249</v>
      </c>
    </row>
    <row r="7" spans="1:13" s="26" customFormat="1" ht="15" customHeight="1" x14ac:dyDescent="0.2">
      <c r="A7" s="362"/>
      <c r="B7" s="364"/>
      <c r="C7" s="362"/>
      <c r="D7" s="209" t="s">
        <v>308</v>
      </c>
      <c r="E7" s="362"/>
      <c r="F7" s="362"/>
      <c r="G7" s="210" t="s">
        <v>302</v>
      </c>
      <c r="H7" s="209" t="s">
        <v>308</v>
      </c>
      <c r="I7" s="209" t="s">
        <v>308</v>
      </c>
      <c r="J7" s="222" t="s">
        <v>309</v>
      </c>
      <c r="K7" s="210" t="s">
        <v>302</v>
      </c>
      <c r="L7" s="210" t="s">
        <v>302</v>
      </c>
      <c r="M7" s="223" t="s">
        <v>250</v>
      </c>
    </row>
    <row r="8" spans="1:13" x14ac:dyDescent="0.2">
      <c r="A8" s="211">
        <v>1</v>
      </c>
      <c r="B8" s="283" t="s">
        <v>336</v>
      </c>
      <c r="C8" s="302"/>
      <c r="D8" s="281"/>
      <c r="E8" s="281">
        <v>1502098</v>
      </c>
      <c r="F8" s="281"/>
      <c r="G8" s="281">
        <f>D8+E8-F8</f>
        <v>1502098</v>
      </c>
      <c r="H8" s="281">
        <v>0</v>
      </c>
      <c r="I8" s="281">
        <v>0</v>
      </c>
      <c r="J8" s="281">
        <f>(((G8-H8)*20%)/12)*3</f>
        <v>75104.900000000009</v>
      </c>
      <c r="K8" s="303">
        <f>G8-L8</f>
        <v>1426993.1</v>
      </c>
      <c r="L8" s="303">
        <f>H8+J8</f>
        <v>75104.900000000009</v>
      </c>
      <c r="M8" s="303">
        <f>I8*20%</f>
        <v>0</v>
      </c>
    </row>
    <row r="9" spans="1:13" x14ac:dyDescent="0.2">
      <c r="A9" s="211">
        <v>2</v>
      </c>
      <c r="B9" s="174"/>
      <c r="C9" s="211"/>
      <c r="D9" s="212"/>
      <c r="E9" s="212"/>
      <c r="F9" s="212"/>
      <c r="G9" s="212">
        <f>D9+E9-F9</f>
        <v>0</v>
      </c>
      <c r="H9" s="212"/>
      <c r="I9" s="212">
        <f>G9-H9</f>
        <v>0</v>
      </c>
      <c r="J9" s="212"/>
      <c r="K9" s="224">
        <f>I9-J9</f>
        <v>0</v>
      </c>
      <c r="L9" s="224">
        <f>H9+J9</f>
        <v>0</v>
      </c>
      <c r="M9" s="224">
        <f>I9*20%</f>
        <v>0</v>
      </c>
    </row>
    <row r="10" spans="1:13" x14ac:dyDescent="0.2">
      <c r="A10" s="211">
        <v>3</v>
      </c>
      <c r="B10" s="174"/>
      <c r="C10" s="211"/>
      <c r="D10" s="212"/>
      <c r="E10" s="212"/>
      <c r="F10" s="212"/>
      <c r="G10" s="212">
        <f>D10+E10-F10</f>
        <v>0</v>
      </c>
      <c r="H10" s="212"/>
      <c r="I10" s="212">
        <f>G10-H10</f>
        <v>0</v>
      </c>
      <c r="J10" s="212"/>
      <c r="K10" s="224">
        <f>I10-J10</f>
        <v>0</v>
      </c>
      <c r="L10" s="224">
        <f>H10+J10</f>
        <v>0</v>
      </c>
      <c r="M10" s="224">
        <f>I10*20%</f>
        <v>0</v>
      </c>
    </row>
    <row r="11" spans="1:13" x14ac:dyDescent="0.2">
      <c r="A11" s="211">
        <v>4</v>
      </c>
      <c r="B11" s="174"/>
      <c r="C11" s="211"/>
      <c r="D11" s="212"/>
      <c r="E11" s="212"/>
      <c r="F11" s="212"/>
      <c r="G11" s="212">
        <f>D11+E11-F11</f>
        <v>0</v>
      </c>
      <c r="H11" s="212"/>
      <c r="I11" s="212">
        <f>G11-H11</f>
        <v>0</v>
      </c>
      <c r="J11" s="212"/>
      <c r="K11" s="224">
        <f>I11-J11</f>
        <v>0</v>
      </c>
      <c r="L11" s="224">
        <f>H11+J11</f>
        <v>0</v>
      </c>
      <c r="M11" s="224">
        <f>I11*20%</f>
        <v>0</v>
      </c>
    </row>
    <row r="12" spans="1:13" x14ac:dyDescent="0.2">
      <c r="A12" s="211">
        <v>5</v>
      </c>
      <c r="B12" s="174"/>
      <c r="C12" s="211"/>
      <c r="D12" s="212"/>
      <c r="E12" s="212"/>
      <c r="F12" s="212"/>
      <c r="G12" s="212">
        <f>D12+E12-F12</f>
        <v>0</v>
      </c>
      <c r="H12" s="212"/>
      <c r="I12" s="212">
        <f>G12-H12</f>
        <v>0</v>
      </c>
      <c r="J12" s="212"/>
      <c r="K12" s="224">
        <f>I12-J12</f>
        <v>0</v>
      </c>
      <c r="L12" s="224">
        <f>H12+J12</f>
        <v>0</v>
      </c>
      <c r="M12" s="224">
        <f>I12*20%</f>
        <v>0</v>
      </c>
    </row>
    <row r="13" spans="1:13" s="217" customFormat="1" ht="24.95" customHeight="1" x14ac:dyDescent="0.2">
      <c r="A13" s="213" t="s">
        <v>251</v>
      </c>
      <c r="B13" s="214" t="s">
        <v>277</v>
      </c>
      <c r="C13" s="215"/>
      <c r="D13" s="216">
        <f>SUM(D8:D12)</f>
        <v>0</v>
      </c>
      <c r="E13" s="216">
        <f>SUM(E8:E12)</f>
        <v>1502098</v>
      </c>
      <c r="F13" s="216"/>
      <c r="G13" s="216">
        <f t="shared" ref="G13:M13" si="0">SUM(G8:G12)</f>
        <v>1502098</v>
      </c>
      <c r="H13" s="216">
        <f t="shared" si="0"/>
        <v>0</v>
      </c>
      <c r="I13" s="216">
        <f t="shared" si="0"/>
        <v>0</v>
      </c>
      <c r="J13" s="216">
        <f t="shared" si="0"/>
        <v>75104.900000000009</v>
      </c>
      <c r="K13" s="225">
        <f t="shared" si="0"/>
        <v>1426993.1</v>
      </c>
      <c r="L13" s="225">
        <f t="shared" si="0"/>
        <v>75104.900000000009</v>
      </c>
      <c r="M13" s="225">
        <f t="shared" si="0"/>
        <v>0</v>
      </c>
    </row>
    <row r="14" spans="1:13" s="305" customFormat="1" x14ac:dyDescent="0.2">
      <c r="A14" s="302">
        <v>1</v>
      </c>
      <c r="B14" s="304" t="s">
        <v>293</v>
      </c>
      <c r="C14" s="302">
        <v>1</v>
      </c>
      <c r="D14" s="281">
        <v>0</v>
      </c>
      <c r="E14" s="281">
        <v>0</v>
      </c>
      <c r="F14" s="281"/>
      <c r="G14" s="281">
        <v>184202</v>
      </c>
      <c r="H14" s="303">
        <v>40503.550000000003</v>
      </c>
      <c r="I14" s="281">
        <v>143698.45000000001</v>
      </c>
      <c r="J14" s="281">
        <f>I14*20%</f>
        <v>28739.690000000002</v>
      </c>
      <c r="K14" s="303">
        <f>I14-J14</f>
        <v>114958.76000000001</v>
      </c>
      <c r="L14" s="303">
        <f>H14+J14</f>
        <v>69243.240000000005</v>
      </c>
      <c r="M14" s="303">
        <v>0</v>
      </c>
    </row>
    <row r="15" spans="1:13" s="305" customFormat="1" x14ac:dyDescent="0.2">
      <c r="A15" s="302">
        <v>2</v>
      </c>
      <c r="B15" s="283"/>
      <c r="C15" s="302"/>
      <c r="D15" s="281"/>
      <c r="E15" s="281"/>
      <c r="F15" s="281"/>
      <c r="G15" s="281"/>
      <c r="H15" s="281"/>
      <c r="I15" s="281">
        <f>G15-H15</f>
        <v>0</v>
      </c>
      <c r="J15" s="281"/>
      <c r="K15" s="303">
        <f>I15-J15</f>
        <v>0</v>
      </c>
      <c r="L15" s="303">
        <f>H15+J15</f>
        <v>0</v>
      </c>
      <c r="M15" s="303">
        <f>I15*20%</f>
        <v>0</v>
      </c>
    </row>
    <row r="16" spans="1:13" s="305" customFormat="1" x14ac:dyDescent="0.2">
      <c r="A16" s="302">
        <v>3</v>
      </c>
      <c r="B16" s="283"/>
      <c r="C16" s="302"/>
      <c r="D16" s="281"/>
      <c r="E16" s="281"/>
      <c r="F16" s="281"/>
      <c r="G16" s="281">
        <f>D16+E16-F16</f>
        <v>0</v>
      </c>
      <c r="H16" s="281"/>
      <c r="I16" s="281">
        <f>G16-H16</f>
        <v>0</v>
      </c>
      <c r="J16" s="281"/>
      <c r="K16" s="303">
        <f>I16-J16</f>
        <v>0</v>
      </c>
      <c r="L16" s="303">
        <f>H16+J16</f>
        <v>0</v>
      </c>
      <c r="M16" s="303">
        <f>I16*20%</f>
        <v>0</v>
      </c>
    </row>
    <row r="17" spans="1:13" x14ac:dyDescent="0.2">
      <c r="A17" s="211">
        <v>4</v>
      </c>
      <c r="B17" s="174"/>
      <c r="C17" s="211"/>
      <c r="D17" s="212"/>
      <c r="E17" s="212"/>
      <c r="F17" s="212"/>
      <c r="G17" s="212">
        <f>D17+E17-F17</f>
        <v>0</v>
      </c>
      <c r="H17" s="212"/>
      <c r="I17" s="212">
        <f>G17-H17</f>
        <v>0</v>
      </c>
      <c r="J17" s="212"/>
      <c r="K17" s="224">
        <f>I17-J17</f>
        <v>0</v>
      </c>
      <c r="L17" s="224">
        <f>H17+J17</f>
        <v>0</v>
      </c>
      <c r="M17" s="224">
        <f>I17*20%</f>
        <v>0</v>
      </c>
    </row>
    <row r="18" spans="1:13" s="217" customFormat="1" ht="24.95" customHeight="1" x14ac:dyDescent="0.2">
      <c r="A18" s="213" t="s">
        <v>252</v>
      </c>
      <c r="B18" s="214" t="s">
        <v>253</v>
      </c>
      <c r="C18" s="215"/>
      <c r="D18" s="216">
        <f>SUM(D14:D17)</f>
        <v>0</v>
      </c>
      <c r="E18" s="216">
        <f>SUM(E14:E17)</f>
        <v>0</v>
      </c>
      <c r="F18" s="216"/>
      <c r="G18" s="216">
        <f t="shared" ref="G18:M18" si="1">SUM(G14:G17)</f>
        <v>184202</v>
      </c>
      <c r="H18" s="216">
        <f t="shared" si="1"/>
        <v>40503.550000000003</v>
      </c>
      <c r="I18" s="216">
        <f t="shared" si="1"/>
        <v>143698.45000000001</v>
      </c>
      <c r="J18" s="216">
        <f t="shared" si="1"/>
        <v>28739.690000000002</v>
      </c>
      <c r="K18" s="225">
        <f t="shared" si="1"/>
        <v>114958.76000000001</v>
      </c>
      <c r="L18" s="225">
        <f t="shared" si="1"/>
        <v>69243.240000000005</v>
      </c>
      <c r="M18" s="225">
        <f t="shared" si="1"/>
        <v>0</v>
      </c>
    </row>
    <row r="19" spans="1:13" s="217" customFormat="1" ht="31.5" customHeight="1" x14ac:dyDescent="0.2">
      <c r="A19" s="213"/>
      <c r="B19" s="214" t="s">
        <v>246</v>
      </c>
      <c r="C19" s="215"/>
      <c r="D19" s="216">
        <f t="shared" ref="D19:M19" si="2">D13+D18</f>
        <v>0</v>
      </c>
      <c r="E19" s="216">
        <f t="shared" si="2"/>
        <v>1502098</v>
      </c>
      <c r="F19" s="216">
        <f t="shared" si="2"/>
        <v>0</v>
      </c>
      <c r="G19" s="216">
        <f t="shared" si="2"/>
        <v>1686300</v>
      </c>
      <c r="H19" s="216">
        <f t="shared" si="2"/>
        <v>40503.550000000003</v>
      </c>
      <c r="I19" s="216">
        <f t="shared" si="2"/>
        <v>143698.45000000001</v>
      </c>
      <c r="J19" s="216">
        <f t="shared" si="2"/>
        <v>103844.59000000001</v>
      </c>
      <c r="K19" s="216">
        <f t="shared" si="2"/>
        <v>1541951.86</v>
      </c>
      <c r="L19" s="216">
        <f t="shared" si="2"/>
        <v>144348.14000000001</v>
      </c>
      <c r="M19" s="216">
        <f t="shared" si="2"/>
        <v>0</v>
      </c>
    </row>
    <row r="20" spans="1:13" x14ac:dyDescent="0.2">
      <c r="K20" s="219"/>
      <c r="L20" s="219"/>
    </row>
    <row r="21" spans="1:13" ht="15" x14ac:dyDescent="0.2">
      <c r="K21" s="148" t="s">
        <v>247</v>
      </c>
    </row>
    <row r="22" spans="1:13" ht="15" customHeight="1" x14ac:dyDescent="0.2">
      <c r="J22" s="360" t="s">
        <v>294</v>
      </c>
      <c r="K22" s="360"/>
      <c r="L22" s="360"/>
    </row>
  </sheetData>
  <mergeCells count="6">
    <mergeCell ref="J22:L22"/>
    <mergeCell ref="F6:F7"/>
    <mergeCell ref="A6:A7"/>
    <mergeCell ref="B6:B7"/>
    <mergeCell ref="C6:C7"/>
    <mergeCell ref="E6:E7"/>
  </mergeCells>
  <phoneticPr fontId="0" type="noConversion"/>
  <printOptions horizontalCentered="1"/>
  <pageMargins left="0" right="0" top="1" bottom="1" header="0.5" footer="0.5"/>
  <pageSetup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2" workbookViewId="0">
      <selection sqref="A1:K50"/>
    </sheetView>
  </sheetViews>
  <sheetFormatPr defaultRowHeight="12.75" x14ac:dyDescent="0.2"/>
  <cols>
    <col min="1" max="1" width="1.28515625" style="38" customWidth="1"/>
    <col min="2" max="3" width="9.140625" style="38"/>
    <col min="4" max="4" width="9.28515625" style="38" customWidth="1"/>
    <col min="5" max="5" width="11.42578125" style="38" customWidth="1"/>
    <col min="6" max="6" width="12.85546875" style="38" customWidth="1"/>
    <col min="7" max="7" width="5.42578125" style="38" customWidth="1"/>
    <col min="8" max="9" width="9.140625" style="38"/>
    <col min="10" max="10" width="3.140625" style="38" customWidth="1"/>
    <col min="11" max="11" width="9.140625" style="38"/>
    <col min="12" max="12" width="1.85546875" style="38" customWidth="1"/>
    <col min="13" max="16384" width="9.140625" style="38"/>
  </cols>
  <sheetData>
    <row r="1" spans="2:11" s="34" customFormat="1" ht="6.75" customHeight="1" x14ac:dyDescent="0.2"/>
    <row r="2" spans="2:11" s="34" customFormat="1" x14ac:dyDescent="0.2">
      <c r="B2" s="39"/>
      <c r="C2" s="40"/>
      <c r="D2" s="40"/>
      <c r="E2" s="40"/>
      <c r="F2" s="40"/>
      <c r="G2" s="40"/>
      <c r="H2" s="40"/>
      <c r="I2" s="40"/>
      <c r="J2" s="40"/>
      <c r="K2" s="41"/>
    </row>
    <row r="3" spans="2:11" s="35" customFormat="1" ht="18.75" customHeight="1" x14ac:dyDescent="0.25">
      <c r="B3" s="42"/>
      <c r="C3" s="43" t="s">
        <v>139</v>
      </c>
      <c r="D3" s="43"/>
      <c r="E3" s="43"/>
      <c r="F3" s="369" t="s">
        <v>285</v>
      </c>
      <c r="G3" s="369"/>
      <c r="H3" s="369"/>
      <c r="I3" s="369"/>
      <c r="J3" s="369"/>
      <c r="K3" s="228"/>
    </row>
    <row r="4" spans="2:11" s="35" customFormat="1" ht="14.1" customHeight="1" x14ac:dyDescent="0.2">
      <c r="B4" s="42"/>
      <c r="C4" s="43" t="s">
        <v>83</v>
      </c>
      <c r="D4" s="43"/>
      <c r="E4" s="43"/>
      <c r="F4" s="226" t="s">
        <v>286</v>
      </c>
      <c r="G4" s="229"/>
      <c r="H4" s="230"/>
      <c r="I4" s="231"/>
      <c r="J4" s="231"/>
      <c r="K4" s="228"/>
    </row>
    <row r="5" spans="2:11" s="35" customFormat="1" ht="14.1" customHeight="1" x14ac:dyDescent="0.2">
      <c r="B5" s="42"/>
      <c r="C5" s="43" t="s">
        <v>6</v>
      </c>
      <c r="D5" s="43"/>
      <c r="E5" s="43"/>
      <c r="F5" s="232" t="s">
        <v>287</v>
      </c>
      <c r="G5" s="226"/>
      <c r="H5" s="226"/>
      <c r="I5" s="226"/>
      <c r="J5" s="226"/>
      <c r="K5" s="228"/>
    </row>
    <row r="6" spans="2:11" s="35" customFormat="1" ht="14.1" customHeight="1" x14ac:dyDescent="0.2">
      <c r="B6" s="42"/>
      <c r="C6" s="43"/>
      <c r="D6" s="43"/>
      <c r="E6" s="43"/>
      <c r="F6" s="227"/>
      <c r="G6" s="227"/>
      <c r="H6" s="233" t="s">
        <v>260</v>
      </c>
      <c r="I6" s="233"/>
      <c r="J6" s="231"/>
      <c r="K6" s="228"/>
    </row>
    <row r="7" spans="2:11" s="35" customFormat="1" ht="14.1" customHeight="1" x14ac:dyDescent="0.2">
      <c r="B7" s="42"/>
      <c r="C7" s="43" t="s">
        <v>0</v>
      </c>
      <c r="D7" s="43"/>
      <c r="E7" s="43"/>
      <c r="F7" s="226" t="s">
        <v>288</v>
      </c>
      <c r="G7" s="234"/>
      <c r="H7" s="227"/>
      <c r="I7" s="227"/>
      <c r="J7" s="227"/>
      <c r="K7" s="228"/>
    </row>
    <row r="8" spans="2:11" s="35" customFormat="1" ht="14.1" customHeight="1" x14ac:dyDescent="0.2">
      <c r="B8" s="42"/>
      <c r="C8" s="43" t="s">
        <v>1</v>
      </c>
      <c r="D8" s="43"/>
      <c r="E8" s="43"/>
      <c r="F8" s="232"/>
      <c r="G8" s="235"/>
      <c r="H8" s="227"/>
      <c r="I8" s="227"/>
      <c r="J8" s="227"/>
      <c r="K8" s="228"/>
    </row>
    <row r="9" spans="2:11" s="35" customFormat="1" ht="14.1" customHeight="1" x14ac:dyDescent="0.2">
      <c r="B9" s="42"/>
      <c r="C9" s="43"/>
      <c r="D9" s="43"/>
      <c r="E9" s="43"/>
      <c r="F9" s="227"/>
      <c r="G9" s="227"/>
      <c r="H9" s="227"/>
      <c r="I9" s="227"/>
      <c r="J9" s="227"/>
      <c r="K9" s="228"/>
    </row>
    <row r="10" spans="2:11" s="35" customFormat="1" ht="14.1" customHeight="1" x14ac:dyDescent="0.2">
      <c r="B10" s="42"/>
      <c r="C10" s="43" t="s">
        <v>32</v>
      </c>
      <c r="D10" s="43"/>
      <c r="E10" s="43"/>
      <c r="F10" s="226" t="s">
        <v>289</v>
      </c>
      <c r="G10" s="226"/>
      <c r="H10" s="226"/>
      <c r="I10" s="226"/>
      <c r="J10" s="226"/>
      <c r="K10" s="228"/>
    </row>
    <row r="11" spans="2:11" s="35" customFormat="1" ht="14.1" customHeight="1" x14ac:dyDescent="0.2">
      <c r="B11" s="42"/>
      <c r="C11" s="43"/>
      <c r="D11" s="43"/>
      <c r="E11" s="43"/>
      <c r="F11" s="232"/>
      <c r="G11" s="232"/>
      <c r="H11" s="232"/>
      <c r="I11" s="232"/>
      <c r="J11" s="232"/>
      <c r="K11" s="228"/>
    </row>
    <row r="12" spans="2:11" s="35" customFormat="1" ht="14.1" customHeight="1" x14ac:dyDescent="0.2">
      <c r="B12" s="42"/>
      <c r="C12" s="43"/>
      <c r="D12" s="43"/>
      <c r="E12" s="43"/>
      <c r="F12" s="232"/>
      <c r="G12" s="232"/>
      <c r="H12" s="232"/>
      <c r="I12" s="232"/>
      <c r="J12" s="232"/>
      <c r="K12" s="228"/>
    </row>
    <row r="13" spans="2:11" s="36" customFormat="1" x14ac:dyDescent="0.2">
      <c r="B13" s="47"/>
      <c r="C13" s="48"/>
      <c r="D13" s="48"/>
      <c r="E13" s="48"/>
      <c r="F13" s="191"/>
      <c r="G13" s="191"/>
      <c r="H13" s="191"/>
      <c r="I13" s="191"/>
      <c r="J13" s="191"/>
      <c r="K13" s="236"/>
    </row>
    <row r="14" spans="2:11" s="36" customFormat="1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9"/>
    </row>
    <row r="15" spans="2:11" s="36" customFormat="1" x14ac:dyDescent="0.2">
      <c r="B15" s="47"/>
      <c r="C15" s="48"/>
      <c r="D15" s="48"/>
      <c r="E15" s="48"/>
      <c r="F15" s="48"/>
      <c r="G15" s="48"/>
      <c r="H15" s="48"/>
      <c r="I15" s="48"/>
      <c r="J15" s="48"/>
      <c r="K15" s="49"/>
    </row>
    <row r="16" spans="2:11" s="36" customFormat="1" x14ac:dyDescent="0.2">
      <c r="B16" s="47"/>
      <c r="C16" s="48"/>
      <c r="D16" s="48"/>
      <c r="E16" s="48"/>
      <c r="F16" s="48"/>
      <c r="G16" s="48"/>
      <c r="H16" s="48"/>
      <c r="I16" s="48"/>
      <c r="J16" s="48"/>
      <c r="K16" s="49"/>
    </row>
    <row r="17" spans="1:11" s="36" customFormat="1" x14ac:dyDescent="0.2">
      <c r="B17" s="47"/>
      <c r="D17" s="48"/>
      <c r="E17" s="48"/>
      <c r="F17" s="48"/>
      <c r="G17" s="48"/>
      <c r="H17" s="48"/>
      <c r="I17" s="48"/>
      <c r="J17" s="48"/>
      <c r="K17" s="49"/>
    </row>
    <row r="18" spans="1:11" s="36" customFormat="1" x14ac:dyDescent="0.2">
      <c r="B18" s="47"/>
      <c r="C18" s="48"/>
      <c r="D18" s="48"/>
      <c r="E18" s="48"/>
      <c r="F18" s="48"/>
      <c r="G18" s="48"/>
      <c r="H18" s="48"/>
      <c r="I18" s="48"/>
      <c r="J18" s="48"/>
      <c r="K18" s="49"/>
    </row>
    <row r="19" spans="1:11" s="36" customFormat="1" x14ac:dyDescent="0.2">
      <c r="B19" s="47"/>
      <c r="C19" s="48"/>
      <c r="D19" s="48"/>
      <c r="E19" s="48"/>
      <c r="F19" s="48"/>
      <c r="G19" s="48"/>
      <c r="H19" s="48"/>
      <c r="I19" s="48"/>
      <c r="J19" s="48"/>
      <c r="K19" s="49"/>
    </row>
    <row r="20" spans="1:11" s="36" customFormat="1" x14ac:dyDescent="0.2">
      <c r="B20" s="47"/>
      <c r="C20" s="48"/>
      <c r="D20" s="48"/>
      <c r="E20" s="48"/>
      <c r="F20" s="48"/>
      <c r="G20" s="48"/>
      <c r="H20" s="48"/>
      <c r="I20" s="48"/>
      <c r="J20" s="48"/>
      <c r="K20" s="49"/>
    </row>
    <row r="21" spans="1:11" s="50" customFormat="1" ht="33.75" x14ac:dyDescent="0.5">
      <c r="A21" s="36"/>
      <c r="B21" s="370" t="s">
        <v>7</v>
      </c>
      <c r="C21" s="371"/>
      <c r="D21" s="371"/>
      <c r="E21" s="371"/>
      <c r="F21" s="371"/>
      <c r="G21" s="371"/>
      <c r="H21" s="371"/>
      <c r="I21" s="371"/>
      <c r="J21" s="371"/>
      <c r="K21" s="372"/>
    </row>
    <row r="22" spans="1:11" s="36" customFormat="1" x14ac:dyDescent="0.2">
      <c r="A22" s="50"/>
      <c r="B22" s="51"/>
      <c r="C22" s="366" t="s">
        <v>65</v>
      </c>
      <c r="D22" s="366"/>
      <c r="E22" s="366"/>
      <c r="F22" s="366"/>
      <c r="G22" s="366"/>
      <c r="H22" s="366"/>
      <c r="I22" s="366"/>
      <c r="J22" s="366"/>
      <c r="K22" s="49"/>
    </row>
    <row r="23" spans="1:11" s="36" customFormat="1" x14ac:dyDescent="0.2">
      <c r="B23" s="47"/>
      <c r="C23" s="366" t="s">
        <v>66</v>
      </c>
      <c r="D23" s="366"/>
      <c r="E23" s="366"/>
      <c r="F23" s="366"/>
      <c r="G23" s="366"/>
      <c r="H23" s="366"/>
      <c r="I23" s="366"/>
      <c r="J23" s="366"/>
      <c r="K23" s="49"/>
    </row>
    <row r="24" spans="1:11" s="36" customFormat="1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9"/>
    </row>
    <row r="25" spans="1:11" s="36" customFormat="1" x14ac:dyDescent="0.2">
      <c r="B25" s="47"/>
      <c r="C25" s="48"/>
      <c r="D25" s="48"/>
      <c r="E25" s="48"/>
      <c r="F25" s="48"/>
      <c r="G25" s="48"/>
      <c r="H25" s="48"/>
      <c r="I25" s="48"/>
      <c r="J25" s="48"/>
      <c r="K25" s="49"/>
    </row>
    <row r="26" spans="1:11" s="55" customFormat="1" ht="33.75" x14ac:dyDescent="0.5">
      <c r="A26" s="36"/>
      <c r="B26" s="47"/>
      <c r="C26" s="48"/>
      <c r="D26" s="48"/>
      <c r="E26" s="48"/>
      <c r="F26" s="52" t="s">
        <v>300</v>
      </c>
      <c r="G26" s="53"/>
      <c r="H26" s="53"/>
      <c r="I26" s="53"/>
      <c r="J26" s="53"/>
      <c r="K26" s="54"/>
    </row>
    <row r="27" spans="1:11" s="55" customFormat="1" x14ac:dyDescent="0.2">
      <c r="B27" s="56"/>
      <c r="C27" s="53"/>
      <c r="D27" s="53"/>
      <c r="E27" s="53"/>
      <c r="F27" s="53"/>
      <c r="G27" s="53"/>
      <c r="H27" s="53"/>
      <c r="I27" s="53"/>
      <c r="J27" s="53"/>
      <c r="K27" s="54"/>
    </row>
    <row r="28" spans="1:11" s="55" customFormat="1" x14ac:dyDescent="0.2">
      <c r="B28" s="56"/>
      <c r="C28" s="53"/>
      <c r="D28" s="53"/>
      <c r="E28" s="53"/>
      <c r="F28" s="53"/>
      <c r="G28" s="53"/>
      <c r="H28" s="53"/>
      <c r="I28" s="53"/>
      <c r="J28" s="53"/>
      <c r="K28" s="54"/>
    </row>
    <row r="29" spans="1:11" s="55" customFormat="1" x14ac:dyDescent="0.2">
      <c r="B29" s="56"/>
      <c r="C29" s="53"/>
      <c r="D29" s="53"/>
      <c r="E29" s="53"/>
      <c r="F29" s="53"/>
      <c r="G29" s="53"/>
      <c r="H29" s="53"/>
      <c r="I29" s="53"/>
      <c r="J29" s="53"/>
      <c r="K29" s="54"/>
    </row>
    <row r="30" spans="1:11" s="55" customFormat="1" x14ac:dyDescent="0.2">
      <c r="B30" s="56"/>
      <c r="C30" s="53"/>
      <c r="D30" s="53"/>
      <c r="E30" s="53"/>
      <c r="F30" s="53"/>
      <c r="G30" s="53"/>
      <c r="H30" s="53"/>
      <c r="I30" s="53"/>
      <c r="J30" s="53"/>
      <c r="K30" s="54"/>
    </row>
    <row r="31" spans="1:11" s="55" customFormat="1" x14ac:dyDescent="0.2">
      <c r="B31" s="56"/>
      <c r="C31" s="53"/>
      <c r="D31" s="53"/>
      <c r="E31" s="53"/>
      <c r="F31" s="53"/>
      <c r="G31" s="53"/>
      <c r="H31" s="53"/>
      <c r="I31" s="53"/>
      <c r="J31" s="53"/>
      <c r="K31" s="54"/>
    </row>
    <row r="32" spans="1:11" s="55" customFormat="1" x14ac:dyDescent="0.2">
      <c r="B32" s="56"/>
      <c r="C32" s="53"/>
      <c r="D32" s="53"/>
      <c r="E32" s="53"/>
      <c r="F32" s="53"/>
      <c r="G32" s="53"/>
      <c r="H32" s="53"/>
      <c r="I32" s="53"/>
      <c r="J32" s="53"/>
      <c r="K32" s="54"/>
    </row>
    <row r="33" spans="2:11" s="55" customFormat="1" x14ac:dyDescent="0.2">
      <c r="B33" s="56"/>
      <c r="C33" s="53"/>
      <c r="D33" s="53"/>
      <c r="E33" s="53"/>
      <c r="F33" s="53"/>
      <c r="G33" s="53"/>
      <c r="H33" s="53"/>
      <c r="I33" s="53"/>
      <c r="J33" s="53"/>
      <c r="K33" s="54"/>
    </row>
    <row r="34" spans="2:11" s="55" customFormat="1" x14ac:dyDescent="0.2">
      <c r="B34" s="56"/>
      <c r="C34" s="53"/>
      <c r="D34" s="53"/>
      <c r="E34" s="53"/>
      <c r="F34" s="53"/>
      <c r="G34" s="53"/>
      <c r="H34" s="53"/>
      <c r="I34" s="53"/>
      <c r="J34" s="53"/>
      <c r="K34" s="54"/>
    </row>
    <row r="35" spans="2:11" s="55" customFormat="1" x14ac:dyDescent="0.2">
      <c r="B35" s="56"/>
      <c r="C35" s="53"/>
      <c r="D35" s="53"/>
      <c r="E35" s="53"/>
      <c r="F35" s="53"/>
      <c r="G35" s="53"/>
      <c r="H35" s="53"/>
      <c r="I35" s="53"/>
      <c r="J35" s="53"/>
      <c r="K35" s="54"/>
    </row>
    <row r="36" spans="2:11" s="55" customFormat="1" x14ac:dyDescent="0.2">
      <c r="B36" s="56"/>
      <c r="C36" s="53"/>
      <c r="D36" s="53"/>
      <c r="E36" s="53"/>
      <c r="F36" s="53"/>
      <c r="G36" s="53"/>
      <c r="H36" s="53"/>
      <c r="I36" s="53"/>
      <c r="J36" s="53"/>
      <c r="K36" s="54"/>
    </row>
    <row r="37" spans="2:11" s="55" customFormat="1" x14ac:dyDescent="0.2">
      <c r="B37" s="56"/>
      <c r="C37" s="53"/>
      <c r="D37" s="53"/>
      <c r="E37" s="53"/>
      <c r="F37" s="53"/>
      <c r="G37" s="53"/>
      <c r="H37" s="53"/>
      <c r="I37" s="53"/>
      <c r="J37" s="53"/>
      <c r="K37" s="54"/>
    </row>
    <row r="38" spans="2:11" s="55" customFormat="1" ht="9" customHeight="1" x14ac:dyDescent="0.2">
      <c r="B38" s="56"/>
      <c r="C38" s="53"/>
      <c r="D38" s="53"/>
      <c r="E38" s="53"/>
      <c r="F38" s="53"/>
      <c r="G38" s="53"/>
      <c r="H38" s="53"/>
      <c r="I38" s="53"/>
      <c r="J38" s="53"/>
      <c r="K38" s="54"/>
    </row>
    <row r="39" spans="2:11" s="55" customFormat="1" x14ac:dyDescent="0.2">
      <c r="B39" s="56"/>
      <c r="C39" s="53"/>
      <c r="D39" s="53"/>
      <c r="E39" s="53"/>
      <c r="F39" s="53"/>
      <c r="G39" s="53"/>
      <c r="H39" s="53"/>
      <c r="I39" s="53"/>
      <c r="J39" s="53"/>
      <c r="K39" s="54"/>
    </row>
    <row r="40" spans="2:11" s="55" customFormat="1" x14ac:dyDescent="0.2">
      <c r="B40" s="56"/>
      <c r="C40" s="53"/>
      <c r="D40" s="53"/>
      <c r="E40" s="53"/>
      <c r="F40" s="53"/>
      <c r="G40" s="53"/>
      <c r="H40" s="53"/>
      <c r="I40" s="53"/>
      <c r="J40" s="53"/>
      <c r="K40" s="54"/>
    </row>
    <row r="41" spans="2:11" s="35" customFormat="1" ht="12.95" customHeight="1" x14ac:dyDescent="0.2">
      <c r="B41" s="42"/>
      <c r="C41" s="43" t="s">
        <v>89</v>
      </c>
      <c r="D41" s="43"/>
      <c r="E41" s="43"/>
      <c r="F41" s="43"/>
      <c r="G41" s="43"/>
      <c r="H41" s="373" t="s">
        <v>254</v>
      </c>
      <c r="I41" s="373"/>
      <c r="J41" s="43"/>
      <c r="K41" s="45"/>
    </row>
    <row r="42" spans="2:11" s="35" customFormat="1" ht="12.95" customHeight="1" x14ac:dyDescent="0.2">
      <c r="B42" s="42"/>
      <c r="C42" s="43" t="s">
        <v>90</v>
      </c>
      <c r="D42" s="43"/>
      <c r="E42" s="43"/>
      <c r="F42" s="43"/>
      <c r="G42" s="43"/>
      <c r="H42" s="367" t="s">
        <v>255</v>
      </c>
      <c r="I42" s="367"/>
      <c r="J42" s="43"/>
      <c r="K42" s="45"/>
    </row>
    <row r="43" spans="2:11" s="35" customFormat="1" ht="12.95" customHeight="1" x14ac:dyDescent="0.2">
      <c r="B43" s="42"/>
      <c r="C43" s="43" t="s">
        <v>84</v>
      </c>
      <c r="D43" s="43"/>
      <c r="E43" s="43"/>
      <c r="F43" s="43"/>
      <c r="G43" s="43"/>
      <c r="H43" s="367" t="s">
        <v>208</v>
      </c>
      <c r="I43" s="367"/>
      <c r="J43" s="43"/>
      <c r="K43" s="45"/>
    </row>
    <row r="44" spans="2:11" s="35" customFormat="1" ht="12.95" customHeight="1" x14ac:dyDescent="0.2">
      <c r="B44" s="42"/>
      <c r="C44" s="43" t="s">
        <v>85</v>
      </c>
      <c r="D44" s="43"/>
      <c r="E44" s="43"/>
      <c r="F44" s="43"/>
      <c r="G44" s="43"/>
      <c r="H44" s="367" t="s">
        <v>255</v>
      </c>
      <c r="I44" s="367"/>
      <c r="J44" s="43"/>
      <c r="K44" s="45"/>
    </row>
    <row r="45" spans="2:11" s="36" customFormat="1" x14ac:dyDescent="0.2">
      <c r="B45" s="47"/>
      <c r="C45" s="48"/>
      <c r="D45" s="48"/>
      <c r="E45" s="48"/>
      <c r="F45" s="48"/>
      <c r="G45" s="48"/>
      <c r="H45" s="48"/>
      <c r="I45" s="48"/>
      <c r="J45" s="48"/>
      <c r="K45" s="49"/>
    </row>
    <row r="46" spans="2:11" s="37" customFormat="1" ht="12.95" customHeight="1" x14ac:dyDescent="0.2">
      <c r="B46" s="57"/>
      <c r="C46" s="43" t="s">
        <v>91</v>
      </c>
      <c r="D46" s="43"/>
      <c r="E46" s="43"/>
      <c r="F46" s="43"/>
      <c r="G46" s="46" t="s">
        <v>86</v>
      </c>
      <c r="H46" s="368" t="s">
        <v>301</v>
      </c>
      <c r="I46" s="366"/>
      <c r="J46" s="58"/>
      <c r="K46" s="59"/>
    </row>
    <row r="47" spans="2:11" s="37" customFormat="1" ht="12.95" customHeight="1" x14ac:dyDescent="0.2">
      <c r="B47" s="57"/>
      <c r="C47" s="43"/>
      <c r="D47" s="43"/>
      <c r="E47" s="43"/>
      <c r="F47" s="43"/>
      <c r="G47" s="46" t="s">
        <v>87</v>
      </c>
      <c r="H47" s="365" t="s">
        <v>302</v>
      </c>
      <c r="I47" s="366"/>
      <c r="J47" s="58"/>
      <c r="K47" s="59"/>
    </row>
    <row r="48" spans="2:11" s="37" customFormat="1" ht="7.5" customHeight="1" x14ac:dyDescent="0.2">
      <c r="B48" s="57"/>
      <c r="C48" s="43"/>
      <c r="D48" s="43"/>
      <c r="E48" s="43"/>
      <c r="F48" s="43"/>
      <c r="G48" s="46"/>
      <c r="H48" s="46"/>
      <c r="I48" s="46"/>
      <c r="J48" s="58"/>
      <c r="K48" s="59"/>
    </row>
    <row r="49" spans="2:11" s="37" customFormat="1" ht="12.95" customHeight="1" x14ac:dyDescent="0.2">
      <c r="B49" s="57"/>
      <c r="C49" s="43" t="s">
        <v>88</v>
      </c>
      <c r="D49" s="43"/>
      <c r="E49" s="43"/>
      <c r="F49" s="46"/>
      <c r="G49" s="43"/>
      <c r="H49" s="298" t="s">
        <v>303</v>
      </c>
      <c r="I49" s="44"/>
      <c r="J49" s="58"/>
      <c r="K49" s="59"/>
    </row>
    <row r="50" spans="2:11" ht="22.5" customHeight="1" x14ac:dyDescent="0.2">
      <c r="B50" s="60"/>
      <c r="C50" s="61"/>
      <c r="D50" s="61"/>
      <c r="E50" s="61"/>
      <c r="F50" s="61"/>
      <c r="G50" s="61"/>
      <c r="H50" s="61"/>
      <c r="I50" s="61"/>
      <c r="J50" s="61"/>
      <c r="K50" s="62"/>
    </row>
    <row r="51" spans="2:11" ht="6.75" customHeight="1" x14ac:dyDescent="0.2"/>
  </sheetData>
  <mergeCells count="10">
    <mergeCell ref="F3:J3"/>
    <mergeCell ref="B21:K21"/>
    <mergeCell ref="C22:J22"/>
    <mergeCell ref="C23:J23"/>
    <mergeCell ref="H41:I41"/>
    <mergeCell ref="H47:I47"/>
    <mergeCell ref="H42:I42"/>
    <mergeCell ref="H43:I43"/>
    <mergeCell ref="H44:I44"/>
    <mergeCell ref="H46:I46"/>
  </mergeCells>
  <phoneticPr fontId="0" type="noConversion"/>
  <printOptions horizontalCentered="1" verticalCentered="1"/>
  <pageMargins left="0" right="0" top="0" bottom="0" header="0.25" footer="0.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topLeftCell="A14" workbookViewId="0">
      <selection sqref="A1:H43"/>
    </sheetView>
  </sheetViews>
  <sheetFormatPr defaultRowHeight="12.75" x14ac:dyDescent="0.2"/>
  <cols>
    <col min="1" max="1" width="5.42578125" style="97" customWidth="1"/>
    <col min="2" max="2" width="3.7109375" style="99" customWidth="1"/>
    <col min="3" max="3" width="2.7109375" style="99" customWidth="1"/>
    <col min="4" max="4" width="4" style="99" customWidth="1"/>
    <col min="5" max="5" width="40.5703125" style="97" customWidth="1"/>
    <col min="6" max="6" width="8.28515625" style="97" customWidth="1"/>
    <col min="7" max="8" width="15.7109375" style="100" customWidth="1"/>
    <col min="9" max="9" width="1.42578125" style="97" customWidth="1"/>
    <col min="10" max="10" width="10.140625" style="97" bestFit="1" customWidth="1"/>
    <col min="11" max="16384" width="9.140625" style="97"/>
  </cols>
  <sheetData>
    <row r="1" spans="2:8" s="68" customFormat="1" ht="18" customHeight="1" x14ac:dyDescent="0.2">
      <c r="B1" s="374" t="s">
        <v>310</v>
      </c>
      <c r="C1" s="374"/>
      <c r="D1" s="374"/>
      <c r="E1" s="374"/>
      <c r="F1" s="374"/>
      <c r="G1" s="374"/>
      <c r="H1" s="374"/>
    </row>
    <row r="2" spans="2:8" s="38" customFormat="1" ht="6.75" customHeight="1" x14ac:dyDescent="0.2">
      <c r="B2" s="69"/>
      <c r="C2" s="69"/>
      <c r="D2" s="69"/>
      <c r="G2" s="70"/>
      <c r="H2" s="70"/>
    </row>
    <row r="3" spans="2:8" s="38" customFormat="1" ht="12" customHeight="1" x14ac:dyDescent="0.2">
      <c r="B3" s="378" t="s">
        <v>2</v>
      </c>
      <c r="C3" s="380" t="s">
        <v>8</v>
      </c>
      <c r="D3" s="381"/>
      <c r="E3" s="382"/>
      <c r="F3" s="378" t="s">
        <v>9</v>
      </c>
      <c r="G3" s="71" t="s">
        <v>120</v>
      </c>
      <c r="H3" s="71" t="s">
        <v>120</v>
      </c>
    </row>
    <row r="4" spans="2:8" s="38" customFormat="1" ht="12" customHeight="1" x14ac:dyDescent="0.2">
      <c r="B4" s="379"/>
      <c r="C4" s="383"/>
      <c r="D4" s="384"/>
      <c r="E4" s="385"/>
      <c r="F4" s="379"/>
      <c r="G4" s="72" t="s">
        <v>121</v>
      </c>
      <c r="H4" s="73" t="s">
        <v>137</v>
      </c>
    </row>
    <row r="5" spans="2:8" s="78" customFormat="1" ht="24.95" customHeight="1" x14ac:dyDescent="0.2">
      <c r="B5" s="74" t="s">
        <v>3</v>
      </c>
      <c r="C5" s="375" t="s">
        <v>138</v>
      </c>
      <c r="D5" s="376"/>
      <c r="E5" s="377"/>
      <c r="F5" s="76"/>
      <c r="G5" s="149">
        <f>G6+G9+G10+G18+G26+G27+G28</f>
        <v>168789408.8448</v>
      </c>
      <c r="H5" s="149">
        <v>38279315.743799999</v>
      </c>
    </row>
    <row r="6" spans="2:8" s="78" customFormat="1" ht="17.100000000000001" customHeight="1" x14ac:dyDescent="0.2">
      <c r="B6" s="79"/>
      <c r="C6" s="75">
        <v>1</v>
      </c>
      <c r="D6" s="80" t="s">
        <v>10</v>
      </c>
      <c r="E6" s="81"/>
      <c r="F6" s="82"/>
      <c r="G6" s="149">
        <f>SUM(G7:G8)</f>
        <v>1132204.8448000001</v>
      </c>
      <c r="H6" s="149">
        <v>1475951.7437999998</v>
      </c>
    </row>
    <row r="7" spans="2:8" s="87" customFormat="1" ht="17.100000000000001" customHeight="1" x14ac:dyDescent="0.2">
      <c r="B7" s="79"/>
      <c r="C7" s="75"/>
      <c r="D7" s="83" t="s">
        <v>92</v>
      </c>
      <c r="E7" s="84" t="s">
        <v>29</v>
      </c>
      <c r="F7" s="85"/>
      <c r="G7" s="86">
        <f>'Shen.Spjeg.ne vazhdim'!L19</f>
        <v>1132204.8448000001</v>
      </c>
      <c r="H7" s="86">
        <v>1475951.7437999998</v>
      </c>
    </row>
    <row r="8" spans="2:8" s="87" customFormat="1" ht="17.100000000000001" customHeight="1" x14ac:dyDescent="0.2">
      <c r="B8" s="88"/>
      <c r="C8" s="75"/>
      <c r="D8" s="83" t="s">
        <v>92</v>
      </c>
      <c r="E8" s="84" t="s">
        <v>30</v>
      </c>
      <c r="F8" s="85"/>
      <c r="G8" s="277">
        <f>'Shen.Spjeg.ne vazhdim'!L27</f>
        <v>0</v>
      </c>
      <c r="H8" s="86">
        <v>0</v>
      </c>
    </row>
    <row r="9" spans="2:8" s="78" customFormat="1" ht="17.100000000000001" customHeight="1" x14ac:dyDescent="0.2">
      <c r="B9" s="88"/>
      <c r="C9" s="75">
        <v>2</v>
      </c>
      <c r="D9" s="80" t="s">
        <v>123</v>
      </c>
      <c r="E9" s="81"/>
      <c r="F9" s="82"/>
      <c r="G9" s="149">
        <v>0</v>
      </c>
      <c r="H9" s="149">
        <v>0</v>
      </c>
    </row>
    <row r="10" spans="2:8" s="78" customFormat="1" ht="17.100000000000001" customHeight="1" x14ac:dyDescent="0.2">
      <c r="B10" s="79"/>
      <c r="C10" s="75">
        <v>3</v>
      </c>
      <c r="D10" s="80" t="s">
        <v>124</v>
      </c>
      <c r="E10" s="81"/>
      <c r="F10" s="82"/>
      <c r="G10" s="149">
        <f>SUM(G11:G17)</f>
        <v>157713144</v>
      </c>
      <c r="H10" s="149">
        <v>36803364</v>
      </c>
    </row>
    <row r="11" spans="2:8" s="87" customFormat="1" ht="17.100000000000001" customHeight="1" x14ac:dyDescent="0.2">
      <c r="B11" s="79"/>
      <c r="C11" s="89"/>
      <c r="D11" s="83" t="s">
        <v>92</v>
      </c>
      <c r="E11" s="84" t="s">
        <v>125</v>
      </c>
      <c r="F11" s="85"/>
      <c r="G11" s="86">
        <v>119248215</v>
      </c>
      <c r="H11" s="86">
        <v>30236742</v>
      </c>
    </row>
    <row r="12" spans="2:8" s="87" customFormat="1" ht="17.100000000000001" customHeight="1" x14ac:dyDescent="0.2">
      <c r="B12" s="88"/>
      <c r="C12" s="90"/>
      <c r="D12" s="91" t="s">
        <v>92</v>
      </c>
      <c r="E12" s="84" t="s">
        <v>93</v>
      </c>
      <c r="F12" s="85"/>
      <c r="G12" s="86"/>
      <c r="H12" s="86"/>
    </row>
    <row r="13" spans="2:8" s="87" customFormat="1" ht="17.100000000000001" customHeight="1" x14ac:dyDescent="0.2">
      <c r="B13" s="88"/>
      <c r="C13" s="90"/>
      <c r="D13" s="91" t="s">
        <v>92</v>
      </c>
      <c r="E13" s="84" t="s">
        <v>94</v>
      </c>
      <c r="F13" s="85"/>
      <c r="G13" s="277">
        <v>0</v>
      </c>
      <c r="H13" s="86">
        <v>0</v>
      </c>
    </row>
    <row r="14" spans="2:8" s="87" customFormat="1" ht="17.100000000000001" customHeight="1" x14ac:dyDescent="0.2">
      <c r="B14" s="88"/>
      <c r="C14" s="90"/>
      <c r="D14" s="91" t="s">
        <v>92</v>
      </c>
      <c r="E14" s="84" t="s">
        <v>95</v>
      </c>
      <c r="F14" s="85"/>
      <c r="G14" s="86">
        <v>32777911</v>
      </c>
      <c r="H14" s="86">
        <v>4082982</v>
      </c>
    </row>
    <row r="15" spans="2:8" s="87" customFormat="1" ht="17.100000000000001" customHeight="1" x14ac:dyDescent="0.2">
      <c r="B15" s="88"/>
      <c r="C15" s="90"/>
      <c r="D15" s="91" t="s">
        <v>92</v>
      </c>
      <c r="E15" s="84" t="s">
        <v>98</v>
      </c>
      <c r="F15" s="85"/>
      <c r="G15" s="86"/>
      <c r="H15" s="86"/>
    </row>
    <row r="16" spans="2:8" s="87" customFormat="1" ht="17.100000000000001" customHeight="1" x14ac:dyDescent="0.2">
      <c r="B16" s="88"/>
      <c r="C16" s="90"/>
      <c r="D16" s="91" t="s">
        <v>92</v>
      </c>
      <c r="E16" s="84" t="s">
        <v>295</v>
      </c>
      <c r="F16" s="85"/>
      <c r="G16" s="86">
        <v>5687018</v>
      </c>
      <c r="H16" s="86">
        <v>2483640</v>
      </c>
    </row>
    <row r="17" spans="2:11" s="87" customFormat="1" ht="17.100000000000001" customHeight="1" x14ac:dyDescent="0.2">
      <c r="B17" s="88"/>
      <c r="C17" s="90"/>
      <c r="D17" s="91" t="s">
        <v>92</v>
      </c>
      <c r="E17" s="84"/>
      <c r="F17" s="85"/>
      <c r="G17" s="86"/>
      <c r="H17" s="86"/>
    </row>
    <row r="18" spans="2:11" s="78" customFormat="1" ht="17.100000000000001" customHeight="1" x14ac:dyDescent="0.2">
      <c r="B18" s="88"/>
      <c r="C18" s="75">
        <v>4</v>
      </c>
      <c r="D18" s="80" t="s">
        <v>11</v>
      </c>
      <c r="E18" s="81"/>
      <c r="F18" s="82"/>
      <c r="G18" s="149">
        <f>SUM(G19:G25)</f>
        <v>9944060</v>
      </c>
      <c r="H18" s="149">
        <v>0</v>
      </c>
    </row>
    <row r="19" spans="2:11" s="87" customFormat="1" ht="17.100000000000001" customHeight="1" x14ac:dyDescent="0.2">
      <c r="B19" s="79"/>
      <c r="C19" s="89"/>
      <c r="D19" s="83" t="s">
        <v>92</v>
      </c>
      <c r="E19" s="84" t="s">
        <v>337</v>
      </c>
      <c r="F19" s="85"/>
      <c r="G19" s="86">
        <v>721400</v>
      </c>
      <c r="H19" s="86"/>
    </row>
    <row r="20" spans="2:11" s="87" customFormat="1" ht="17.100000000000001" customHeight="1" x14ac:dyDescent="0.2">
      <c r="B20" s="88"/>
      <c r="C20" s="90"/>
      <c r="D20" s="91" t="s">
        <v>92</v>
      </c>
      <c r="E20" s="84" t="s">
        <v>97</v>
      </c>
      <c r="F20" s="85"/>
      <c r="G20" s="86"/>
      <c r="H20" s="86"/>
    </row>
    <row r="21" spans="2:11" s="87" customFormat="1" ht="17.100000000000001" customHeight="1" x14ac:dyDescent="0.2">
      <c r="B21" s="88"/>
      <c r="C21" s="90"/>
      <c r="D21" s="91" t="s">
        <v>92</v>
      </c>
      <c r="E21" s="84" t="s">
        <v>13</v>
      </c>
      <c r="F21" s="85"/>
      <c r="G21" s="86"/>
      <c r="H21" s="86"/>
    </row>
    <row r="22" spans="2:11" s="87" customFormat="1" ht="17.100000000000001" customHeight="1" x14ac:dyDescent="0.2">
      <c r="B22" s="88"/>
      <c r="C22" s="90"/>
      <c r="D22" s="91" t="s">
        <v>92</v>
      </c>
      <c r="E22" s="84" t="s">
        <v>126</v>
      </c>
      <c r="F22" s="85"/>
      <c r="G22" s="86"/>
      <c r="H22" s="86"/>
    </row>
    <row r="23" spans="2:11" s="87" customFormat="1" ht="17.100000000000001" customHeight="1" x14ac:dyDescent="0.2">
      <c r="B23" s="88"/>
      <c r="C23" s="90"/>
      <c r="D23" s="91" t="s">
        <v>92</v>
      </c>
      <c r="E23" s="84" t="s">
        <v>14</v>
      </c>
      <c r="F23" s="85"/>
      <c r="G23" s="277">
        <v>0</v>
      </c>
      <c r="H23" s="86">
        <v>0</v>
      </c>
      <c r="J23" s="243"/>
      <c r="K23" s="243"/>
    </row>
    <row r="24" spans="2:11" s="87" customFormat="1" ht="17.100000000000001" customHeight="1" x14ac:dyDescent="0.2">
      <c r="B24" s="88"/>
      <c r="C24" s="90"/>
      <c r="D24" s="91" t="s">
        <v>92</v>
      </c>
      <c r="E24" s="84" t="s">
        <v>15</v>
      </c>
      <c r="F24" s="85"/>
      <c r="G24" s="86">
        <v>7633526</v>
      </c>
      <c r="H24" s="86">
        <v>0</v>
      </c>
    </row>
    <row r="25" spans="2:11" s="87" customFormat="1" ht="17.100000000000001" customHeight="1" x14ac:dyDescent="0.2">
      <c r="B25" s="88"/>
      <c r="C25" s="90"/>
      <c r="D25" s="91" t="s">
        <v>92</v>
      </c>
      <c r="E25" s="84" t="s">
        <v>335</v>
      </c>
      <c r="F25" s="85"/>
      <c r="G25" s="86">
        <v>1589134</v>
      </c>
      <c r="H25" s="86"/>
    </row>
    <row r="26" spans="2:11" s="78" customFormat="1" ht="17.100000000000001" customHeight="1" x14ac:dyDescent="0.2">
      <c r="B26" s="88"/>
      <c r="C26" s="75">
        <v>5</v>
      </c>
      <c r="D26" s="80" t="s">
        <v>127</v>
      </c>
      <c r="E26" s="81"/>
      <c r="F26" s="82"/>
      <c r="G26" s="149">
        <v>0</v>
      </c>
      <c r="H26" s="149">
        <v>0</v>
      </c>
    </row>
    <row r="27" spans="2:11" s="78" customFormat="1" ht="17.100000000000001" customHeight="1" x14ac:dyDescent="0.2">
      <c r="B27" s="79"/>
      <c r="C27" s="75">
        <v>6</v>
      </c>
      <c r="D27" s="80" t="s">
        <v>128</v>
      </c>
      <c r="E27" s="81"/>
      <c r="F27" s="82"/>
      <c r="G27" s="149">
        <v>0</v>
      </c>
      <c r="H27" s="149">
        <v>0</v>
      </c>
    </row>
    <row r="28" spans="2:11" s="78" customFormat="1" ht="17.100000000000001" customHeight="1" x14ac:dyDescent="0.2">
      <c r="B28" s="79"/>
      <c r="C28" s="75">
        <v>7</v>
      </c>
      <c r="D28" s="80" t="s">
        <v>16</v>
      </c>
      <c r="E28" s="81"/>
      <c r="F28" s="82"/>
      <c r="G28" s="149">
        <f>SUM(G29:G30)</f>
        <v>0</v>
      </c>
      <c r="H28" s="149">
        <v>0</v>
      </c>
    </row>
    <row r="29" spans="2:11" s="78" customFormat="1" ht="17.100000000000001" customHeight="1" x14ac:dyDescent="0.2">
      <c r="B29" s="79"/>
      <c r="C29" s="75"/>
      <c r="D29" s="83" t="s">
        <v>92</v>
      </c>
      <c r="E29" s="81" t="s">
        <v>129</v>
      </c>
      <c r="F29" s="82"/>
      <c r="G29" s="77"/>
      <c r="H29" s="77"/>
    </row>
    <row r="30" spans="2:11" s="78" customFormat="1" ht="17.100000000000001" customHeight="1" x14ac:dyDescent="0.2">
      <c r="B30" s="79"/>
      <c r="C30" s="75"/>
      <c r="D30" s="83" t="s">
        <v>92</v>
      </c>
      <c r="E30" s="81"/>
      <c r="F30" s="82"/>
      <c r="G30" s="77"/>
      <c r="H30" s="77"/>
    </row>
    <row r="31" spans="2:11" s="78" customFormat="1" ht="24.95" customHeight="1" x14ac:dyDescent="0.2">
      <c r="B31" s="92" t="s">
        <v>4</v>
      </c>
      <c r="C31" s="375" t="s">
        <v>17</v>
      </c>
      <c r="D31" s="376"/>
      <c r="E31" s="377"/>
      <c r="F31" s="82"/>
      <c r="G31" s="149">
        <f>G32+G33+G39+G40+G41+G42</f>
        <v>1541951.86</v>
      </c>
      <c r="H31" s="149">
        <v>143698.45000000001</v>
      </c>
    </row>
    <row r="32" spans="2:11" s="78" customFormat="1" ht="17.100000000000001" customHeight="1" x14ac:dyDescent="0.2">
      <c r="B32" s="79"/>
      <c r="C32" s="75">
        <v>1</v>
      </c>
      <c r="D32" s="80" t="s">
        <v>18</v>
      </c>
      <c r="E32" s="81"/>
      <c r="F32" s="82"/>
      <c r="G32" s="149">
        <v>0</v>
      </c>
      <c r="H32" s="149">
        <v>0</v>
      </c>
    </row>
    <row r="33" spans="2:8" s="78" customFormat="1" ht="17.100000000000001" customHeight="1" x14ac:dyDescent="0.2">
      <c r="B33" s="79"/>
      <c r="C33" s="75">
        <v>2</v>
      </c>
      <c r="D33" s="80" t="s">
        <v>19</v>
      </c>
      <c r="E33" s="93"/>
      <c r="F33" s="82"/>
      <c r="G33" s="149">
        <f>SUM(G34:G38)</f>
        <v>1541951.86</v>
      </c>
      <c r="H33" s="149">
        <v>143698.45000000001</v>
      </c>
    </row>
    <row r="34" spans="2:8" s="87" customFormat="1" ht="17.100000000000001" customHeight="1" x14ac:dyDescent="0.2">
      <c r="B34" s="79"/>
      <c r="C34" s="89"/>
      <c r="D34" s="83" t="s">
        <v>92</v>
      </c>
      <c r="E34" s="84" t="s">
        <v>24</v>
      </c>
      <c r="F34" s="85"/>
      <c r="G34" s="86"/>
      <c r="H34" s="86"/>
    </row>
    <row r="35" spans="2:8" s="87" customFormat="1" ht="17.100000000000001" customHeight="1" x14ac:dyDescent="0.2">
      <c r="B35" s="88"/>
      <c r="C35" s="90"/>
      <c r="D35" s="91" t="s">
        <v>92</v>
      </c>
      <c r="E35" s="84" t="s">
        <v>5</v>
      </c>
      <c r="F35" s="85"/>
      <c r="G35" s="212">
        <v>0</v>
      </c>
      <c r="H35" s="86">
        <v>0</v>
      </c>
    </row>
    <row r="36" spans="2:8" s="87" customFormat="1" ht="17.100000000000001" customHeight="1" x14ac:dyDescent="0.2">
      <c r="B36" s="88"/>
      <c r="C36" s="90"/>
      <c r="D36" s="91" t="s">
        <v>92</v>
      </c>
      <c r="E36" s="84" t="s">
        <v>96</v>
      </c>
      <c r="F36" s="85"/>
      <c r="G36" s="212">
        <v>1426993.1</v>
      </c>
      <c r="H36" s="86"/>
    </row>
    <row r="37" spans="2:8" s="87" customFormat="1" ht="17.100000000000001" customHeight="1" x14ac:dyDescent="0.2">
      <c r="B37" s="88"/>
      <c r="C37" s="90"/>
      <c r="D37" s="91" t="s">
        <v>92</v>
      </c>
      <c r="E37" s="84" t="s">
        <v>105</v>
      </c>
      <c r="F37" s="85"/>
      <c r="G37" s="265">
        <f>'Pasq.per AAM 2'!K18</f>
        <v>114958.76000000001</v>
      </c>
      <c r="H37" s="86">
        <v>143698.45000000001</v>
      </c>
    </row>
    <row r="38" spans="2:8" s="87" customFormat="1" ht="17.100000000000001" customHeight="1" x14ac:dyDescent="0.2">
      <c r="B38" s="88"/>
      <c r="C38" s="90"/>
      <c r="D38" s="91" t="s">
        <v>92</v>
      </c>
      <c r="E38" s="311" t="s">
        <v>311</v>
      </c>
      <c r="F38" s="85"/>
      <c r="G38" s="86"/>
      <c r="H38" s="86"/>
    </row>
    <row r="39" spans="2:8" s="78" customFormat="1" ht="17.100000000000001" customHeight="1" x14ac:dyDescent="0.2">
      <c r="B39" s="88"/>
      <c r="C39" s="75">
        <v>3</v>
      </c>
      <c r="D39" s="80" t="s">
        <v>20</v>
      </c>
      <c r="E39" s="81"/>
      <c r="F39" s="82"/>
      <c r="G39" s="149">
        <v>0</v>
      </c>
      <c r="H39" s="149">
        <v>0</v>
      </c>
    </row>
    <row r="40" spans="2:8" s="78" customFormat="1" ht="17.100000000000001" customHeight="1" x14ac:dyDescent="0.2">
      <c r="B40" s="79"/>
      <c r="C40" s="75">
        <v>4</v>
      </c>
      <c r="D40" s="80" t="s">
        <v>21</v>
      </c>
      <c r="E40" s="81"/>
      <c r="F40" s="82"/>
      <c r="G40" s="149">
        <v>0</v>
      </c>
      <c r="H40" s="149">
        <v>0</v>
      </c>
    </row>
    <row r="41" spans="2:8" s="78" customFormat="1" ht="17.100000000000001" customHeight="1" x14ac:dyDescent="0.2">
      <c r="B41" s="79"/>
      <c r="C41" s="75">
        <v>5</v>
      </c>
      <c r="D41" s="80" t="s">
        <v>22</v>
      </c>
      <c r="E41" s="81"/>
      <c r="F41" s="82"/>
      <c r="G41" s="149">
        <v>0</v>
      </c>
      <c r="H41" s="149">
        <v>0</v>
      </c>
    </row>
    <row r="42" spans="2:8" s="78" customFormat="1" ht="17.100000000000001" customHeight="1" x14ac:dyDescent="0.2">
      <c r="B42" s="79"/>
      <c r="C42" s="75">
        <v>6</v>
      </c>
      <c r="D42" s="80" t="s">
        <v>23</v>
      </c>
      <c r="E42" s="81"/>
      <c r="F42" s="82"/>
      <c r="G42" s="149">
        <v>0</v>
      </c>
      <c r="H42" s="149">
        <v>0</v>
      </c>
    </row>
    <row r="43" spans="2:8" s="78" customFormat="1" ht="30" customHeight="1" x14ac:dyDescent="0.2">
      <c r="B43" s="82"/>
      <c r="C43" s="375" t="s">
        <v>46</v>
      </c>
      <c r="D43" s="376"/>
      <c r="E43" s="377"/>
      <c r="F43" s="82"/>
      <c r="G43" s="149">
        <f>G5+G31</f>
        <v>170331360.70480001</v>
      </c>
      <c r="H43" s="149">
        <v>38423014.193800002</v>
      </c>
    </row>
    <row r="44" spans="2:8" s="78" customFormat="1" ht="9.75" customHeight="1" x14ac:dyDescent="0.2">
      <c r="B44" s="94"/>
      <c r="C44" s="94"/>
      <c r="D44" s="94"/>
      <c r="E44" s="94"/>
      <c r="F44" s="95"/>
      <c r="G44" s="96"/>
      <c r="H44" s="96"/>
    </row>
    <row r="45" spans="2:8" s="78" customFormat="1" ht="15.95" customHeight="1" x14ac:dyDescent="0.2">
      <c r="B45" s="94"/>
      <c r="C45" s="94"/>
      <c r="D45" s="94"/>
      <c r="E45" s="94"/>
      <c r="F45" s="95"/>
      <c r="G45" s="96"/>
      <c r="H45" s="96"/>
    </row>
  </sheetData>
  <mergeCells count="7">
    <mergeCell ref="B1:H1"/>
    <mergeCell ref="C31:E31"/>
    <mergeCell ref="C43:E43"/>
    <mergeCell ref="F3:F4"/>
    <mergeCell ref="C3:E4"/>
    <mergeCell ref="B3:B4"/>
    <mergeCell ref="C5:E5"/>
  </mergeCells>
  <phoneticPr fontId="0" type="noConversion"/>
  <printOptions horizontalCentered="1" verticalCentered="1"/>
  <pageMargins left="0" right="0" top="0" bottom="0" header="0.25" footer="0.2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5"/>
  <sheetViews>
    <sheetView topLeftCell="A22" workbookViewId="0">
      <selection sqref="A1:H44"/>
    </sheetView>
  </sheetViews>
  <sheetFormatPr defaultRowHeight="12.75" x14ac:dyDescent="0.2"/>
  <cols>
    <col min="1" max="1" width="2.42578125" style="97" customWidth="1"/>
    <col min="2" max="2" width="3.7109375" style="99" customWidth="1"/>
    <col min="3" max="3" width="2.7109375" style="99" customWidth="1"/>
    <col min="4" max="4" width="4" style="99" customWidth="1"/>
    <col min="5" max="5" width="40.5703125" style="97" customWidth="1"/>
    <col min="6" max="6" width="8.28515625" style="97" customWidth="1"/>
    <col min="7" max="8" width="15.7109375" style="100" customWidth="1"/>
    <col min="9" max="9" width="1.42578125" style="97" customWidth="1"/>
    <col min="10" max="11" width="10.140625" style="97" bestFit="1" customWidth="1"/>
    <col min="12" max="16384" width="9.140625" style="97"/>
  </cols>
  <sheetData>
    <row r="2" spans="2:11" s="66" customFormat="1" ht="6" customHeight="1" x14ac:dyDescent="0.2">
      <c r="B2" s="63"/>
      <c r="C2" s="64"/>
      <c r="D2" s="64"/>
      <c r="E2" s="65"/>
      <c r="G2" s="67"/>
      <c r="H2" s="67"/>
    </row>
    <row r="3" spans="2:11" s="101" customFormat="1" ht="18" customHeight="1" x14ac:dyDescent="0.2">
      <c r="B3" s="374" t="s">
        <v>312</v>
      </c>
      <c r="C3" s="374"/>
      <c r="D3" s="374"/>
      <c r="E3" s="374"/>
      <c r="F3" s="374"/>
      <c r="G3" s="374"/>
      <c r="H3" s="374"/>
    </row>
    <row r="4" spans="2:11" s="36" customFormat="1" ht="6.75" customHeight="1" x14ac:dyDescent="0.2">
      <c r="B4" s="102"/>
      <c r="C4" s="102"/>
      <c r="D4" s="102"/>
      <c r="G4" s="103"/>
      <c r="H4" s="103"/>
    </row>
    <row r="5" spans="2:11" s="101" customFormat="1" ht="15.95" customHeight="1" x14ac:dyDescent="0.2">
      <c r="B5" s="387" t="s">
        <v>2</v>
      </c>
      <c r="C5" s="389" t="s">
        <v>313</v>
      </c>
      <c r="D5" s="390"/>
      <c r="E5" s="391"/>
      <c r="F5" s="387" t="s">
        <v>9</v>
      </c>
      <c r="G5" s="104" t="s">
        <v>120</v>
      </c>
      <c r="H5" s="104" t="s">
        <v>120</v>
      </c>
    </row>
    <row r="6" spans="2:11" s="101" customFormat="1" ht="15.95" customHeight="1" x14ac:dyDescent="0.2">
      <c r="B6" s="388"/>
      <c r="C6" s="392"/>
      <c r="D6" s="393"/>
      <c r="E6" s="394"/>
      <c r="F6" s="388"/>
      <c r="G6" s="105" t="s">
        <v>121</v>
      </c>
      <c r="H6" s="106" t="s">
        <v>137</v>
      </c>
    </row>
    <row r="7" spans="2:11" s="78" customFormat="1" ht="24.95" customHeight="1" x14ac:dyDescent="0.2">
      <c r="B7" s="92" t="s">
        <v>3</v>
      </c>
      <c r="C7" s="386" t="s">
        <v>314</v>
      </c>
      <c r="D7" s="376"/>
      <c r="E7" s="377"/>
      <c r="F7" s="82"/>
      <c r="G7" s="149">
        <f>G8+G9+G12+G23+G24</f>
        <v>77913230.261500001</v>
      </c>
      <c r="H7" s="149">
        <v>1147879</v>
      </c>
    </row>
    <row r="8" spans="2:11" s="78" customFormat="1" ht="15.95" customHeight="1" x14ac:dyDescent="0.2">
      <c r="B8" s="79"/>
      <c r="C8" s="75">
        <v>1</v>
      </c>
      <c r="D8" s="80" t="s">
        <v>25</v>
      </c>
      <c r="E8" s="81"/>
      <c r="F8" s="82"/>
      <c r="G8" s="149">
        <v>0</v>
      </c>
      <c r="H8" s="149">
        <v>0</v>
      </c>
    </row>
    <row r="9" spans="2:11" s="78" customFormat="1" ht="15.95" customHeight="1" x14ac:dyDescent="0.2">
      <c r="B9" s="79"/>
      <c r="C9" s="75">
        <v>2</v>
      </c>
      <c r="D9" s="80" t="s">
        <v>26</v>
      </c>
      <c r="E9" s="81"/>
      <c r="F9" s="82"/>
      <c r="G9" s="149">
        <f>SUM(G10:G11)</f>
        <v>0</v>
      </c>
      <c r="H9" s="149">
        <v>0</v>
      </c>
    </row>
    <row r="10" spans="2:11" s="87" customFormat="1" ht="15.95" customHeight="1" x14ac:dyDescent="0.2">
      <c r="B10" s="79"/>
      <c r="C10" s="89"/>
      <c r="D10" s="83" t="s">
        <v>92</v>
      </c>
      <c r="E10" s="84" t="s">
        <v>99</v>
      </c>
      <c r="F10" s="85"/>
      <c r="G10" s="86"/>
      <c r="H10" s="86"/>
    </row>
    <row r="11" spans="2:11" s="87" customFormat="1" ht="15.95" customHeight="1" x14ac:dyDescent="0.2">
      <c r="B11" s="88"/>
      <c r="C11" s="90"/>
      <c r="D11" s="91" t="s">
        <v>92</v>
      </c>
      <c r="E11" s="84" t="s">
        <v>122</v>
      </c>
      <c r="F11" s="85"/>
      <c r="G11" s="86"/>
      <c r="H11" s="86"/>
    </row>
    <row r="12" spans="2:11" s="78" customFormat="1" ht="15.95" customHeight="1" x14ac:dyDescent="0.2">
      <c r="B12" s="88"/>
      <c r="C12" s="75">
        <v>3</v>
      </c>
      <c r="D12" s="80" t="s">
        <v>27</v>
      </c>
      <c r="E12" s="81"/>
      <c r="F12" s="82"/>
      <c r="G12" s="149">
        <f>SUM(G13:G22)</f>
        <v>77913230.261500001</v>
      </c>
      <c r="H12" s="149">
        <v>1147879</v>
      </c>
    </row>
    <row r="13" spans="2:11" s="87" customFormat="1" ht="15.95" customHeight="1" x14ac:dyDescent="0.2">
      <c r="B13" s="79"/>
      <c r="C13" s="89"/>
      <c r="D13" s="83" t="s">
        <v>92</v>
      </c>
      <c r="E13" s="84" t="s">
        <v>130</v>
      </c>
      <c r="F13" s="85"/>
      <c r="G13" s="86">
        <v>69447845</v>
      </c>
      <c r="H13" s="86">
        <v>0</v>
      </c>
      <c r="K13" s="243"/>
    </row>
    <row r="14" spans="2:11" s="87" customFormat="1" ht="15.95" customHeight="1" x14ac:dyDescent="0.2">
      <c r="B14" s="88"/>
      <c r="C14" s="90"/>
      <c r="D14" s="91" t="s">
        <v>92</v>
      </c>
      <c r="E14" s="84" t="s">
        <v>131</v>
      </c>
      <c r="F14" s="85"/>
      <c r="G14" s="86">
        <v>2526664</v>
      </c>
      <c r="H14" s="86">
        <v>826144</v>
      </c>
    </row>
    <row r="15" spans="2:11" s="87" customFormat="1" ht="15.95" customHeight="1" x14ac:dyDescent="0.2">
      <c r="B15" s="88"/>
      <c r="C15" s="90"/>
      <c r="D15" s="91" t="s">
        <v>92</v>
      </c>
      <c r="E15" s="84" t="s">
        <v>100</v>
      </c>
      <c r="F15" s="85"/>
      <c r="G15" s="86">
        <v>90675</v>
      </c>
      <c r="H15" s="86">
        <v>45198</v>
      </c>
    </row>
    <row r="16" spans="2:11" s="87" customFormat="1" ht="15.95" customHeight="1" x14ac:dyDescent="0.2">
      <c r="B16" s="88"/>
      <c r="C16" s="90"/>
      <c r="D16" s="91" t="s">
        <v>92</v>
      </c>
      <c r="E16" s="84" t="s">
        <v>101</v>
      </c>
      <c r="F16" s="85"/>
      <c r="G16" s="86">
        <v>0</v>
      </c>
      <c r="H16" s="86">
        <v>0</v>
      </c>
    </row>
    <row r="17" spans="2:11" s="87" customFormat="1" ht="15.95" customHeight="1" x14ac:dyDescent="0.2">
      <c r="B17" s="88"/>
      <c r="C17" s="90"/>
      <c r="D17" s="91" t="s">
        <v>92</v>
      </c>
      <c r="E17" s="84" t="s">
        <v>102</v>
      </c>
      <c r="F17" s="85"/>
      <c r="G17" s="330">
        <v>1679830.261500004</v>
      </c>
      <c r="H17" s="86">
        <v>0</v>
      </c>
    </row>
    <row r="18" spans="2:11" s="87" customFormat="1" ht="15.95" customHeight="1" x14ac:dyDescent="0.2">
      <c r="B18" s="88"/>
      <c r="C18" s="90"/>
      <c r="D18" s="91" t="s">
        <v>92</v>
      </c>
      <c r="E18" s="84" t="s">
        <v>296</v>
      </c>
      <c r="F18" s="85"/>
      <c r="G18" s="86">
        <v>0</v>
      </c>
      <c r="H18" s="86">
        <v>276537</v>
      </c>
    </row>
    <row r="19" spans="2:11" s="87" customFormat="1" ht="15.95" customHeight="1" x14ac:dyDescent="0.2">
      <c r="B19" s="88"/>
      <c r="C19" s="90"/>
      <c r="D19" s="91" t="s">
        <v>92</v>
      </c>
      <c r="E19" s="84" t="s">
        <v>104</v>
      </c>
      <c r="F19" s="85"/>
      <c r="G19" s="86">
        <v>90000</v>
      </c>
      <c r="H19" s="86"/>
    </row>
    <row r="20" spans="2:11" s="87" customFormat="1" ht="15.95" customHeight="1" x14ac:dyDescent="0.2">
      <c r="B20" s="88"/>
      <c r="C20" s="90"/>
      <c r="D20" s="91" t="s">
        <v>92</v>
      </c>
      <c r="E20" s="84" t="s">
        <v>295</v>
      </c>
      <c r="F20" s="85"/>
      <c r="G20" s="86">
        <v>0</v>
      </c>
      <c r="H20" s="86">
        <v>0</v>
      </c>
      <c r="J20" s="243"/>
    </row>
    <row r="21" spans="2:11" s="87" customFormat="1" ht="15.95" customHeight="1" x14ac:dyDescent="0.2">
      <c r="B21" s="88"/>
      <c r="C21" s="90"/>
      <c r="D21" s="91" t="s">
        <v>92</v>
      </c>
      <c r="E21" s="84" t="s">
        <v>107</v>
      </c>
      <c r="F21" s="85"/>
      <c r="G21" s="86"/>
      <c r="H21" s="86"/>
    </row>
    <row r="22" spans="2:11" s="87" customFormat="1" ht="15.95" customHeight="1" x14ac:dyDescent="0.2">
      <c r="B22" s="88"/>
      <c r="C22" s="90"/>
      <c r="D22" s="91" t="s">
        <v>92</v>
      </c>
      <c r="E22" s="311" t="s">
        <v>339</v>
      </c>
      <c r="F22" s="85"/>
      <c r="G22" s="86">
        <v>4078216</v>
      </c>
      <c r="H22" s="86"/>
    </row>
    <row r="23" spans="2:11" s="78" customFormat="1" ht="15.95" customHeight="1" x14ac:dyDescent="0.2">
      <c r="B23" s="88"/>
      <c r="C23" s="75">
        <v>4</v>
      </c>
      <c r="D23" s="80" t="s">
        <v>28</v>
      </c>
      <c r="E23" s="81"/>
      <c r="F23" s="82"/>
      <c r="G23" s="149">
        <v>0</v>
      </c>
      <c r="H23" s="149">
        <v>0</v>
      </c>
    </row>
    <row r="24" spans="2:11" s="78" customFormat="1" ht="15.95" customHeight="1" x14ac:dyDescent="0.2">
      <c r="B24" s="79"/>
      <c r="C24" s="75">
        <v>5</v>
      </c>
      <c r="D24" s="80" t="s">
        <v>132</v>
      </c>
      <c r="E24" s="81"/>
      <c r="F24" s="82"/>
      <c r="G24" s="149">
        <v>0</v>
      </c>
      <c r="H24" s="149">
        <v>0</v>
      </c>
    </row>
    <row r="25" spans="2:11" s="78" customFormat="1" ht="24.75" customHeight="1" x14ac:dyDescent="0.2">
      <c r="B25" s="92" t="s">
        <v>4</v>
      </c>
      <c r="C25" s="386" t="s">
        <v>315</v>
      </c>
      <c r="D25" s="376"/>
      <c r="E25" s="377"/>
      <c r="F25" s="82"/>
      <c r="G25" s="149">
        <f>G26+G29+G30+G31</f>
        <v>81888626.844799995</v>
      </c>
      <c r="H25" s="149">
        <v>36434670</v>
      </c>
    </row>
    <row r="26" spans="2:11" s="78" customFormat="1" ht="15.95" customHeight="1" x14ac:dyDescent="0.2">
      <c r="B26" s="79"/>
      <c r="C26" s="75">
        <v>1</v>
      </c>
      <c r="D26" s="80" t="s">
        <v>33</v>
      </c>
      <c r="E26" s="93"/>
      <c r="F26" s="82"/>
      <c r="G26" s="149">
        <f>SUM(G27:G28)</f>
        <v>0</v>
      </c>
      <c r="H26" s="149">
        <v>0</v>
      </c>
    </row>
    <row r="27" spans="2:11" s="87" customFormat="1" ht="15.95" customHeight="1" x14ac:dyDescent="0.2">
      <c r="B27" s="79"/>
      <c r="C27" s="89"/>
      <c r="D27" s="83" t="s">
        <v>92</v>
      </c>
      <c r="E27" s="84" t="s">
        <v>34</v>
      </c>
      <c r="F27" s="85"/>
      <c r="G27" s="86">
        <v>0</v>
      </c>
      <c r="H27" s="86">
        <v>0</v>
      </c>
      <c r="J27" s="11"/>
      <c r="K27" s="5"/>
    </row>
    <row r="28" spans="2:11" s="87" customFormat="1" ht="15.95" customHeight="1" x14ac:dyDescent="0.2">
      <c r="B28" s="88"/>
      <c r="C28" s="90"/>
      <c r="D28" s="91" t="s">
        <v>92</v>
      </c>
      <c r="E28" s="84" t="s">
        <v>31</v>
      </c>
      <c r="F28" s="85"/>
      <c r="G28" s="86"/>
      <c r="H28" s="86"/>
    </row>
    <row r="29" spans="2:11" s="78" customFormat="1" ht="15.95" customHeight="1" x14ac:dyDescent="0.2">
      <c r="B29" s="88"/>
      <c r="C29" s="75">
        <v>2</v>
      </c>
      <c r="D29" s="262" t="s">
        <v>261</v>
      </c>
      <c r="E29" s="81"/>
      <c r="F29" s="82"/>
      <c r="G29" s="96">
        <v>81888626.844799995</v>
      </c>
      <c r="H29" s="149">
        <v>36434670</v>
      </c>
      <c r="J29" s="247"/>
      <c r="K29" s="247"/>
    </row>
    <row r="30" spans="2:11" s="78" customFormat="1" ht="15.95" customHeight="1" x14ac:dyDescent="0.2">
      <c r="B30" s="79"/>
      <c r="C30" s="75">
        <v>3</v>
      </c>
      <c r="D30" s="80" t="s">
        <v>28</v>
      </c>
      <c r="E30" s="81"/>
      <c r="F30" s="82"/>
      <c r="G30" s="149">
        <v>0</v>
      </c>
      <c r="H30" s="149">
        <v>0</v>
      </c>
      <c r="J30" s="217"/>
    </row>
    <row r="31" spans="2:11" s="78" customFormat="1" ht="15.95" customHeight="1" x14ac:dyDescent="0.2">
      <c r="B31" s="79"/>
      <c r="C31" s="75">
        <v>4</v>
      </c>
      <c r="D31" s="80" t="s">
        <v>35</v>
      </c>
      <c r="E31" s="81"/>
      <c r="F31" s="82"/>
      <c r="G31" s="149">
        <v>0</v>
      </c>
      <c r="H31" s="149">
        <v>0</v>
      </c>
      <c r="J31" s="247"/>
    </row>
    <row r="32" spans="2:11" s="78" customFormat="1" ht="24.75" customHeight="1" x14ac:dyDescent="0.2">
      <c r="B32" s="79"/>
      <c r="C32" s="386" t="s">
        <v>316</v>
      </c>
      <c r="D32" s="376"/>
      <c r="E32" s="377"/>
      <c r="F32" s="82"/>
      <c r="G32" s="149">
        <f>G7+G25</f>
        <v>159801857.1063</v>
      </c>
      <c r="H32" s="149">
        <v>37582549</v>
      </c>
    </row>
    <row r="33" spans="2:8" s="78" customFormat="1" ht="24.75" customHeight="1" x14ac:dyDescent="0.2">
      <c r="B33" s="92" t="s">
        <v>36</v>
      </c>
      <c r="C33" s="375" t="s">
        <v>37</v>
      </c>
      <c r="D33" s="376"/>
      <c r="E33" s="377"/>
      <c r="F33" s="82"/>
      <c r="G33" s="149">
        <f>SUM(G34:G43)</f>
        <v>10529503.598500021</v>
      </c>
      <c r="H33" s="149">
        <v>840465.44999999925</v>
      </c>
    </row>
    <row r="34" spans="2:8" s="78" customFormat="1" ht="15.95" customHeight="1" x14ac:dyDescent="0.2">
      <c r="B34" s="79"/>
      <c r="C34" s="75">
        <v>1</v>
      </c>
      <c r="D34" s="80" t="s">
        <v>38</v>
      </c>
      <c r="E34" s="81"/>
      <c r="F34" s="82"/>
      <c r="G34" s="77"/>
      <c r="H34" s="77"/>
    </row>
    <row r="35" spans="2:8" s="78" customFormat="1" ht="15.95" customHeight="1" x14ac:dyDescent="0.2">
      <c r="B35" s="79"/>
      <c r="C35" s="107">
        <v>2</v>
      </c>
      <c r="D35" s="80" t="s">
        <v>39</v>
      </c>
      <c r="E35" s="81"/>
      <c r="F35" s="82"/>
      <c r="G35" s="77"/>
      <c r="H35" s="77"/>
    </row>
    <row r="36" spans="2:8" s="78" customFormat="1" ht="15.95" customHeight="1" x14ac:dyDescent="0.2">
      <c r="B36" s="79"/>
      <c r="C36" s="75">
        <v>3</v>
      </c>
      <c r="D36" s="80" t="s">
        <v>40</v>
      </c>
      <c r="E36" s="81"/>
      <c r="F36" s="82"/>
      <c r="G36" s="77">
        <v>100000</v>
      </c>
      <c r="H36" s="77">
        <v>100000</v>
      </c>
    </row>
    <row r="37" spans="2:8" s="78" customFormat="1" ht="15.95" customHeight="1" x14ac:dyDescent="0.2">
      <c r="B37" s="79"/>
      <c r="C37" s="107">
        <v>4</v>
      </c>
      <c r="D37" s="80" t="s">
        <v>41</v>
      </c>
      <c r="E37" s="81"/>
      <c r="F37" s="82"/>
      <c r="G37" s="77"/>
      <c r="H37" s="77"/>
    </row>
    <row r="38" spans="2:8" s="78" customFormat="1" ht="15.95" customHeight="1" x14ac:dyDescent="0.2">
      <c r="B38" s="79"/>
      <c r="C38" s="75">
        <v>5</v>
      </c>
      <c r="D38" s="80" t="s">
        <v>108</v>
      </c>
      <c r="E38" s="81"/>
      <c r="F38" s="82"/>
      <c r="G38" s="77"/>
      <c r="H38" s="77"/>
    </row>
    <row r="39" spans="2:8" s="78" customFormat="1" ht="15.95" customHeight="1" x14ac:dyDescent="0.2">
      <c r="B39" s="79"/>
      <c r="C39" s="107">
        <v>6</v>
      </c>
      <c r="D39" s="80" t="s">
        <v>42</v>
      </c>
      <c r="E39" s="81"/>
      <c r="F39" s="82"/>
      <c r="G39" s="77"/>
      <c r="H39" s="77"/>
    </row>
    <row r="40" spans="2:8" s="78" customFormat="1" ht="15.95" customHeight="1" x14ac:dyDescent="0.2">
      <c r="B40" s="79"/>
      <c r="C40" s="75">
        <v>7</v>
      </c>
      <c r="D40" s="80" t="s">
        <v>43</v>
      </c>
      <c r="E40" s="81"/>
      <c r="F40" s="82"/>
      <c r="G40" s="77"/>
      <c r="H40" s="77"/>
    </row>
    <row r="41" spans="2:8" s="78" customFormat="1" ht="15.95" customHeight="1" x14ac:dyDescent="0.2">
      <c r="B41" s="79"/>
      <c r="C41" s="107">
        <v>8</v>
      </c>
      <c r="D41" s="255" t="s">
        <v>343</v>
      </c>
      <c r="E41" s="81"/>
      <c r="F41" s="82"/>
      <c r="G41" s="77">
        <f>H42+H43</f>
        <v>740465.44999999925</v>
      </c>
      <c r="H41" s="77">
        <v>0</v>
      </c>
    </row>
    <row r="42" spans="2:8" s="78" customFormat="1" ht="15.95" customHeight="1" x14ac:dyDescent="0.2">
      <c r="B42" s="79"/>
      <c r="C42" s="75">
        <v>9</v>
      </c>
      <c r="D42" s="80" t="s">
        <v>44</v>
      </c>
      <c r="E42" s="81"/>
      <c r="F42" s="82"/>
      <c r="G42" s="247">
        <v>0</v>
      </c>
      <c r="H42" s="77">
        <v>3631009</v>
      </c>
    </row>
    <row r="43" spans="2:8" s="78" customFormat="1" ht="15.95" customHeight="1" x14ac:dyDescent="0.2">
      <c r="B43" s="79"/>
      <c r="C43" s="107">
        <v>10</v>
      </c>
      <c r="D43" s="80" t="s">
        <v>45</v>
      </c>
      <c r="E43" s="81"/>
      <c r="F43" s="82"/>
      <c r="G43" s="77">
        <f>Rez.1!F28</f>
        <v>9689038.1485000215</v>
      </c>
      <c r="H43" s="77">
        <v>-2890543.5500000007</v>
      </c>
    </row>
    <row r="44" spans="2:8" s="78" customFormat="1" ht="24.75" customHeight="1" x14ac:dyDescent="0.2">
      <c r="B44" s="79"/>
      <c r="C44" s="386" t="s">
        <v>317</v>
      </c>
      <c r="D44" s="376"/>
      <c r="E44" s="377"/>
      <c r="F44" s="82"/>
      <c r="G44" s="149">
        <f>G32+G33</f>
        <v>170331360.70480001</v>
      </c>
      <c r="H44" s="149">
        <v>38423014.450000003</v>
      </c>
    </row>
    <row r="45" spans="2:8" s="78" customFormat="1" ht="15.95" customHeight="1" x14ac:dyDescent="0.2">
      <c r="B45" s="94"/>
      <c r="C45" s="94"/>
      <c r="D45" s="108"/>
      <c r="E45" s="95"/>
      <c r="F45" s="95"/>
      <c r="G45" s="96"/>
      <c r="H45" s="96"/>
    </row>
    <row r="46" spans="2:8" s="78" customFormat="1" ht="15.95" customHeight="1" x14ac:dyDescent="0.2">
      <c r="B46" s="94"/>
      <c r="C46" s="94"/>
      <c r="D46" s="108"/>
      <c r="E46" s="95"/>
      <c r="F46" s="95"/>
      <c r="G46" s="96"/>
      <c r="H46" s="96"/>
    </row>
    <row r="47" spans="2:8" s="78" customFormat="1" ht="15.95" customHeight="1" x14ac:dyDescent="0.2">
      <c r="B47" s="94"/>
      <c r="C47" s="94"/>
      <c r="D47" s="108"/>
      <c r="E47" s="95"/>
      <c r="F47" s="95"/>
      <c r="G47" s="96"/>
      <c r="H47" s="96"/>
    </row>
    <row r="48" spans="2:8" s="78" customFormat="1" ht="15.95" customHeight="1" x14ac:dyDescent="0.2">
      <c r="B48" s="94"/>
      <c r="C48" s="94"/>
      <c r="D48" s="108"/>
      <c r="E48" s="95"/>
      <c r="F48" s="95"/>
      <c r="G48" s="96"/>
      <c r="H48" s="96"/>
    </row>
    <row r="49" spans="2:8" s="78" customFormat="1" ht="15.95" customHeight="1" x14ac:dyDescent="0.2">
      <c r="B49" s="94"/>
      <c r="C49" s="94"/>
      <c r="D49" s="108"/>
      <c r="E49" s="95"/>
      <c r="F49" s="95"/>
      <c r="G49" s="96"/>
      <c r="H49" s="96"/>
    </row>
    <row r="50" spans="2:8" s="78" customFormat="1" ht="15.95" customHeight="1" x14ac:dyDescent="0.2">
      <c r="B50" s="94"/>
      <c r="C50" s="94"/>
      <c r="D50" s="108"/>
      <c r="E50" s="95"/>
      <c r="F50" s="95"/>
      <c r="G50" s="96"/>
      <c r="H50" s="96"/>
    </row>
    <row r="51" spans="2:8" s="78" customFormat="1" ht="15.95" customHeight="1" x14ac:dyDescent="0.2">
      <c r="B51" s="94"/>
      <c r="C51" s="94"/>
      <c r="D51" s="108"/>
      <c r="E51" s="95"/>
      <c r="F51" s="95"/>
      <c r="G51" s="96"/>
      <c r="H51" s="96"/>
    </row>
    <row r="52" spans="2:8" s="78" customFormat="1" ht="15.95" customHeight="1" x14ac:dyDescent="0.2">
      <c r="B52" s="94"/>
      <c r="C52" s="94"/>
      <c r="D52" s="108"/>
      <c r="E52" s="95"/>
      <c r="F52" s="95"/>
      <c r="G52" s="96"/>
      <c r="H52" s="96"/>
    </row>
    <row r="53" spans="2:8" s="78" customFormat="1" ht="15.95" customHeight="1" x14ac:dyDescent="0.2">
      <c r="B53" s="94"/>
      <c r="C53" s="94"/>
      <c r="D53" s="108"/>
      <c r="E53" s="95"/>
      <c r="F53" s="95"/>
      <c r="G53" s="96"/>
      <c r="H53" s="96"/>
    </row>
    <row r="54" spans="2:8" s="78" customFormat="1" ht="15.95" customHeight="1" x14ac:dyDescent="0.2">
      <c r="B54" s="94"/>
      <c r="C54" s="94"/>
      <c r="D54" s="94"/>
      <c r="E54" s="94"/>
      <c r="F54" s="95"/>
      <c r="G54" s="96"/>
      <c r="H54" s="96"/>
    </row>
    <row r="55" spans="2:8" x14ac:dyDescent="0.2">
      <c r="B55" s="109"/>
      <c r="C55" s="109"/>
      <c r="D55" s="110"/>
      <c r="E55" s="111"/>
      <c r="F55" s="111"/>
      <c r="G55" s="112"/>
      <c r="H55" s="112"/>
    </row>
  </sheetData>
  <mergeCells count="9">
    <mergeCell ref="C44:E44"/>
    <mergeCell ref="B5:B6"/>
    <mergeCell ref="C5:E6"/>
    <mergeCell ref="C25:E25"/>
    <mergeCell ref="B3:H3"/>
    <mergeCell ref="C32:E32"/>
    <mergeCell ref="C7:E7"/>
    <mergeCell ref="F5:F6"/>
    <mergeCell ref="C33:E33"/>
  </mergeCells>
  <phoneticPr fontId="0" type="noConversion"/>
  <printOptions horizontalCentered="1" verticalCentered="1"/>
  <pageMargins left="0" right="0" top="0" bottom="0" header="0.27" footer="0.26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2"/>
  <sheetViews>
    <sheetView topLeftCell="A31" workbookViewId="0">
      <selection activeCell="E56" sqref="E56"/>
    </sheetView>
  </sheetViews>
  <sheetFormatPr defaultRowHeight="12.75" x14ac:dyDescent="0.2"/>
  <cols>
    <col min="1" max="1" width="4.42578125" style="36" customWidth="1"/>
    <col min="2" max="2" width="3.7109375" style="102" customWidth="1"/>
    <col min="3" max="3" width="5.28515625" style="102" customWidth="1"/>
    <col min="4" max="4" width="2.7109375" style="102" customWidth="1"/>
    <col min="5" max="5" width="51.7109375" style="36" customWidth="1"/>
    <col min="6" max="6" width="14.85546875" style="103" customWidth="1"/>
    <col min="7" max="7" width="14" style="103" customWidth="1"/>
    <col min="8" max="8" width="1.42578125" style="36" customWidth="1"/>
    <col min="9" max="9" width="9.140625" style="36"/>
    <col min="10" max="10" width="18" style="115" customWidth="1"/>
    <col min="11" max="16384" width="9.140625" style="36"/>
  </cols>
  <sheetData>
    <row r="1" spans="2:11" s="101" customFormat="1" ht="29.25" customHeight="1" x14ac:dyDescent="0.2">
      <c r="B1" s="398" t="s">
        <v>331</v>
      </c>
      <c r="C1" s="399"/>
      <c r="D1" s="399"/>
      <c r="E1" s="399"/>
      <c r="F1" s="399"/>
      <c r="G1" s="399"/>
      <c r="H1" s="114"/>
      <c r="I1" s="114"/>
      <c r="J1" s="113"/>
    </row>
    <row r="2" spans="2:11" s="101" customFormat="1" ht="18.75" customHeight="1" x14ac:dyDescent="0.2">
      <c r="B2" s="411" t="s">
        <v>118</v>
      </c>
      <c r="C2" s="411"/>
      <c r="D2" s="411"/>
      <c r="E2" s="411"/>
      <c r="F2" s="411"/>
      <c r="G2" s="411"/>
      <c r="H2" s="68"/>
      <c r="I2" s="68"/>
      <c r="J2" s="113"/>
    </row>
    <row r="3" spans="2:11" ht="7.5" customHeight="1" x14ac:dyDescent="0.2"/>
    <row r="4" spans="2:11" s="101" customFormat="1" ht="15.95" customHeight="1" x14ac:dyDescent="0.2">
      <c r="B4" s="409" t="s">
        <v>2</v>
      </c>
      <c r="C4" s="403" t="s">
        <v>119</v>
      </c>
      <c r="D4" s="404"/>
      <c r="E4" s="405"/>
      <c r="F4" s="116" t="s">
        <v>120</v>
      </c>
      <c r="G4" s="116" t="s">
        <v>120</v>
      </c>
      <c r="H4" s="78"/>
      <c r="I4" s="78"/>
      <c r="J4" s="113"/>
    </row>
    <row r="5" spans="2:11" s="101" customFormat="1" ht="11.25" customHeight="1" x14ac:dyDescent="0.2">
      <c r="B5" s="410"/>
      <c r="C5" s="406"/>
      <c r="D5" s="407"/>
      <c r="E5" s="408"/>
      <c r="F5" s="117" t="s">
        <v>121</v>
      </c>
      <c r="G5" s="118" t="s">
        <v>137</v>
      </c>
      <c r="H5" s="78"/>
      <c r="I5" s="78"/>
      <c r="J5" s="113"/>
    </row>
    <row r="6" spans="2:11" s="101" customFormat="1" ht="21" customHeight="1" x14ac:dyDescent="0.2">
      <c r="B6" s="119">
        <v>1</v>
      </c>
      <c r="C6" s="395" t="s">
        <v>47</v>
      </c>
      <c r="D6" s="396"/>
      <c r="E6" s="397"/>
      <c r="F6" s="295">
        <v>295020329</v>
      </c>
      <c r="G6" s="237">
        <v>9503789</v>
      </c>
      <c r="I6" s="11"/>
      <c r="J6" s="113"/>
    </row>
    <row r="7" spans="2:11" s="101" customFormat="1" ht="20.25" customHeight="1" x14ac:dyDescent="0.2">
      <c r="B7" s="119">
        <v>2</v>
      </c>
      <c r="C7" s="395" t="s">
        <v>48</v>
      </c>
      <c r="D7" s="396"/>
      <c r="E7" s="397"/>
      <c r="F7" s="237"/>
      <c r="G7" s="237"/>
      <c r="J7" s="113"/>
    </row>
    <row r="8" spans="2:11" s="101" customFormat="1" ht="20.25" customHeight="1" x14ac:dyDescent="0.2">
      <c r="B8" s="98">
        <v>3</v>
      </c>
      <c r="C8" s="395" t="s">
        <v>133</v>
      </c>
      <c r="D8" s="396"/>
      <c r="E8" s="397"/>
      <c r="F8" s="238"/>
      <c r="G8" s="238"/>
      <c r="J8" s="113"/>
    </row>
    <row r="9" spans="2:11" s="101" customFormat="1" ht="19.5" customHeight="1" x14ac:dyDescent="0.2">
      <c r="B9" s="98">
        <v>4</v>
      </c>
      <c r="C9" s="395" t="s">
        <v>109</v>
      </c>
      <c r="D9" s="396"/>
      <c r="E9" s="397"/>
      <c r="F9" s="296">
        <v>280333347</v>
      </c>
      <c r="G9" s="238">
        <v>8103266</v>
      </c>
      <c r="K9" s="124"/>
    </row>
    <row r="10" spans="2:11" s="101" customFormat="1" ht="20.25" customHeight="1" x14ac:dyDescent="0.2">
      <c r="B10" s="98">
        <v>5</v>
      </c>
      <c r="C10" s="395" t="s">
        <v>110</v>
      </c>
      <c r="D10" s="396"/>
      <c r="E10" s="397"/>
      <c r="F10" s="239">
        <f>SUM(F11:F12)</f>
        <v>2234805</v>
      </c>
      <c r="G10" s="239">
        <v>35010</v>
      </c>
      <c r="J10" s="113"/>
    </row>
    <row r="11" spans="2:11" s="101" customFormat="1" ht="21" customHeight="1" x14ac:dyDescent="0.2">
      <c r="B11" s="98"/>
      <c r="C11" s="120"/>
      <c r="D11" s="415" t="s">
        <v>270</v>
      </c>
      <c r="E11" s="416"/>
      <c r="F11" s="267">
        <v>1915000</v>
      </c>
      <c r="G11" s="240">
        <v>30000</v>
      </c>
      <c r="H11" s="87"/>
      <c r="I11" s="87"/>
      <c r="J11" s="113"/>
    </row>
    <row r="12" spans="2:11" s="101" customFormat="1" ht="21" customHeight="1" x14ac:dyDescent="0.2">
      <c r="B12" s="98"/>
      <c r="C12" s="120"/>
      <c r="D12" s="415" t="s">
        <v>111</v>
      </c>
      <c r="E12" s="416"/>
      <c r="F12" s="267">
        <v>319805</v>
      </c>
      <c r="G12" s="240">
        <v>5010</v>
      </c>
      <c r="H12" s="87"/>
      <c r="I12" s="87"/>
      <c r="J12" s="113"/>
    </row>
    <row r="13" spans="2:11" s="101" customFormat="1" ht="21.75" customHeight="1" x14ac:dyDescent="0.2">
      <c r="B13" s="119">
        <v>6</v>
      </c>
      <c r="C13" s="395" t="s">
        <v>112</v>
      </c>
      <c r="D13" s="396"/>
      <c r="E13" s="397"/>
      <c r="F13" s="249">
        <f>'Pasq.per AAM 2'!J19</f>
        <v>103844.59000000001</v>
      </c>
      <c r="G13" s="237">
        <v>1207.55</v>
      </c>
      <c r="J13" s="113"/>
    </row>
    <row r="14" spans="2:11" s="101" customFormat="1" ht="19.5" customHeight="1" x14ac:dyDescent="0.2">
      <c r="B14" s="119">
        <v>7</v>
      </c>
      <c r="C14" s="417" t="s">
        <v>338</v>
      </c>
      <c r="D14" s="396"/>
      <c r="E14" s="397"/>
      <c r="F14" s="295">
        <v>737120</v>
      </c>
      <c r="G14" s="237">
        <v>4260100</v>
      </c>
      <c r="J14" s="113"/>
    </row>
    <row r="15" spans="2:11" s="101" customFormat="1" ht="20.25" customHeight="1" x14ac:dyDescent="0.2">
      <c r="B15" s="119">
        <v>8</v>
      </c>
      <c r="C15" s="375" t="s">
        <v>113</v>
      </c>
      <c r="D15" s="376"/>
      <c r="E15" s="377"/>
      <c r="F15" s="241">
        <f>F9+F10+F13+F14</f>
        <v>283409116.58999997</v>
      </c>
      <c r="G15" s="241">
        <v>12399583.550000001</v>
      </c>
      <c r="H15" s="78"/>
      <c r="I15" s="78"/>
      <c r="J15" s="113"/>
    </row>
    <row r="16" spans="2:11" s="101" customFormat="1" ht="21" customHeight="1" x14ac:dyDescent="0.2">
      <c r="B16" s="119">
        <v>9</v>
      </c>
      <c r="C16" s="400" t="s">
        <v>114</v>
      </c>
      <c r="D16" s="401"/>
      <c r="E16" s="402"/>
      <c r="F16" s="241">
        <f>F6+F7+F8-F15</f>
        <v>11611212.410000026</v>
      </c>
      <c r="G16" s="241">
        <v>-2895794.5500000007</v>
      </c>
      <c r="H16" s="78"/>
      <c r="I16" s="78"/>
      <c r="J16" s="113"/>
    </row>
    <row r="17" spans="2:10" s="101" customFormat="1" ht="19.5" customHeight="1" x14ac:dyDescent="0.2">
      <c r="B17" s="119">
        <v>10</v>
      </c>
      <c r="C17" s="395" t="s">
        <v>49</v>
      </c>
      <c r="D17" s="396"/>
      <c r="E17" s="397"/>
      <c r="F17" s="237">
        <v>0</v>
      </c>
      <c r="G17" s="237">
        <v>0</v>
      </c>
      <c r="J17" s="113"/>
    </row>
    <row r="18" spans="2:10" s="101" customFormat="1" ht="20.25" customHeight="1" x14ac:dyDescent="0.2">
      <c r="B18" s="119">
        <v>11</v>
      </c>
      <c r="C18" s="395" t="s">
        <v>115</v>
      </c>
      <c r="D18" s="396"/>
      <c r="E18" s="397"/>
      <c r="F18" s="237">
        <v>0</v>
      </c>
      <c r="G18" s="237">
        <v>0</v>
      </c>
      <c r="J18" s="113"/>
    </row>
    <row r="19" spans="2:10" s="101" customFormat="1" ht="21" customHeight="1" x14ac:dyDescent="0.2">
      <c r="B19" s="119">
        <v>12</v>
      </c>
      <c r="C19" s="395" t="s">
        <v>50</v>
      </c>
      <c r="D19" s="396"/>
      <c r="E19" s="397"/>
      <c r="F19" s="237">
        <f>SUM(F20:F23)</f>
        <v>-212344</v>
      </c>
      <c r="G19" s="237">
        <v>5251</v>
      </c>
      <c r="J19" s="113"/>
    </row>
    <row r="20" spans="2:10" s="101" customFormat="1" ht="19.5" customHeight="1" x14ac:dyDescent="0.2">
      <c r="B20" s="119"/>
      <c r="C20" s="121">
        <v>121</v>
      </c>
      <c r="D20" s="415" t="s">
        <v>51</v>
      </c>
      <c r="E20" s="416"/>
      <c r="F20" s="242"/>
      <c r="G20" s="242"/>
      <c r="H20" s="87"/>
      <c r="I20" s="87"/>
      <c r="J20" s="113"/>
    </row>
    <row r="21" spans="2:10" s="101" customFormat="1" ht="19.5" customHeight="1" x14ac:dyDescent="0.2">
      <c r="B21" s="119"/>
      <c r="C21" s="120">
        <v>122</v>
      </c>
      <c r="D21" s="415" t="s">
        <v>281</v>
      </c>
      <c r="E21" s="416"/>
      <c r="F21" s="282">
        <v>0</v>
      </c>
      <c r="G21" s="242">
        <v>0</v>
      </c>
      <c r="H21" s="87"/>
      <c r="I21" s="87"/>
      <c r="J21" s="113"/>
    </row>
    <row r="22" spans="2:10" s="101" customFormat="1" ht="18.75" customHeight="1" x14ac:dyDescent="0.2">
      <c r="B22" s="119"/>
      <c r="C22" s="120">
        <v>123</v>
      </c>
      <c r="D22" s="415" t="s">
        <v>52</v>
      </c>
      <c r="E22" s="416"/>
      <c r="F22" s="242"/>
      <c r="G22" s="242"/>
      <c r="H22" s="87"/>
      <c r="I22" s="87"/>
      <c r="J22" s="113"/>
    </row>
    <row r="23" spans="2:10" s="101" customFormat="1" ht="18" customHeight="1" x14ac:dyDescent="0.2">
      <c r="B23" s="119"/>
      <c r="C23" s="120">
        <v>124</v>
      </c>
      <c r="D23" s="415" t="s">
        <v>282</v>
      </c>
      <c r="E23" s="416"/>
      <c r="F23" s="242">
        <v>-212344</v>
      </c>
      <c r="G23" s="242">
        <v>5251</v>
      </c>
      <c r="H23" s="87"/>
      <c r="I23" s="87"/>
      <c r="J23" s="113"/>
    </row>
    <row r="24" spans="2:10" s="101" customFormat="1" ht="19.5" customHeight="1" x14ac:dyDescent="0.2">
      <c r="B24" s="119">
        <v>13</v>
      </c>
      <c r="C24" s="400" t="s">
        <v>53</v>
      </c>
      <c r="D24" s="401"/>
      <c r="E24" s="402"/>
      <c r="F24" s="241">
        <f>F17+F18+F19</f>
        <v>-212344</v>
      </c>
      <c r="G24" s="241">
        <v>5251</v>
      </c>
      <c r="H24" s="78"/>
      <c r="I24" s="78"/>
      <c r="J24" s="113"/>
    </row>
    <row r="25" spans="2:10" s="101" customFormat="1" ht="20.25" customHeight="1" x14ac:dyDescent="0.2">
      <c r="B25" s="119">
        <v>14</v>
      </c>
      <c r="C25" s="400" t="s">
        <v>116</v>
      </c>
      <c r="D25" s="401"/>
      <c r="E25" s="402"/>
      <c r="F25" s="241">
        <f>F16+F24</f>
        <v>11398868.410000026</v>
      </c>
      <c r="G25" s="241">
        <v>-2890543.5500000007</v>
      </c>
      <c r="H25" s="78"/>
      <c r="I25" s="78"/>
      <c r="J25" s="78"/>
    </row>
    <row r="26" spans="2:10" s="101" customFormat="1" ht="19.5" customHeight="1" x14ac:dyDescent="0.2">
      <c r="B26" s="119">
        <v>15</v>
      </c>
      <c r="C26" s="414" t="s">
        <v>284</v>
      </c>
      <c r="D26" s="396"/>
      <c r="E26" s="397"/>
      <c r="F26" s="237">
        <f>F25*15%</f>
        <v>1709830.261500004</v>
      </c>
      <c r="G26" s="237">
        <v>0</v>
      </c>
      <c r="J26" s="113"/>
    </row>
    <row r="27" spans="2:10" s="101" customFormat="1" ht="20.25" customHeight="1" x14ac:dyDescent="0.2">
      <c r="B27" s="119"/>
      <c r="C27" s="414" t="s">
        <v>332</v>
      </c>
      <c r="D27" s="396"/>
      <c r="E27" s="397"/>
      <c r="F27" s="237"/>
      <c r="G27" s="237"/>
      <c r="J27" s="113"/>
    </row>
    <row r="28" spans="2:10" s="101" customFormat="1" ht="22.5" customHeight="1" x14ac:dyDescent="0.2">
      <c r="B28" s="119">
        <v>16</v>
      </c>
      <c r="C28" s="400" t="s">
        <v>117</v>
      </c>
      <c r="D28" s="401"/>
      <c r="E28" s="402"/>
      <c r="F28" s="241">
        <f>F25-F26</f>
        <v>9689038.1485000215</v>
      </c>
      <c r="G28" s="241">
        <v>-2890543.5500000007</v>
      </c>
      <c r="H28" s="78"/>
      <c r="I28" s="78"/>
      <c r="J28" s="113"/>
    </row>
    <row r="29" spans="2:10" s="101" customFormat="1" ht="24.95" customHeight="1" x14ac:dyDescent="0.2">
      <c r="B29" s="412" t="s">
        <v>318</v>
      </c>
      <c r="C29" s="412"/>
      <c r="D29" s="412"/>
      <c r="E29" s="412"/>
      <c r="F29" s="312"/>
      <c r="G29" s="312"/>
      <c r="J29" s="113"/>
    </row>
    <row r="30" spans="2:10" s="101" customFormat="1" ht="15.95" customHeight="1" x14ac:dyDescent="0.2">
      <c r="B30" s="313"/>
      <c r="C30" s="308"/>
      <c r="D30" s="308"/>
      <c r="E30" s="308"/>
      <c r="F30" s="26"/>
      <c r="G30" s="314"/>
      <c r="J30" s="113"/>
    </row>
    <row r="31" spans="2:10" s="101" customFormat="1" ht="15.95" customHeight="1" x14ac:dyDescent="0.2">
      <c r="B31" s="315" t="s">
        <v>2</v>
      </c>
      <c r="C31" s="413" t="s">
        <v>119</v>
      </c>
      <c r="D31" s="413"/>
      <c r="E31" s="413"/>
      <c r="F31" s="316">
        <v>2015</v>
      </c>
      <c r="G31" s="316">
        <v>2014</v>
      </c>
      <c r="J31" s="113"/>
    </row>
    <row r="32" spans="2:10" s="101" customFormat="1" ht="15.95" customHeight="1" x14ac:dyDescent="0.2">
      <c r="B32" s="315" t="s">
        <v>319</v>
      </c>
      <c r="C32" s="317" t="s">
        <v>320</v>
      </c>
      <c r="D32" s="318"/>
      <c r="E32" s="319"/>
      <c r="F32" s="320">
        <f>F28</f>
        <v>9689038.1485000215</v>
      </c>
      <c r="G32" s="320">
        <f>G28</f>
        <v>-2890543.5500000007</v>
      </c>
      <c r="J32" s="113"/>
    </row>
    <row r="33" spans="2:10" s="101" customFormat="1" ht="15.95" customHeight="1" x14ac:dyDescent="0.2">
      <c r="B33" s="315"/>
      <c r="C33" s="317" t="s">
        <v>321</v>
      </c>
      <c r="D33" s="318"/>
      <c r="E33" s="319"/>
      <c r="F33" s="320"/>
      <c r="G33" s="320"/>
      <c r="J33" s="113"/>
    </row>
    <row r="34" spans="2:10" s="101" customFormat="1" ht="15.95" customHeight="1" x14ac:dyDescent="0.2">
      <c r="B34" s="321"/>
      <c r="C34" s="317" t="s">
        <v>322</v>
      </c>
      <c r="D34" s="318"/>
      <c r="E34" s="319"/>
      <c r="F34" s="320"/>
      <c r="G34" s="320"/>
      <c r="J34" s="113"/>
    </row>
    <row r="35" spans="2:10" s="101" customFormat="1" ht="15.95" customHeight="1" x14ac:dyDescent="0.2">
      <c r="B35" s="321"/>
      <c r="C35" s="317" t="s">
        <v>323</v>
      </c>
      <c r="D35" s="318"/>
      <c r="E35" s="319"/>
      <c r="F35" s="320"/>
      <c r="G35" s="320"/>
      <c r="J35" s="113"/>
    </row>
    <row r="36" spans="2:10" s="101" customFormat="1" ht="15.95" customHeight="1" x14ac:dyDescent="0.2">
      <c r="B36" s="321"/>
      <c r="C36" s="317" t="s">
        <v>324</v>
      </c>
      <c r="D36" s="318"/>
      <c r="E36" s="319"/>
      <c r="F36" s="320"/>
      <c r="G36" s="320"/>
      <c r="J36" s="113"/>
    </row>
    <row r="37" spans="2:10" s="101" customFormat="1" ht="15.95" customHeight="1" x14ac:dyDescent="0.2">
      <c r="B37" s="321"/>
      <c r="C37" s="317" t="s">
        <v>325</v>
      </c>
      <c r="D37" s="318"/>
      <c r="E37" s="319"/>
      <c r="F37" s="320"/>
      <c r="G37" s="320"/>
      <c r="J37" s="113"/>
    </row>
    <row r="38" spans="2:10" s="101" customFormat="1" ht="15.95" customHeight="1" x14ac:dyDescent="0.2">
      <c r="B38" s="315" t="s">
        <v>319</v>
      </c>
      <c r="C38" s="317" t="s">
        <v>326</v>
      </c>
      <c r="D38" s="318"/>
      <c r="E38" s="319"/>
      <c r="F38" s="320">
        <f>F34+F35+F36+F37</f>
        <v>0</v>
      </c>
      <c r="G38" s="320">
        <f>G34+G35+G36+G37</f>
        <v>0</v>
      </c>
      <c r="J38" s="113"/>
    </row>
    <row r="39" spans="2:10" s="101" customFormat="1" ht="15.95" customHeight="1" x14ac:dyDescent="0.2">
      <c r="B39" s="315" t="s">
        <v>319</v>
      </c>
      <c r="C39" s="317" t="s">
        <v>327</v>
      </c>
      <c r="D39" s="318"/>
      <c r="E39" s="319"/>
      <c r="F39" s="320">
        <f>F32+F38</f>
        <v>9689038.1485000215</v>
      </c>
      <c r="G39" s="320">
        <f>G32+G38</f>
        <v>-2890543.5500000007</v>
      </c>
      <c r="J39" s="113"/>
    </row>
    <row r="40" spans="2:10" ht="15.75" x14ac:dyDescent="0.2">
      <c r="B40" s="315" t="s">
        <v>319</v>
      </c>
      <c r="C40" s="317" t="s">
        <v>328</v>
      </c>
      <c r="D40" s="318"/>
      <c r="E40" s="319"/>
      <c r="F40" s="320"/>
      <c r="G40" s="320"/>
    </row>
    <row r="41" spans="2:10" ht="15" x14ac:dyDescent="0.2">
      <c r="B41" s="321"/>
      <c r="C41" s="317"/>
      <c r="D41" s="318"/>
      <c r="E41" s="322" t="s">
        <v>329</v>
      </c>
      <c r="F41" s="323"/>
      <c r="G41" s="323"/>
    </row>
    <row r="42" spans="2:10" ht="15" x14ac:dyDescent="0.2">
      <c r="B42" s="321"/>
      <c r="C42" s="317"/>
      <c r="D42" s="318"/>
      <c r="E42" s="322" t="s">
        <v>330</v>
      </c>
      <c r="F42" s="323"/>
      <c r="G42" s="323"/>
    </row>
  </sheetData>
  <mergeCells count="29">
    <mergeCell ref="B29:E29"/>
    <mergeCell ref="C31:E31"/>
    <mergeCell ref="C27:E27"/>
    <mergeCell ref="C28:E28"/>
    <mergeCell ref="C10:E10"/>
    <mergeCell ref="D11:E11"/>
    <mergeCell ref="D12:E12"/>
    <mergeCell ref="C13:E13"/>
    <mergeCell ref="D23:E23"/>
    <mergeCell ref="C25:E25"/>
    <mergeCell ref="C26:E26"/>
    <mergeCell ref="C19:E19"/>
    <mergeCell ref="D20:E20"/>
    <mergeCell ref="D21:E21"/>
    <mergeCell ref="D22:E22"/>
    <mergeCell ref="C14:E14"/>
    <mergeCell ref="C17:E17"/>
    <mergeCell ref="C18:E18"/>
    <mergeCell ref="B1:G1"/>
    <mergeCell ref="C24:E24"/>
    <mergeCell ref="C4:E5"/>
    <mergeCell ref="B4:B5"/>
    <mergeCell ref="C15:E15"/>
    <mergeCell ref="C16:E16"/>
    <mergeCell ref="C6:E6"/>
    <mergeCell ref="C7:E7"/>
    <mergeCell ref="C8:E8"/>
    <mergeCell ref="C9:E9"/>
    <mergeCell ref="B2:G2"/>
  </mergeCells>
  <phoneticPr fontId="0" type="noConversion"/>
  <printOptions horizontalCentered="1" verticalCentered="1"/>
  <pageMargins left="0" right="0" top="0" bottom="0" header="0.33" footer="0.28999999999999998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opLeftCell="A13" workbookViewId="0">
      <selection sqref="A1:F29"/>
    </sheetView>
  </sheetViews>
  <sheetFormatPr defaultRowHeight="12.75" x14ac:dyDescent="0.2"/>
  <cols>
    <col min="1" max="1" width="7.140625" style="97" customWidth="1"/>
    <col min="2" max="2" width="3.7109375" style="99" customWidth="1"/>
    <col min="3" max="3" width="5.7109375" style="99" customWidth="1"/>
    <col min="4" max="4" width="52.7109375" style="99" customWidth="1"/>
    <col min="5" max="5" width="15.28515625" style="100" customWidth="1"/>
    <col min="6" max="6" width="13.7109375" style="100" customWidth="1"/>
    <col min="7" max="7" width="1.42578125" style="97" customWidth="1"/>
    <col min="8" max="8" width="9.7109375" style="97" bestFit="1" customWidth="1"/>
    <col min="9" max="16384" width="9.140625" style="97"/>
  </cols>
  <sheetData>
    <row r="1" spans="2:8" s="101" customFormat="1" ht="8.25" customHeight="1" x14ac:dyDescent="0.2">
      <c r="B1" s="63"/>
      <c r="C1" s="63"/>
      <c r="D1" s="63"/>
      <c r="E1" s="123"/>
      <c r="F1" s="124"/>
    </row>
    <row r="2" spans="2:8" s="114" customFormat="1" ht="18" customHeight="1" x14ac:dyDescent="0.2">
      <c r="B2" s="418" t="s">
        <v>307</v>
      </c>
      <c r="C2" s="419"/>
      <c r="D2" s="419"/>
      <c r="E2" s="419"/>
      <c r="F2" s="419"/>
    </row>
    <row r="3" spans="2:8" s="127" customFormat="1" ht="28.5" customHeight="1" x14ac:dyDescent="0.2">
      <c r="B3" s="125"/>
      <c r="C3" s="125"/>
      <c r="D3" s="125"/>
      <c r="E3" s="126"/>
      <c r="F3" s="126"/>
    </row>
    <row r="4" spans="2:8" s="129" customFormat="1" ht="21" customHeight="1" x14ac:dyDescent="0.2">
      <c r="B4" s="409" t="s">
        <v>2</v>
      </c>
      <c r="C4" s="403" t="s">
        <v>70</v>
      </c>
      <c r="D4" s="405"/>
      <c r="E4" s="128" t="s">
        <v>120</v>
      </c>
      <c r="F4" s="116" t="s">
        <v>120</v>
      </c>
    </row>
    <row r="5" spans="2:8" s="129" customFormat="1" ht="21" customHeight="1" x14ac:dyDescent="0.2">
      <c r="B5" s="410"/>
      <c r="C5" s="406"/>
      <c r="D5" s="408"/>
      <c r="E5" s="118" t="s">
        <v>121</v>
      </c>
      <c r="F5" s="118" t="s">
        <v>137</v>
      </c>
    </row>
    <row r="6" spans="2:8" s="78" customFormat="1" ht="35.1" customHeight="1" x14ac:dyDescent="0.2">
      <c r="B6" s="79"/>
      <c r="C6" s="400" t="s">
        <v>67</v>
      </c>
      <c r="D6" s="402"/>
      <c r="E6" s="77"/>
      <c r="F6" s="130"/>
    </row>
    <row r="7" spans="2:8" s="78" customFormat="1" ht="24.95" customHeight="1" x14ac:dyDescent="0.2">
      <c r="B7" s="79"/>
      <c r="C7" s="83"/>
      <c r="D7" s="131" t="s">
        <v>82</v>
      </c>
      <c r="E7" s="77">
        <v>207327248</v>
      </c>
      <c r="F7" s="246">
        <v>12413022</v>
      </c>
    </row>
    <row r="8" spans="2:8" s="78" customFormat="1" ht="24.95" customHeight="1" x14ac:dyDescent="0.2">
      <c r="B8" s="79"/>
      <c r="C8" s="83"/>
      <c r="D8" s="131" t="s">
        <v>256</v>
      </c>
      <c r="E8" s="77">
        <v>-256237875</v>
      </c>
      <c r="F8" s="130">
        <v>-9453568</v>
      </c>
      <c r="H8" s="247"/>
    </row>
    <row r="9" spans="2:8" s="78" customFormat="1" ht="24.95" customHeight="1" x14ac:dyDescent="0.2">
      <c r="B9" s="79"/>
      <c r="C9" s="83"/>
      <c r="D9" s="131" t="s">
        <v>68</v>
      </c>
      <c r="E9" s="77"/>
      <c r="F9" s="130"/>
    </row>
    <row r="10" spans="2:8" s="78" customFormat="1" ht="24.95" customHeight="1" x14ac:dyDescent="0.2">
      <c r="B10" s="79"/>
      <c r="C10" s="83"/>
      <c r="D10" s="131" t="s">
        <v>257</v>
      </c>
      <c r="E10" s="77">
        <v>0</v>
      </c>
      <c r="F10" s="130"/>
    </row>
    <row r="11" spans="2:8" s="78" customFormat="1" ht="24.95" customHeight="1" x14ac:dyDescent="0.2">
      <c r="B11" s="79"/>
      <c r="C11" s="83"/>
      <c r="D11" s="278" t="s">
        <v>280</v>
      </c>
      <c r="E11" s="77">
        <v>-30000</v>
      </c>
      <c r="F11" s="130">
        <v>0</v>
      </c>
    </row>
    <row r="12" spans="2:8" s="87" customFormat="1" ht="24.95" customHeight="1" x14ac:dyDescent="0.2">
      <c r="B12" s="79"/>
      <c r="C12" s="83"/>
      <c r="D12" s="122" t="s">
        <v>69</v>
      </c>
      <c r="E12" s="86">
        <f>E7+E8+E9+E10+E11</f>
        <v>-48940627</v>
      </c>
      <c r="F12" s="132">
        <v>2959454</v>
      </c>
    </row>
    <row r="13" spans="2:8" s="78" customFormat="1" ht="35.1" customHeight="1" x14ac:dyDescent="0.2">
      <c r="B13" s="88"/>
      <c r="C13" s="400" t="s">
        <v>71</v>
      </c>
      <c r="D13" s="402"/>
      <c r="E13" s="77"/>
      <c r="F13" s="130"/>
    </row>
    <row r="14" spans="2:8" s="78" customFormat="1" ht="24.95" customHeight="1" x14ac:dyDescent="0.2">
      <c r="B14" s="79"/>
      <c r="C14" s="83"/>
      <c r="D14" s="131" t="s">
        <v>258</v>
      </c>
      <c r="E14" s="77"/>
      <c r="F14" s="130"/>
    </row>
    <row r="15" spans="2:8" s="78" customFormat="1" ht="24.95" customHeight="1" x14ac:dyDescent="0.2">
      <c r="B15" s="79"/>
      <c r="C15" s="83"/>
      <c r="D15" s="131" t="s">
        <v>259</v>
      </c>
      <c r="E15" s="77">
        <v>0</v>
      </c>
      <c r="F15" s="130">
        <v>0</v>
      </c>
    </row>
    <row r="16" spans="2:8" s="78" customFormat="1" ht="24.95" customHeight="1" x14ac:dyDescent="0.2">
      <c r="B16" s="79"/>
      <c r="C16" s="83"/>
      <c r="D16" s="131" t="s">
        <v>72</v>
      </c>
      <c r="E16" s="77"/>
      <c r="F16" s="130"/>
    </row>
    <row r="17" spans="2:9" s="78" customFormat="1" ht="24.95" customHeight="1" x14ac:dyDescent="0.2">
      <c r="B17" s="79"/>
      <c r="C17" s="83"/>
      <c r="D17" s="131" t="s">
        <v>73</v>
      </c>
      <c r="E17" s="77"/>
      <c r="F17" s="130"/>
    </row>
    <row r="18" spans="2:9" s="78" customFormat="1" ht="24.95" customHeight="1" x14ac:dyDescent="0.2">
      <c r="B18" s="79"/>
      <c r="C18" s="83"/>
      <c r="D18" s="131" t="s">
        <v>74</v>
      </c>
      <c r="E18" s="77"/>
      <c r="F18" s="130"/>
    </row>
    <row r="19" spans="2:9" s="87" customFormat="1" ht="24.95" customHeight="1" x14ac:dyDescent="0.2">
      <c r="B19" s="79"/>
      <c r="C19" s="83"/>
      <c r="D19" s="122" t="s">
        <v>75</v>
      </c>
      <c r="E19" s="86">
        <f>E14+E15+E16+E17+E18</f>
        <v>0</v>
      </c>
      <c r="F19" s="132">
        <v>0</v>
      </c>
    </row>
    <row r="20" spans="2:9" s="78" customFormat="1" ht="35.1" customHeight="1" x14ac:dyDescent="0.2">
      <c r="B20" s="88"/>
      <c r="C20" s="400" t="s">
        <v>76</v>
      </c>
      <c r="D20" s="402"/>
      <c r="E20" s="77"/>
      <c r="F20" s="130"/>
    </row>
    <row r="21" spans="2:9" s="78" customFormat="1" ht="24.95" customHeight="1" x14ac:dyDescent="0.2">
      <c r="B21" s="79"/>
      <c r="C21" s="83"/>
      <c r="D21" s="131" t="s">
        <v>80</v>
      </c>
      <c r="E21" s="77">
        <v>0</v>
      </c>
      <c r="F21" s="130"/>
    </row>
    <row r="22" spans="2:9" s="78" customFormat="1" ht="24.95" customHeight="1" x14ac:dyDescent="0.2">
      <c r="B22" s="79"/>
      <c r="C22" s="83"/>
      <c r="D22" s="257" t="s">
        <v>275</v>
      </c>
      <c r="E22" s="77">
        <v>48809224</v>
      </c>
      <c r="F22" s="130">
        <v>-2420494</v>
      </c>
    </row>
    <row r="23" spans="2:9" s="78" customFormat="1" ht="24.95" customHeight="1" x14ac:dyDescent="0.2">
      <c r="B23" s="79"/>
      <c r="C23" s="83"/>
      <c r="D23" s="263" t="s">
        <v>297</v>
      </c>
      <c r="E23" s="77">
        <v>0</v>
      </c>
      <c r="F23" s="130">
        <v>0</v>
      </c>
      <c r="H23" s="247"/>
    </row>
    <row r="24" spans="2:9" s="78" customFormat="1" ht="24.95" customHeight="1" x14ac:dyDescent="0.2">
      <c r="B24" s="79"/>
      <c r="C24" s="83"/>
      <c r="D24" s="257" t="s">
        <v>298</v>
      </c>
      <c r="E24" s="77">
        <v>-212344</v>
      </c>
      <c r="F24" s="130">
        <v>-5221</v>
      </c>
    </row>
    <row r="25" spans="2:9" s="87" customFormat="1" ht="24.95" customHeight="1" x14ac:dyDescent="0.2">
      <c r="B25" s="79"/>
      <c r="C25" s="83"/>
      <c r="D25" s="122" t="s">
        <v>134</v>
      </c>
      <c r="E25" s="86">
        <f>E21+E22+E23+E24</f>
        <v>48596880</v>
      </c>
      <c r="F25" s="132">
        <v>-2425715</v>
      </c>
    </row>
    <row r="26" spans="2:9" s="78" customFormat="1" ht="35.1" customHeight="1" x14ac:dyDescent="0.2">
      <c r="B26" s="88"/>
      <c r="C26" s="400" t="s">
        <v>77</v>
      </c>
      <c r="D26" s="402"/>
      <c r="E26" s="77">
        <f>E12+E19+E25</f>
        <v>-343747</v>
      </c>
      <c r="F26" s="130">
        <v>533739</v>
      </c>
      <c r="H26" s="247"/>
      <c r="I26" s="251"/>
    </row>
    <row r="27" spans="2:9" s="78" customFormat="1" ht="35.1" customHeight="1" x14ac:dyDescent="0.2">
      <c r="B27" s="79"/>
      <c r="C27" s="400" t="s">
        <v>78</v>
      </c>
      <c r="D27" s="402"/>
      <c r="E27" s="306">
        <v>1475952</v>
      </c>
      <c r="F27" s="130">
        <v>942213</v>
      </c>
      <c r="H27" s="247"/>
    </row>
    <row r="28" spans="2:9" s="78" customFormat="1" ht="18" customHeight="1" x14ac:dyDescent="0.2">
      <c r="B28" s="79"/>
      <c r="C28" s="309"/>
      <c r="D28" s="324" t="s">
        <v>333</v>
      </c>
      <c r="E28" s="306"/>
      <c r="F28" s="130"/>
      <c r="H28" s="247"/>
    </row>
    <row r="29" spans="2:9" s="78" customFormat="1" ht="35.1" customHeight="1" x14ac:dyDescent="0.2">
      <c r="B29" s="79"/>
      <c r="C29" s="400" t="s">
        <v>79</v>
      </c>
      <c r="D29" s="402"/>
      <c r="E29" s="77">
        <f>E27+E26</f>
        <v>1132205</v>
      </c>
      <c r="F29" s="130">
        <v>1475952</v>
      </c>
    </row>
    <row r="30" spans="2:9" s="78" customFormat="1" ht="15.95" customHeight="1" x14ac:dyDescent="0.2">
      <c r="B30" s="94"/>
      <c r="C30" s="94"/>
      <c r="D30" s="94"/>
      <c r="E30" s="96"/>
      <c r="F30" s="96"/>
    </row>
    <row r="31" spans="2:9" s="78" customFormat="1" ht="15.95" customHeight="1" x14ac:dyDescent="0.2">
      <c r="B31" s="94"/>
      <c r="C31" s="94"/>
      <c r="D31" s="94"/>
      <c r="E31" s="329"/>
      <c r="F31" s="96"/>
    </row>
    <row r="32" spans="2:9" s="78" customFormat="1" ht="15.95" customHeight="1" x14ac:dyDescent="0.2">
      <c r="B32" s="94"/>
      <c r="C32" s="94"/>
      <c r="D32" s="94"/>
      <c r="E32" s="96"/>
      <c r="F32" s="96"/>
    </row>
    <row r="33" spans="2:6" s="78" customFormat="1" ht="15.95" customHeight="1" x14ac:dyDescent="0.2">
      <c r="B33" s="94"/>
      <c r="C33" s="94"/>
      <c r="D33" s="94"/>
      <c r="E33" s="96"/>
      <c r="F33" s="96"/>
    </row>
    <row r="34" spans="2:6" s="78" customFormat="1" ht="15.95" customHeight="1" x14ac:dyDescent="0.2">
      <c r="B34" s="94"/>
      <c r="C34" s="94"/>
      <c r="D34" s="94"/>
      <c r="E34" s="96"/>
      <c r="F34" s="96"/>
    </row>
    <row r="35" spans="2:6" s="78" customFormat="1" ht="15.95" customHeight="1" x14ac:dyDescent="0.2">
      <c r="B35" s="94"/>
      <c r="C35" s="94"/>
      <c r="D35" s="94"/>
      <c r="E35" s="96"/>
      <c r="F35" s="96"/>
    </row>
    <row r="36" spans="2:6" x14ac:dyDescent="0.2">
      <c r="B36" s="109"/>
      <c r="C36" s="109"/>
      <c r="D36" s="109"/>
      <c r="E36" s="112"/>
      <c r="F36" s="112"/>
    </row>
  </sheetData>
  <mergeCells count="9">
    <mergeCell ref="B2:F2"/>
    <mergeCell ref="B4:B5"/>
    <mergeCell ref="C4:D5"/>
    <mergeCell ref="C27:D27"/>
    <mergeCell ref="C29:D29"/>
    <mergeCell ref="C6:D6"/>
    <mergeCell ref="C13:D13"/>
    <mergeCell ref="C20:D20"/>
    <mergeCell ref="C26:D26"/>
  </mergeCells>
  <phoneticPr fontId="0" type="noConversion"/>
  <printOptions horizontalCentered="1" verticalCentered="1"/>
  <pageMargins left="0" right="0" top="0" bottom="0" header="0.3" footer="0.21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6"/>
  <sheetViews>
    <sheetView workbookViewId="0">
      <selection sqref="A1:H28"/>
    </sheetView>
  </sheetViews>
  <sheetFormatPr defaultColWidth="17.7109375" defaultRowHeight="12.75" x14ac:dyDescent="0.2"/>
  <cols>
    <col min="1" max="1" width="2.85546875" customWidth="1"/>
    <col min="2" max="2" width="31.28515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10" ht="15" x14ac:dyDescent="0.2">
      <c r="B2" s="12"/>
    </row>
    <row r="3" spans="1:10" ht="6.75" customHeight="1" x14ac:dyDescent="0.2"/>
    <row r="4" spans="1:10" ht="25.5" customHeight="1" x14ac:dyDescent="0.25">
      <c r="A4" s="420" t="s">
        <v>304</v>
      </c>
      <c r="B4" s="420"/>
      <c r="C4" s="420"/>
      <c r="D4" s="420"/>
      <c r="E4" s="420"/>
      <c r="F4" s="420"/>
      <c r="G4" s="420"/>
      <c r="H4" s="420"/>
    </row>
    <row r="5" spans="1:10" ht="6.75" customHeight="1" x14ac:dyDescent="0.2"/>
    <row r="6" spans="1:10" ht="12.75" customHeight="1" x14ac:dyDescent="0.2">
      <c r="B6" s="22" t="s">
        <v>58</v>
      </c>
      <c r="G6" s="13"/>
    </row>
    <row r="7" spans="1:10" ht="6.75" customHeight="1" thickBot="1" x14ac:dyDescent="0.25"/>
    <row r="8" spans="1:10" s="14" customFormat="1" ht="24.95" customHeight="1" thickTop="1" x14ac:dyDescent="0.2">
      <c r="A8" s="421"/>
      <c r="B8" s="422"/>
      <c r="C8" s="27" t="s">
        <v>40</v>
      </c>
      <c r="D8" s="27" t="s">
        <v>41</v>
      </c>
      <c r="E8" s="28" t="s">
        <v>60</v>
      </c>
      <c r="F8" s="28" t="s">
        <v>59</v>
      </c>
      <c r="G8" s="27" t="s">
        <v>61</v>
      </c>
      <c r="H8" s="29" t="s">
        <v>54</v>
      </c>
    </row>
    <row r="9" spans="1:10" s="16" customFormat="1" ht="30" customHeight="1" thickBot="1" x14ac:dyDescent="0.25">
      <c r="A9" s="31" t="s">
        <v>4</v>
      </c>
      <c r="B9" s="30" t="s">
        <v>305</v>
      </c>
      <c r="C9" s="20">
        <v>100000</v>
      </c>
      <c r="D9" s="18">
        <v>0</v>
      </c>
      <c r="E9" s="18">
        <v>0</v>
      </c>
      <c r="F9" s="18">
        <v>0</v>
      </c>
      <c r="G9" s="18">
        <v>740465.44999999925</v>
      </c>
      <c r="H9" s="19">
        <v>840465.44999999925</v>
      </c>
      <c r="J9" s="294"/>
    </row>
    <row r="10" spans="1:10" s="16" customFormat="1" ht="20.100000000000001" customHeight="1" thickTop="1" x14ac:dyDescent="0.2">
      <c r="A10" s="15">
        <v>1</v>
      </c>
      <c r="B10" s="17" t="s">
        <v>57</v>
      </c>
      <c r="C10" s="18"/>
      <c r="D10" s="18"/>
      <c r="E10" s="18"/>
      <c r="F10" s="18"/>
      <c r="G10" s="18">
        <f>Rez.1!F28</f>
        <v>9689038.1485000215</v>
      </c>
      <c r="H10" s="19">
        <f t="shared" ref="H10:H14" si="0">SUM(C10:G10)</f>
        <v>9689038.1485000215</v>
      </c>
    </row>
    <row r="11" spans="1:10" s="16" customFormat="1" ht="20.100000000000001" customHeight="1" x14ac:dyDescent="0.2">
      <c r="A11" s="15">
        <v>2</v>
      </c>
      <c r="B11" s="17" t="s">
        <v>55</v>
      </c>
      <c r="C11" s="18"/>
      <c r="D11" s="18"/>
      <c r="E11" s="18"/>
      <c r="F11" s="18"/>
      <c r="G11" s="18"/>
      <c r="H11" s="19">
        <f t="shared" si="0"/>
        <v>0</v>
      </c>
    </row>
    <row r="12" spans="1:10" s="16" customFormat="1" ht="20.100000000000001" customHeight="1" x14ac:dyDescent="0.2">
      <c r="A12" s="15">
        <v>3</v>
      </c>
      <c r="B12" s="17" t="s">
        <v>62</v>
      </c>
      <c r="C12" s="18"/>
      <c r="D12" s="18"/>
      <c r="E12" s="18"/>
      <c r="F12" s="18"/>
      <c r="G12" s="18"/>
      <c r="H12" s="19">
        <f t="shared" si="0"/>
        <v>0</v>
      </c>
    </row>
    <row r="13" spans="1:10" s="16" customFormat="1" ht="20.100000000000001" customHeight="1" x14ac:dyDescent="0.2">
      <c r="A13" s="15">
        <v>4</v>
      </c>
      <c r="B13" s="17" t="s">
        <v>136</v>
      </c>
      <c r="C13" s="18"/>
      <c r="D13" s="18"/>
      <c r="E13" s="18"/>
      <c r="F13" s="18"/>
      <c r="G13" s="18"/>
      <c r="H13" s="19">
        <f t="shared" si="0"/>
        <v>0</v>
      </c>
    </row>
    <row r="14" spans="1:10" s="16" customFormat="1" ht="30" customHeight="1" thickBot="1" x14ac:dyDescent="0.25">
      <c r="A14" s="32" t="s">
        <v>36</v>
      </c>
      <c r="B14" s="33" t="s">
        <v>306</v>
      </c>
      <c r="C14" s="20">
        <f>SUM(C9:C13)</f>
        <v>100000</v>
      </c>
      <c r="D14" s="20">
        <f>SUM(D9:D13)</f>
        <v>0</v>
      </c>
      <c r="E14" s="20">
        <f>SUM(E9:E13)</f>
        <v>0</v>
      </c>
      <c r="F14" s="20">
        <f>SUM(F9:F13)</f>
        <v>0</v>
      </c>
      <c r="G14" s="20">
        <f>SUM(G9:G13)</f>
        <v>10429503.598500021</v>
      </c>
      <c r="H14" s="21">
        <f t="shared" si="0"/>
        <v>10529503.598500021</v>
      </c>
    </row>
    <row r="15" spans="1:10" ht="14.1" customHeight="1" thickTop="1" x14ac:dyDescent="0.2"/>
    <row r="16" spans="1:10" ht="14.1" customHeight="1" x14ac:dyDescent="0.2"/>
    <row r="17" ht="14.1" customHeight="1" x14ac:dyDescent="0.2"/>
    <row r="18" ht="14.1" customHeight="1" x14ac:dyDescent="0.2"/>
    <row r="19" ht="14.1" customHeight="1" x14ac:dyDescent="0.2"/>
    <row r="20" ht="14.1" customHeight="1" x14ac:dyDescent="0.2"/>
    <row r="21" ht="14.1" customHeight="1" x14ac:dyDescent="0.2"/>
    <row r="22" ht="14.1" customHeight="1" x14ac:dyDescent="0.2"/>
    <row r="23" ht="14.1" customHeight="1" x14ac:dyDescent="0.2"/>
    <row r="24" ht="14.1" customHeight="1" x14ac:dyDescent="0.2"/>
    <row r="25" ht="14.1" customHeight="1" x14ac:dyDescent="0.2"/>
    <row r="26" ht="14.1" customHeight="1" x14ac:dyDescent="0.2"/>
    <row r="27" ht="14.1" customHeight="1" x14ac:dyDescent="0.2"/>
    <row r="28" ht="14.1" customHeight="1" x14ac:dyDescent="0.2"/>
    <row r="29" ht="14.1" customHeight="1" x14ac:dyDescent="0.2"/>
    <row r="30" ht="14.1" customHeight="1" x14ac:dyDescent="0.2"/>
    <row r="31" ht="14.1" customHeight="1" x14ac:dyDescent="0.2"/>
    <row r="32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  <row r="42" ht="14.1" customHeight="1" x14ac:dyDescent="0.2"/>
    <row r="43" ht="14.1" customHeight="1" x14ac:dyDescent="0.2"/>
    <row r="44" ht="14.1" customHeight="1" x14ac:dyDescent="0.2"/>
    <row r="45" ht="14.1" customHeight="1" x14ac:dyDescent="0.2"/>
    <row r="46" ht="14.1" customHeight="1" x14ac:dyDescent="0.2"/>
    <row r="47" ht="14.1" customHeight="1" x14ac:dyDescent="0.2"/>
    <row r="48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</sheetData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Shen.Spjeg.faqa 1</vt:lpstr>
      <vt:lpstr>Shen.Spjeg.ne vazhdim</vt:lpstr>
      <vt:lpstr>Pasq.per AAM 2</vt:lpstr>
      <vt:lpstr>Kop.</vt:lpstr>
      <vt:lpstr>Aktivet</vt:lpstr>
      <vt:lpstr>Pasivet</vt:lpstr>
      <vt:lpstr>Rez.1</vt:lpstr>
      <vt:lpstr>Fluksi 1</vt:lpstr>
      <vt:lpstr>Kapitali 2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2016-07-25T07:37:18Z</cp:lastPrinted>
  <dcterms:created xsi:type="dcterms:W3CDTF">2002-02-16T18:16:52Z</dcterms:created>
  <dcterms:modified xsi:type="dcterms:W3CDTF">2016-07-25T07:42:34Z</dcterms:modified>
</cp:coreProperties>
</file>