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AKTIVI" sheetId="1" r:id="rId1"/>
    <sheet name="PASIVI" sheetId="2" r:id="rId2"/>
    <sheet name="PASH" sheetId="3" r:id="rId3"/>
    <sheet name="FLUKSI MONETAR" sheetId="4" r:id="rId4"/>
    <sheet name="KAPITALI" sheetId="5" r:id="rId5"/>
  </sheets>
  <calcPr calcId="124519"/>
</workbook>
</file>

<file path=xl/calcChain.xml><?xml version="1.0" encoding="utf-8"?>
<calcChain xmlns="http://schemas.openxmlformats.org/spreadsheetml/2006/main">
  <c r="F16" i="5"/>
  <c r="D10"/>
  <c r="D16" s="1"/>
  <c r="C10"/>
  <c r="C16" s="1"/>
  <c r="G3"/>
  <c r="H25" i="4"/>
  <c r="G25"/>
  <c r="H20"/>
  <c r="G20"/>
  <c r="E20"/>
  <c r="E27" s="1"/>
  <c r="E29" s="1"/>
  <c r="D20"/>
  <c r="D27" s="1"/>
  <c r="D29" s="1"/>
  <c r="H18"/>
  <c r="G18"/>
  <c r="H12"/>
  <c r="G12"/>
  <c r="E12"/>
  <c r="D12"/>
  <c r="H10"/>
  <c r="H27" s="1"/>
  <c r="H29" s="1"/>
  <c r="G10"/>
  <c r="G27" s="1"/>
  <c r="H4"/>
  <c r="G4"/>
  <c r="E4"/>
  <c r="D4"/>
  <c r="F22" i="3"/>
  <c r="E22"/>
  <c r="F21"/>
  <c r="E21"/>
  <c r="F20"/>
  <c r="E20"/>
  <c r="H18"/>
  <c r="H23" s="1"/>
  <c r="G18"/>
  <c r="G23" s="1"/>
  <c r="F18"/>
  <c r="F23" s="1"/>
  <c r="F25" s="1"/>
  <c r="F26" s="1"/>
  <c r="E18"/>
  <c r="E23" s="1"/>
  <c r="E25" s="1"/>
  <c r="E26" s="1"/>
  <c r="F14"/>
  <c r="E14"/>
  <c r="F13"/>
  <c r="E13"/>
  <c r="F12"/>
  <c r="E12"/>
  <c r="F11"/>
  <c r="E11"/>
  <c r="F9"/>
  <c r="E9"/>
  <c r="H8"/>
  <c r="H14" s="1"/>
  <c r="G8"/>
  <c r="G14" s="1"/>
  <c r="F8"/>
  <c r="E8"/>
  <c r="F7"/>
  <c r="E7"/>
  <c r="F6"/>
  <c r="E6"/>
  <c r="F5"/>
  <c r="E5"/>
  <c r="F4"/>
  <c r="E4"/>
  <c r="H3"/>
  <c r="H15" s="1"/>
  <c r="H24" s="1"/>
  <c r="H26" s="1"/>
  <c r="G3"/>
  <c r="G15" s="1"/>
  <c r="G24" s="1"/>
  <c r="G26" s="1"/>
  <c r="F3"/>
  <c r="F15" s="1"/>
  <c r="E3"/>
  <c r="E15" s="1"/>
  <c r="H47" i="2"/>
  <c r="G47"/>
  <c r="H35"/>
  <c r="G35"/>
  <c r="H27"/>
  <c r="G27"/>
  <c r="H24"/>
  <c r="H31" s="1"/>
  <c r="G24"/>
  <c r="G31" s="1"/>
  <c r="H16"/>
  <c r="G16"/>
  <c r="H10"/>
  <c r="G10"/>
  <c r="H9"/>
  <c r="G9"/>
  <c r="H5"/>
  <c r="H20" s="1"/>
  <c r="H3" s="1"/>
  <c r="G5"/>
  <c r="G20" s="1"/>
  <c r="G3" s="1"/>
  <c r="H45" i="1"/>
  <c r="H48" s="1"/>
  <c r="G45"/>
  <c r="G48" s="1"/>
  <c r="H39"/>
  <c r="G39"/>
  <c r="H34"/>
  <c r="G34"/>
  <c r="H33"/>
  <c r="G33"/>
  <c r="H28"/>
  <c r="G28"/>
  <c r="H21"/>
  <c r="G21"/>
  <c r="G25" s="1"/>
  <c r="G3" s="1"/>
  <c r="H15"/>
  <c r="G15"/>
  <c r="H14"/>
  <c r="G14"/>
  <c r="H9"/>
  <c r="G9"/>
  <c r="H8"/>
  <c r="H25" s="1"/>
  <c r="H3" s="1"/>
  <c r="G8"/>
  <c r="H5"/>
  <c r="G5"/>
  <c r="G16" i="5" l="1"/>
  <c r="G10"/>
  <c r="H30" i="4"/>
  <c r="G28"/>
  <c r="G29" s="1"/>
  <c r="G30" s="1"/>
  <c r="H33" i="2"/>
  <c r="H22"/>
  <c r="H48"/>
  <c r="G33"/>
  <c r="G22"/>
  <c r="G48"/>
  <c r="H50" i="1"/>
  <c r="H27"/>
  <c r="G50"/>
  <c r="G27"/>
</calcChain>
</file>

<file path=xl/sharedStrings.xml><?xml version="1.0" encoding="utf-8"?>
<sst xmlns="http://schemas.openxmlformats.org/spreadsheetml/2006/main" count="421" uniqueCount="338">
  <si>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</si>
  <si>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</si>
  <si>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</si>
  <si>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</si>
  <si>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</si>
  <si>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</si>
  <si>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</si>
  <si>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Dhjetor  2011</t>
  </si>
  <si>
    <t>31 Dhjetor 2010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</si>
  <si>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</si>
  <si>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</si>
  <si>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</si>
  <si>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</si>
  <si>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</si>
  <si>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</si>
  <si>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</si>
  <si>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</si>
  <si>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</si>
  <si>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</si>
  <si>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</si>
  <si>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</si>
  <si>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</si>
  <si>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</si>
  <si>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</si>
  <si>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</si>
  <si>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</si>
  <si>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</si>
  <si>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</si>
  <si>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</si>
  <si>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</si>
  <si>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</si>
  <si>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</si>
  <si>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</si>
  <si>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</si>
  <si>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</si>
  <si>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</si>
  <si>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</si>
  <si>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</si>
  <si>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</si>
  <si>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</si>
  <si>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</si>
  <si>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</si>
  <si>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</si>
  <si>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</si>
  <si>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</si>
  <si>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</si>
  <si>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</si>
  <si>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</si>
  <si>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</si>
  <si>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</si>
  <si>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</si>
  <si>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</si>
  <si>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</si>
  <si>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</si>
  <si>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 xml:space="preserve"> Lendet e para</t>
  </si>
  <si>
    <t xml:space="preserve">Raw materials </t>
  </si>
  <si>
    <t>B/b</t>
  </si>
  <si>
    <t xml:space="preserve"> Prodhimi ne proces</t>
  </si>
  <si>
    <t>Work in progress</t>
  </si>
  <si>
    <t>B/c</t>
  </si>
  <si>
    <t>Materiale Promocioni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</si>
  <si>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</si>
  <si>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</si>
  <si>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</si>
  <si>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</si>
  <si>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</si>
  <si>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</si>
  <si>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</si>
  <si>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</si>
  <si>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</si>
  <si>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</si>
  <si>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</si>
  <si>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</si>
  <si>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</si>
  <si>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</si>
  <si>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</si>
  <si>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</si>
  <si>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</si>
  <si>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</si>
  <si>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</si>
  <si>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</si>
  <si>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</si>
  <si>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</si>
  <si>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</si>
  <si>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</si>
  <si>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</si>
  <si>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</si>
  <si>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</si>
  <si>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</si>
  <si>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</si>
  <si>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</si>
  <si>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</si>
  <si>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</si>
  <si>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</si>
  <si>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</si>
  <si>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</si>
  <si>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</si>
  <si>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</si>
  <si>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</si>
  <si>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</si>
  <si>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</si>
  <si>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</si>
  <si>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</si>
  <si>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</si>
  <si>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</si>
  <si>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</si>
  <si>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</si>
  <si>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</si>
  <si>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</si>
  <si>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</si>
  <si>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</si>
  <si>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</si>
  <si>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</si>
  <si>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</si>
  <si>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</si>
  <si>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</si>
  <si>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</si>
  <si>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</si>
  <si>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</si>
  <si>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</si>
  <si>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</si>
  <si>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</si>
  <si>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</si>
  <si>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</si>
  <si>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</si>
  <si>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</si>
  <si>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</si>
  <si>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</si>
  <si>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</si>
  <si>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</si>
  <si>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</si>
  <si>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</si>
  <si>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</si>
  <si>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</si>
  <si>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</si>
  <si>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</si>
  <si>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</si>
  <si>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</si>
  <si>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</si>
  <si>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</si>
  <si>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</si>
  <si>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</si>
  <si>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</si>
  <si>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</si>
  <si>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</si>
  <si>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</si>
  <si>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</si>
  <si>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</si>
  <si>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</si>
  <si>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</si>
  <si>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</si>
  <si>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</si>
  <si>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</si>
  <si>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</si>
  <si>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</si>
  <si>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</si>
  <si>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</si>
  <si>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</si>
  <si>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</si>
  <si>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</si>
  <si>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</si>
  <si>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</si>
  <si>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</si>
  <si>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</si>
  <si>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</si>
  <si>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</si>
  <si>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</si>
  <si>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</si>
  <si>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</si>
  <si>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</si>
  <si>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</si>
  <si>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</si>
  <si>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</si>
  <si>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</si>
  <si>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</si>
  <si>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</si>
  <si>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</si>
  <si>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</si>
  <si>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</si>
  <si>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</si>
  <si>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</si>
  <si>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</si>
  <si>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</si>
  <si>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</si>
  <si>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</si>
  <si>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</si>
  <si>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</si>
  <si>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</si>
  <si>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</si>
  <si>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</si>
  <si>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</si>
  <si>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</si>
  <si>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</si>
  <si>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</si>
  <si>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</si>
  <si>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</si>
  <si>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</si>
  <si>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</si>
  <si>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</si>
  <si>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</si>
  <si>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</si>
  <si>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</si>
  <si>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</si>
  <si>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</si>
  <si>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</si>
  <si>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</si>
  <si>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</si>
  <si>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</si>
  <si>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</si>
  <si>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</si>
  <si>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</si>
  <si>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</si>
  <si>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</si>
  <si>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</si>
  <si>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</si>
  <si>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</si>
  <si>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</si>
  <si>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</si>
  <si>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</si>
  <si>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</si>
  <si>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</si>
  <si>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</si>
  <si>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</si>
  <si>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</si>
  <si>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</si>
  <si>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</si>
  <si>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</si>
  <si>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</si>
  <si>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</si>
  <si>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</si>
  <si>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</si>
  <si>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</si>
  <si>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</si>
  <si>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</si>
  <si>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L/1</t>
  </si>
  <si>
    <t>Te Ardhurat</t>
  </si>
  <si>
    <t>L/2</t>
  </si>
  <si>
    <t>Shitjet neto</t>
  </si>
  <si>
    <t>L/3</t>
  </si>
  <si>
    <t xml:space="preserve">Të ardhura të tjera 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</si>
  <si>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</si>
  <si>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</si>
  <si>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</si>
  <si>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</si>
  <si>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</si>
  <si>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</si>
  <si>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</si>
  <si>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</si>
  <si>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</si>
  <si>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</si>
  <si>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</si>
  <si>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</si>
  <si>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</si>
  <si>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L/a</t>
  </si>
  <si>
    <t>-shpenzimet per sigurimet shoqërore dhe shëndetsore</t>
  </si>
  <si>
    <t>shpenzimet per honorare</t>
  </si>
  <si>
    <t xml:space="preserve"> NGA KJO :EXPORT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</si>
  <si>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</si>
  <si>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</si>
  <si>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</si>
  <si>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</si>
  <si>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</si>
  <si>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</si>
  <si>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</si>
  <si>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</si>
  <si>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</si>
  <si>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</si>
  <si>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</si>
  <si>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</si>
  <si>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</si>
  <si>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</si>
  <si>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</si>
  <si>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</si>
  <si>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</si>
  <si>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</si>
  <si>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</si>
  <si>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</si>
  <si>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</si>
  <si>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</si>
  <si>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</si>
  <si>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</si>
  <si>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</si>
  <si>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</si>
  <si>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</si>
  <si>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</si>
  <si>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</si>
  <si>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</si>
  <si>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</si>
  <si>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</si>
  <si>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</si>
  <si>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</si>
  <si>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</si>
  <si>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</si>
  <si>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</si>
  <si>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</si>
  <si>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</si>
  <si>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</si>
  <si>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</si>
  <si>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</si>
  <si>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</si>
  <si>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</si>
  <si>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</si>
  <si>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</si>
  <si>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</si>
  <si>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</si>
  <si>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</si>
  <si>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</si>
  <si>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</si>
  <si>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</si>
  <si>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</si>
  <si>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</si>
  <si>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</si>
  <si>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</si>
  <si>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</si>
  <si>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</si>
  <si>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</si>
  <si>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afatgjata(Ortaku)</t>
  </si>
  <si>
    <t>Pagesat e detyrimeve të qirasë financiare(Kredi)</t>
  </si>
  <si>
    <t>Dividendë të paguar  Ortaku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</si>
  <si>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</si>
  <si>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</si>
  <si>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</si>
  <si>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</si>
  <si>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</si>
  <si>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</si>
  <si>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</si>
  <si>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</si>
  <si>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</si>
  <si>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2009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</si>
  <si>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</si>
  <si>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</si>
  <si>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</si>
  <si>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</si>
  <si>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</si>
  <si>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</si>
  <si>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2010</t>
  </si>
  <si>
    <t>Aksione të thesarit të riblera</t>
  </si>
  <si>
    <t>Pozicioni më 31 Dhjetor  2011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</si>
</sst>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-* #,##0_L_e_k_-;\-* #,##0_L_e_k_-;_-* &quot;-&quot;??_L_e_k_-;_-@_-"/>
    <numFmt numFmtId="167" formatCode="_(* #,##0_);_(* \(#,##0\);_(* &quot;-&quot;??_);_(@_)"/>
    <numFmt numFmtId="168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3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2" fillId="2" borderId="4" xfId="1" applyNumberFormat="1" applyFont="1" applyFill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4" fillId="0" borderId="12" xfId="0" applyFont="1" applyBorder="1"/>
    <xf numFmtId="0" fontId="5" fillId="0" borderId="12" xfId="0" applyFont="1" applyBorder="1"/>
    <xf numFmtId="166" fontId="2" fillId="0" borderId="12" xfId="1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0" fontId="4" fillId="0" borderId="15" xfId="0" applyFont="1" applyBorder="1"/>
    <xf numFmtId="166" fontId="6" fillId="0" borderId="15" xfId="1" applyNumberFormat="1" applyFont="1" applyBorder="1"/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/>
    <xf numFmtId="167" fontId="6" fillId="0" borderId="15" xfId="3" applyNumberFormat="1" applyFont="1" applyBorder="1"/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6" xfId="0" applyFont="1" applyBorder="1"/>
    <xf numFmtId="167" fontId="6" fillId="0" borderId="16" xfId="3" applyNumberFormat="1" applyFont="1" applyBorder="1"/>
    <xf numFmtId="166" fontId="6" fillId="0" borderId="16" xfId="1" applyNumberFormat="1" applyFont="1" applyBorder="1"/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8" fillId="0" borderId="24" xfId="0" applyFont="1" applyBorder="1"/>
    <xf numFmtId="166" fontId="8" fillId="0" borderId="23" xfId="1" applyNumberFormat="1" applyFont="1" applyBorder="1"/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/>
    <xf numFmtId="167" fontId="6" fillId="0" borderId="17" xfId="3" applyNumberFormat="1" applyFont="1" applyBorder="1"/>
    <xf numFmtId="0" fontId="9" fillId="0" borderId="23" xfId="0" applyFont="1" applyBorder="1" applyAlignment="1">
      <alignment horizontal="right"/>
    </xf>
    <xf numFmtId="0" fontId="8" fillId="0" borderId="23" xfId="0" applyFont="1" applyBorder="1"/>
    <xf numFmtId="166" fontId="4" fillId="0" borderId="23" xfId="1" applyNumberFormat="1" applyFont="1" applyBorder="1"/>
    <xf numFmtId="0" fontId="5" fillId="0" borderId="25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12" xfId="0" applyFont="1" applyBorder="1"/>
    <xf numFmtId="166" fontId="6" fillId="0" borderId="12" xfId="1" applyNumberFormat="1" applyFont="1" applyBorder="1"/>
    <xf numFmtId="0" fontId="10" fillId="0" borderId="15" xfId="0" applyFont="1" applyBorder="1" applyAlignment="1">
      <alignment wrapText="1"/>
    </xf>
    <xf numFmtId="0" fontId="2" fillId="0" borderId="16" xfId="0" applyFont="1" applyBorder="1"/>
    <xf numFmtId="0" fontId="10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3" xfId="0" applyFont="1" applyBorder="1"/>
    <xf numFmtId="0" fontId="9" fillId="0" borderId="23" xfId="0" applyFont="1" applyBorder="1"/>
    <xf numFmtId="0" fontId="2" fillId="0" borderId="26" xfId="0" applyFont="1" applyBorder="1"/>
    <xf numFmtId="0" fontId="2" fillId="0" borderId="24" xfId="0" applyFont="1" applyBorder="1"/>
    <xf numFmtId="0" fontId="4" fillId="0" borderId="24" xfId="0" applyFont="1" applyBorder="1"/>
    <xf numFmtId="0" fontId="9" fillId="0" borderId="24" xfId="0" applyFont="1" applyBorder="1"/>
    <xf numFmtId="166" fontId="4" fillId="0" borderId="24" xfId="1" applyNumberFormat="1" applyFont="1" applyBorder="1"/>
    <xf numFmtId="166" fontId="4" fillId="0" borderId="22" xfId="1" applyNumberFormat="1" applyFon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167" fontId="2" fillId="2" borderId="23" xfId="3" applyNumberFormat="1" applyFont="1" applyFill="1" applyBorder="1"/>
    <xf numFmtId="167" fontId="3" fillId="2" borderId="23" xfId="3" applyNumberFormat="1" applyFont="1" applyFill="1" applyBorder="1"/>
    <xf numFmtId="166" fontId="2" fillId="2" borderId="23" xfId="1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166" fontId="6" fillId="0" borderId="12" xfId="3" applyNumberFormat="1" applyFont="1" applyBorder="1"/>
    <xf numFmtId="0" fontId="10" fillId="0" borderId="15" xfId="0" applyFont="1" applyBorder="1"/>
    <xf numFmtId="166" fontId="6" fillId="0" borderId="15" xfId="3" applyNumberFormat="1" applyFont="1" applyBorder="1"/>
    <xf numFmtId="166" fontId="8" fillId="0" borderId="16" xfId="3" applyNumberFormat="1" applyFont="1" applyBorder="1"/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166" fontId="4" fillId="0" borderId="23" xfId="3" applyNumberFormat="1" applyFont="1" applyBorder="1"/>
    <xf numFmtId="0" fontId="2" fillId="0" borderId="11" xfId="0" applyFont="1" applyBorder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9" fillId="0" borderId="15" xfId="0" applyFont="1" applyBorder="1"/>
    <xf numFmtId="166" fontId="4" fillId="0" borderId="15" xfId="1" applyNumberFormat="1" applyFont="1" applyBorder="1"/>
    <xf numFmtId="166" fontId="4" fillId="0" borderId="15" xfId="3" applyNumberFormat="1" applyFont="1" applyBorder="1"/>
    <xf numFmtId="166" fontId="6" fillId="0" borderId="15" xfId="1" applyNumberFormat="1" applyFont="1" applyFill="1" applyBorder="1"/>
    <xf numFmtId="0" fontId="4" fillId="0" borderId="16" xfId="0" applyFont="1" applyBorder="1"/>
    <xf numFmtId="0" fontId="9" fillId="0" borderId="16" xfId="0" applyFont="1" applyBorder="1"/>
    <xf numFmtId="166" fontId="6" fillId="0" borderId="16" xfId="3" applyNumberFormat="1" applyFont="1" applyBorder="1"/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9" fillId="0" borderId="12" xfId="0" applyFont="1" applyBorder="1"/>
    <xf numFmtId="166" fontId="4" fillId="0" borderId="12" xfId="1" applyNumberFormat="1" applyFont="1" applyBorder="1"/>
    <xf numFmtId="166" fontId="4" fillId="0" borderId="12" xfId="3" applyNumberFormat="1" applyFont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1" xfId="0" applyFont="1" applyFill="1" applyBorder="1"/>
    <xf numFmtId="0" fontId="2" fillId="0" borderId="22" xfId="0" applyFont="1" applyFill="1" applyBorder="1"/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/>
    <xf numFmtId="0" fontId="9" fillId="0" borderId="23" xfId="0" applyFont="1" applyFill="1" applyBorder="1"/>
    <xf numFmtId="166" fontId="4" fillId="0" borderId="23" xfId="1" applyNumberFormat="1" applyFont="1" applyFill="1" applyBorder="1"/>
    <xf numFmtId="166" fontId="4" fillId="0" borderId="23" xfId="3" applyNumberFormat="1" applyFont="1" applyFill="1" applyBorder="1"/>
    <xf numFmtId="0" fontId="6" fillId="0" borderId="13" xfId="0" applyFont="1" applyBorder="1"/>
    <xf numFmtId="0" fontId="6" fillId="0" borderId="14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/>
    <xf numFmtId="0" fontId="3" fillId="2" borderId="29" xfId="0" applyFont="1" applyFill="1" applyBorder="1"/>
    <xf numFmtId="166" fontId="2" fillId="2" borderId="29" xfId="1" applyNumberFormat="1" applyFont="1" applyFill="1" applyBorder="1"/>
    <xf numFmtId="166" fontId="2" fillId="2" borderId="29" xfId="3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7" fontId="2" fillId="2" borderId="4" xfId="1" applyNumberFormat="1" applyFont="1" applyFill="1" applyBorder="1"/>
    <xf numFmtId="0" fontId="2" fillId="0" borderId="30" xfId="0" applyFont="1" applyBorder="1"/>
    <xf numFmtId="0" fontId="10" fillId="0" borderId="12" xfId="0" applyFont="1" applyBorder="1"/>
    <xf numFmtId="167" fontId="4" fillId="0" borderId="12" xfId="1" applyNumberFormat="1" applyFont="1" applyFill="1" applyBorder="1"/>
    <xf numFmtId="167" fontId="4" fillId="0" borderId="31" xfId="1" applyNumberFormat="1" applyFont="1" applyFill="1" applyBorder="1"/>
    <xf numFmtId="0" fontId="3" fillId="0" borderId="15" xfId="0" applyFont="1" applyBorder="1"/>
    <xf numFmtId="167" fontId="2" fillId="0" borderId="15" xfId="1" applyNumberFormat="1" applyFont="1" applyFill="1" applyBorder="1"/>
    <xf numFmtId="0" fontId="6" fillId="0" borderId="15" xfId="0" applyFont="1" applyBorder="1" applyAlignment="1">
      <alignment horizontal="right"/>
    </xf>
    <xf numFmtId="167" fontId="6" fillId="0" borderId="15" xfId="1" applyNumberFormat="1" applyFont="1" applyFill="1" applyBorder="1"/>
    <xf numFmtId="0" fontId="6" fillId="0" borderId="16" xfId="0" applyFont="1" applyBorder="1" applyAlignment="1">
      <alignment horizontal="right"/>
    </xf>
    <xf numFmtId="0" fontId="10" fillId="0" borderId="16" xfId="0" applyFont="1" applyBorder="1" applyAlignment="1">
      <alignment wrapText="1"/>
    </xf>
    <xf numFmtId="167" fontId="6" fillId="0" borderId="16" xfId="1" applyNumberFormat="1" applyFont="1" applyFill="1" applyBorder="1"/>
    <xf numFmtId="0" fontId="6" fillId="0" borderId="23" xfId="0" applyFont="1" applyBorder="1" applyAlignment="1">
      <alignment horizontal="right"/>
    </xf>
    <xf numFmtId="167" fontId="4" fillId="0" borderId="23" xfId="1" applyNumberFormat="1" applyFont="1" applyFill="1" applyBorder="1"/>
    <xf numFmtId="0" fontId="2" fillId="0" borderId="12" xfId="0" applyFont="1" applyBorder="1" applyAlignment="1">
      <alignment horizontal="right"/>
    </xf>
    <xf numFmtId="167" fontId="2" fillId="0" borderId="12" xfId="1" applyNumberFormat="1" applyFont="1" applyFill="1" applyBorder="1"/>
    <xf numFmtId="167" fontId="6" fillId="0" borderId="12" xfId="1" applyNumberFormat="1" applyFont="1" applyFill="1" applyBorder="1"/>
    <xf numFmtId="167" fontId="6" fillId="0" borderId="31" xfId="1" applyNumberFormat="1" applyFont="1" applyFill="1" applyBorder="1"/>
    <xf numFmtId="0" fontId="2" fillId="0" borderId="15" xfId="0" applyFont="1" applyBorder="1" applyAlignment="1">
      <alignment horizontal="right"/>
    </xf>
    <xf numFmtId="167" fontId="6" fillId="0" borderId="32" xfId="1" applyNumberFormat="1" applyFont="1" applyFill="1" applyBorder="1"/>
    <xf numFmtId="167" fontId="6" fillId="0" borderId="33" xfId="1" applyNumberFormat="1" applyFont="1" applyFill="1" applyBorder="1"/>
    <xf numFmtId="0" fontId="2" fillId="0" borderId="23" xfId="0" applyFont="1" applyBorder="1" applyAlignment="1">
      <alignment horizontal="center"/>
    </xf>
    <xf numFmtId="0" fontId="11" fillId="0" borderId="24" xfId="0" applyFont="1" applyBorder="1"/>
    <xf numFmtId="0" fontId="3" fillId="0" borderId="24" xfId="0" applyFont="1" applyBorder="1"/>
    <xf numFmtId="167" fontId="2" fillId="0" borderId="23" xfId="1" applyNumberFormat="1" applyFont="1" applyFill="1" applyBorder="1"/>
    <xf numFmtId="0" fontId="2" fillId="0" borderId="17" xfId="0" applyFont="1" applyBorder="1"/>
    <xf numFmtId="0" fontId="4" fillId="0" borderId="17" xfId="0" applyFont="1" applyBorder="1"/>
    <xf numFmtId="0" fontId="6" fillId="0" borderId="17" xfId="0" applyFont="1" applyBorder="1"/>
    <xf numFmtId="0" fontId="10" fillId="0" borderId="17" xfId="0" applyFont="1" applyBorder="1"/>
    <xf numFmtId="167" fontId="4" fillId="0" borderId="17" xfId="1" applyNumberFormat="1" applyFont="1" applyFill="1" applyBorder="1"/>
    <xf numFmtId="167" fontId="4" fillId="0" borderId="34" xfId="1" applyNumberFormat="1" applyFont="1" applyFill="1" applyBorder="1"/>
    <xf numFmtId="0" fontId="2" fillId="2" borderId="23" xfId="0" applyFont="1" applyFill="1" applyBorder="1" applyAlignment="1">
      <alignment horizontal="center"/>
    </xf>
    <xf numFmtId="0" fontId="6" fillId="2" borderId="23" xfId="0" applyFont="1" applyFill="1" applyBorder="1"/>
    <xf numFmtId="0" fontId="10" fillId="2" borderId="23" xfId="0" applyFont="1" applyFill="1" applyBorder="1"/>
    <xf numFmtId="167" fontId="2" fillId="2" borderId="23" xfId="1" applyNumberFormat="1" applyFont="1" applyFill="1" applyBorder="1"/>
    <xf numFmtId="0" fontId="2" fillId="0" borderId="15" xfId="0" applyFont="1" applyFill="1" applyBorder="1"/>
    <xf numFmtId="0" fontId="6" fillId="0" borderId="15" xfId="0" applyFont="1" applyFill="1" applyBorder="1" applyAlignment="1">
      <alignment horizontal="right"/>
    </xf>
    <xf numFmtId="0" fontId="6" fillId="0" borderId="15" xfId="0" applyFont="1" applyFill="1" applyBorder="1"/>
    <xf numFmtId="0" fontId="6" fillId="0" borderId="16" xfId="0" applyFont="1" applyFill="1" applyBorder="1" applyAlignment="1">
      <alignment horizontal="right"/>
    </xf>
    <xf numFmtId="0" fontId="6" fillId="0" borderId="16" xfId="0" applyFont="1" applyFill="1" applyBorder="1"/>
    <xf numFmtId="0" fontId="6" fillId="0" borderId="23" xfId="0" applyFont="1" applyFill="1" applyBorder="1"/>
    <xf numFmtId="167" fontId="8" fillId="0" borderId="23" xfId="1" applyNumberFormat="1" applyFont="1" applyFill="1" applyBorder="1"/>
    <xf numFmtId="0" fontId="2" fillId="0" borderId="12" xfId="0" applyFont="1" applyFill="1" applyBorder="1"/>
    <xf numFmtId="0" fontId="2" fillId="0" borderId="16" xfId="0" applyFont="1" applyFill="1" applyBorder="1"/>
    <xf numFmtId="0" fontId="2" fillId="0" borderId="23" xfId="0" applyFont="1" applyFill="1" applyBorder="1" applyAlignment="1">
      <alignment horizontal="right"/>
    </xf>
    <xf numFmtId="0" fontId="6" fillId="0" borderId="17" xfId="0" applyFont="1" applyFill="1" applyBorder="1"/>
    <xf numFmtId="0" fontId="10" fillId="0" borderId="17" xfId="0" applyFont="1" applyFill="1" applyBorder="1"/>
    <xf numFmtId="167" fontId="6" fillId="0" borderId="17" xfId="1" applyNumberFormat="1" applyFont="1" applyFill="1" applyBorder="1"/>
    <xf numFmtId="167" fontId="6" fillId="0" borderId="34" xfId="1" applyNumberFormat="1" applyFont="1" applyFill="1" applyBorder="1"/>
    <xf numFmtId="0" fontId="2" fillId="0" borderId="23" xfId="0" applyFont="1" applyFill="1" applyBorder="1"/>
    <xf numFmtId="0" fontId="6" fillId="0" borderId="12" xfId="0" applyFont="1" applyFill="1" applyBorder="1"/>
    <xf numFmtId="0" fontId="10" fillId="0" borderId="12" xfId="0" applyFont="1" applyFill="1" applyBorder="1"/>
    <xf numFmtId="0" fontId="10" fillId="0" borderId="15" xfId="0" applyFont="1" applyFill="1" applyBorder="1"/>
    <xf numFmtId="168" fontId="6" fillId="0" borderId="15" xfId="1" applyNumberFormat="1" applyFont="1" applyFill="1" applyBorder="1"/>
    <xf numFmtId="0" fontId="3" fillId="0" borderId="15" xfId="0" applyFont="1" applyFill="1" applyBorder="1"/>
    <xf numFmtId="0" fontId="10" fillId="0" borderId="15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168" fontId="6" fillId="0" borderId="16" xfId="1" applyNumberFormat="1" applyFont="1" applyFill="1" applyBorder="1"/>
    <xf numFmtId="0" fontId="2" fillId="0" borderId="23" xfId="0" applyFont="1" applyFill="1" applyBorder="1" applyAlignment="1">
      <alignment horizontal="center"/>
    </xf>
    <xf numFmtId="0" fontId="10" fillId="0" borderId="23" xfId="0" applyFont="1" applyFill="1" applyBorder="1"/>
    <xf numFmtId="167" fontId="2" fillId="0" borderId="35" xfId="1" applyNumberFormat="1" applyFont="1" applyFill="1" applyBorder="1"/>
    <xf numFmtId="0" fontId="6" fillId="2" borderId="29" xfId="0" applyFont="1" applyFill="1" applyBorder="1"/>
    <xf numFmtId="167" fontId="2" fillId="2" borderId="29" xfId="1" applyNumberFormat="1" applyFont="1" applyFill="1" applyBorder="1"/>
    <xf numFmtId="167" fontId="2" fillId="2" borderId="36" xfId="1" applyNumberFormat="1" applyFont="1" applyFill="1" applyBorder="1"/>
    <xf numFmtId="0" fontId="2" fillId="0" borderId="2" xfId="4" applyFont="1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4" xfId="2" applyFont="1" applyBorder="1" applyAlignment="1">
      <alignment horizontal="center"/>
    </xf>
    <xf numFmtId="167" fontId="2" fillId="2" borderId="23" xfId="5" applyNumberFormat="1" applyFont="1" applyFill="1" applyBorder="1"/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/>
    <xf numFmtId="168" fontId="2" fillId="2" borderId="23" xfId="1" applyNumberFormat="1" applyFont="1" applyFill="1" applyBorder="1"/>
    <xf numFmtId="43" fontId="2" fillId="2" borderId="23" xfId="1" applyNumberFormat="1" applyFont="1" applyFill="1" applyBorder="1"/>
    <xf numFmtId="167" fontId="2" fillId="0" borderId="42" xfId="5" applyNumberFormat="1" applyFont="1" applyFill="1" applyBorder="1"/>
    <xf numFmtId="167" fontId="2" fillId="0" borderId="43" xfId="5" applyNumberFormat="1" applyFont="1" applyFill="1" applyBorder="1"/>
    <xf numFmtId="0" fontId="12" fillId="0" borderId="43" xfId="0" applyFont="1" applyBorder="1" applyAlignment="1">
      <alignment vertical="top"/>
    </xf>
    <xf numFmtId="0" fontId="2" fillId="0" borderId="43" xfId="4" applyFont="1" applyFill="1" applyBorder="1"/>
    <xf numFmtId="168" fontId="2" fillId="0" borderId="43" xfId="1" applyNumberFormat="1" applyFont="1" applyFill="1" applyBorder="1"/>
    <xf numFmtId="43" fontId="6" fillId="0" borderId="43" xfId="1" applyNumberFormat="1" applyFont="1" applyFill="1" applyBorder="1"/>
    <xf numFmtId="167" fontId="2" fillId="0" borderId="44" xfId="5" applyNumberFormat="1" applyFont="1" applyBorder="1"/>
    <xf numFmtId="167" fontId="2" fillId="0" borderId="45" xfId="5" applyNumberFormat="1" applyFont="1" applyBorder="1"/>
    <xf numFmtId="0" fontId="12" fillId="0" borderId="45" xfId="0" applyFont="1" applyBorder="1" applyAlignment="1">
      <alignment vertical="top"/>
    </xf>
    <xf numFmtId="0" fontId="6" fillId="0" borderId="45" xfId="4" applyFont="1" applyFill="1" applyBorder="1" applyAlignment="1">
      <alignment horizontal="left"/>
    </xf>
    <xf numFmtId="168" fontId="2" fillId="0" borderId="45" xfId="1" applyNumberFormat="1" applyFont="1" applyFill="1" applyBorder="1"/>
    <xf numFmtId="43" fontId="6" fillId="0" borderId="45" xfId="1" applyNumberFormat="1" applyFont="1" applyFill="1" applyBorder="1"/>
    <xf numFmtId="167" fontId="2" fillId="0" borderId="44" xfId="5" applyNumberFormat="1" applyFont="1" applyFill="1" applyBorder="1"/>
    <xf numFmtId="167" fontId="2" fillId="0" borderId="45" xfId="5" applyNumberFormat="1" applyFont="1" applyFill="1" applyBorder="1"/>
    <xf numFmtId="0" fontId="12" fillId="0" borderId="45" xfId="0" applyFont="1" applyBorder="1" applyAlignment="1">
      <alignment vertical="top" wrapText="1"/>
    </xf>
    <xf numFmtId="0" fontId="6" fillId="0" borderId="45" xfId="4" applyFont="1" applyFill="1" applyBorder="1"/>
    <xf numFmtId="167" fontId="2" fillId="0" borderId="44" xfId="5" applyNumberFormat="1" applyFont="1" applyFill="1" applyBorder="1" applyAlignment="1">
      <alignment horizontal="right"/>
    </xf>
    <xf numFmtId="0" fontId="2" fillId="0" borderId="45" xfId="4" applyFont="1" applyFill="1" applyBorder="1" applyAlignment="1">
      <alignment horizontal="right"/>
    </xf>
    <xf numFmtId="167" fontId="4" fillId="0" borderId="44" xfId="5" applyNumberFormat="1" applyFont="1" applyFill="1" applyBorder="1" applyAlignment="1">
      <alignment horizontal="right"/>
    </xf>
    <xf numFmtId="167" fontId="2" fillId="0" borderId="45" xfId="5" applyNumberFormat="1" applyFont="1" applyFill="1" applyBorder="1" applyAlignment="1">
      <alignment horizontal="right"/>
    </xf>
    <xf numFmtId="168" fontId="6" fillId="0" borderId="45" xfId="1" applyNumberFormat="1" applyFont="1" applyFill="1" applyBorder="1"/>
    <xf numFmtId="0" fontId="4" fillId="0" borderId="45" xfId="4" applyFont="1" applyFill="1" applyBorder="1"/>
    <xf numFmtId="167" fontId="2" fillId="0" borderId="46" xfId="5" applyNumberFormat="1" applyFont="1" applyFill="1" applyBorder="1" applyAlignment="1">
      <alignment horizontal="right"/>
    </xf>
    <xf numFmtId="167" fontId="2" fillId="0" borderId="47" xfId="5" applyNumberFormat="1" applyFont="1" applyFill="1" applyBorder="1" applyAlignment="1">
      <alignment horizontal="right"/>
    </xf>
    <xf numFmtId="0" fontId="12" fillId="0" borderId="47" xfId="0" applyFont="1" applyBorder="1" applyAlignment="1">
      <alignment vertical="top"/>
    </xf>
    <xf numFmtId="0" fontId="6" fillId="0" borderId="47" xfId="4" applyFont="1" applyFill="1" applyBorder="1"/>
    <xf numFmtId="168" fontId="6" fillId="0" borderId="47" xfId="1" applyNumberFormat="1" applyFont="1" applyFill="1" applyBorder="1"/>
    <xf numFmtId="43" fontId="6" fillId="0" borderId="47" xfId="1" applyNumberFormat="1" applyFont="1" applyFill="1" applyBorder="1"/>
    <xf numFmtId="167" fontId="2" fillId="0" borderId="23" xfId="5" applyNumberFormat="1" applyFont="1" applyBorder="1"/>
    <xf numFmtId="0" fontId="13" fillId="0" borderId="23" xfId="0" applyFont="1" applyBorder="1" applyAlignment="1">
      <alignment vertical="top"/>
    </xf>
    <xf numFmtId="0" fontId="6" fillId="0" borderId="23" xfId="4" applyFont="1" applyFill="1" applyBorder="1"/>
    <xf numFmtId="168" fontId="2" fillId="0" borderId="23" xfId="1" applyNumberFormat="1" applyFont="1" applyFill="1" applyBorder="1"/>
    <xf numFmtId="43" fontId="2" fillId="0" borderId="23" xfId="1" applyNumberFormat="1" applyFont="1" applyFill="1" applyBorder="1"/>
    <xf numFmtId="167" fontId="2" fillId="3" borderId="43" xfId="5" applyNumberFormat="1" applyFont="1" applyFill="1" applyBorder="1"/>
    <xf numFmtId="0" fontId="13" fillId="0" borderId="43" xfId="0" applyFont="1" applyBorder="1" applyAlignment="1">
      <alignment vertical="top" wrapText="1"/>
    </xf>
    <xf numFmtId="0" fontId="6" fillId="3" borderId="43" xfId="4" applyFont="1" applyFill="1" applyBorder="1"/>
    <xf numFmtId="168" fontId="2" fillId="3" borderId="43" xfId="1" applyNumberFormat="1" applyFont="1" applyFill="1" applyBorder="1"/>
    <xf numFmtId="43" fontId="2" fillId="0" borderId="43" xfId="1" applyNumberFormat="1" applyFont="1" applyFill="1" applyBorder="1"/>
    <xf numFmtId="43" fontId="4" fillId="0" borderId="45" xfId="1" applyNumberFormat="1" applyFont="1" applyFill="1" applyBorder="1"/>
    <xf numFmtId="43" fontId="4" fillId="0" borderId="48" xfId="1" applyNumberFormat="1" applyFont="1" applyFill="1" applyBorder="1"/>
    <xf numFmtId="167" fontId="2" fillId="0" borderId="46" xfId="5" applyNumberFormat="1" applyFont="1" applyBorder="1"/>
    <xf numFmtId="167" fontId="2" fillId="0" borderId="47" xfId="5" applyNumberFormat="1" applyFont="1" applyBorder="1"/>
    <xf numFmtId="168" fontId="8" fillId="0" borderId="47" xfId="1" applyNumberFormat="1" applyFont="1" applyFill="1" applyBorder="1"/>
    <xf numFmtId="43" fontId="6" fillId="0" borderId="49" xfId="1" applyNumberFormat="1" applyFont="1" applyFill="1" applyBorder="1"/>
    <xf numFmtId="0" fontId="12" fillId="0" borderId="23" xfId="0" applyFont="1" applyBorder="1" applyAlignment="1">
      <alignment vertical="top"/>
    </xf>
    <xf numFmtId="43" fontId="4" fillId="0" borderId="23" xfId="1" applyNumberFormat="1" applyFont="1" applyFill="1" applyBorder="1"/>
    <xf numFmtId="167" fontId="2" fillId="0" borderId="42" xfId="5" applyNumberFormat="1" applyFont="1" applyBorder="1"/>
    <xf numFmtId="167" fontId="2" fillId="0" borderId="43" xfId="5" applyNumberFormat="1" applyFont="1" applyBorder="1"/>
    <xf numFmtId="0" fontId="12" fillId="0" borderId="43" xfId="0" applyFont="1" applyBorder="1" applyAlignment="1">
      <alignment vertical="top" wrapText="1"/>
    </xf>
    <xf numFmtId="0" fontId="6" fillId="0" borderId="43" xfId="4" applyFont="1" applyFill="1" applyBorder="1"/>
    <xf numFmtId="168" fontId="6" fillId="0" borderId="43" xfId="1" applyNumberFormat="1" applyFont="1" applyFill="1" applyBorder="1"/>
    <xf numFmtId="43" fontId="6" fillId="0" borderId="50" xfId="1" applyNumberFormat="1" applyFont="1" applyFill="1" applyBorder="1"/>
    <xf numFmtId="0" fontId="13" fillId="0" borderId="47" xfId="0" applyFont="1" applyBorder="1" applyAlignment="1">
      <alignment vertical="top" wrapText="1"/>
    </xf>
    <xf numFmtId="168" fontId="2" fillId="0" borderId="47" xfId="1" applyNumberFormat="1" applyFont="1" applyFill="1" applyBorder="1"/>
    <xf numFmtId="43" fontId="2" fillId="0" borderId="47" xfId="1" applyNumberFormat="1" applyFont="1" applyFill="1" applyBorder="1"/>
    <xf numFmtId="0" fontId="14" fillId="2" borderId="23" xfId="0" applyFont="1" applyFill="1" applyBorder="1" applyAlignment="1">
      <alignment vertical="top"/>
    </xf>
    <xf numFmtId="0" fontId="6" fillId="2" borderId="23" xfId="4" applyFont="1" applyFill="1" applyBorder="1"/>
    <xf numFmtId="168" fontId="6" fillId="2" borderId="23" xfId="1" applyNumberFormat="1" applyFont="1" applyFill="1" applyBorder="1"/>
    <xf numFmtId="43" fontId="4" fillId="2" borderId="23" xfId="1" applyNumberFormat="1" applyFont="1" applyFill="1" applyBorder="1"/>
    <xf numFmtId="167" fontId="2" fillId="0" borderId="46" xfId="5" applyNumberFormat="1" applyFont="1" applyFill="1" applyBorder="1"/>
    <xf numFmtId="167" fontId="2" fillId="0" borderId="47" xfId="5" applyNumberFormat="1" applyFont="1" applyFill="1" applyBorder="1"/>
    <xf numFmtId="0" fontId="13" fillId="0" borderId="47" xfId="0" applyFont="1" applyBorder="1" applyAlignment="1">
      <alignment vertical="top"/>
    </xf>
    <xf numFmtId="0" fontId="2" fillId="2" borderId="23" xfId="4" applyFont="1" applyFill="1" applyBorder="1" applyAlignment="1">
      <alignment horizontal="right"/>
    </xf>
    <xf numFmtId="9" fontId="2" fillId="2" borderId="23" xfId="2" applyFont="1" applyFill="1" applyBorder="1"/>
    <xf numFmtId="167" fontId="6" fillId="2" borderId="23" xfId="3" applyNumberFormat="1" applyFont="1" applyFill="1" applyBorder="1"/>
    <xf numFmtId="168" fontId="2" fillId="2" borderId="4" xfId="1" applyNumberFormat="1" applyFont="1" applyFill="1" applyBorder="1"/>
    <xf numFmtId="167" fontId="2" fillId="2" borderId="51" xfId="3" applyNumberFormat="1" applyFont="1" applyFill="1" applyBorder="1"/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43" fontId="2" fillId="0" borderId="23" xfId="1" applyNumberFormat="1" applyFont="1" applyBorder="1" applyAlignment="1">
      <alignment vertical="top"/>
    </xf>
    <xf numFmtId="167" fontId="4" fillId="0" borderId="23" xfId="3" applyNumberFormat="1" applyFont="1" applyFill="1" applyBorder="1"/>
    <xf numFmtId="0" fontId="6" fillId="0" borderId="52" xfId="0" applyFont="1" applyBorder="1" applyAlignment="1">
      <alignment horizontal="right"/>
    </xf>
    <xf numFmtId="0" fontId="2" fillId="0" borderId="53" xfId="0" applyFont="1" applyBorder="1"/>
    <xf numFmtId="0" fontId="6" fillId="0" borderId="53" xfId="0" applyFont="1" applyBorder="1" applyAlignment="1">
      <alignment vertical="top"/>
    </xf>
    <xf numFmtId="43" fontId="2" fillId="0" borderId="53" xfId="1" applyNumberFormat="1" applyFont="1" applyBorder="1" applyAlignment="1">
      <alignment vertical="top"/>
    </xf>
    <xf numFmtId="167" fontId="6" fillId="0" borderId="53" xfId="1" applyNumberFormat="1" applyFont="1" applyFill="1" applyBorder="1"/>
    <xf numFmtId="0" fontId="6" fillId="0" borderId="4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6" fillId="0" borderId="45" xfId="0" applyFont="1" applyBorder="1" applyAlignment="1">
      <alignment vertical="top"/>
    </xf>
    <xf numFmtId="43" fontId="2" fillId="0" borderId="45" xfId="1" applyNumberFormat="1" applyFont="1" applyBorder="1" applyAlignment="1">
      <alignment vertical="top"/>
    </xf>
    <xf numFmtId="0" fontId="6" fillId="0" borderId="45" xfId="0" applyFont="1" applyBorder="1"/>
    <xf numFmtId="167" fontId="6" fillId="0" borderId="45" xfId="1" applyNumberFormat="1" applyFont="1" applyFill="1" applyBorder="1"/>
    <xf numFmtId="0" fontId="6" fillId="0" borderId="54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55" xfId="0" applyFont="1" applyBorder="1" applyAlignment="1">
      <alignment vertical="top"/>
    </xf>
    <xf numFmtId="43" fontId="2" fillId="0" borderId="55" xfId="1" applyNumberFormat="1" applyFont="1" applyBorder="1" applyAlignment="1">
      <alignment vertical="top"/>
    </xf>
    <xf numFmtId="0" fontId="2" fillId="0" borderId="55" xfId="0" applyFont="1" applyBorder="1"/>
    <xf numFmtId="167" fontId="6" fillId="0" borderId="55" xfId="1" applyNumberFormat="1" applyFont="1" applyFill="1" applyBorder="1"/>
    <xf numFmtId="0" fontId="2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43" fontId="2" fillId="0" borderId="23" xfId="1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67" fontId="8" fillId="0" borderId="23" xfId="3" applyNumberFormat="1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7" fontId="6" fillId="0" borderId="23" xfId="3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right"/>
    </xf>
    <xf numFmtId="0" fontId="6" fillId="0" borderId="23" xfId="0" applyFont="1" applyBorder="1"/>
    <xf numFmtId="0" fontId="6" fillId="0" borderId="53" xfId="0" applyFont="1" applyBorder="1" applyAlignment="1">
      <alignment horizontal="right"/>
    </xf>
    <xf numFmtId="0" fontId="6" fillId="0" borderId="53" xfId="0" applyFont="1" applyBorder="1"/>
    <xf numFmtId="167" fontId="4" fillId="0" borderId="45" xfId="1" applyNumberFormat="1" applyFont="1" applyFill="1" applyBorder="1"/>
    <xf numFmtId="0" fontId="2" fillId="0" borderId="55" xfId="0" applyFont="1" applyBorder="1" applyAlignment="1">
      <alignment horizontal="right"/>
    </xf>
    <xf numFmtId="0" fontId="6" fillId="0" borderId="55" xfId="0" applyFont="1" applyBorder="1"/>
    <xf numFmtId="0" fontId="6" fillId="0" borderId="17" xfId="0" applyFont="1" applyBorder="1" applyAlignment="1">
      <alignment horizontal="right"/>
    </xf>
    <xf numFmtId="0" fontId="8" fillId="0" borderId="23" xfId="0" applyFont="1" applyBorder="1" applyAlignment="1">
      <alignment vertical="top"/>
    </xf>
    <xf numFmtId="167" fontId="6" fillId="0" borderId="23" xfId="1" applyNumberFormat="1" applyFont="1" applyFill="1" applyBorder="1"/>
    <xf numFmtId="167" fontId="6" fillId="0" borderId="35" xfId="1" applyNumberFormat="1" applyFont="1" applyFill="1" applyBorder="1"/>
    <xf numFmtId="0" fontId="6" fillId="0" borderId="25" xfId="0" applyFont="1" applyBorder="1" applyAlignment="1">
      <alignment horizontal="right"/>
    </xf>
    <xf numFmtId="0" fontId="11" fillId="0" borderId="23" xfId="0" applyFont="1" applyBorder="1"/>
    <xf numFmtId="0" fontId="2" fillId="4" borderId="45" xfId="0" applyFont="1" applyFill="1" applyBorder="1" applyAlignment="1">
      <alignment horizontal="center"/>
    </xf>
    <xf numFmtId="0" fontId="6" fillId="4" borderId="45" xfId="0" applyFont="1" applyFill="1" applyBorder="1"/>
    <xf numFmtId="0" fontId="2" fillId="0" borderId="55" xfId="0" applyFont="1" applyFill="1" applyBorder="1"/>
    <xf numFmtId="0" fontId="6" fillId="0" borderId="23" xfId="0" applyFont="1" applyFill="1" applyBorder="1" applyAlignment="1">
      <alignment horizontal="right"/>
    </xf>
    <xf numFmtId="168" fontId="6" fillId="0" borderId="23" xfId="1" applyNumberFormat="1" applyFont="1" applyFill="1" applyBorder="1"/>
    <xf numFmtId="167" fontId="6" fillId="0" borderId="23" xfId="3" applyNumberFormat="1" applyFont="1" applyFill="1" applyBorder="1"/>
    <xf numFmtId="0" fontId="2" fillId="0" borderId="23" xfId="0" applyFont="1" applyBorder="1" applyAlignment="1">
      <alignment vertical="center"/>
    </xf>
    <xf numFmtId="167" fontId="2" fillId="0" borderId="23" xfId="3" applyNumberFormat="1" applyFont="1" applyFill="1" applyBorder="1"/>
    <xf numFmtId="0" fontId="2" fillId="2" borderId="23" xfId="0" applyFont="1" applyFill="1" applyBorder="1" applyAlignment="1">
      <alignment vertical="center"/>
    </xf>
    <xf numFmtId="0" fontId="3" fillId="2" borderId="23" xfId="0" applyFont="1" applyFill="1" applyBorder="1"/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2" borderId="23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43" fontId="16" fillId="0" borderId="23" xfId="1" applyNumberFormat="1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43" fontId="15" fillId="0" borderId="53" xfId="1" applyNumberFormat="1" applyFont="1" applyBorder="1" applyAlignment="1">
      <alignment vertical="center" wrapText="1"/>
    </xf>
    <xf numFmtId="43" fontId="16" fillId="0" borderId="58" xfId="1" applyNumberFormat="1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43" fontId="16" fillId="0" borderId="45" xfId="1" applyNumberFormat="1" applyFont="1" applyBorder="1" applyAlignment="1">
      <alignment vertical="center" wrapText="1"/>
    </xf>
    <xf numFmtId="43" fontId="16" fillId="0" borderId="45" xfId="1" applyNumberFormat="1" applyFont="1" applyBorder="1" applyAlignment="1">
      <alignment horizontal="center" vertical="center" wrapText="1"/>
    </xf>
    <xf numFmtId="43" fontId="16" fillId="0" borderId="48" xfId="1" applyNumberFormat="1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43" fontId="15" fillId="0" borderId="45" xfId="1" applyNumberFormat="1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43" fontId="15" fillId="0" borderId="55" xfId="1" applyNumberFormat="1" applyFont="1" applyBorder="1" applyAlignment="1">
      <alignment vertical="center" wrapText="1"/>
    </xf>
    <xf numFmtId="43" fontId="16" fillId="0" borderId="59" xfId="1" applyNumberFormat="1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43" fontId="16" fillId="0" borderId="25" xfId="1" applyNumberFormat="1" applyFont="1" applyBorder="1" applyAlignment="1">
      <alignment vertical="center" wrapText="1"/>
    </xf>
    <xf numFmtId="43" fontId="15" fillId="2" borderId="23" xfId="1" applyNumberFormat="1" applyFont="1" applyFill="1" applyBorder="1" applyAlignment="1">
      <alignment vertical="center" wrapText="1"/>
    </xf>
    <xf numFmtId="43" fontId="16" fillId="2" borderId="23" xfId="1" applyNumberFormat="1" applyFont="1" applyFill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40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/>
    </xf>
    <xf numFmtId="0" fontId="2" fillId="0" borderId="39" xfId="4" applyFont="1" applyBorder="1" applyAlignment="1">
      <alignment horizontal="center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sqref="A1:A2"/>
    </sheetView>
  </sheetViews>
  <sheetFormatPr defaultRowHeight="15"/>
  <cols>
    <col min="1" max="1" width="4.42578125" customWidth="1"/>
    <col min="2" max="2" width="0.140625" customWidth="1"/>
    <col min="3" max="3" width="51.140625" customWidth="1"/>
    <col min="4" max="4" width="0.140625" hidden="1" customWidth="1"/>
    <col min="5" max="5" width="0.28515625" hidden="1" customWidth="1"/>
    <col min="6" max="6" width="0.42578125" hidden="1" customWidth="1"/>
    <col min="7" max="8" width="26.7109375" customWidth="1"/>
  </cols>
  <sheetData>
    <row r="1" spans="1:8" ht="22.5" customHeight="1">
      <c r="A1" s="337" t="s">
        <v>0</v>
      </c>
      <c r="B1" s="1" t="s">
        <v>1</v>
      </c>
      <c r="C1" s="339" t="s">
        <v>2</v>
      </c>
      <c r="D1" s="339" t="s">
        <v>3</v>
      </c>
      <c r="E1" s="2"/>
      <c r="F1" s="339" t="s">
        <v>4</v>
      </c>
      <c r="G1" s="341" t="s">
        <v>5</v>
      </c>
      <c r="H1" s="341"/>
    </row>
    <row r="2" spans="1:8" ht="15" customHeight="1" thickBot="1">
      <c r="A2" s="338"/>
      <c r="B2" s="3" t="s">
        <v>6</v>
      </c>
      <c r="C2" s="340"/>
      <c r="D2" s="340"/>
      <c r="E2" s="4"/>
      <c r="F2" s="340"/>
      <c r="G2" s="5" t="s">
        <v>7</v>
      </c>
      <c r="H2" s="5" t="s">
        <v>8</v>
      </c>
    </row>
    <row r="3" spans="1:8" ht="20.25" customHeight="1">
      <c r="A3" s="6" t="s">
        <v>9</v>
      </c>
      <c r="B3" s="7" t="s">
        <v>10</v>
      </c>
      <c r="C3" s="8" t="s">
        <v>11</v>
      </c>
      <c r="D3" s="9" t="s">
        <v>12</v>
      </c>
      <c r="E3" s="10"/>
      <c r="F3" s="9"/>
      <c r="G3" s="11">
        <f>G25</f>
        <v>17193041.43</v>
      </c>
      <c r="H3" s="11">
        <f>H25</f>
        <v>13031324.560000001</v>
      </c>
    </row>
    <row r="4" spans="1:8" ht="12.75" customHeight="1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5"/>
      <c r="G4" s="17">
        <v>1580432.01</v>
      </c>
      <c r="H4" s="17">
        <v>1180741.3999999999</v>
      </c>
    </row>
    <row r="5" spans="1:8" ht="12.75" customHeight="1">
      <c r="A5" s="18">
        <v>2</v>
      </c>
      <c r="B5" s="19" t="s">
        <v>17</v>
      </c>
      <c r="C5" s="20" t="s">
        <v>18</v>
      </c>
      <c r="D5" s="21" t="s">
        <v>19</v>
      </c>
      <c r="E5" s="331" t="s">
        <v>20</v>
      </c>
      <c r="F5" s="21"/>
      <c r="G5" s="22">
        <f>G8</f>
        <v>0</v>
      </c>
      <c r="H5" s="22">
        <f>H8</f>
        <v>0</v>
      </c>
    </row>
    <row r="6" spans="1:8" ht="12.75" customHeight="1">
      <c r="A6" s="23" t="s">
        <v>21</v>
      </c>
      <c r="B6" s="24" t="s">
        <v>22</v>
      </c>
      <c r="C6" s="25" t="s">
        <v>23</v>
      </c>
      <c r="D6" s="26" t="s">
        <v>24</v>
      </c>
      <c r="E6" s="332"/>
      <c r="F6" s="26"/>
      <c r="G6" s="22">
        <v>0</v>
      </c>
      <c r="H6" s="22">
        <v>0</v>
      </c>
    </row>
    <row r="7" spans="1:8" ht="12.75" customHeight="1">
      <c r="A7" s="27" t="s">
        <v>25</v>
      </c>
      <c r="B7" s="28" t="s">
        <v>26</v>
      </c>
      <c r="C7" s="29" t="s">
        <v>27</v>
      </c>
      <c r="D7" s="30" t="s">
        <v>28</v>
      </c>
      <c r="E7" s="333"/>
      <c r="F7" s="30"/>
      <c r="G7" s="31">
        <v>0</v>
      </c>
      <c r="H7" s="31">
        <v>0</v>
      </c>
    </row>
    <row r="8" spans="1:8" ht="12.75" customHeight="1">
      <c r="A8" s="32"/>
      <c r="B8" s="33"/>
      <c r="C8" s="34" t="s">
        <v>29</v>
      </c>
      <c r="D8" s="35" t="s">
        <v>30</v>
      </c>
      <c r="E8" s="36"/>
      <c r="F8" s="37"/>
      <c r="G8" s="38">
        <f>SUM(G6:G7)</f>
        <v>0</v>
      </c>
      <c r="H8" s="38">
        <f>SUM(H6:H7)</f>
        <v>0</v>
      </c>
    </row>
    <row r="9" spans="1:8" ht="12.75" customHeight="1">
      <c r="A9" s="12">
        <v>3</v>
      </c>
      <c r="B9" s="13" t="s">
        <v>31</v>
      </c>
      <c r="C9" s="14" t="s">
        <v>32</v>
      </c>
      <c r="D9" s="14" t="s">
        <v>33</v>
      </c>
      <c r="E9" s="331" t="s">
        <v>34</v>
      </c>
      <c r="F9" s="14"/>
      <c r="G9" s="17">
        <f>G14</f>
        <v>1546930.93</v>
      </c>
      <c r="H9" s="17">
        <f>H14</f>
        <v>2320237.9500000002</v>
      </c>
    </row>
    <row r="10" spans="1:8" ht="12.75" customHeight="1">
      <c r="A10" s="23" t="s">
        <v>21</v>
      </c>
      <c r="B10" s="24" t="s">
        <v>35</v>
      </c>
      <c r="C10" s="25" t="s">
        <v>36</v>
      </c>
      <c r="D10" s="26" t="s">
        <v>37</v>
      </c>
      <c r="E10" s="332"/>
      <c r="F10" s="26"/>
      <c r="G10" s="22">
        <v>246454</v>
      </c>
      <c r="H10" s="22">
        <v>757177.88</v>
      </c>
    </row>
    <row r="11" spans="1:8" ht="12.75" customHeight="1">
      <c r="A11" s="23" t="s">
        <v>25</v>
      </c>
      <c r="B11" s="24" t="s">
        <v>38</v>
      </c>
      <c r="C11" s="25" t="s">
        <v>39</v>
      </c>
      <c r="D11" s="26" t="s">
        <v>40</v>
      </c>
      <c r="E11" s="333"/>
      <c r="F11" s="26"/>
      <c r="G11" s="22">
        <v>1300476.93</v>
      </c>
      <c r="H11" s="22">
        <v>1563060.07</v>
      </c>
    </row>
    <row r="12" spans="1:8" ht="12.75" customHeight="1">
      <c r="A12" s="39" t="s">
        <v>41</v>
      </c>
      <c r="B12" s="40" t="s">
        <v>42</v>
      </c>
      <c r="C12" s="41" t="s">
        <v>43</v>
      </c>
      <c r="D12" s="26" t="s">
        <v>24</v>
      </c>
      <c r="E12" s="331"/>
      <c r="F12" s="26"/>
      <c r="G12" s="22"/>
      <c r="H12" s="22"/>
    </row>
    <row r="13" spans="1:8" ht="12.75" customHeight="1">
      <c r="A13" s="27" t="s">
        <v>44</v>
      </c>
      <c r="B13" s="28" t="s">
        <v>45</v>
      </c>
      <c r="C13" s="29" t="s">
        <v>46</v>
      </c>
      <c r="D13" s="42" t="s">
        <v>47</v>
      </c>
      <c r="E13" s="332"/>
      <c r="F13" s="42"/>
      <c r="G13" s="31"/>
      <c r="H13" s="31"/>
    </row>
    <row r="14" spans="1:8" ht="12.75" customHeight="1">
      <c r="A14" s="32"/>
      <c r="B14" s="33"/>
      <c r="C14" s="34" t="s">
        <v>48</v>
      </c>
      <c r="D14" s="34" t="s">
        <v>30</v>
      </c>
      <c r="E14" s="43"/>
      <c r="F14" s="44"/>
      <c r="G14" s="45">
        <f>SUM(G10:G13)</f>
        <v>1546930.93</v>
      </c>
      <c r="H14" s="45">
        <f>SUM(H10:H13)</f>
        <v>2320237.9500000002</v>
      </c>
    </row>
    <row r="15" spans="1:8" ht="12.75" customHeight="1">
      <c r="A15" s="12">
        <v>4</v>
      </c>
      <c r="B15" s="13" t="s">
        <v>49</v>
      </c>
      <c r="C15" s="14" t="s">
        <v>50</v>
      </c>
      <c r="D15" s="14" t="s">
        <v>51</v>
      </c>
      <c r="E15" s="331" t="s">
        <v>52</v>
      </c>
      <c r="F15" s="14"/>
      <c r="G15" s="17">
        <f>G21</f>
        <v>14062551.140000001</v>
      </c>
      <c r="H15" s="17">
        <f>H21</f>
        <v>9530345.2100000009</v>
      </c>
    </row>
    <row r="16" spans="1:8" ht="12.75" customHeight="1">
      <c r="A16" s="23" t="s">
        <v>21</v>
      </c>
      <c r="B16" s="24" t="s">
        <v>53</v>
      </c>
      <c r="C16" s="25" t="s">
        <v>54</v>
      </c>
      <c r="D16" s="26" t="s">
        <v>55</v>
      </c>
      <c r="E16" s="332"/>
      <c r="F16" s="26"/>
      <c r="G16" s="22">
        <v>14062551.140000001</v>
      </c>
      <c r="H16" s="22">
        <v>9530345.2100000009</v>
      </c>
    </row>
    <row r="17" spans="1:8" ht="12.75" customHeight="1">
      <c r="A17" s="23" t="s">
        <v>25</v>
      </c>
      <c r="B17" s="24" t="s">
        <v>56</v>
      </c>
      <c r="C17" s="25" t="s">
        <v>57</v>
      </c>
      <c r="D17" s="26" t="s">
        <v>58</v>
      </c>
      <c r="E17" s="333"/>
      <c r="F17" s="26"/>
      <c r="G17" s="22"/>
      <c r="H17" s="22"/>
    </row>
    <row r="18" spans="1:8" ht="12.75" customHeight="1">
      <c r="A18" s="39" t="s">
        <v>41</v>
      </c>
      <c r="B18" s="40" t="s">
        <v>59</v>
      </c>
      <c r="C18" s="25" t="s">
        <v>60</v>
      </c>
      <c r="D18" s="26" t="s">
        <v>61</v>
      </c>
      <c r="E18" s="46"/>
      <c r="F18" s="26"/>
      <c r="G18" s="22">
        <v>0</v>
      </c>
      <c r="H18" s="22">
        <v>0</v>
      </c>
    </row>
    <row r="19" spans="1:8" ht="12.75" customHeight="1">
      <c r="A19" s="23" t="s">
        <v>44</v>
      </c>
      <c r="B19" s="24" t="s">
        <v>62</v>
      </c>
      <c r="C19" s="25" t="s">
        <v>63</v>
      </c>
      <c r="D19" s="26" t="s">
        <v>64</v>
      </c>
      <c r="E19" s="47"/>
      <c r="F19" s="26"/>
      <c r="G19" s="22">
        <v>0</v>
      </c>
      <c r="H19" s="22">
        <v>0</v>
      </c>
    </row>
    <row r="20" spans="1:8" ht="12.75" customHeight="1">
      <c r="A20" s="27" t="s">
        <v>65</v>
      </c>
      <c r="B20" s="28" t="s">
        <v>66</v>
      </c>
      <c r="C20" s="29" t="s">
        <v>67</v>
      </c>
      <c r="D20" s="30" t="s">
        <v>68</v>
      </c>
      <c r="E20" s="48"/>
      <c r="F20" s="30"/>
      <c r="G20" s="31"/>
      <c r="H20" s="31"/>
    </row>
    <row r="21" spans="1:8" ht="12.75" customHeight="1">
      <c r="A21" s="32"/>
      <c r="B21" s="33"/>
      <c r="C21" s="34" t="s">
        <v>69</v>
      </c>
      <c r="D21" s="34" t="s">
        <v>30</v>
      </c>
      <c r="E21" s="43"/>
      <c r="F21" s="44"/>
      <c r="G21" s="45">
        <f>SUM(G16:G20)</f>
        <v>14062551.140000001</v>
      </c>
      <c r="H21" s="45">
        <f>SUM(H16:H20)</f>
        <v>9530345.2100000009</v>
      </c>
    </row>
    <row r="22" spans="1:8" ht="12.75" customHeight="1">
      <c r="A22" s="39">
        <v>5</v>
      </c>
      <c r="B22" s="40" t="s">
        <v>70</v>
      </c>
      <c r="C22" s="14" t="s">
        <v>71</v>
      </c>
      <c r="D22" s="14" t="s">
        <v>72</v>
      </c>
      <c r="E22" s="49"/>
      <c r="F22" s="14"/>
      <c r="G22" s="50"/>
      <c r="H22" s="50"/>
    </row>
    <row r="23" spans="1:8" ht="12.75" customHeight="1">
      <c r="A23" s="23">
        <v>6</v>
      </c>
      <c r="B23" s="24" t="s">
        <v>73</v>
      </c>
      <c r="C23" s="20" t="s">
        <v>74</v>
      </c>
      <c r="D23" s="20" t="s">
        <v>28</v>
      </c>
      <c r="E23" s="51" t="s">
        <v>75</v>
      </c>
      <c r="F23" s="20"/>
      <c r="G23" s="22"/>
      <c r="H23" s="22"/>
    </row>
    <row r="24" spans="1:8" ht="12.75" customHeight="1">
      <c r="A24" s="27">
        <v>7</v>
      </c>
      <c r="B24" s="28" t="s">
        <v>76</v>
      </c>
      <c r="C24" s="52" t="s">
        <v>77</v>
      </c>
      <c r="D24" s="20" t="s">
        <v>78</v>
      </c>
      <c r="E24" s="53" t="s">
        <v>79</v>
      </c>
      <c r="F24" s="52"/>
      <c r="G24" s="31">
        <v>3127.35</v>
      </c>
      <c r="H24" s="31">
        <v>0</v>
      </c>
    </row>
    <row r="25" spans="1:8" ht="12.75" customHeight="1">
      <c r="A25" s="54"/>
      <c r="B25" s="55"/>
      <c r="C25" s="34" t="s">
        <v>80</v>
      </c>
      <c r="D25" s="56"/>
      <c r="E25" s="57"/>
      <c r="F25" s="56"/>
      <c r="G25" s="45">
        <f>SUM(G22:G24,G21,G14,G8)+G4</f>
        <v>17193041.43</v>
      </c>
      <c r="H25" s="45">
        <f>H4+H8+H14+H21+H24</f>
        <v>13031324.560000001</v>
      </c>
    </row>
    <row r="26" spans="1:8" ht="12.75" customHeight="1">
      <c r="A26" s="58"/>
      <c r="B26" s="59"/>
      <c r="C26" s="59"/>
      <c r="D26" s="60"/>
      <c r="E26" s="61"/>
      <c r="F26" s="60"/>
      <c r="G26" s="62"/>
      <c r="H26" s="63"/>
    </row>
    <row r="27" spans="1:8" ht="23.25" customHeight="1">
      <c r="A27" s="64" t="s">
        <v>81</v>
      </c>
      <c r="B27" s="65" t="s">
        <v>82</v>
      </c>
      <c r="C27" s="66" t="s">
        <v>83</v>
      </c>
      <c r="D27" s="67" t="s">
        <v>84</v>
      </c>
      <c r="E27" s="68"/>
      <c r="F27" s="67"/>
      <c r="G27" s="69">
        <f>G48</f>
        <v>122676424.11999999</v>
      </c>
      <c r="H27" s="69">
        <f>H48</f>
        <v>122653464.38</v>
      </c>
    </row>
    <row r="28" spans="1:8" ht="12.75" customHeight="1">
      <c r="A28" s="70">
        <v>1</v>
      </c>
      <c r="B28" s="71" t="s">
        <v>85</v>
      </c>
      <c r="C28" s="14" t="s">
        <v>86</v>
      </c>
      <c r="D28" s="20" t="s">
        <v>87</v>
      </c>
      <c r="E28" s="51" t="s">
        <v>88</v>
      </c>
      <c r="F28" s="20"/>
      <c r="G28" s="22">
        <f>G33</f>
        <v>0</v>
      </c>
      <c r="H28" s="72">
        <f>H33</f>
        <v>0</v>
      </c>
    </row>
    <row r="29" spans="1:8" ht="12.75" customHeight="1">
      <c r="A29" s="23" t="s">
        <v>21</v>
      </c>
      <c r="B29" s="24" t="s">
        <v>89</v>
      </c>
      <c r="C29" s="25" t="s">
        <v>90</v>
      </c>
      <c r="D29" s="25" t="s">
        <v>91</v>
      </c>
      <c r="E29" s="73"/>
      <c r="F29" s="25"/>
      <c r="G29" s="22">
        <v>0</v>
      </c>
      <c r="H29" s="74">
        <v>0</v>
      </c>
    </row>
    <row r="30" spans="1:8" ht="12.75" customHeight="1">
      <c r="A30" s="23" t="s">
        <v>25</v>
      </c>
      <c r="B30" s="24" t="s">
        <v>92</v>
      </c>
      <c r="C30" s="25" t="s">
        <v>93</v>
      </c>
      <c r="D30" s="25" t="s">
        <v>94</v>
      </c>
      <c r="E30" s="51" t="s">
        <v>95</v>
      </c>
      <c r="F30" s="25"/>
      <c r="G30" s="22">
        <v>0</v>
      </c>
      <c r="H30" s="74">
        <v>0</v>
      </c>
    </row>
    <row r="31" spans="1:8" ht="12.75" customHeight="1">
      <c r="A31" s="23" t="s">
        <v>41</v>
      </c>
      <c r="B31" s="24" t="s">
        <v>96</v>
      </c>
      <c r="C31" s="25" t="s">
        <v>97</v>
      </c>
      <c r="D31" s="25" t="s">
        <v>98</v>
      </c>
      <c r="E31" s="51" t="s">
        <v>99</v>
      </c>
      <c r="F31" s="25"/>
      <c r="G31" s="22">
        <v>0</v>
      </c>
      <c r="H31" s="74">
        <v>0</v>
      </c>
    </row>
    <row r="32" spans="1:8" ht="12.75" customHeight="1">
      <c r="A32" s="27" t="s">
        <v>100</v>
      </c>
      <c r="B32" s="28" t="s">
        <v>101</v>
      </c>
      <c r="C32" s="29" t="s">
        <v>102</v>
      </c>
      <c r="D32" s="29" t="s">
        <v>103</v>
      </c>
      <c r="E32" s="53" t="s">
        <v>104</v>
      </c>
      <c r="F32" s="29"/>
      <c r="G32" s="31">
        <v>0</v>
      </c>
      <c r="H32" s="75">
        <v>0</v>
      </c>
    </row>
    <row r="33" spans="1:8" ht="12.75" customHeight="1">
      <c r="A33" s="76"/>
      <c r="B33" s="77"/>
      <c r="C33" s="34" t="s">
        <v>105</v>
      </c>
      <c r="D33" s="34" t="s">
        <v>30</v>
      </c>
      <c r="E33" s="43"/>
      <c r="F33" s="56"/>
      <c r="G33" s="38">
        <f>SUM(G29:G32)</f>
        <v>0</v>
      </c>
      <c r="H33" s="78">
        <f>SUM(H29:H32)</f>
        <v>0</v>
      </c>
    </row>
    <row r="34" spans="1:8" ht="12.75" customHeight="1">
      <c r="A34" s="39"/>
      <c r="B34" s="79" t="s">
        <v>106</v>
      </c>
      <c r="C34" s="14" t="s">
        <v>107</v>
      </c>
      <c r="D34" s="14" t="s">
        <v>108</v>
      </c>
      <c r="E34" s="49"/>
      <c r="F34" s="14"/>
      <c r="G34" s="17">
        <f>G39</f>
        <v>122676424.11999999</v>
      </c>
      <c r="H34" s="17">
        <f>H39</f>
        <v>122653464.38</v>
      </c>
    </row>
    <row r="35" spans="1:8" ht="12.75" customHeight="1">
      <c r="A35" s="23" t="s">
        <v>21</v>
      </c>
      <c r="B35" s="24" t="s">
        <v>109</v>
      </c>
      <c r="C35" s="25" t="s">
        <v>110</v>
      </c>
      <c r="D35" s="25" t="s">
        <v>111</v>
      </c>
      <c r="E35" s="334" t="s">
        <v>112</v>
      </c>
      <c r="F35" s="25"/>
      <c r="G35" s="22">
        <v>16000000</v>
      </c>
      <c r="H35" s="22">
        <v>16000000</v>
      </c>
    </row>
    <row r="36" spans="1:8" ht="12.75" customHeight="1">
      <c r="A36" s="23" t="s">
        <v>25</v>
      </c>
      <c r="B36" s="24" t="s">
        <v>113</v>
      </c>
      <c r="C36" s="25" t="s">
        <v>114</v>
      </c>
      <c r="D36" s="25" t="s">
        <v>115</v>
      </c>
      <c r="E36" s="335"/>
      <c r="F36" s="25"/>
      <c r="G36" s="22">
        <v>12563036.41</v>
      </c>
      <c r="H36" s="22">
        <v>12563036.41</v>
      </c>
    </row>
    <row r="37" spans="1:8" ht="12.75" customHeight="1">
      <c r="A37" s="23" t="s">
        <v>41</v>
      </c>
      <c r="B37" s="24" t="s">
        <v>116</v>
      </c>
      <c r="C37" s="25" t="s">
        <v>117</v>
      </c>
      <c r="D37" s="25" t="s">
        <v>118</v>
      </c>
      <c r="E37" s="336"/>
      <c r="F37" s="25"/>
      <c r="G37" s="22">
        <v>93073141.709999993</v>
      </c>
      <c r="H37" s="22">
        <v>93050182.969999999</v>
      </c>
    </row>
    <row r="38" spans="1:8" ht="12.75" customHeight="1">
      <c r="A38" s="27" t="s">
        <v>100</v>
      </c>
      <c r="B38" s="28" t="s">
        <v>119</v>
      </c>
      <c r="C38" s="29" t="s">
        <v>120</v>
      </c>
      <c r="D38" s="29" t="s">
        <v>121</v>
      </c>
      <c r="E38" s="80"/>
      <c r="F38" s="29"/>
      <c r="G38" s="31">
        <v>1040246</v>
      </c>
      <c r="H38" s="31">
        <v>1040245</v>
      </c>
    </row>
    <row r="39" spans="1:8" ht="12.75" customHeight="1">
      <c r="A39" s="76"/>
      <c r="B39" s="77"/>
      <c r="C39" s="34" t="s">
        <v>29</v>
      </c>
      <c r="D39" s="34" t="s">
        <v>30</v>
      </c>
      <c r="E39" s="43"/>
      <c r="F39" s="56"/>
      <c r="G39" s="45">
        <f>SUM(G35:G38)</f>
        <v>122676424.11999999</v>
      </c>
      <c r="H39" s="45">
        <f>SUM(H35:H38)</f>
        <v>122653464.38</v>
      </c>
    </row>
    <row r="40" spans="1:8" ht="12.75" customHeight="1">
      <c r="A40" s="12">
        <v>3</v>
      </c>
      <c r="B40" s="13" t="s">
        <v>122</v>
      </c>
      <c r="C40" s="14" t="s">
        <v>123</v>
      </c>
      <c r="D40" s="15"/>
      <c r="E40" s="81" t="s">
        <v>124</v>
      </c>
      <c r="F40" s="15"/>
      <c r="G40" s="50"/>
      <c r="H40" s="72"/>
    </row>
    <row r="41" spans="1:8" ht="12.75" customHeight="1">
      <c r="A41" s="18">
        <v>4</v>
      </c>
      <c r="B41" s="19" t="s">
        <v>125</v>
      </c>
      <c r="C41" s="20" t="s">
        <v>126</v>
      </c>
      <c r="D41" s="21"/>
      <c r="E41" s="82"/>
      <c r="F41" s="21"/>
      <c r="G41" s="22"/>
      <c r="H41" s="74"/>
    </row>
    <row r="42" spans="1:8" ht="12.75" customHeight="1">
      <c r="A42" s="23" t="s">
        <v>21</v>
      </c>
      <c r="B42" s="24" t="s">
        <v>127</v>
      </c>
      <c r="C42" s="25" t="s">
        <v>128</v>
      </c>
      <c r="D42" s="25" t="s">
        <v>129</v>
      </c>
      <c r="E42" s="51" t="s">
        <v>130</v>
      </c>
      <c r="F42" s="21"/>
      <c r="G42" s="83">
        <v>0</v>
      </c>
      <c r="H42" s="84"/>
    </row>
    <row r="43" spans="1:8" ht="12.75" customHeight="1">
      <c r="A43" s="23" t="s">
        <v>25</v>
      </c>
      <c r="B43" s="24" t="s">
        <v>131</v>
      </c>
      <c r="C43" s="25" t="s">
        <v>132</v>
      </c>
      <c r="D43" s="21"/>
      <c r="E43" s="82"/>
      <c r="F43" s="21"/>
      <c r="G43" s="85">
        <v>0</v>
      </c>
      <c r="H43" s="74"/>
    </row>
    <row r="44" spans="1:8" ht="12.75" customHeight="1">
      <c r="A44" s="27" t="s">
        <v>41</v>
      </c>
      <c r="B44" s="28" t="s">
        <v>133</v>
      </c>
      <c r="C44" s="29" t="s">
        <v>134</v>
      </c>
      <c r="D44" s="86"/>
      <c r="E44" s="87"/>
      <c r="F44" s="86"/>
      <c r="G44" s="31">
        <v>0</v>
      </c>
      <c r="H44" s="88"/>
    </row>
    <row r="45" spans="1:8" ht="12.75" customHeight="1">
      <c r="A45" s="89"/>
      <c r="B45" s="90"/>
      <c r="C45" s="34" t="s">
        <v>69</v>
      </c>
      <c r="D45" s="34" t="s">
        <v>30</v>
      </c>
      <c r="E45" s="43"/>
      <c r="F45" s="56"/>
      <c r="G45" s="45">
        <f>SUM(G42:G44)</f>
        <v>0</v>
      </c>
      <c r="H45" s="78">
        <f>SUM(H42:H44)</f>
        <v>0</v>
      </c>
    </row>
    <row r="46" spans="1:8" ht="12.75" customHeight="1">
      <c r="A46" s="12">
        <v>5</v>
      </c>
      <c r="B46" s="13" t="s">
        <v>135</v>
      </c>
      <c r="C46" s="14" t="s">
        <v>136</v>
      </c>
      <c r="D46" s="15"/>
      <c r="E46" s="91"/>
      <c r="F46" s="15"/>
      <c r="G46" s="92"/>
      <c r="H46" s="93"/>
    </row>
    <row r="47" spans="1:8" ht="12.75" customHeight="1">
      <c r="A47" s="94">
        <v>6</v>
      </c>
      <c r="B47" s="95" t="s">
        <v>137</v>
      </c>
      <c r="C47" s="52" t="s">
        <v>138</v>
      </c>
      <c r="D47" s="21"/>
      <c r="E47" s="87"/>
      <c r="F47" s="86"/>
      <c r="G47" s="31"/>
      <c r="H47" s="88"/>
    </row>
    <row r="48" spans="1:8" ht="12.75" customHeight="1">
      <c r="A48" s="96"/>
      <c r="B48" s="97"/>
      <c r="C48" s="98" t="s">
        <v>139</v>
      </c>
      <c r="D48" s="99"/>
      <c r="E48" s="100"/>
      <c r="F48" s="99"/>
      <c r="G48" s="101">
        <f>SUM(G46:G47,G45,G39,G33)</f>
        <v>122676424.11999999</v>
      </c>
      <c r="H48" s="102">
        <f>SUM(H46:H47,H45,H39,H33)</f>
        <v>122653464.38</v>
      </c>
    </row>
    <row r="49" spans="1:8" ht="12.75" customHeight="1" thickBot="1">
      <c r="A49" s="103"/>
      <c r="B49" s="104"/>
      <c r="C49" s="25"/>
      <c r="D49" s="21"/>
      <c r="E49" s="82"/>
      <c r="F49" s="21"/>
      <c r="G49" s="22"/>
      <c r="H49" s="74"/>
    </row>
    <row r="50" spans="1:8" ht="36" customHeight="1" thickBot="1">
      <c r="A50" s="105"/>
      <c r="B50" s="106"/>
      <c r="C50" s="107" t="s">
        <v>140</v>
      </c>
      <c r="D50" s="108" t="s">
        <v>141</v>
      </c>
      <c r="E50" s="109"/>
      <c r="F50" s="108"/>
      <c r="G50" s="110">
        <f>+G48+G25</f>
        <v>139869465.54999998</v>
      </c>
      <c r="H50" s="111">
        <f>+H48+H25</f>
        <v>135684788.94</v>
      </c>
    </row>
  </sheetData>
  <mergeCells count="10">
    <mergeCell ref="F1:F2"/>
    <mergeCell ref="G1:H1"/>
    <mergeCell ref="E5:E7"/>
    <mergeCell ref="E9:E11"/>
    <mergeCell ref="E12:E13"/>
    <mergeCell ref="E15:E17"/>
    <mergeCell ref="E35:E37"/>
    <mergeCell ref="A1:A2"/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A2"/>
    </sheetView>
  </sheetViews>
  <sheetFormatPr defaultRowHeight="15"/>
  <cols>
    <col min="1" max="1" width="3" customWidth="1"/>
    <col min="2" max="2" width="3.7109375" hidden="1" customWidth="1"/>
    <col min="3" max="3" width="46.140625" customWidth="1"/>
    <col min="4" max="4" width="0.140625" hidden="1" customWidth="1"/>
    <col min="5" max="5" width="0.28515625" hidden="1" customWidth="1"/>
    <col min="6" max="6" width="0.42578125" hidden="1" customWidth="1"/>
    <col min="7" max="7" width="23.85546875" customWidth="1"/>
    <col min="8" max="8" width="24.28515625" customWidth="1"/>
  </cols>
  <sheetData>
    <row r="1" spans="1:8" ht="22.5" customHeight="1">
      <c r="A1" s="342" t="s">
        <v>142</v>
      </c>
      <c r="B1" s="112"/>
      <c r="C1" s="342" t="s">
        <v>143</v>
      </c>
      <c r="D1" s="342" t="s">
        <v>144</v>
      </c>
      <c r="E1" s="2"/>
      <c r="F1" s="339" t="s">
        <v>4</v>
      </c>
      <c r="G1" s="341" t="s">
        <v>5</v>
      </c>
      <c r="H1" s="341"/>
    </row>
    <row r="2" spans="1:8" ht="15" customHeight="1" thickBot="1">
      <c r="A2" s="343"/>
      <c r="B2" s="113"/>
      <c r="C2" s="343"/>
      <c r="D2" s="343"/>
      <c r="E2" s="4"/>
      <c r="F2" s="340"/>
      <c r="G2" s="5" t="s">
        <v>7</v>
      </c>
      <c r="H2" s="5" t="s">
        <v>8</v>
      </c>
    </row>
    <row r="3" spans="1:8" ht="25.5" customHeight="1">
      <c r="A3" s="114" t="s">
        <v>9</v>
      </c>
      <c r="B3" s="114"/>
      <c r="C3" s="8" t="s">
        <v>145</v>
      </c>
      <c r="D3" s="9"/>
      <c r="E3" s="10"/>
      <c r="F3" s="9"/>
      <c r="G3" s="115">
        <f>G20</f>
        <v>27278944.809999999</v>
      </c>
      <c r="H3" s="115">
        <f>H20</f>
        <v>14508932.290000001</v>
      </c>
    </row>
    <row r="4" spans="1:8" ht="12.75" customHeight="1">
      <c r="A4" s="116">
        <v>1</v>
      </c>
      <c r="B4" s="14"/>
      <c r="C4" s="14" t="s">
        <v>146</v>
      </c>
      <c r="D4" s="14" t="s">
        <v>147</v>
      </c>
      <c r="E4" s="117" t="s">
        <v>148</v>
      </c>
      <c r="F4" s="14"/>
      <c r="G4" s="118"/>
      <c r="H4" s="119"/>
    </row>
    <row r="5" spans="1:8" ht="12.75" customHeight="1">
      <c r="A5" s="20">
        <v>2</v>
      </c>
      <c r="B5" s="20"/>
      <c r="C5" s="20" t="s">
        <v>149</v>
      </c>
      <c r="D5" s="20" t="s">
        <v>150</v>
      </c>
      <c r="E5" s="120"/>
      <c r="F5" s="20"/>
      <c r="G5" s="121">
        <f>G9</f>
        <v>23237040.75</v>
      </c>
      <c r="H5" s="121">
        <f>H9</f>
        <v>11984943.130000001</v>
      </c>
    </row>
    <row r="6" spans="1:8" ht="12.75" customHeight="1">
      <c r="A6" s="122" t="s">
        <v>21</v>
      </c>
      <c r="B6" s="122"/>
      <c r="C6" s="25" t="s">
        <v>151</v>
      </c>
      <c r="D6" s="25" t="s">
        <v>152</v>
      </c>
      <c r="E6" s="73" t="s">
        <v>153</v>
      </c>
      <c r="F6" s="25"/>
      <c r="G6" s="123">
        <v>23237040.75</v>
      </c>
      <c r="H6" s="123">
        <v>11984943.130000001</v>
      </c>
    </row>
    <row r="7" spans="1:8" ht="12.75" customHeight="1">
      <c r="A7" s="122" t="s">
        <v>25</v>
      </c>
      <c r="B7" s="122"/>
      <c r="C7" s="25" t="s">
        <v>154</v>
      </c>
      <c r="D7" s="25" t="s">
        <v>155</v>
      </c>
      <c r="E7" s="51" t="s">
        <v>156</v>
      </c>
      <c r="F7" s="25"/>
      <c r="G7" s="123">
        <v>0</v>
      </c>
      <c r="H7" s="123">
        <v>0</v>
      </c>
    </row>
    <row r="8" spans="1:8" ht="12.75" customHeight="1">
      <c r="A8" s="124" t="s">
        <v>41</v>
      </c>
      <c r="B8" s="124"/>
      <c r="C8" s="29" t="s">
        <v>157</v>
      </c>
      <c r="D8" s="29" t="s">
        <v>158</v>
      </c>
      <c r="E8" s="125" t="s">
        <v>159</v>
      </c>
      <c r="F8" s="29"/>
      <c r="G8" s="126">
        <v>0</v>
      </c>
      <c r="H8" s="126">
        <v>0</v>
      </c>
    </row>
    <row r="9" spans="1:8" ht="12.75" customHeight="1">
      <c r="A9" s="127"/>
      <c r="B9" s="127"/>
      <c r="C9" s="34" t="s">
        <v>29</v>
      </c>
      <c r="D9" s="56" t="s">
        <v>30</v>
      </c>
      <c r="E9" s="57"/>
      <c r="F9" s="56"/>
      <c r="G9" s="128">
        <f>SUM(G6:G8)</f>
        <v>23237040.75</v>
      </c>
      <c r="H9" s="128">
        <f>SUM(H6:H8)</f>
        <v>11984943.130000001</v>
      </c>
    </row>
    <row r="10" spans="1:8" ht="12.75" customHeight="1">
      <c r="A10" s="129">
        <v>3</v>
      </c>
      <c r="B10" s="129"/>
      <c r="C10" s="14" t="s">
        <v>160</v>
      </c>
      <c r="D10" s="41"/>
      <c r="E10" s="117"/>
      <c r="F10" s="41"/>
      <c r="G10" s="130">
        <f>G16</f>
        <v>4041904.0599999996</v>
      </c>
      <c r="H10" s="130">
        <f>H16</f>
        <v>2523989.16</v>
      </c>
    </row>
    <row r="11" spans="1:8" ht="12.75" customHeight="1">
      <c r="A11" s="122" t="s">
        <v>21</v>
      </c>
      <c r="B11" s="122"/>
      <c r="C11" s="25" t="s">
        <v>161</v>
      </c>
      <c r="D11" s="25" t="s">
        <v>162</v>
      </c>
      <c r="E11" s="73" t="s">
        <v>153</v>
      </c>
      <c r="F11" s="25"/>
      <c r="G11" s="123">
        <v>3182986.61</v>
      </c>
      <c r="H11" s="123">
        <v>994836.43</v>
      </c>
    </row>
    <row r="12" spans="1:8" ht="12.75" customHeight="1">
      <c r="A12" s="122" t="s">
        <v>25</v>
      </c>
      <c r="B12" s="122"/>
      <c r="C12" s="25" t="s">
        <v>163</v>
      </c>
      <c r="D12" s="25" t="s">
        <v>164</v>
      </c>
      <c r="E12" s="73"/>
      <c r="F12" s="25"/>
      <c r="G12" s="123">
        <v>0</v>
      </c>
      <c r="H12" s="123">
        <v>0</v>
      </c>
    </row>
    <row r="13" spans="1:8" ht="12.75" customHeight="1">
      <c r="A13" s="122" t="s">
        <v>41</v>
      </c>
      <c r="B13" s="122"/>
      <c r="C13" s="25" t="s">
        <v>165</v>
      </c>
      <c r="D13" s="25" t="s">
        <v>166</v>
      </c>
      <c r="E13" s="73"/>
      <c r="F13" s="25"/>
      <c r="G13" s="123">
        <v>858917.45</v>
      </c>
      <c r="H13" s="123">
        <v>1529152.73</v>
      </c>
    </row>
    <row r="14" spans="1:8" ht="12.75" customHeight="1">
      <c r="A14" s="122" t="s">
        <v>100</v>
      </c>
      <c r="B14" s="122"/>
      <c r="C14" s="25" t="s">
        <v>167</v>
      </c>
      <c r="D14" s="25" t="s">
        <v>168</v>
      </c>
      <c r="E14" s="73"/>
      <c r="F14" s="25"/>
      <c r="G14" s="123">
        <v>0</v>
      </c>
      <c r="H14" s="123">
        <v>0</v>
      </c>
    </row>
    <row r="15" spans="1:8" ht="12.75" customHeight="1">
      <c r="A15" s="124" t="s">
        <v>44</v>
      </c>
      <c r="B15" s="124"/>
      <c r="C15" s="29" t="s">
        <v>169</v>
      </c>
      <c r="D15" s="29" t="s">
        <v>170</v>
      </c>
      <c r="E15" s="53"/>
      <c r="F15" s="29"/>
      <c r="G15" s="126">
        <v>0</v>
      </c>
      <c r="H15" s="126">
        <v>0</v>
      </c>
    </row>
    <row r="16" spans="1:8" ht="12.75" customHeight="1">
      <c r="A16" s="127"/>
      <c r="B16" s="127"/>
      <c r="C16" s="34" t="s">
        <v>171</v>
      </c>
      <c r="D16" s="56" t="s">
        <v>30</v>
      </c>
      <c r="E16" s="57"/>
      <c r="F16" s="56"/>
      <c r="G16" s="128">
        <f>SUM(G11:G15)</f>
        <v>4041904.0599999996</v>
      </c>
      <c r="H16" s="128">
        <f>SUM(H11:H15)</f>
        <v>2523989.16</v>
      </c>
    </row>
    <row r="17" spans="1:8" ht="12.75" customHeight="1">
      <c r="A17" s="129">
        <v>4</v>
      </c>
      <c r="B17" s="129"/>
      <c r="C17" s="14" t="s">
        <v>172</v>
      </c>
      <c r="D17" s="14" t="s">
        <v>173</v>
      </c>
      <c r="E17" s="81" t="s">
        <v>174</v>
      </c>
      <c r="F17" s="41"/>
      <c r="G17" s="131"/>
      <c r="H17" s="132"/>
    </row>
    <row r="18" spans="1:8" ht="12.75" customHeight="1">
      <c r="A18" s="133">
        <v>5</v>
      </c>
      <c r="B18" s="133"/>
      <c r="C18" s="20" t="s">
        <v>175</v>
      </c>
      <c r="D18" s="20" t="s">
        <v>176</v>
      </c>
      <c r="E18" s="51" t="s">
        <v>177</v>
      </c>
      <c r="F18" s="25"/>
      <c r="G18" s="123"/>
      <c r="H18" s="134"/>
    </row>
    <row r="19" spans="1:8" ht="12.75" customHeight="1">
      <c r="A19" s="124"/>
      <c r="B19" s="124"/>
      <c r="C19" s="29"/>
      <c r="D19" s="29"/>
      <c r="E19" s="53"/>
      <c r="F19" s="29"/>
      <c r="G19" s="126"/>
      <c r="H19" s="135"/>
    </row>
    <row r="20" spans="1:8" ht="12.75" customHeight="1">
      <c r="A20" s="127"/>
      <c r="B20" s="127"/>
      <c r="C20" s="136" t="s">
        <v>178</v>
      </c>
      <c r="D20" s="137" t="s">
        <v>179</v>
      </c>
      <c r="E20" s="138"/>
      <c r="F20" s="137"/>
      <c r="G20" s="139">
        <f>G4+G5+G10+G17+G18</f>
        <v>27278944.809999999</v>
      </c>
      <c r="H20" s="139">
        <f>H4+H5+H10+H17+H18</f>
        <v>14508932.290000001</v>
      </c>
    </row>
    <row r="21" spans="1:8" ht="12.75" customHeight="1">
      <c r="A21" s="140"/>
      <c r="B21" s="140"/>
      <c r="C21" s="141"/>
      <c r="D21" s="142"/>
      <c r="E21" s="143"/>
      <c r="F21" s="142"/>
      <c r="G21" s="144"/>
      <c r="H21" s="145"/>
    </row>
    <row r="22" spans="1:8" ht="24" customHeight="1">
      <c r="A22" s="146" t="s">
        <v>81</v>
      </c>
      <c r="B22" s="146"/>
      <c r="C22" s="66" t="s">
        <v>180</v>
      </c>
      <c r="D22" s="147"/>
      <c r="E22" s="148"/>
      <c r="F22" s="147"/>
      <c r="G22" s="149">
        <f>G31</f>
        <v>88953792.780000001</v>
      </c>
      <c r="H22" s="149">
        <f>H31</f>
        <v>101431790.84999999</v>
      </c>
    </row>
    <row r="23" spans="1:8" ht="12.75" customHeight="1">
      <c r="A23" s="41"/>
      <c r="B23" s="41"/>
      <c r="C23" s="41"/>
      <c r="D23" s="41"/>
      <c r="E23" s="117"/>
      <c r="F23" s="41"/>
      <c r="G23" s="131"/>
      <c r="H23" s="132"/>
    </row>
    <row r="24" spans="1:8" ht="12.75" customHeight="1">
      <c r="A24" s="150">
        <v>1</v>
      </c>
      <c r="B24" s="150"/>
      <c r="C24" s="150" t="s">
        <v>181</v>
      </c>
      <c r="D24" s="20" t="s">
        <v>182</v>
      </c>
      <c r="E24" s="120"/>
      <c r="F24" s="20"/>
      <c r="G24" s="121">
        <f>G27</f>
        <v>0</v>
      </c>
      <c r="H24" s="121">
        <f>H27</f>
        <v>0</v>
      </c>
    </row>
    <row r="25" spans="1:8" ht="12.75" customHeight="1">
      <c r="A25" s="151" t="s">
        <v>21</v>
      </c>
      <c r="B25" s="151"/>
      <c r="C25" s="152" t="s">
        <v>183</v>
      </c>
      <c r="D25" s="25" t="s">
        <v>184</v>
      </c>
      <c r="E25" s="73"/>
      <c r="F25" s="25"/>
      <c r="G25" s="123"/>
      <c r="H25" s="134">
        <v>0</v>
      </c>
    </row>
    <row r="26" spans="1:8" ht="12.75" customHeight="1">
      <c r="A26" s="153" t="s">
        <v>25</v>
      </c>
      <c r="B26" s="153"/>
      <c r="C26" s="154" t="s">
        <v>185</v>
      </c>
      <c r="D26" s="29" t="s">
        <v>155</v>
      </c>
      <c r="E26" s="125" t="s">
        <v>186</v>
      </c>
      <c r="F26" s="29"/>
      <c r="G26" s="126">
        <v>0</v>
      </c>
      <c r="H26" s="135">
        <v>0</v>
      </c>
    </row>
    <row r="27" spans="1:8" ht="12.75" customHeight="1">
      <c r="A27" s="155"/>
      <c r="B27" s="155"/>
      <c r="C27" s="98" t="s">
        <v>105</v>
      </c>
      <c r="D27" s="56" t="s">
        <v>187</v>
      </c>
      <c r="E27" s="57"/>
      <c r="F27" s="44"/>
      <c r="G27" s="156">
        <f>SUM(G25:G26)</f>
        <v>0</v>
      </c>
      <c r="H27" s="156">
        <f>SUM(H25:H26)</f>
        <v>0</v>
      </c>
    </row>
    <row r="28" spans="1:8" ht="12.75" customHeight="1">
      <c r="A28" s="157">
        <v>2</v>
      </c>
      <c r="B28" s="157"/>
      <c r="C28" s="157" t="s">
        <v>188</v>
      </c>
      <c r="D28" s="14" t="s">
        <v>189</v>
      </c>
      <c r="E28" s="49"/>
      <c r="F28" s="41"/>
      <c r="G28" s="131">
        <v>88953792.780000001</v>
      </c>
      <c r="H28" s="131">
        <v>101431790.84999999</v>
      </c>
    </row>
    <row r="29" spans="1:8" ht="12.75" customHeight="1">
      <c r="A29" s="150">
        <v>3</v>
      </c>
      <c r="B29" s="150"/>
      <c r="C29" s="150" t="s">
        <v>190</v>
      </c>
      <c r="D29" s="20" t="s">
        <v>191</v>
      </c>
      <c r="E29" s="51" t="s">
        <v>192</v>
      </c>
      <c r="F29" s="25"/>
      <c r="G29" s="123">
        <v>0</v>
      </c>
      <c r="H29" s="134">
        <v>0</v>
      </c>
    </row>
    <row r="30" spans="1:8" ht="12.75" customHeight="1">
      <c r="A30" s="158">
        <v>4</v>
      </c>
      <c r="B30" s="158"/>
      <c r="C30" s="158" t="s">
        <v>193</v>
      </c>
      <c r="D30" s="52" t="s">
        <v>173</v>
      </c>
      <c r="E30" s="125" t="s">
        <v>194</v>
      </c>
      <c r="F30" s="29"/>
      <c r="G30" s="126"/>
      <c r="H30" s="135"/>
    </row>
    <row r="31" spans="1:8" ht="12.75" customHeight="1">
      <c r="A31" s="155"/>
      <c r="B31" s="155"/>
      <c r="C31" s="159" t="s">
        <v>195</v>
      </c>
      <c r="D31" s="137" t="s">
        <v>196</v>
      </c>
      <c r="E31" s="138"/>
      <c r="F31" s="137"/>
      <c r="G31" s="139">
        <f>G24+G28+G29+G30</f>
        <v>88953792.780000001</v>
      </c>
      <c r="H31" s="139">
        <f>H24+H28+H29+H30</f>
        <v>101431790.84999999</v>
      </c>
    </row>
    <row r="32" spans="1:8" ht="12.75" customHeight="1">
      <c r="A32" s="160"/>
      <c r="B32" s="160"/>
      <c r="C32" s="160"/>
      <c r="D32" s="160"/>
      <c r="E32" s="161"/>
      <c r="F32" s="160"/>
      <c r="G32" s="162"/>
      <c r="H32" s="163"/>
    </row>
    <row r="33" spans="1:8" ht="12.75" customHeight="1">
      <c r="A33" s="164"/>
      <c r="B33" s="164"/>
      <c r="C33" s="136" t="s">
        <v>197</v>
      </c>
      <c r="D33" s="137" t="s">
        <v>198</v>
      </c>
      <c r="E33" s="138"/>
      <c r="F33" s="137"/>
      <c r="G33" s="139">
        <f>G31+G20</f>
        <v>116232737.59</v>
      </c>
      <c r="H33" s="139">
        <f>H31+H20</f>
        <v>115940723.14</v>
      </c>
    </row>
    <row r="34" spans="1:8" ht="12.75" customHeight="1">
      <c r="A34" s="160"/>
      <c r="B34" s="160"/>
      <c r="C34" s="160"/>
      <c r="D34" s="41"/>
      <c r="E34" s="143"/>
      <c r="F34" s="142"/>
      <c r="G34" s="162"/>
      <c r="H34" s="163"/>
    </row>
    <row r="35" spans="1:8" ht="23.25" customHeight="1">
      <c r="A35" s="146" t="s">
        <v>199</v>
      </c>
      <c r="B35" s="146"/>
      <c r="C35" s="66" t="s">
        <v>200</v>
      </c>
      <c r="D35" s="147"/>
      <c r="E35" s="148"/>
      <c r="F35" s="147"/>
      <c r="G35" s="149">
        <f>G47</f>
        <v>23636727.859999999</v>
      </c>
      <c r="H35" s="149">
        <f>H47</f>
        <v>19744065.43</v>
      </c>
    </row>
    <row r="36" spans="1:8" ht="12.75" customHeight="1">
      <c r="A36" s="165"/>
      <c r="B36" s="165"/>
      <c r="C36" s="165"/>
      <c r="D36" s="165"/>
      <c r="E36" s="166"/>
      <c r="F36" s="165"/>
      <c r="G36" s="131"/>
      <c r="H36" s="132"/>
    </row>
    <row r="37" spans="1:8" ht="12.75" customHeight="1">
      <c r="A37" s="150">
        <v>1</v>
      </c>
      <c r="B37" s="150"/>
      <c r="C37" s="150" t="s">
        <v>201</v>
      </c>
      <c r="D37" s="150" t="s">
        <v>202</v>
      </c>
      <c r="E37" s="167" t="s">
        <v>203</v>
      </c>
      <c r="F37" s="168"/>
      <c r="G37" s="123"/>
      <c r="H37" s="134"/>
    </row>
    <row r="38" spans="1:8" ht="12.75" customHeight="1">
      <c r="A38" s="150">
        <v>2</v>
      </c>
      <c r="B38" s="150"/>
      <c r="C38" s="150" t="s">
        <v>204</v>
      </c>
      <c r="D38" s="150" t="s">
        <v>205</v>
      </c>
      <c r="E38" s="169"/>
      <c r="F38" s="168"/>
      <c r="G38" s="123"/>
      <c r="H38" s="134"/>
    </row>
    <row r="39" spans="1:8" ht="12.75" customHeight="1">
      <c r="A39" s="150">
        <v>3</v>
      </c>
      <c r="B39" s="150"/>
      <c r="C39" s="150" t="s">
        <v>206</v>
      </c>
      <c r="D39" s="150" t="s">
        <v>207</v>
      </c>
      <c r="E39" s="169"/>
      <c r="F39" s="168"/>
      <c r="G39" s="123">
        <v>22000000</v>
      </c>
      <c r="H39" s="123">
        <v>22000000</v>
      </c>
    </row>
    <row r="40" spans="1:8" ht="12.75" customHeight="1">
      <c r="A40" s="150">
        <v>4</v>
      </c>
      <c r="B40" s="150"/>
      <c r="C40" s="150" t="s">
        <v>208</v>
      </c>
      <c r="D40" s="150" t="s">
        <v>209</v>
      </c>
      <c r="E40" s="170" t="s">
        <v>210</v>
      </c>
      <c r="F40" s="168"/>
      <c r="G40" s="123"/>
      <c r="H40" s="123"/>
    </row>
    <row r="41" spans="1:8" ht="12.75" customHeight="1">
      <c r="A41" s="150">
        <v>5</v>
      </c>
      <c r="B41" s="150"/>
      <c r="C41" s="150" t="s">
        <v>211</v>
      </c>
      <c r="D41" s="150" t="s">
        <v>212</v>
      </c>
      <c r="E41" s="167" t="s">
        <v>213</v>
      </c>
      <c r="F41" s="168"/>
      <c r="G41" s="123"/>
      <c r="H41" s="123"/>
    </row>
    <row r="42" spans="1:8" ht="12.75" customHeight="1">
      <c r="A42" s="150">
        <v>6</v>
      </c>
      <c r="B42" s="150"/>
      <c r="C42" s="150" t="s">
        <v>214</v>
      </c>
      <c r="D42" s="150" t="s">
        <v>215</v>
      </c>
      <c r="E42" s="169"/>
      <c r="F42" s="168"/>
      <c r="G42" s="123"/>
      <c r="H42" s="123"/>
    </row>
    <row r="43" spans="1:8" ht="12.75" customHeight="1">
      <c r="A43" s="150">
        <v>7</v>
      </c>
      <c r="B43" s="150"/>
      <c r="C43" s="150" t="s">
        <v>216</v>
      </c>
      <c r="D43" s="150" t="s">
        <v>217</v>
      </c>
      <c r="E43" s="169"/>
      <c r="F43" s="168"/>
      <c r="G43" s="123">
        <v>870029</v>
      </c>
      <c r="H43" s="123">
        <v>870029</v>
      </c>
    </row>
    <row r="44" spans="1:8" ht="12.75" customHeight="1">
      <c r="A44" s="150">
        <v>8</v>
      </c>
      <c r="B44" s="150"/>
      <c r="C44" s="150" t="s">
        <v>218</v>
      </c>
      <c r="D44" s="150" t="s">
        <v>219</v>
      </c>
      <c r="E44" s="169"/>
      <c r="F44" s="168"/>
      <c r="G44" s="123"/>
      <c r="H44" s="123"/>
    </row>
    <row r="45" spans="1:8" ht="12.75" customHeight="1">
      <c r="A45" s="150">
        <v>9</v>
      </c>
      <c r="B45" s="150"/>
      <c r="C45" s="150" t="s">
        <v>220</v>
      </c>
      <c r="D45" s="150" t="s">
        <v>221</v>
      </c>
      <c r="E45" s="170" t="s">
        <v>222</v>
      </c>
      <c r="F45" s="168"/>
      <c r="G45" s="123">
        <v>-3125963.56</v>
      </c>
      <c r="H45" s="123">
        <v>0</v>
      </c>
    </row>
    <row r="46" spans="1:8" ht="12.75" customHeight="1">
      <c r="A46" s="158">
        <v>10</v>
      </c>
      <c r="B46" s="158"/>
      <c r="C46" s="158" t="s">
        <v>223</v>
      </c>
      <c r="D46" s="158" t="s">
        <v>224</v>
      </c>
      <c r="E46" s="171" t="s">
        <v>225</v>
      </c>
      <c r="F46" s="172"/>
      <c r="G46" s="126">
        <v>3892662.42</v>
      </c>
      <c r="H46" s="126">
        <v>-3125963.57</v>
      </c>
    </row>
    <row r="47" spans="1:8" ht="12.75" customHeight="1" thickBot="1">
      <c r="A47" s="164"/>
      <c r="B47" s="164"/>
      <c r="C47" s="173" t="s">
        <v>226</v>
      </c>
      <c r="D47" s="155"/>
      <c r="E47" s="174"/>
      <c r="F47" s="155"/>
      <c r="G47" s="175">
        <f>SUM(G37:G46)</f>
        <v>23636727.859999999</v>
      </c>
      <c r="H47" s="175">
        <f>SUM(H37:H46)</f>
        <v>19744065.43</v>
      </c>
    </row>
    <row r="48" spans="1:8" ht="23.25" customHeight="1" thickBot="1">
      <c r="A48" s="176"/>
      <c r="B48" s="176"/>
      <c r="C48" s="108" t="s">
        <v>227</v>
      </c>
      <c r="D48" s="108"/>
      <c r="E48" s="109"/>
      <c r="F48" s="108"/>
      <c r="G48" s="177">
        <f>+G47+G33</f>
        <v>139869465.44999999</v>
      </c>
      <c r="H48" s="178">
        <f>+H47+H33</f>
        <v>135684788.56999999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A2"/>
    </sheetView>
  </sheetViews>
  <sheetFormatPr defaultRowHeight="15"/>
  <cols>
    <col min="1" max="1" width="6.140625" customWidth="1"/>
    <col min="2" max="2" width="0.140625" customWidth="1"/>
    <col min="3" max="3" width="45.140625" customWidth="1"/>
    <col min="4" max="4" width="0.140625" hidden="1" customWidth="1"/>
    <col min="5" max="5" width="0.28515625" hidden="1" customWidth="1"/>
    <col min="6" max="6" width="0.42578125" hidden="1" customWidth="1"/>
    <col min="7" max="7" width="24.7109375" customWidth="1"/>
    <col min="8" max="8" width="20.42578125" customWidth="1"/>
  </cols>
  <sheetData>
    <row r="1" spans="1:8" ht="22.5" customHeight="1">
      <c r="A1" s="344" t="s">
        <v>228</v>
      </c>
      <c r="B1" s="179"/>
      <c r="C1" s="346" t="s">
        <v>229</v>
      </c>
      <c r="D1" s="348" t="s">
        <v>230</v>
      </c>
      <c r="E1" s="350" t="s">
        <v>231</v>
      </c>
      <c r="F1" s="351"/>
      <c r="G1" s="341" t="s">
        <v>5</v>
      </c>
      <c r="H1" s="341"/>
    </row>
    <row r="2" spans="1:8" ht="15" customHeight="1" thickBot="1">
      <c r="A2" s="345"/>
      <c r="B2" s="180"/>
      <c r="C2" s="347"/>
      <c r="D2" s="349"/>
      <c r="E2" s="181" t="s">
        <v>232</v>
      </c>
      <c r="F2" s="182" t="s">
        <v>233</v>
      </c>
      <c r="G2" s="5" t="s">
        <v>7</v>
      </c>
      <c r="H2" s="5" t="s">
        <v>8</v>
      </c>
    </row>
    <row r="3" spans="1:8" ht="21" customHeight="1">
      <c r="A3" s="183"/>
      <c r="B3" s="183" t="s">
        <v>234</v>
      </c>
      <c r="C3" s="184" t="s">
        <v>235</v>
      </c>
      <c r="D3" s="185"/>
      <c r="E3" s="186" t="e">
        <f>+#REF!</f>
        <v>#REF!</v>
      </c>
      <c r="F3" s="186" t="e">
        <f>+#REF!</f>
        <v>#REF!</v>
      </c>
      <c r="G3" s="187">
        <f>G4+G5+G6</f>
        <v>108559831.5</v>
      </c>
      <c r="H3" s="187">
        <f>H4+H5+H6</f>
        <v>110868861.06</v>
      </c>
    </row>
    <row r="4" spans="1:8" ht="12.75" customHeight="1">
      <c r="A4" s="188">
        <v>1</v>
      </c>
      <c r="B4" s="189" t="s">
        <v>236</v>
      </c>
      <c r="C4" s="190" t="s">
        <v>237</v>
      </c>
      <c r="D4" s="191"/>
      <c r="E4" s="192" t="e">
        <f>+#REF!</f>
        <v>#REF!</v>
      </c>
      <c r="F4" s="192" t="e">
        <f>+#REF!</f>
        <v>#REF!</v>
      </c>
      <c r="G4" s="193">
        <v>108559831.5</v>
      </c>
      <c r="H4" s="193">
        <v>111231864.62</v>
      </c>
    </row>
    <row r="5" spans="1:8" ht="12.75" customHeight="1">
      <c r="A5" s="194">
        <v>2</v>
      </c>
      <c r="B5" s="195" t="s">
        <v>238</v>
      </c>
      <c r="C5" s="196" t="s">
        <v>239</v>
      </c>
      <c r="D5" s="197" t="s">
        <v>240</v>
      </c>
      <c r="E5" s="198" t="e">
        <f>+#REF!-#REF!</f>
        <v>#REF!</v>
      </c>
      <c r="F5" s="198" t="e">
        <f>+#REF!-#REF!</f>
        <v>#REF!</v>
      </c>
      <c r="G5" s="199">
        <v>0</v>
      </c>
      <c r="H5" s="199">
        <v>0</v>
      </c>
    </row>
    <row r="6" spans="1:8" ht="24.75" customHeight="1">
      <c r="A6" s="200">
        <v>3</v>
      </c>
      <c r="B6" s="201" t="s">
        <v>241</v>
      </c>
      <c r="C6" s="202" t="s">
        <v>242</v>
      </c>
      <c r="D6" s="203" t="s">
        <v>243</v>
      </c>
      <c r="E6" s="198" t="e">
        <f>+#REF!</f>
        <v>#REF!</v>
      </c>
      <c r="F6" s="198" t="e">
        <f>+#REF!</f>
        <v>#REF!</v>
      </c>
      <c r="G6" s="199">
        <v>0</v>
      </c>
      <c r="H6" s="199">
        <v>-363003.56</v>
      </c>
    </row>
    <row r="7" spans="1:8" ht="12.75" customHeight="1">
      <c r="A7" s="194">
        <v>4</v>
      </c>
      <c r="B7" s="195" t="s">
        <v>244</v>
      </c>
      <c r="C7" s="196" t="s">
        <v>245</v>
      </c>
      <c r="D7" s="203" t="s">
        <v>246</v>
      </c>
      <c r="E7" s="198" t="e">
        <f>-#REF!-#REF!-#REF!</f>
        <v>#REF!</v>
      </c>
      <c r="F7" s="198" t="e">
        <f>-#REF!-#REF!-#REF!</f>
        <v>#REF!</v>
      </c>
      <c r="G7" s="199">
        <v>-67641058.760000005</v>
      </c>
      <c r="H7" s="199">
        <v>-68314846.879999995</v>
      </c>
    </row>
    <row r="8" spans="1:8" ht="12.75" customHeight="1">
      <c r="A8" s="200">
        <v>5</v>
      </c>
      <c r="B8" s="201" t="s">
        <v>247</v>
      </c>
      <c r="C8" s="196" t="s">
        <v>248</v>
      </c>
      <c r="D8" s="203" t="s">
        <v>249</v>
      </c>
      <c r="E8" s="198" t="e">
        <f>-#REF!-#REF!</f>
        <v>#REF!</v>
      </c>
      <c r="F8" s="198" t="e">
        <f>+#REF!</f>
        <v>#REF!</v>
      </c>
      <c r="G8" s="199">
        <f>G9+G11+G10</f>
        <v>-15848495.02</v>
      </c>
      <c r="H8" s="199">
        <f>H9+H11+H10</f>
        <v>-14929476.52</v>
      </c>
    </row>
    <row r="9" spans="1:8" ht="12.75" customHeight="1">
      <c r="A9" s="204" t="s">
        <v>21</v>
      </c>
      <c r="B9" s="195" t="s">
        <v>250</v>
      </c>
      <c r="C9" s="196" t="s">
        <v>251</v>
      </c>
      <c r="D9" s="205" t="s">
        <v>252</v>
      </c>
      <c r="E9" s="198" t="e">
        <f>SUM(E11:E13)</f>
        <v>#REF!</v>
      </c>
      <c r="F9" s="198" t="e">
        <f>SUM(F11:F13)</f>
        <v>#REF!</v>
      </c>
      <c r="G9" s="199">
        <v>-13604757</v>
      </c>
      <c r="H9" s="199">
        <v>-12823348</v>
      </c>
    </row>
    <row r="10" spans="1:8" ht="12.75" customHeight="1">
      <c r="A10" s="206" t="s">
        <v>25</v>
      </c>
      <c r="B10" s="207" t="s">
        <v>253</v>
      </c>
      <c r="C10" s="196" t="s">
        <v>254</v>
      </c>
      <c r="D10" s="205"/>
      <c r="E10" s="198"/>
      <c r="F10" s="198"/>
      <c r="G10" s="199">
        <v>-2243738.02</v>
      </c>
      <c r="H10" s="199">
        <v>-2106128.52</v>
      </c>
    </row>
    <row r="11" spans="1:8" ht="12.75" customHeight="1">
      <c r="A11" s="206" t="s">
        <v>41</v>
      </c>
      <c r="B11" s="207" t="s">
        <v>253</v>
      </c>
      <c r="C11" s="196" t="s">
        <v>255</v>
      </c>
      <c r="D11" s="203" t="s">
        <v>256</v>
      </c>
      <c r="E11" s="208" t="e">
        <f>-#REF!</f>
        <v>#REF!</v>
      </c>
      <c r="F11" s="208" t="e">
        <f>-#REF!</f>
        <v>#REF!</v>
      </c>
      <c r="G11" s="199">
        <v>0</v>
      </c>
      <c r="H11" s="199">
        <v>0</v>
      </c>
    </row>
    <row r="12" spans="1:8" ht="12.75" customHeight="1">
      <c r="A12" s="206">
        <v>6</v>
      </c>
      <c r="B12" s="207" t="s">
        <v>257</v>
      </c>
      <c r="C12" s="196" t="s">
        <v>258</v>
      </c>
      <c r="D12" s="209" t="s">
        <v>259</v>
      </c>
      <c r="E12" s="208" t="e">
        <f>-#REF!</f>
        <v>#REF!</v>
      </c>
      <c r="F12" s="208" t="e">
        <f>-#REF!</f>
        <v>#REF!</v>
      </c>
      <c r="G12" s="199"/>
      <c r="H12" s="199"/>
    </row>
    <row r="13" spans="1:8" ht="12.75" customHeight="1">
      <c r="A13" s="210">
        <v>7</v>
      </c>
      <c r="B13" s="211" t="s">
        <v>260</v>
      </c>
      <c r="C13" s="212" t="s">
        <v>261</v>
      </c>
      <c r="D13" s="213"/>
      <c r="E13" s="214" t="e">
        <f>-#REF!</f>
        <v>#REF!</v>
      </c>
      <c r="F13" s="214" t="e">
        <f>-#REF!</f>
        <v>#REF!</v>
      </c>
      <c r="G13" s="215">
        <v>-19066232.41</v>
      </c>
      <c r="H13" s="215">
        <v>-29265326.359999999</v>
      </c>
    </row>
    <row r="14" spans="1:8" ht="17.25" customHeight="1">
      <c r="A14" s="216">
        <v>8</v>
      </c>
      <c r="B14" s="216" t="s">
        <v>262</v>
      </c>
      <c r="C14" s="217" t="s">
        <v>263</v>
      </c>
      <c r="D14" s="218" t="s">
        <v>264</v>
      </c>
      <c r="E14" s="219" t="e">
        <f>SUM(#REF!)</f>
        <v>#REF!</v>
      </c>
      <c r="F14" s="219" t="e">
        <f>SUM(#REF!)</f>
        <v>#REF!</v>
      </c>
      <c r="G14" s="220">
        <f>G7+G8+G12+G13</f>
        <v>-102555786.19</v>
      </c>
      <c r="H14" s="220">
        <f>H7+H8+H12+H13</f>
        <v>-112509649.75999999</v>
      </c>
    </row>
    <row r="15" spans="1:8" ht="12.75" customHeight="1">
      <c r="A15" s="188">
        <v>9</v>
      </c>
      <c r="B15" s="221"/>
      <c r="C15" s="222" t="s">
        <v>265</v>
      </c>
      <c r="D15" s="223"/>
      <c r="E15" s="224" t="e">
        <f>SUM(E3:E14)</f>
        <v>#REF!</v>
      </c>
      <c r="F15" s="224" t="e">
        <f>SUM(F3:F14)</f>
        <v>#REF!</v>
      </c>
      <c r="G15" s="225">
        <f>G3+G14</f>
        <v>6004045.3100000024</v>
      </c>
      <c r="H15" s="225">
        <f>H3+H14</f>
        <v>-1640788.6999999881</v>
      </c>
    </row>
    <row r="16" spans="1:8" ht="12.75" customHeight="1">
      <c r="A16" s="194">
        <v>10</v>
      </c>
      <c r="B16" s="195" t="s">
        <v>266</v>
      </c>
      <c r="C16" s="202" t="s">
        <v>267</v>
      </c>
      <c r="D16" s="203" t="s">
        <v>268</v>
      </c>
      <c r="E16" s="208">
        <v>0</v>
      </c>
      <c r="F16" s="208">
        <v>0</v>
      </c>
      <c r="G16" s="226"/>
      <c r="H16" s="227"/>
    </row>
    <row r="17" spans="1:8" ht="12.75" customHeight="1">
      <c r="A17" s="228">
        <v>11</v>
      </c>
      <c r="B17" s="229" t="s">
        <v>269</v>
      </c>
      <c r="C17" s="212" t="s">
        <v>270</v>
      </c>
      <c r="D17" s="213" t="s">
        <v>271</v>
      </c>
      <c r="E17" s="214">
        <v>0</v>
      </c>
      <c r="F17" s="230">
        <v>0</v>
      </c>
      <c r="G17" s="215"/>
      <c r="H17" s="231">
        <v>0</v>
      </c>
    </row>
    <row r="18" spans="1:8" ht="12.75" customHeight="1">
      <c r="A18" s="216">
        <v>12</v>
      </c>
      <c r="B18" s="216" t="s">
        <v>272</v>
      </c>
      <c r="C18" s="232" t="s">
        <v>273</v>
      </c>
      <c r="D18" s="218" t="s">
        <v>274</v>
      </c>
      <c r="E18" s="219" t="e">
        <f>SUM(E19:E22)</f>
        <v>#REF!</v>
      </c>
      <c r="F18" s="219" t="e">
        <f>SUM(F19:F22)</f>
        <v>#REF!</v>
      </c>
      <c r="G18" s="233">
        <f>SUM(G19:G22)</f>
        <v>-1239087.75</v>
      </c>
      <c r="H18" s="233">
        <f>SUM(H19:H22)</f>
        <v>-229903.94</v>
      </c>
    </row>
    <row r="19" spans="1:8" ht="12.75" customHeight="1">
      <c r="A19" s="234" t="s">
        <v>275</v>
      </c>
      <c r="B19" s="235" t="s">
        <v>276</v>
      </c>
      <c r="C19" s="236" t="s">
        <v>277</v>
      </c>
      <c r="D19" s="237" t="s">
        <v>278</v>
      </c>
      <c r="E19" s="238"/>
      <c r="F19" s="238"/>
      <c r="G19" s="193"/>
      <c r="H19" s="239"/>
    </row>
    <row r="20" spans="1:8" ht="12.75" customHeight="1">
      <c r="A20" s="194" t="s">
        <v>279</v>
      </c>
      <c r="B20" s="195" t="s">
        <v>280</v>
      </c>
      <c r="C20" s="196" t="s">
        <v>281</v>
      </c>
      <c r="D20" s="203" t="s">
        <v>282</v>
      </c>
      <c r="E20" s="208" t="e">
        <f>+#REF!-#REF!</f>
        <v>#REF!</v>
      </c>
      <c r="F20" s="208" t="e">
        <f>+#REF!-#REF!</f>
        <v>#REF!</v>
      </c>
      <c r="G20" s="199">
        <v>-2830113.77</v>
      </c>
      <c r="H20" s="199">
        <v>-344793.39</v>
      </c>
    </row>
    <row r="21" spans="1:8" ht="12.75" customHeight="1">
      <c r="A21" s="194" t="s">
        <v>283</v>
      </c>
      <c r="B21" s="195" t="s">
        <v>284</v>
      </c>
      <c r="C21" s="196" t="s">
        <v>285</v>
      </c>
      <c r="D21" s="203" t="s">
        <v>286</v>
      </c>
      <c r="E21" s="208" t="e">
        <f>+#REF!-#REF!</f>
        <v>#REF!</v>
      </c>
      <c r="F21" s="208" t="e">
        <f>+#REF!-#REF!</f>
        <v>#REF!</v>
      </c>
      <c r="G21" s="199">
        <v>4918.0200000000004</v>
      </c>
      <c r="H21" s="199">
        <v>1438.45</v>
      </c>
    </row>
    <row r="22" spans="1:8" ht="12.75" customHeight="1">
      <c r="A22" s="194" t="s">
        <v>287</v>
      </c>
      <c r="B22" s="195" t="s">
        <v>288</v>
      </c>
      <c r="C22" s="196" t="s">
        <v>289</v>
      </c>
      <c r="D22" s="203"/>
      <c r="E22" s="208" t="e">
        <f>+#REF!-#REF!</f>
        <v>#REF!</v>
      </c>
      <c r="F22" s="208" t="e">
        <f>+#REF!-#REF!</f>
        <v>#REF!</v>
      </c>
      <c r="G22" s="199">
        <v>1586108</v>
      </c>
      <c r="H22" s="199">
        <v>113451</v>
      </c>
    </row>
    <row r="23" spans="1:8" ht="29.25" customHeight="1">
      <c r="A23" s="228">
        <v>13</v>
      </c>
      <c r="B23" s="229"/>
      <c r="C23" s="240" t="s">
        <v>290</v>
      </c>
      <c r="D23" s="213" t="s">
        <v>291</v>
      </c>
      <c r="E23" s="241" t="e">
        <f>+E18+E14+E9+E8+E7+E6+E5+E4+E3</f>
        <v>#REF!</v>
      </c>
      <c r="F23" s="241" t="e">
        <f>+F18+F14+F9+F8+F7+F6+F5+F4+F3</f>
        <v>#REF!</v>
      </c>
      <c r="G23" s="242">
        <f>G18</f>
        <v>-1239087.75</v>
      </c>
      <c r="H23" s="242">
        <f>H18</f>
        <v>-229903.94</v>
      </c>
    </row>
    <row r="24" spans="1:8" ht="24" customHeight="1">
      <c r="A24" s="183"/>
      <c r="B24" s="183"/>
      <c r="C24" s="243" t="s">
        <v>292</v>
      </c>
      <c r="D24" s="244" t="s">
        <v>293</v>
      </c>
      <c r="E24" s="245"/>
      <c r="F24" s="245"/>
      <c r="G24" s="246">
        <f>G15+G18</f>
        <v>4764957.5600000024</v>
      </c>
      <c r="H24" s="246">
        <f>H15+H18</f>
        <v>-1870692.639999988</v>
      </c>
    </row>
    <row r="25" spans="1:8" ht="12.75" customHeight="1">
      <c r="A25" s="234">
        <v>14</v>
      </c>
      <c r="B25" s="235"/>
      <c r="C25" s="190" t="s">
        <v>294</v>
      </c>
      <c r="D25" s="237" t="s">
        <v>295</v>
      </c>
      <c r="E25" s="192" t="e">
        <f>+E23</f>
        <v>#REF!</v>
      </c>
      <c r="F25" s="192" t="e">
        <f>+F23</f>
        <v>#REF!</v>
      </c>
      <c r="G25" s="225">
        <v>-872295.14</v>
      </c>
      <c r="H25" s="225">
        <v>-1255270.93</v>
      </c>
    </row>
    <row r="26" spans="1:8" ht="12.75" customHeight="1">
      <c r="A26" s="247">
        <v>15</v>
      </c>
      <c r="B26" s="248"/>
      <c r="C26" s="249" t="s">
        <v>296</v>
      </c>
      <c r="D26" s="213" t="s">
        <v>297</v>
      </c>
      <c r="E26" s="214" t="e">
        <f>IF(E25&lt;=0,0,E25*10%)</f>
        <v>#REF!</v>
      </c>
      <c r="F26" s="214" t="e">
        <f>IF(F25&lt;=0,0,F25*20%)</f>
        <v>#REF!</v>
      </c>
      <c r="G26" s="231">
        <f>G24+G25</f>
        <v>3892662.4200000023</v>
      </c>
      <c r="H26" s="231">
        <f>H24+H25</f>
        <v>-3125963.5699999882</v>
      </c>
    </row>
    <row r="27" spans="1:8" ht="24.75" customHeight="1">
      <c r="A27" s="183"/>
      <c r="B27" s="183"/>
      <c r="C27" s="244"/>
      <c r="D27" s="250" t="s">
        <v>298</v>
      </c>
      <c r="E27" s="251"/>
      <c r="F27" s="183"/>
      <c r="G27" s="245"/>
      <c r="H27" s="252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A2"/>
    </sheetView>
  </sheetViews>
  <sheetFormatPr defaultRowHeight="15"/>
  <cols>
    <col min="1" max="1" width="5.42578125" customWidth="1"/>
    <col min="2" max="2" width="0.140625" customWidth="1"/>
    <col min="3" max="3" width="43.42578125" customWidth="1"/>
    <col min="4" max="4" width="0.140625" hidden="1" customWidth="1"/>
    <col min="5" max="5" width="0.28515625" hidden="1" customWidth="1"/>
    <col min="6" max="6" width="0.42578125" hidden="1" customWidth="1"/>
    <col min="7" max="7" width="23.42578125" customWidth="1"/>
    <col min="8" max="8" width="20.42578125" customWidth="1"/>
  </cols>
  <sheetData>
    <row r="1" spans="1:8" ht="22.5" customHeight="1">
      <c r="A1" s="342" t="s">
        <v>142</v>
      </c>
      <c r="B1" s="112" t="s">
        <v>1</v>
      </c>
      <c r="C1" s="342" t="s">
        <v>299</v>
      </c>
      <c r="D1" s="342" t="s">
        <v>144</v>
      </c>
      <c r="E1" s="2"/>
      <c r="F1" s="339" t="s">
        <v>4</v>
      </c>
      <c r="G1" s="341" t="s">
        <v>5</v>
      </c>
      <c r="H1" s="341"/>
    </row>
    <row r="2" spans="1:8" ht="15" customHeight="1" thickBot="1">
      <c r="A2" s="343"/>
      <c r="B2" s="113" t="s">
        <v>6</v>
      </c>
      <c r="C2" s="343"/>
      <c r="D2" s="343"/>
      <c r="E2" s="4"/>
      <c r="F2" s="340"/>
      <c r="G2" s="5" t="s">
        <v>7</v>
      </c>
      <c r="H2" s="5" t="s">
        <v>8</v>
      </c>
    </row>
    <row r="3" spans="1:8" ht="28.5" customHeight="1">
      <c r="A3" s="114" t="s">
        <v>9</v>
      </c>
      <c r="B3" s="114"/>
      <c r="C3" s="8"/>
      <c r="D3" s="9"/>
      <c r="E3" s="10"/>
      <c r="F3" s="9"/>
      <c r="G3" s="253"/>
      <c r="H3" s="254"/>
    </row>
    <row r="4" spans="1:8" ht="17.25" customHeight="1">
      <c r="A4" s="255">
        <v>1</v>
      </c>
      <c r="B4" s="255"/>
      <c r="C4" s="256" t="s">
        <v>300</v>
      </c>
      <c r="D4" s="257">
        <f>SUM(D5:D10)</f>
        <v>0</v>
      </c>
      <c r="E4" s="257">
        <f>SUM(E5:E10)</f>
        <v>0</v>
      </c>
      <c r="F4" s="255"/>
      <c r="G4" s="258">
        <f>G10</f>
        <v>1647870.3799999971</v>
      </c>
      <c r="H4" s="258">
        <f>H10</f>
        <v>-7749606.0600000117</v>
      </c>
    </row>
    <row r="5" spans="1:8" ht="12.75" customHeight="1">
      <c r="A5" s="259" t="s">
        <v>21</v>
      </c>
      <c r="B5" s="260"/>
      <c r="C5" s="261" t="s">
        <v>301</v>
      </c>
      <c r="D5" s="262"/>
      <c r="E5" s="262"/>
      <c r="F5" s="260"/>
      <c r="G5" s="263">
        <v>130782521.88</v>
      </c>
      <c r="H5" s="263">
        <v>132984882.84999999</v>
      </c>
    </row>
    <row r="6" spans="1:8" ht="12.75" customHeight="1">
      <c r="A6" s="264" t="s">
        <v>25</v>
      </c>
      <c r="B6" s="265"/>
      <c r="C6" s="266" t="s">
        <v>302</v>
      </c>
      <c r="D6" s="267"/>
      <c r="E6" s="267"/>
      <c r="F6" s="268"/>
      <c r="G6" s="269">
        <v>-126624691.08</v>
      </c>
      <c r="H6" s="269">
        <v>-139701137.65000001</v>
      </c>
    </row>
    <row r="7" spans="1:8" ht="12.75" customHeight="1">
      <c r="A7" s="264" t="s">
        <v>41</v>
      </c>
      <c r="B7" s="265"/>
      <c r="C7" s="266" t="s">
        <v>303</v>
      </c>
      <c r="D7" s="267"/>
      <c r="E7" s="267"/>
      <c r="F7" s="268"/>
      <c r="G7" s="269">
        <v>1586108</v>
      </c>
      <c r="H7" s="269">
        <v>113451</v>
      </c>
    </row>
    <row r="8" spans="1:8" ht="12.75" customHeight="1">
      <c r="A8" s="264" t="s">
        <v>44</v>
      </c>
      <c r="B8" s="265"/>
      <c r="C8" s="266" t="s">
        <v>304</v>
      </c>
      <c r="D8" s="267"/>
      <c r="E8" s="267"/>
      <c r="F8" s="268"/>
      <c r="G8" s="269">
        <v>-2830796.42</v>
      </c>
      <c r="H8" s="269">
        <v>-346802.26</v>
      </c>
    </row>
    <row r="9" spans="1:8" ht="12.75" customHeight="1">
      <c r="A9" s="270" t="s">
        <v>65</v>
      </c>
      <c r="B9" s="271"/>
      <c r="C9" s="272" t="s">
        <v>305</v>
      </c>
      <c r="D9" s="273"/>
      <c r="E9" s="273"/>
      <c r="F9" s="274"/>
      <c r="G9" s="275">
        <v>-1265272</v>
      </c>
      <c r="H9" s="275">
        <v>-800000</v>
      </c>
    </row>
    <row r="10" spans="1:8" ht="21" customHeight="1">
      <c r="A10" s="276"/>
      <c r="B10" s="276"/>
      <c r="C10" s="277" t="s">
        <v>306</v>
      </c>
      <c r="D10" s="278"/>
      <c r="E10" s="278"/>
      <c r="F10" s="279"/>
      <c r="G10" s="280">
        <f>SUM(G5:G9)</f>
        <v>1647870.3799999971</v>
      </c>
      <c r="H10" s="280">
        <f>SUM(H5:H9)</f>
        <v>-7749606.0600000117</v>
      </c>
    </row>
    <row r="11" spans="1:8" ht="15.75" customHeight="1">
      <c r="A11" s="276"/>
      <c r="B11" s="276"/>
      <c r="C11" s="277"/>
      <c r="D11" s="278"/>
      <c r="E11" s="278"/>
      <c r="F11" s="279"/>
      <c r="G11" s="281"/>
      <c r="H11" s="282"/>
    </row>
    <row r="12" spans="1:8" ht="17.25" customHeight="1">
      <c r="A12" s="283">
        <v>2</v>
      </c>
      <c r="B12" s="127"/>
      <c r="C12" s="256" t="s">
        <v>307</v>
      </c>
      <c r="D12" s="257">
        <f>SUM(D13:D18)</f>
        <v>0</v>
      </c>
      <c r="E12" s="257">
        <f>SUM(E13:E18)</f>
        <v>0</v>
      </c>
      <c r="F12" s="284"/>
      <c r="G12" s="139">
        <f>G18</f>
        <v>-22277.35</v>
      </c>
      <c r="H12" s="139">
        <f>H18</f>
        <v>-2101863.44</v>
      </c>
    </row>
    <row r="13" spans="1:8" ht="12.75" customHeight="1">
      <c r="A13" s="259" t="s">
        <v>21</v>
      </c>
      <c r="B13" s="285"/>
      <c r="C13" s="261" t="s">
        <v>308</v>
      </c>
      <c r="D13" s="262"/>
      <c r="E13" s="262"/>
      <c r="F13" s="286"/>
      <c r="G13" s="263"/>
      <c r="H13" s="263"/>
    </row>
    <row r="14" spans="1:8" ht="12.75" customHeight="1">
      <c r="A14" s="264" t="s">
        <v>25</v>
      </c>
      <c r="B14" s="265"/>
      <c r="C14" s="266" t="s">
        <v>309</v>
      </c>
      <c r="D14" s="267"/>
      <c r="E14" s="267"/>
      <c r="F14" s="268"/>
      <c r="G14" s="269">
        <v>-22960</v>
      </c>
      <c r="H14" s="269">
        <v>-2103875.65</v>
      </c>
    </row>
    <row r="15" spans="1:8" ht="12.75" customHeight="1">
      <c r="A15" s="264" t="s">
        <v>41</v>
      </c>
      <c r="B15" s="265"/>
      <c r="C15" s="266" t="s">
        <v>310</v>
      </c>
      <c r="D15" s="267"/>
      <c r="E15" s="267"/>
      <c r="F15" s="268"/>
      <c r="G15" s="287"/>
      <c r="H15" s="287"/>
    </row>
    <row r="16" spans="1:8" ht="12.75" customHeight="1">
      <c r="A16" s="264" t="s">
        <v>44</v>
      </c>
      <c r="B16" s="265"/>
      <c r="C16" s="266" t="s">
        <v>311</v>
      </c>
      <c r="D16" s="267"/>
      <c r="E16" s="267"/>
      <c r="F16" s="268"/>
      <c r="G16" s="269">
        <v>682.65</v>
      </c>
      <c r="H16" s="269">
        <v>2012.21</v>
      </c>
    </row>
    <row r="17" spans="1:8" ht="12.75" customHeight="1">
      <c r="A17" s="270" t="s">
        <v>65</v>
      </c>
      <c r="B17" s="288"/>
      <c r="C17" s="272" t="s">
        <v>312</v>
      </c>
      <c r="D17" s="273"/>
      <c r="E17" s="273"/>
      <c r="F17" s="289"/>
      <c r="G17" s="275"/>
      <c r="H17" s="275"/>
    </row>
    <row r="18" spans="1:8" ht="21" customHeight="1">
      <c r="A18" s="283"/>
      <c r="B18" s="283"/>
      <c r="C18" s="277" t="s">
        <v>313</v>
      </c>
      <c r="D18" s="257"/>
      <c r="E18" s="257"/>
      <c r="F18" s="284"/>
      <c r="G18" s="156">
        <f>SUM(G13:G17)</f>
        <v>-22277.35</v>
      </c>
      <c r="H18" s="156">
        <f>SUM(H13:H17)</f>
        <v>-2101863.44</v>
      </c>
    </row>
    <row r="19" spans="1:8" ht="12.75" customHeight="1">
      <c r="A19" s="290"/>
      <c r="B19" s="290"/>
      <c r="C19" s="291"/>
      <c r="D19" s="257"/>
      <c r="E19" s="257"/>
      <c r="F19" s="284"/>
      <c r="G19" s="292"/>
      <c r="H19" s="293"/>
    </row>
    <row r="20" spans="1:8" ht="17.25" customHeight="1">
      <c r="A20" s="294">
        <v>3</v>
      </c>
      <c r="B20" s="294"/>
      <c r="C20" s="256" t="s">
        <v>314</v>
      </c>
      <c r="D20" s="257">
        <f>SUM(D21:D25)</f>
        <v>0</v>
      </c>
      <c r="E20" s="257">
        <f>SUM(E21:E25)</f>
        <v>0</v>
      </c>
      <c r="F20" s="295"/>
      <c r="G20" s="128">
        <f>G25</f>
        <v>-1225902.3800000008</v>
      </c>
      <c r="H20" s="128">
        <f>H25</f>
        <v>9633444.8800000008</v>
      </c>
    </row>
    <row r="21" spans="1:8" ht="12.75" customHeight="1">
      <c r="A21" s="259" t="s">
        <v>21</v>
      </c>
      <c r="B21" s="260"/>
      <c r="C21" s="261" t="s">
        <v>315</v>
      </c>
      <c r="D21" s="262"/>
      <c r="E21" s="262"/>
      <c r="F21" s="286"/>
      <c r="G21" s="263">
        <v>0</v>
      </c>
      <c r="H21" s="263">
        <v>0</v>
      </c>
    </row>
    <row r="22" spans="1:8" ht="14.25" customHeight="1">
      <c r="A22" s="264" t="s">
        <v>25</v>
      </c>
      <c r="B22" s="296"/>
      <c r="C22" s="266" t="s">
        <v>316</v>
      </c>
      <c r="D22" s="267"/>
      <c r="E22" s="267"/>
      <c r="F22" s="297"/>
      <c r="G22" s="269">
        <v>-12478000</v>
      </c>
      <c r="H22" s="269">
        <v>-1277266</v>
      </c>
    </row>
    <row r="23" spans="1:8" ht="12.75" customHeight="1">
      <c r="A23" s="264" t="s">
        <v>41</v>
      </c>
      <c r="B23" s="268"/>
      <c r="C23" s="266" t="s">
        <v>317</v>
      </c>
      <c r="D23" s="267"/>
      <c r="E23" s="267"/>
      <c r="F23" s="268"/>
      <c r="G23" s="269">
        <v>11252097.619999999</v>
      </c>
      <c r="H23" s="269">
        <v>11984943.130000001</v>
      </c>
    </row>
    <row r="24" spans="1:8" ht="12.75" customHeight="1">
      <c r="A24" s="270" t="s">
        <v>44</v>
      </c>
      <c r="B24" s="298"/>
      <c r="C24" s="272" t="s">
        <v>318</v>
      </c>
      <c r="D24" s="273"/>
      <c r="E24" s="273"/>
      <c r="F24" s="274"/>
      <c r="G24" s="275">
        <v>0</v>
      </c>
      <c r="H24" s="275">
        <v>-1074232.25</v>
      </c>
    </row>
    <row r="25" spans="1:8" ht="21" customHeight="1">
      <c r="A25" s="299"/>
      <c r="B25" s="299"/>
      <c r="C25" s="277" t="s">
        <v>319</v>
      </c>
      <c r="D25" s="257"/>
      <c r="E25" s="257"/>
      <c r="F25" s="284"/>
      <c r="G25" s="156">
        <f>SUM(G21:G24)</f>
        <v>-1225902.3800000008</v>
      </c>
      <c r="H25" s="156">
        <f>SUM(H21:H24)</f>
        <v>9633444.8800000008</v>
      </c>
    </row>
    <row r="26" spans="1:8" ht="12.75" customHeight="1">
      <c r="A26" s="299"/>
      <c r="B26" s="299"/>
      <c r="C26" s="291"/>
      <c r="D26" s="257"/>
      <c r="E26" s="257"/>
      <c r="F26" s="284"/>
      <c r="G26" s="300"/>
      <c r="H26" s="301"/>
    </row>
    <row r="27" spans="1:8" ht="12.75" customHeight="1">
      <c r="A27" s="155">
        <v>4</v>
      </c>
      <c r="B27" s="155"/>
      <c r="C27" s="302" t="s">
        <v>320</v>
      </c>
      <c r="D27" s="257">
        <f>D20+D12+D4</f>
        <v>0</v>
      </c>
      <c r="E27" s="257">
        <f>E20+E12+E4</f>
        <v>0</v>
      </c>
      <c r="F27" s="284"/>
      <c r="G27" s="139">
        <f>G10+G18+G25</f>
        <v>399690.64999999618</v>
      </c>
      <c r="H27" s="139">
        <f>H10+H18+H25</f>
        <v>-218024.62000001036</v>
      </c>
    </row>
    <row r="28" spans="1:8" ht="12.75" customHeight="1">
      <c r="A28" s="164">
        <v>5</v>
      </c>
      <c r="B28" s="164"/>
      <c r="C28" s="302" t="s">
        <v>321</v>
      </c>
      <c r="D28" s="257"/>
      <c r="E28" s="257"/>
      <c r="F28" s="284"/>
      <c r="G28" s="219">
        <f>H29</f>
        <v>1180741.3799999896</v>
      </c>
      <c r="H28" s="303">
        <v>1398766</v>
      </c>
    </row>
    <row r="29" spans="1:8" ht="12.75" customHeight="1">
      <c r="A29" s="164">
        <v>6</v>
      </c>
      <c r="B29" s="164"/>
      <c r="C29" s="302" t="s">
        <v>322</v>
      </c>
      <c r="D29" s="257">
        <f>D28+D27</f>
        <v>0</v>
      </c>
      <c r="E29" s="257">
        <f>E28+E27</f>
        <v>0</v>
      </c>
      <c r="F29" s="284"/>
      <c r="G29" s="303">
        <f>G28+G27</f>
        <v>1580432.0299999858</v>
      </c>
      <c r="H29" s="303">
        <f>H28+H27</f>
        <v>1180741.3799999896</v>
      </c>
    </row>
    <row r="30" spans="1:8" ht="18.75" customHeight="1">
      <c r="A30" s="147"/>
      <c r="B30" s="147"/>
      <c r="C30" s="304"/>
      <c r="D30" s="66"/>
      <c r="E30" s="305"/>
      <c r="F30" s="66"/>
      <c r="G30" s="67">
        <f>G29</f>
        <v>1580432.0299999858</v>
      </c>
      <c r="H30" s="67">
        <f>H29</f>
        <v>1180741.3799999896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I5" sqref="I5"/>
    </sheetView>
  </sheetViews>
  <sheetFormatPr defaultRowHeight="11.25"/>
  <cols>
    <col min="1" max="1" width="31.42578125" style="309" customWidth="1"/>
    <col min="2" max="2" width="11.42578125" style="309" customWidth="1"/>
    <col min="3" max="3" width="8.140625" style="309" customWidth="1"/>
    <col min="4" max="4" width="9.85546875" style="309" customWidth="1"/>
    <col min="5" max="5" width="9.140625" style="309" customWidth="1"/>
    <col min="6" max="6" width="11.7109375" style="309" customWidth="1"/>
    <col min="7" max="7" width="11.5703125" style="309" customWidth="1"/>
    <col min="8" max="16384" width="9.140625" style="309"/>
  </cols>
  <sheetData>
    <row r="1" spans="1:7" ht="33.75">
      <c r="A1" s="306" t="s">
        <v>323</v>
      </c>
      <c r="B1" s="307" t="s">
        <v>324</v>
      </c>
      <c r="C1" s="307" t="s">
        <v>208</v>
      </c>
      <c r="D1" s="307" t="s">
        <v>325</v>
      </c>
      <c r="E1" s="307" t="s">
        <v>326</v>
      </c>
      <c r="F1" s="307" t="s">
        <v>327</v>
      </c>
      <c r="G1" s="308" t="s">
        <v>187</v>
      </c>
    </row>
    <row r="2" spans="1:7" ht="21" customHeight="1">
      <c r="A2" s="310"/>
      <c r="B2" s="310"/>
      <c r="C2" s="310"/>
      <c r="D2" s="310"/>
      <c r="E2" s="310"/>
      <c r="F2" s="310"/>
      <c r="G2" s="311"/>
    </row>
    <row r="3" spans="1:7" ht="26.25" customHeight="1">
      <c r="A3" s="312" t="s">
        <v>328</v>
      </c>
      <c r="B3" s="313">
        <v>27652016</v>
      </c>
      <c r="C3" s="313"/>
      <c r="D3" s="313"/>
      <c r="E3" s="313">
        <v>407559</v>
      </c>
      <c r="F3" s="313">
        <v>-5189546.08</v>
      </c>
      <c r="G3" s="313">
        <f>B3+C3+D3+E3+F3</f>
        <v>22870028.920000002</v>
      </c>
    </row>
    <row r="4" spans="1:7" ht="18" customHeight="1">
      <c r="A4" s="314" t="s">
        <v>329</v>
      </c>
      <c r="B4" s="315"/>
      <c r="C4" s="315"/>
      <c r="D4" s="315"/>
      <c r="E4" s="315"/>
      <c r="F4" s="315"/>
      <c r="G4" s="316"/>
    </row>
    <row r="5" spans="1:7" ht="18" customHeight="1">
      <c r="A5" s="317" t="s">
        <v>330</v>
      </c>
      <c r="B5" s="318"/>
      <c r="C5" s="319"/>
      <c r="D5" s="318"/>
      <c r="E5" s="318"/>
      <c r="F5" s="318"/>
      <c r="G5" s="320"/>
    </row>
    <row r="6" spans="1:7" ht="18" customHeight="1">
      <c r="A6" s="321" t="s">
        <v>331</v>
      </c>
      <c r="B6" s="322"/>
      <c r="C6" s="322"/>
      <c r="D6" s="322"/>
      <c r="E6" s="322"/>
      <c r="F6" s="322">
        <v>0</v>
      </c>
      <c r="G6" s="320"/>
    </row>
    <row r="7" spans="1:7" ht="18" customHeight="1">
      <c r="A7" s="321" t="s">
        <v>332</v>
      </c>
      <c r="B7" s="322"/>
      <c r="C7" s="322"/>
      <c r="D7" s="322"/>
      <c r="E7" s="322"/>
      <c r="F7" s="322"/>
      <c r="G7" s="320"/>
    </row>
    <row r="8" spans="1:7" ht="18" customHeight="1">
      <c r="A8" s="321" t="s">
        <v>333</v>
      </c>
      <c r="B8" s="322"/>
      <c r="C8" s="322"/>
      <c r="D8" s="322"/>
      <c r="E8" s="322"/>
      <c r="F8" s="322"/>
      <c r="G8" s="320"/>
    </row>
    <row r="9" spans="1:7" ht="18" customHeight="1">
      <c r="A9" s="323" t="s">
        <v>334</v>
      </c>
      <c r="B9" s="324"/>
      <c r="C9" s="324"/>
      <c r="D9" s="324"/>
      <c r="E9" s="324"/>
      <c r="F9" s="324"/>
      <c r="G9" s="325"/>
    </row>
    <row r="10" spans="1:7" ht="20.100000000000001" customHeight="1">
      <c r="A10" s="326" t="s">
        <v>335</v>
      </c>
      <c r="B10" s="327">
        <v>22000000</v>
      </c>
      <c r="C10" s="327">
        <f t="shared" ref="C10:D10" si="0">C3</f>
        <v>0</v>
      </c>
      <c r="D10" s="327">
        <f t="shared" si="0"/>
        <v>0</v>
      </c>
      <c r="E10" s="327">
        <v>870029</v>
      </c>
      <c r="F10" s="327">
        <v>-3125963.57</v>
      </c>
      <c r="G10" s="327">
        <f>B10+C10+D10+E10+F10</f>
        <v>19744065.43</v>
      </c>
    </row>
    <row r="11" spans="1:7" s="330" customFormat="1" ht="18" customHeight="1">
      <c r="A11" s="310"/>
      <c r="B11" s="328"/>
      <c r="C11" s="328"/>
      <c r="D11" s="328"/>
      <c r="E11" s="328"/>
      <c r="F11" s="328"/>
      <c r="G11" s="329"/>
    </row>
    <row r="12" spans="1:7" ht="18" customHeight="1">
      <c r="A12" s="314" t="s">
        <v>331</v>
      </c>
      <c r="B12" s="315"/>
      <c r="C12" s="315"/>
      <c r="D12" s="315"/>
      <c r="E12" s="315"/>
      <c r="F12" s="315"/>
      <c r="G12" s="316"/>
    </row>
    <row r="13" spans="1:7" ht="18" customHeight="1">
      <c r="A13" s="321" t="s">
        <v>332</v>
      </c>
      <c r="B13" s="322"/>
      <c r="C13" s="322"/>
      <c r="D13" s="322"/>
      <c r="E13" s="322"/>
      <c r="F13" s="322"/>
      <c r="G13" s="320"/>
    </row>
    <row r="14" spans="1:7" ht="18" customHeight="1">
      <c r="A14" s="321" t="s">
        <v>333</v>
      </c>
      <c r="B14" s="322"/>
      <c r="C14" s="322"/>
      <c r="D14" s="322"/>
      <c r="E14" s="322"/>
      <c r="F14" s="322"/>
      <c r="G14" s="320"/>
    </row>
    <row r="15" spans="1:7" ht="18" customHeight="1">
      <c r="A15" s="323" t="s">
        <v>336</v>
      </c>
      <c r="B15" s="324"/>
      <c r="C15" s="324"/>
      <c r="D15" s="324"/>
      <c r="E15" s="324"/>
      <c r="F15" s="324"/>
      <c r="G15" s="325"/>
    </row>
    <row r="16" spans="1:7" ht="20.100000000000001" customHeight="1">
      <c r="A16" s="312" t="s">
        <v>337</v>
      </c>
      <c r="B16" s="313">
        <v>22000000</v>
      </c>
      <c r="C16" s="313">
        <f t="shared" ref="C16:D16" si="1">C10</f>
        <v>0</v>
      </c>
      <c r="D16" s="313">
        <f t="shared" si="1"/>
        <v>0</v>
      </c>
      <c r="E16" s="313">
        <v>870029</v>
      </c>
      <c r="F16" s="313">
        <f>-3125963.57+3892662.42</f>
        <v>766698.85000000009</v>
      </c>
      <c r="G16" s="313">
        <f>B16+C16+D16+E16+F16</f>
        <v>23636727.850000001</v>
      </c>
    </row>
    <row r="17" spans="1:7" ht="23.25" customHeight="1">
      <c r="A17" s="310"/>
      <c r="B17" s="310"/>
      <c r="C17" s="310"/>
      <c r="D17" s="310"/>
      <c r="E17" s="310"/>
      <c r="F17" s="310"/>
      <c r="G17" s="3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AKTIVI</vt:lpstr>
      <vt:lpstr>PASIVI</vt:lpstr>
      <vt:lpstr>PASH</vt:lpstr>
      <vt:lpstr>FLUKSI MONETAR</vt:lpstr>
      <vt:lpstr>KAPITALI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2012-07-09T09:39:47Z</dcterms:modified>
</cp:coreProperties>
</file>