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240" yWindow="75" windowWidth="11295" windowHeight="6600" tabRatio="963" firstSheet="3" activeTab="10"/>
  </bookViews>
  <sheets>
    <sheet name="faqja e pare" sheetId="18" r:id="rId1"/>
    <sheet name="aktivpasiv DOREZ" sheetId="7" r:id="rId2"/>
    <sheet name="ShenAKTIV" sheetId="8" r:id="rId3"/>
    <sheet name="Shenime P&amp;L" sheetId="9" r:id="rId4"/>
    <sheet name="PASH" sheetId="11" r:id="rId5"/>
    <sheet name="AQT" sheetId="10" r:id="rId6"/>
    <sheet name="AAM" sheetId="17" r:id="rId7"/>
    <sheet name="FLUKSI" sheetId="12" r:id="rId8"/>
    <sheet name="EQUITY" sheetId="13" r:id="rId9"/>
    <sheet name="Aneks Statistikor" sheetId="15" r:id="rId10"/>
    <sheet name="aktivitet per BM" sheetId="16" r:id="rId11"/>
  </sheets>
  <externalReferences>
    <externalReference r:id="rId12"/>
    <externalReference r:id="rId13"/>
  </externalReferences>
  <definedNames>
    <definedName name="_xlnm._FilterDatabase" localSheetId="10" hidden="1">'aktivitet per BM'!$H$5:$J$42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'aktivpasiv DOREZ'!$A$59:$AB$115</definedName>
    <definedName name="_xlnm.Print_Area" localSheetId="9">'Aneks Statistikor'!$A$1:$I$96</definedName>
    <definedName name="_xlnm.Print_Area" localSheetId="5">AQT!$A$1:$Q$31</definedName>
    <definedName name="_xlnm.Print_Area" localSheetId="7">FLUKSI!$A$1:$G$71</definedName>
    <definedName name="_xlnm.Print_Area" localSheetId="4">PASH!$A$1:$I$103</definedName>
    <definedName name="_xlnm.Print_Area" localSheetId="2">ShenAKTIV!$A$1:$J$93</definedName>
    <definedName name="_xlnm.Print_Area" localSheetId="3">'Shenime P&amp;L'!$A$1:$J$112</definedName>
    <definedName name="xe110soc" localSheetId="1">#REF!</definedName>
    <definedName name="xe110soc" localSheetId="5">#REF!</definedName>
    <definedName name="xe110soc" localSheetId="8">#REF!</definedName>
    <definedName name="xe110soc" localSheetId="7">#REF!</definedName>
    <definedName name="xe110soc" localSheetId="4">#REF!</definedName>
    <definedName name="xe110soc" localSheetId="2">#REF!</definedName>
    <definedName name="xe110soc" localSheetId="3">#REF!</definedName>
    <definedName name="xe110soc">#REF!</definedName>
    <definedName name="xe180soc" localSheetId="1">#REF!</definedName>
    <definedName name="xe180soc" localSheetId="5">#REF!</definedName>
    <definedName name="xe180soc" localSheetId="8">#REF!</definedName>
    <definedName name="xe180soc" localSheetId="7">#REF!</definedName>
    <definedName name="xe180soc" localSheetId="4">#REF!</definedName>
    <definedName name="xe180soc" localSheetId="2">#REF!</definedName>
    <definedName name="xe180soc" localSheetId="3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I24" i="15"/>
  <c r="F84" i="11" l="1"/>
  <c r="F104" i="9"/>
  <c r="I84" i="15" l="1"/>
  <c r="I58"/>
  <c r="F26" i="9"/>
  <c r="F78" i="11"/>
  <c r="F79"/>
  <c r="K45" i="16"/>
  <c r="I2"/>
  <c r="I1"/>
  <c r="B53" i="15"/>
  <c r="B52"/>
  <c r="C3" i="13" l="1"/>
  <c r="H59" i="12"/>
  <c r="H52"/>
  <c r="H61" s="1"/>
  <c r="H65" s="1"/>
  <c r="H44"/>
  <c r="H28"/>
  <c r="H27"/>
  <c r="H25"/>
  <c r="H15"/>
  <c r="H18" s="1"/>
  <c r="H8"/>
  <c r="H6"/>
  <c r="H10" s="1"/>
  <c r="I94" i="11"/>
  <c r="I79"/>
  <c r="I84" s="1"/>
  <c r="I85" s="1"/>
  <c r="I96" s="1"/>
  <c r="I100" s="1"/>
  <c r="L62"/>
  <c r="I62" s="1"/>
  <c r="L61"/>
  <c r="I61" s="1"/>
  <c r="I60"/>
  <c r="I58"/>
  <c r="I43"/>
  <c r="O40"/>
  <c r="N40"/>
  <c r="I40"/>
  <c r="O31"/>
  <c r="I31"/>
  <c r="I30" s="1"/>
  <c r="O30"/>
  <c r="N30"/>
  <c r="L59" s="1"/>
  <c r="O22"/>
  <c r="O12" s="1"/>
  <c r="N22"/>
  <c r="I22"/>
  <c r="I21"/>
  <c r="I18" s="1"/>
  <c r="I13"/>
  <c r="N12"/>
  <c r="I12"/>
  <c r="O10"/>
  <c r="N10"/>
  <c r="I9"/>
  <c r="I6"/>
  <c r="O4"/>
  <c r="N4"/>
  <c r="F85" i="8"/>
  <c r="F89" s="1"/>
  <c r="F80"/>
  <c r="F70"/>
  <c r="F73" s="1"/>
  <c r="F64"/>
  <c r="F50"/>
  <c r="F54" s="1"/>
  <c r="F39"/>
  <c r="F40" s="1"/>
  <c r="F31"/>
  <c r="F29"/>
  <c r="F32" s="1"/>
  <c r="F15"/>
  <c r="F22" s="1"/>
  <c r="F7"/>
  <c r="F6"/>
  <c r="F8" s="1"/>
  <c r="Z110" i="7"/>
  <c r="Z94"/>
  <c r="Z90"/>
  <c r="Z84"/>
  <c r="Z79"/>
  <c r="Z83" s="1"/>
  <c r="Z96" s="1"/>
  <c r="Z70"/>
  <c r="AA52"/>
  <c r="AA51"/>
  <c r="Z49"/>
  <c r="AA48"/>
  <c r="AA47"/>
  <c r="AA46"/>
  <c r="AA45"/>
  <c r="AA44"/>
  <c r="AA43"/>
  <c r="AA42"/>
  <c r="AA41"/>
  <c r="Z41"/>
  <c r="AA40"/>
  <c r="Z39"/>
  <c r="AA39" s="1"/>
  <c r="AA38"/>
  <c r="AA37"/>
  <c r="AA36"/>
  <c r="Z36"/>
  <c r="AD36" s="1"/>
  <c r="AA34"/>
  <c r="AA33"/>
  <c r="AA32"/>
  <c r="AA31"/>
  <c r="AA30"/>
  <c r="AA29"/>
  <c r="AA28"/>
  <c r="Z28"/>
  <c r="AD28" s="1"/>
  <c r="AA27"/>
  <c r="Z27"/>
  <c r="AA25"/>
  <c r="AA24"/>
  <c r="AA23"/>
  <c r="Z23"/>
  <c r="AA22"/>
  <c r="AA21"/>
  <c r="AA20"/>
  <c r="AA19"/>
  <c r="AA18"/>
  <c r="AA17" s="1"/>
  <c r="Z17"/>
  <c r="Z16"/>
  <c r="AA16" s="1"/>
  <c r="Z15"/>
  <c r="AA15" s="1"/>
  <c r="AA14"/>
  <c r="AA13"/>
  <c r="AA12"/>
  <c r="Z11"/>
  <c r="AA11"/>
  <c r="AA10"/>
  <c r="AA9"/>
  <c r="Z8"/>
  <c r="AA8" s="1"/>
  <c r="AA7"/>
  <c r="N28" i="11" l="1"/>
  <c r="O28"/>
  <c r="O36" s="1"/>
  <c r="L54"/>
  <c r="AA35" i="7"/>
  <c r="AA26"/>
  <c r="I59" i="11"/>
  <c r="H30" i="12"/>
  <c r="N36" i="11"/>
  <c r="L57"/>
  <c r="I5"/>
  <c r="I28" s="1"/>
  <c r="I36" s="1"/>
  <c r="I42" s="1"/>
  <c r="AA6" i="7"/>
  <c r="AA5" s="1"/>
  <c r="Z113"/>
  <c r="AA49"/>
  <c r="Z6"/>
  <c r="Z5" s="1"/>
  <c r="Z35"/>
  <c r="Z26" s="1"/>
  <c r="Z53" s="1"/>
  <c r="AA53" s="1"/>
  <c r="AA50"/>
  <c r="L63" i="11" l="1"/>
  <c r="I57"/>
  <c r="I63" s="1"/>
  <c r="I67" s="1"/>
  <c r="I68" s="1"/>
  <c r="I52"/>
  <c r="I45"/>
  <c r="N42"/>
  <c r="N43" s="1"/>
  <c r="N50" l="1"/>
  <c r="I50"/>
</calcChain>
</file>

<file path=xl/sharedStrings.xml><?xml version="1.0" encoding="utf-8"?>
<sst xmlns="http://schemas.openxmlformats.org/spreadsheetml/2006/main" count="1442" uniqueCount="1062">
  <si>
    <t>Total</t>
  </si>
  <si>
    <t>TOTAL</t>
  </si>
  <si>
    <t>Nr.
 Ref.</t>
  </si>
  <si>
    <t xml:space="preserve">             A K T I V I </t>
  </si>
  <si>
    <t>ASSETS</t>
  </si>
  <si>
    <t>Viti Ushtrimor</t>
  </si>
  <si>
    <t>Nr. 
Ref.</t>
  </si>
  <si>
    <t xml:space="preserve">             P A S I V I </t>
  </si>
  <si>
    <t>CAPITAL &amp; LIABILITIES</t>
  </si>
  <si>
    <t>Ndryshimi</t>
  </si>
  <si>
    <t>Shenime</t>
  </si>
  <si>
    <t>Dec 31,2007</t>
  </si>
  <si>
    <t>Jun 30,2008</t>
  </si>
  <si>
    <t>AKTIVE TE QENDRUESHME</t>
  </si>
  <si>
    <t>FIXED ASSETS</t>
  </si>
  <si>
    <t>A</t>
  </si>
  <si>
    <t xml:space="preserve">K A P I T A L E T  E  V E T A </t>
  </si>
  <si>
    <t>SHARE HOLDERS EQUITY</t>
  </si>
  <si>
    <t>B  I</t>
  </si>
  <si>
    <t>Te pa Trupezuara</t>
  </si>
  <si>
    <t>Intangible Asssets</t>
  </si>
  <si>
    <t xml:space="preserve">A I </t>
  </si>
  <si>
    <t>Kapit Themel, Rezervat, Fitime/Humbje</t>
  </si>
  <si>
    <t>Capital &amp; Reserves</t>
  </si>
  <si>
    <t>B   I a</t>
  </si>
  <si>
    <t>Shpenzime te nisjes dhe zgjerimit</t>
  </si>
  <si>
    <t xml:space="preserve">        Nga ky i derdhur </t>
  </si>
  <si>
    <t>Delivered</t>
  </si>
  <si>
    <t>B   I b</t>
  </si>
  <si>
    <t>Shpenzime te kerk. Te aplik. dhe zhvill.</t>
  </si>
  <si>
    <t xml:space="preserve">Expenditures of starting and expanding </t>
  </si>
  <si>
    <t>A I a</t>
  </si>
  <si>
    <t xml:space="preserve">Kapitali i nenshkruar </t>
  </si>
  <si>
    <t>Share Capital</t>
  </si>
  <si>
    <t>B   I c</t>
  </si>
  <si>
    <t>Te tjera te shfrytzimit</t>
  </si>
  <si>
    <t xml:space="preserve">Expenditures of applied research and development </t>
  </si>
  <si>
    <t>A I b</t>
  </si>
  <si>
    <t xml:space="preserve">Prime te lidhura me kapitalin </t>
  </si>
  <si>
    <t>Prime related to the capital</t>
  </si>
  <si>
    <t>B   I d</t>
  </si>
  <si>
    <t>Pagesa pjesore te derdhura</t>
  </si>
  <si>
    <t>Other expense of explotation</t>
  </si>
  <si>
    <t>A I c</t>
  </si>
  <si>
    <t>Diferenca nga rivleresimi</t>
  </si>
  <si>
    <t xml:space="preserve">Differences from the revaluation </t>
  </si>
  <si>
    <t>B   I e</t>
  </si>
  <si>
    <t>Amortizime</t>
  </si>
  <si>
    <t xml:space="preserve">Partial Payments </t>
  </si>
  <si>
    <t>A I d</t>
  </si>
  <si>
    <t>Rezervat</t>
  </si>
  <si>
    <t>Reserves</t>
  </si>
  <si>
    <t>B   I h</t>
  </si>
  <si>
    <t>Provizione per zhvlersime</t>
  </si>
  <si>
    <t xml:space="preserve">Depreciation </t>
  </si>
  <si>
    <t xml:space="preserve">   Rezervat   ligjore </t>
  </si>
  <si>
    <t xml:space="preserve">       Legal  reserves</t>
  </si>
  <si>
    <t xml:space="preserve">   Rezervat    statutore </t>
  </si>
  <si>
    <t xml:space="preserve">       Statutory  reserves</t>
  </si>
  <si>
    <t>B  II</t>
  </si>
  <si>
    <t>Te Trupezuara</t>
  </si>
  <si>
    <t>Tangible Assets</t>
  </si>
  <si>
    <t xml:space="preserve">   Rezerva    te tjera </t>
  </si>
  <si>
    <t xml:space="preserve">       Other reserves</t>
  </si>
  <si>
    <t xml:space="preserve">B  II a </t>
  </si>
  <si>
    <t>Toka, terrene,ndertime e instal. Te pergj.</t>
  </si>
  <si>
    <t>Land, constructions and general istallations</t>
  </si>
  <si>
    <t xml:space="preserve">A I e </t>
  </si>
  <si>
    <t>Fitimi ose  humbje te mbartura (Humbjet)</t>
  </si>
  <si>
    <t>Retained earnings</t>
  </si>
  <si>
    <t xml:space="preserve">B  II b </t>
  </si>
  <si>
    <t>Istalime tek.makineri,paisje,vegla pune</t>
  </si>
  <si>
    <t>Technical installation, machinery, equipment &amp; tools</t>
  </si>
  <si>
    <t xml:space="preserve">A I h </t>
  </si>
  <si>
    <t>Fiitime ose humbje te ushtrimit (Humbje)</t>
  </si>
  <si>
    <t>Profits &amp; losses of the current year</t>
  </si>
  <si>
    <t xml:space="preserve">B  II c </t>
  </si>
  <si>
    <t>A  II</t>
  </si>
  <si>
    <t xml:space="preserve">Fonde te Tjera Te Vetat </t>
  </si>
  <si>
    <t>OTHER OWN FUNDS</t>
  </si>
  <si>
    <t xml:space="preserve">B  II d </t>
  </si>
  <si>
    <t>Ne proces dhe pagesa pjesore</t>
  </si>
  <si>
    <t>Tangible in proces and prepayments</t>
  </si>
  <si>
    <t>A  II a</t>
  </si>
  <si>
    <t>Fondi (Rezerva) i zhvillimit</t>
  </si>
  <si>
    <t>Funds of development</t>
  </si>
  <si>
    <t xml:space="preserve">B  II e </t>
  </si>
  <si>
    <t>A  II b</t>
  </si>
  <si>
    <t>Fondi i shperblimit suplementar te punonjesve</t>
  </si>
  <si>
    <t>The fund of reserve for personnel rewarding</t>
  </si>
  <si>
    <t xml:space="preserve">B  II h </t>
  </si>
  <si>
    <t>Provizione per  zhvleresim</t>
  </si>
  <si>
    <t>Provisions for Depreciation (-)</t>
  </si>
  <si>
    <t xml:space="preserve">A  II c </t>
  </si>
  <si>
    <t>Fondi i ndihmave te menjehershme</t>
  </si>
  <si>
    <t>The fund of immediate aid</t>
  </si>
  <si>
    <t>B III</t>
  </si>
  <si>
    <t>Financiare</t>
  </si>
  <si>
    <t>FINANCIAL FIXED ASSETS</t>
  </si>
  <si>
    <t>A  II d</t>
  </si>
  <si>
    <t xml:space="preserve">Fonde te tjera    </t>
  </si>
  <si>
    <t>Other funds</t>
  </si>
  <si>
    <t>B III a</t>
  </si>
  <si>
    <t>Pjesemarrje dhe tituj financiare te tjere</t>
  </si>
  <si>
    <t>Titles of partecipation and other financial titles</t>
  </si>
  <si>
    <t>A  III</t>
  </si>
  <si>
    <t>Subvencione per investime</t>
  </si>
  <si>
    <t xml:space="preserve">SUBSIDIES FOR INVESTMENTS </t>
  </si>
  <si>
    <t>B III b</t>
  </si>
  <si>
    <t>Kerkesa  debitore te lidhura me pjesemarr</t>
  </si>
  <si>
    <t>Debits requirements related to financial participation</t>
  </si>
  <si>
    <t>A I V</t>
  </si>
  <si>
    <t>Provizione per rreziqe dhe shpenzime</t>
  </si>
  <si>
    <t>Provisions</t>
  </si>
  <si>
    <t>B III c</t>
  </si>
  <si>
    <t>Kredi    te   dhena</t>
  </si>
  <si>
    <t xml:space="preserve">Credits </t>
  </si>
  <si>
    <t>A IV a</t>
  </si>
  <si>
    <t xml:space="preserve">Provizione per rreziqe     </t>
  </si>
  <si>
    <t>Expected sums for risks</t>
  </si>
  <si>
    <t>B III d</t>
  </si>
  <si>
    <t>Provizione  per  zhvleresim</t>
  </si>
  <si>
    <t>A IV b</t>
  </si>
  <si>
    <t xml:space="preserve">Provizione per shpenzime </t>
  </si>
  <si>
    <t xml:space="preserve">Expected sums for expenditures </t>
  </si>
  <si>
    <t>C</t>
  </si>
  <si>
    <t>A K T I V E   Q A R K U LL U E S E</t>
  </si>
  <si>
    <t>CURRENT ASSETS</t>
  </si>
  <si>
    <t>B</t>
  </si>
  <si>
    <t xml:space="preserve">      D E T Y R I M E </t>
  </si>
  <si>
    <t>LIABILITIES</t>
  </si>
  <si>
    <t>C  I</t>
  </si>
  <si>
    <t>Gjendje Inventari dhe ne Proces</t>
  </si>
  <si>
    <t>Inventories</t>
  </si>
  <si>
    <t xml:space="preserve">B I </t>
  </si>
  <si>
    <t xml:space="preserve">Det. te Kerk. pas me Shume se 1 Vit </t>
  </si>
  <si>
    <t xml:space="preserve">Long Terme Liabilities </t>
  </si>
  <si>
    <t>C   I a</t>
  </si>
  <si>
    <t>Materiale te para dhe materiale te tjera</t>
  </si>
  <si>
    <t xml:space="preserve">Raw materials and other materials </t>
  </si>
  <si>
    <t>B I a</t>
  </si>
  <si>
    <t>Huara nga bankat dhe institutete kreditit</t>
  </si>
  <si>
    <t>Loans from banks &amp; other credits Institutes</t>
  </si>
  <si>
    <t>C   I b</t>
  </si>
  <si>
    <t>Prodhime ,punime ,sherbime ne proces</t>
  </si>
  <si>
    <t>Products, works, and services in process</t>
  </si>
  <si>
    <t>B I b</t>
  </si>
  <si>
    <t xml:space="preserve">Huara te tjera </t>
  </si>
  <si>
    <t>Other loans</t>
  </si>
  <si>
    <t>C   I c</t>
  </si>
  <si>
    <t>Produkte dhe mallra</t>
  </si>
  <si>
    <t>Products and goods</t>
  </si>
  <si>
    <t>B I c</t>
  </si>
  <si>
    <t xml:space="preserve">Shuma te arketuara per porosi </t>
  </si>
  <si>
    <t>Amount cashed for orders</t>
  </si>
  <si>
    <t>C   I d</t>
  </si>
  <si>
    <t>Te tjera gjendje inventari</t>
  </si>
  <si>
    <t>Other inventory</t>
  </si>
  <si>
    <t xml:space="preserve">B I d </t>
  </si>
  <si>
    <t xml:space="preserve">Furnitore per blerje e sherbime </t>
  </si>
  <si>
    <t>Suppliers for purchases &amp; sales</t>
  </si>
  <si>
    <t>C   I e</t>
  </si>
  <si>
    <t>Provizione per zhvleresime</t>
  </si>
  <si>
    <t xml:space="preserve">B I e </t>
  </si>
  <si>
    <t xml:space="preserve">Shteti </t>
  </si>
  <si>
    <t>State</t>
  </si>
  <si>
    <t>C II</t>
  </si>
  <si>
    <t>Kerkesa per Arketim mbi Debitoret</t>
  </si>
  <si>
    <t>Receivables</t>
  </si>
  <si>
    <t xml:space="preserve">B I h </t>
  </si>
  <si>
    <t xml:space="preserve">Ortake </t>
  </si>
  <si>
    <t>Partners</t>
  </si>
  <si>
    <t>Nga keto me afat pas me shume se 1 vit</t>
  </si>
  <si>
    <t>More than one year</t>
  </si>
  <si>
    <t>B I f</t>
  </si>
  <si>
    <t xml:space="preserve">Te tjera   detyrime </t>
  </si>
  <si>
    <t>Other liabilities</t>
  </si>
  <si>
    <t>C  II a</t>
  </si>
  <si>
    <t>Kliente per shitje, sherbime</t>
  </si>
  <si>
    <t>Clients for sale and services</t>
  </si>
  <si>
    <t>B II</t>
  </si>
  <si>
    <t xml:space="preserve">Detyrime te Kerkushme deri nje Vit </t>
  </si>
  <si>
    <t>Short terme Liabilities</t>
  </si>
  <si>
    <t>C  II b</t>
  </si>
  <si>
    <t>Ortake   kapital   i pa derdhur</t>
  </si>
  <si>
    <t xml:space="preserve">Partners undelivered capital </t>
  </si>
  <si>
    <t>B II a</t>
  </si>
  <si>
    <t xml:space="preserve">Huara nga bankat dhe institutet e kreditit </t>
  </si>
  <si>
    <t>C  II c</t>
  </si>
  <si>
    <t>Personeli  dhe persona</t>
  </si>
  <si>
    <t>Personel and related persons</t>
  </si>
  <si>
    <t>B II b</t>
  </si>
  <si>
    <t>C  II d</t>
  </si>
  <si>
    <t>Te tjera  kerkesa</t>
  </si>
  <si>
    <t>Other demands</t>
  </si>
  <si>
    <t>B II c</t>
  </si>
  <si>
    <t>C  II e</t>
  </si>
  <si>
    <t>Provizione  per zhvleresime</t>
  </si>
  <si>
    <t>B II d</t>
  </si>
  <si>
    <t>C III</t>
  </si>
  <si>
    <t xml:space="preserve">Letra me Vlere te Vendosjes  </t>
  </si>
  <si>
    <t>ESTABLISHING TEMPORARY BONDS</t>
  </si>
  <si>
    <t xml:space="preserve">B II e </t>
  </si>
  <si>
    <t xml:space="preserve">Personeli </t>
  </si>
  <si>
    <t>Personnel</t>
  </si>
  <si>
    <t>C III a</t>
  </si>
  <si>
    <t>Aksione,Obligacione,bono thesari e te ngjashme</t>
  </si>
  <si>
    <t>Shares, liabilities, bonds &amp; other similar</t>
  </si>
  <si>
    <t>B II h</t>
  </si>
  <si>
    <t xml:space="preserve">Sigurime shoqerore dhe te ngjashme </t>
  </si>
  <si>
    <t>Social Insurance and similar</t>
  </si>
  <si>
    <t>C III b</t>
  </si>
  <si>
    <t xml:space="preserve">B II f </t>
  </si>
  <si>
    <t xml:space="preserve">Shteti -tatime dhe taksa </t>
  </si>
  <si>
    <t>State Taxes &amp; Taxation</t>
  </si>
  <si>
    <t xml:space="preserve">C IV </t>
  </si>
  <si>
    <t>Likujditete dhe Vlera Arke te Tjera</t>
  </si>
  <si>
    <t xml:space="preserve">Cash  </t>
  </si>
  <si>
    <t>B II g</t>
  </si>
  <si>
    <t xml:space="preserve">Ortake                                     </t>
  </si>
  <si>
    <t>C IV a</t>
  </si>
  <si>
    <t xml:space="preserve">Depozita ne banke dhe ne llog.te tjera </t>
  </si>
  <si>
    <t>Bank deposits &amp; other accounts</t>
  </si>
  <si>
    <t>B II i</t>
  </si>
  <si>
    <t xml:space="preserve">Te tjera  detyrime                     </t>
  </si>
  <si>
    <t>C IV b</t>
  </si>
  <si>
    <t>Para ne dore  (arke)</t>
  </si>
  <si>
    <t>Cash in hand</t>
  </si>
  <si>
    <t>Te Ardhura te Marra/te Rregjistruara Avance</t>
  </si>
  <si>
    <t>Incomes Received in Advance</t>
  </si>
  <si>
    <t>C IV c</t>
  </si>
  <si>
    <t xml:space="preserve">Vlera arke te tjera </t>
  </si>
  <si>
    <t>Other cash value</t>
  </si>
  <si>
    <t xml:space="preserve">C V </t>
  </si>
  <si>
    <t>Shpenz. te Paguara ose Regj.Avance</t>
  </si>
  <si>
    <t>EXPENDITURE REGISTERED IN ADVANCE</t>
  </si>
  <si>
    <t xml:space="preserve">Nga  keto  : Mbi nje vit </t>
  </si>
  <si>
    <t>D</t>
  </si>
  <si>
    <t xml:space="preserve">LLOGARI TE TJERA </t>
  </si>
  <si>
    <t>OTHER ACCOUNTS</t>
  </si>
  <si>
    <t xml:space="preserve">OTHER ACCOUNTS </t>
  </si>
  <si>
    <t>D  a</t>
  </si>
  <si>
    <t>Shpenzime  (kosto) per tu shperndare</t>
  </si>
  <si>
    <t>Expenses (costs) to be delivered</t>
  </si>
  <si>
    <t>C a</t>
  </si>
  <si>
    <t>DIFERENCA  konvertimi   pasive</t>
  </si>
  <si>
    <t xml:space="preserve">Differences from the conversion of liabilities </t>
  </si>
  <si>
    <t>D  b</t>
  </si>
  <si>
    <t>Diferenca  Konvertimi   Aktive</t>
  </si>
  <si>
    <t>Differences from the conversion of assets Others</t>
  </si>
  <si>
    <t xml:space="preserve">       TOTALI I   AKTIVIT</t>
  </si>
  <si>
    <t>TOTAL ASSETS</t>
  </si>
  <si>
    <t xml:space="preserve">T O T A L I  I  P A S I V I T </t>
  </si>
  <si>
    <t>TOTAL  LIABILITIES &amp; SHARE HOLDER's EQUITY</t>
  </si>
  <si>
    <t>Kodi</t>
  </si>
  <si>
    <t xml:space="preserve">             A K T I V E T</t>
  </si>
  <si>
    <t>PASIVET DHE KAPITALI</t>
  </si>
  <si>
    <t>Andi</t>
  </si>
  <si>
    <t>Dec 31,2009</t>
  </si>
  <si>
    <t>Dec 31,2008</t>
  </si>
  <si>
    <t>I</t>
  </si>
  <si>
    <t>Aktive Afatshkurtra</t>
  </si>
  <si>
    <t>Assets</t>
  </si>
  <si>
    <t>F</t>
  </si>
  <si>
    <t xml:space="preserve">Pasivet Afatshkurta </t>
  </si>
  <si>
    <t>A/1</t>
  </si>
  <si>
    <t>Mjetet Monetare</t>
  </si>
  <si>
    <t>Cash and cash equivalents</t>
  </si>
  <si>
    <t>Vlera e drejtë (SKK 3)</t>
  </si>
  <si>
    <t>F/1</t>
  </si>
  <si>
    <t>Derivatet</t>
  </si>
  <si>
    <t>Derivatives</t>
  </si>
  <si>
    <t>Vlera e drejtë</t>
  </si>
  <si>
    <t>Arka</t>
  </si>
  <si>
    <t>Banka</t>
  </si>
  <si>
    <t>F/2</t>
  </si>
  <si>
    <t>Huamarrjet</t>
  </si>
  <si>
    <t>Current loans and borrowings</t>
  </si>
  <si>
    <t>A/2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</si>
  <si>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</si>
  <si>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</si>
  <si>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a)</t>
  </si>
  <si>
    <t>F/a</t>
  </si>
  <si>
    <t>Current portion of long-term borrowings</t>
  </si>
  <si>
    <t>Kostoja e amortizuar</t>
  </si>
  <si>
    <t>A/a</t>
  </si>
  <si>
    <t xml:space="preserve"> Derivatet</t>
  </si>
  <si>
    <t xml:space="preserve">Derivatives </t>
  </si>
  <si>
    <t>b)</t>
  </si>
  <si>
    <t>F/b</t>
  </si>
  <si>
    <t>Kthimet/Ripagimet e huave afatgjata</t>
  </si>
  <si>
    <t>Convertibles shares</t>
  </si>
  <si>
    <t xml:space="preserve">Kostoja e amortizuar; për detyrime të qirasë financiare të përdoret
SKK 7 </t>
  </si>
  <si>
    <t>A/b</t>
  </si>
  <si>
    <t xml:space="preserve"> Aktivet e mbajtur per tregtim</t>
  </si>
  <si>
    <t>Assets classified as held for sale</t>
  </si>
  <si>
    <t>c)</t>
  </si>
  <si>
    <t>F/c</t>
  </si>
  <si>
    <t>Bono te konvertueshme</t>
  </si>
  <si>
    <t>Trade and other payables</t>
  </si>
  <si>
    <t xml:space="preserve">Kostoja e amortizuar, nëse nevojitet, duke e hequr komponentin e
kapitalit nga detyrimi  </t>
  </si>
  <si>
    <t>Totali</t>
  </si>
  <si>
    <t>G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</si>
  <si>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</si>
  <si>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</si>
  <si>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</si>
  <si>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</si>
  <si>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G/3</t>
  </si>
  <si>
    <t>Huate dhe parapagimet</t>
  </si>
  <si>
    <t>A/3/a</t>
  </si>
  <si>
    <t>Kliente per mallra,produkte sherbime</t>
  </si>
  <si>
    <t>Trade receivables</t>
  </si>
  <si>
    <t>G/a</t>
  </si>
  <si>
    <t>Te pagueshme ndaj furnitoreve</t>
  </si>
  <si>
    <t>Trade payables</t>
  </si>
  <si>
    <t>A/3/b</t>
  </si>
  <si>
    <t>Debitore, Kreditore te Tjere</t>
  </si>
  <si>
    <t>Other receivables</t>
  </si>
  <si>
    <t>G/b</t>
  </si>
  <si>
    <t>Te pagueshme ndaj punonjesve</t>
  </si>
  <si>
    <t>Payables toward employees</t>
  </si>
  <si>
    <t>A/3/c</t>
  </si>
  <si>
    <t>Tatim mbi fitimin</t>
  </si>
  <si>
    <t>g/c</t>
  </si>
  <si>
    <t>Detyrime per sig.Shoq.Shend</t>
  </si>
  <si>
    <t>Current tax payables</t>
  </si>
  <si>
    <t>d)</t>
  </si>
  <si>
    <t>A/3/d</t>
  </si>
  <si>
    <t>Other investments</t>
  </si>
  <si>
    <t>ç)</t>
  </si>
  <si>
    <t>G/ç</t>
  </si>
  <si>
    <t>Detyrime tatimore per TAP</t>
  </si>
  <si>
    <t>Other borrowings</t>
  </si>
  <si>
    <t>G/d</t>
  </si>
  <si>
    <t>Detyrime tatimore per TVSH</t>
  </si>
  <si>
    <t>Prepayments</t>
  </si>
  <si>
    <t>Inventari</t>
  </si>
  <si>
    <t>Me shumën më të ulët, mes kostos dhe
vlerës neto të realizueshme. Kostoja mund të llogaritet për çdo zë më vete, ose duke përdorur
metodën FIFO, ose metodën e mesatares
së ponderuar</t>
  </si>
  <si>
    <t>e)</t>
  </si>
  <si>
    <t>Debitore kreditore te tjere</t>
  </si>
  <si>
    <t>B/a</t>
  </si>
  <si>
    <t xml:space="preserve"> Lendet e para</t>
  </si>
  <si>
    <t xml:space="preserve">Raw materials </t>
  </si>
  <si>
    <t>H</t>
  </si>
  <si>
    <t>B/b</t>
  </si>
  <si>
    <t xml:space="preserve"> Prodhimi ne proces</t>
  </si>
  <si>
    <t>Work in progress</t>
  </si>
  <si>
    <t>H/4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</si>
  <si>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</si>
  <si>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</si>
  <si>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</si>
  <si>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B/c</t>
  </si>
  <si>
    <t xml:space="preserve"> Produkte te gatshme</t>
  </si>
  <si>
    <t>Own production</t>
  </si>
  <si>
    <t>H/5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</si>
  <si>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</si>
  <si>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</si>
  <si>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</si>
  <si>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B/d</t>
  </si>
  <si>
    <t xml:space="preserve"> Mallra per rishitje</t>
  </si>
  <si>
    <t>Goods</t>
  </si>
  <si>
    <t>B/e</t>
  </si>
  <si>
    <t xml:space="preserve"> Parapagesat per furnizime</t>
  </si>
  <si>
    <t>Prepayments for supplies</t>
  </si>
  <si>
    <t>Pasive Totale Afatshkurtra</t>
  </si>
  <si>
    <t>Total current liabilities</t>
  </si>
  <si>
    <t>B/5</t>
  </si>
  <si>
    <t>Aktive Biologjike afatshkurter</t>
  </si>
  <si>
    <t>Biological assets xxxxx</t>
  </si>
  <si>
    <t>II</t>
  </si>
  <si>
    <t>J</t>
  </si>
  <si>
    <t>Pasivet Afatgjata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</si>
  <si>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</si>
  <si>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</si>
  <si>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</si>
  <si>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</si>
  <si>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</si>
  <si>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</si>
  <si>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</si>
  <si>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J/1</t>
  </si>
  <si>
    <t>Huate afatgjata</t>
  </si>
  <si>
    <t>Non-current loans and borrowings</t>
  </si>
  <si>
    <t>Total i Aktiveve Afatshkurtra</t>
  </si>
  <si>
    <t>J/a</t>
  </si>
  <si>
    <t>Hua, bono dhe detyrime nga qeraja financiare</t>
  </si>
  <si>
    <t xml:space="preserve">Loans, securities and financial leasing </t>
  </si>
  <si>
    <t>J/b</t>
  </si>
  <si>
    <t>Bonot e konvertueshme</t>
  </si>
  <si>
    <t xml:space="preserve">Kosto e amortizuar, duke hequr komponentin e kapitalit
nga pasivi 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</si>
  <si>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</si>
  <si>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</si>
  <si>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</si>
  <si>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</si>
  <si>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</si>
  <si>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</si>
  <si>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J/2</t>
  </si>
  <si>
    <t>Huamarrje te tjera afatgjata</t>
  </si>
  <si>
    <t>Other non-current borrowings</t>
  </si>
  <si>
    <t>C/1/a</t>
  </si>
  <si>
    <t>Aksione dhe pjesemarrje te tjera ne njesi te kontrolluara</t>
  </si>
  <si>
    <t>Shares and participation in controlled entities</t>
  </si>
  <si>
    <t>J/3</t>
  </si>
  <si>
    <t>Provizionet afatgjata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</si>
  <si>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</si>
  <si>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</si>
  <si>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</si>
  <si>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</si>
  <si>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</si>
  <si>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J/4</t>
  </si>
  <si>
    <t>Grandet dhe te ardhura te shtyra</t>
  </si>
  <si>
    <t>Grandet për aktivet kontabilizohen në përputhje me metodën
bruto, të përshkruar në SKK 10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</si>
  <si>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</si>
  <si>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</si>
  <si>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</si>
  <si>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</si>
  <si>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Pasive Totale Afatgjata</t>
  </si>
  <si>
    <t>Total non-current liabilities</t>
  </si>
  <si>
    <t>C/1/ç</t>
  </si>
  <si>
    <t>Llogari kerkese te arketueshme</t>
  </si>
  <si>
    <t>Non-current receivables</t>
  </si>
  <si>
    <t xml:space="preserve">Kosto e amortizuar minus zhvlerësimi, nëse ka </t>
  </si>
  <si>
    <t>Totali i pasiveve</t>
  </si>
  <si>
    <t>Total liabilities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</si>
  <si>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</si>
  <si>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</si>
  <si>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</si>
  <si>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</si>
  <si>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</si>
  <si>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</si>
  <si>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III</t>
  </si>
  <si>
    <t>K</t>
  </si>
  <si>
    <t>Kapitali</t>
  </si>
  <si>
    <t>D/b</t>
  </si>
  <si>
    <t>Ndertesa (neto)</t>
  </si>
  <si>
    <t>Buildings (net)</t>
  </si>
  <si>
    <t>D/c</t>
  </si>
  <si>
    <t>Makineri dhe pajisje (neto)</t>
  </si>
  <si>
    <t>Plant and equipment</t>
  </si>
  <si>
    <t>K/1</t>
  </si>
  <si>
    <t>Aksionet e pakices</t>
  </si>
  <si>
    <t>Minority interest</t>
  </si>
  <si>
    <t>Sipas metodës kontabël të përshkruar në SKK 9</t>
  </si>
  <si>
    <t>D/ç</t>
  </si>
  <si>
    <t>Akitive te tjera afatgjata materiele (neto)</t>
  </si>
  <si>
    <t>Other fixed assets</t>
  </si>
  <si>
    <t>K/2</t>
  </si>
  <si>
    <t>Kapitali i aksionereve te shoqerise meme</t>
  </si>
  <si>
    <t>Equity holders of the Company</t>
  </si>
  <si>
    <t>K/3</t>
  </si>
  <si>
    <t>Kapitali i aksionar</t>
  </si>
  <si>
    <t>Share capital</t>
  </si>
  <si>
    <t>E/3</t>
  </si>
  <si>
    <t>Aktive Biologjike Afatgjate</t>
  </si>
  <si>
    <t>Kostoja minus amortizimin e akumuluar dhe
zhvlerësimin, siç përshkruhet në SKK 4</t>
  </si>
  <si>
    <t>K/4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</si>
  <si>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</si>
  <si>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</si>
  <si>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</si>
  <si>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E/4</t>
  </si>
  <si>
    <t>Aktive Afatgjata Jomateriale</t>
  </si>
  <si>
    <t>K/5</t>
  </si>
  <si>
    <t>Njesite ose aksionet e thesarit</t>
  </si>
  <si>
    <t>xxxxxxxxxxx</t>
  </si>
  <si>
    <t>Vlera e drejtë e shumës së paguar për aksionet e riblera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</si>
  <si>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</si>
  <si>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</si>
  <si>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</si>
  <si>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</si>
  <si>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K/6</t>
  </si>
  <si>
    <t>Rezerva statutore</t>
  </si>
  <si>
    <t>Statutory reserves</t>
  </si>
  <si>
    <t>E/b</t>
  </si>
  <si>
    <t>Shpenzimet e zhvillimit</t>
  </si>
  <si>
    <t>K/7</t>
  </si>
  <si>
    <t>Rezerva ligjore</t>
  </si>
  <si>
    <t>Legal reserves</t>
  </si>
  <si>
    <t>E/c</t>
  </si>
  <si>
    <t>Aktive te tjera afatgjata jomateriele</t>
  </si>
  <si>
    <t>K/8</t>
  </si>
  <si>
    <t>Rezerva te tjera</t>
  </si>
  <si>
    <t>Other reserves</t>
  </si>
  <si>
    <t>K/9</t>
  </si>
  <si>
    <t>Fitimi i pashperndare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</si>
  <si>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</si>
  <si>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E/5</t>
  </si>
  <si>
    <t>Kapitali aksionar i papaguar</t>
  </si>
  <si>
    <t>K/10</t>
  </si>
  <si>
    <t>Fitimi (humbje) e vitit financiar</t>
  </si>
  <si>
    <t>Current year profit/loss</t>
  </si>
  <si>
    <t>E barabartë me fitimin/humbjen e raportuar në pasqyrën
e të ardhurave dhe shpenzimeve</t>
  </si>
  <si>
    <t>E/6</t>
  </si>
  <si>
    <t>Aktive te tjera afatgjata (ne proces)</t>
  </si>
  <si>
    <t>Totali i Kapitalit</t>
  </si>
  <si>
    <t>Totali i Aktiveve Afatgjata</t>
  </si>
  <si>
    <t>TOTALI AKTIVEVE</t>
  </si>
  <si>
    <t>Total Asset</t>
  </si>
  <si>
    <t>TOTALI I PASIVEVE DHE KAPITALIT</t>
  </si>
  <si>
    <t>udhetim dieta</t>
  </si>
  <si>
    <t>barrelindja</t>
  </si>
  <si>
    <t>d</t>
  </si>
  <si>
    <t>ORANGE SHPK</t>
  </si>
  <si>
    <t>Huate dhe obligacionet afatshkurtra  (marsel Skendaj)</t>
  </si>
  <si>
    <t>Dec 31,2010</t>
  </si>
  <si>
    <t>Detyrime tatimore tatim fitimi kesti dhjetor</t>
  </si>
  <si>
    <t>TVSH E ZBRITSHME</t>
  </si>
  <si>
    <t>NIPT K71716006H</t>
  </si>
  <si>
    <t xml:space="preserve">Mjete Monetare </t>
  </si>
  <si>
    <t>Lek</t>
  </si>
  <si>
    <t>Deposita ne banke e llogari te tjera</t>
  </si>
  <si>
    <t>Vlera ne Arke</t>
  </si>
  <si>
    <t>Llogari Kerkesa te Arketueshme</t>
  </si>
  <si>
    <t>LEK</t>
  </si>
  <si>
    <t>Kliente per fatuara te leshuara</t>
  </si>
  <si>
    <t>Llogari Kerkesa te Tjera te Arketueshme</t>
  </si>
  <si>
    <t>Shteti Tatime dhe Taksa</t>
  </si>
  <si>
    <t>Te tjera Kerkesa (Ortaku)</t>
  </si>
  <si>
    <t>6.a</t>
  </si>
  <si>
    <t>Shteti Tatim Taksa</t>
  </si>
  <si>
    <t>Parapagim Tatim Fitimi</t>
  </si>
  <si>
    <t>TVSh e Zbritshme</t>
  </si>
  <si>
    <t>Te Pagueshme ndaj Furnitoreve</t>
  </si>
  <si>
    <t>Furnitore per fatura te pranuara</t>
  </si>
  <si>
    <t>Detyrime Tatimore</t>
  </si>
  <si>
    <t>Sigurimet Shoqerore</t>
  </si>
  <si>
    <t>Tatim mbi te Ardhurat Personale te Punonjesve</t>
  </si>
  <si>
    <t>Hua afatshkurtra</t>
  </si>
  <si>
    <t>Hua Te tjera</t>
  </si>
  <si>
    <t>Hua afatgjata</t>
  </si>
  <si>
    <t>Shitjet Neto</t>
  </si>
  <si>
    <t xml:space="preserve">      Totali</t>
  </si>
  <si>
    <t>Te ardhura te tjera te shfrytezimit</t>
  </si>
  <si>
    <t>Mallra, lende te para dhe Sherbimet</t>
  </si>
  <si>
    <t xml:space="preserve">Shpenzime te tjera te shfrytzimit </t>
  </si>
  <si>
    <t>Shpenzime (personeli)</t>
  </si>
  <si>
    <t>Personeli (paga)</t>
  </si>
  <si>
    <t xml:space="preserve">Personeli Sigurime </t>
  </si>
  <si>
    <t>Te Ardhura  Financiare</t>
  </si>
  <si>
    <t>Interesa Positive</t>
  </si>
  <si>
    <t>Diferenca pozitive kembimi</t>
  </si>
  <si>
    <t>Shpenzime Financiare</t>
  </si>
  <si>
    <t>Interesa te llogaritura</t>
  </si>
  <si>
    <t>Diferenca negative kembimit</t>
  </si>
  <si>
    <t xml:space="preserve">Amortizime  dhe Zhvleftesime </t>
  </si>
  <si>
    <t>Amortizimi  AAM</t>
  </si>
  <si>
    <t>Provizione per zhvleresimin e AF</t>
  </si>
  <si>
    <t>Humbje nga rivleresimi AAM</t>
  </si>
  <si>
    <t>Rezultati Tatimor</t>
  </si>
  <si>
    <t>Rezultati Ushtrimor</t>
  </si>
  <si>
    <t>Shtesa per shpenzimet e Pazbritshme</t>
  </si>
  <si>
    <t>Subvencione te dhena</t>
  </si>
  <si>
    <t>Shpenzime per pritje e perfaqsime</t>
  </si>
  <si>
    <t>Gjoba e penalitete /demshperblime</t>
  </si>
  <si>
    <t>Amortizim mbi normat fiskale</t>
  </si>
  <si>
    <t>Shpenzime pa dokumenta Tatimore</t>
  </si>
  <si>
    <t>xxxxxxxxxxxxxxxxxxxxxxxxxxxxxxxxxxxxxxxx</t>
  </si>
  <si>
    <t>Paksime per te Ardhura te Patatueshme</t>
  </si>
  <si>
    <t>Rimarrje Provizionesh</t>
  </si>
  <si>
    <t>Fatura te vitit paraardhes me tatim neburim</t>
  </si>
  <si>
    <t>Efekti i Korigjimeve te rezultatit Ushtrimor</t>
  </si>
  <si>
    <t>Tatimi Mbi Fitimin</t>
  </si>
  <si>
    <t>PASQYRA E AKTIVEVE AFATGJATA MATERIALE (AAM)</t>
  </si>
  <si>
    <t>Pershkrimi</t>
  </si>
  <si>
    <t>Ndertesat</t>
  </si>
  <si>
    <t>Makineri
 Pajisje</t>
  </si>
  <si>
    <t>Automjetet</t>
  </si>
  <si>
    <t>Paisje zyre&amp;Inf</t>
  </si>
  <si>
    <t>Ne proces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</si>
  <si>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</si>
  <si>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</si>
  <si>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</si>
  <si>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</si>
  <si>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</si>
  <si>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</si>
  <si>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</si>
  <si>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</si>
  <si>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</si>
  <si>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VLERA NETO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</si>
  <si>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</si>
  <si>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</si>
  <si>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</si>
  <si>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</si>
  <si>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</si>
  <si>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</si>
  <si>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</si>
  <si>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</si>
  <si>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Depreciation</t>
  </si>
  <si>
    <t>Amortizimi i Vitit Ushtrimor</t>
  </si>
  <si>
    <t>Provizionet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</si>
  <si>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</si>
  <si>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</si>
  <si>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</si>
  <si>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</si>
  <si>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</si>
  <si>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</si>
  <si>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</si>
  <si>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</si>
  <si>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</si>
  <si>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Bilanci i Celjes     01.01.2010</t>
  </si>
  <si>
    <t>SHPENZIME</t>
  </si>
  <si>
    <t>Nr. Ref.</t>
  </si>
  <si>
    <t>TE ARDHURAT</t>
  </si>
  <si>
    <t>PAKESIMI I GJENDJ.PRODH.TE VET</t>
  </si>
  <si>
    <t>TE ARDHURAT E AFARIZMIT</t>
  </si>
  <si>
    <t>ACTIVITY  REVENUES</t>
  </si>
  <si>
    <t>SHPENZ. TE SHFRYT.TE TJERA RJEDH.</t>
  </si>
  <si>
    <t>Materiale te para dhe mat. Te tjera</t>
  </si>
  <si>
    <t>Nga shitja e prodhimit te vet</t>
  </si>
  <si>
    <t xml:space="preserve">Sales of products </t>
  </si>
  <si>
    <t>1/a</t>
  </si>
  <si>
    <t xml:space="preserve">       Blerje gjate ushtrimit</t>
  </si>
  <si>
    <t xml:space="preserve">Nga kryerja e sherbimeve </t>
  </si>
  <si>
    <t>Sales of services</t>
  </si>
  <si>
    <t>1/b</t>
  </si>
  <si>
    <t xml:space="preserve">       Ndryshim i gjendjes</t>
  </si>
  <si>
    <t>Nga shitja e mallrave</t>
  </si>
  <si>
    <t>Sales of goods</t>
  </si>
  <si>
    <t>Mallra</t>
  </si>
  <si>
    <t>Te tjera shitje dhe sherbime</t>
  </si>
  <si>
    <t>Other sales and services</t>
  </si>
  <si>
    <t>2/a</t>
  </si>
  <si>
    <t>TOTAL SHIFRA NETO E AFARIZMIT</t>
  </si>
  <si>
    <t>TOTAL OF ACTIVITY</t>
  </si>
  <si>
    <t>2/b</t>
  </si>
  <si>
    <t xml:space="preserve"> NGA KJO :EXPORT</t>
  </si>
  <si>
    <t>From wich Export</t>
  </si>
  <si>
    <t>Furnitura,nentrajt. dhe sherbime</t>
  </si>
  <si>
    <t>TE ARDHURA TE TJERA (vec financiare)</t>
  </si>
  <si>
    <t>OTHER REVENUES (exept financ.)</t>
  </si>
  <si>
    <t>Shpenzime personeli</t>
  </si>
  <si>
    <t>4/a</t>
  </si>
  <si>
    <t xml:space="preserve">       Paga</t>
  </si>
  <si>
    <t>Shtesa e gjendjes se prodhimit te vet</t>
  </si>
  <si>
    <t>Increase in stoks of production</t>
  </si>
  <si>
    <t>4/b</t>
  </si>
  <si>
    <t xml:space="preserve">       Trajtime dhe shperblime</t>
  </si>
  <si>
    <t>Prodhim AQ</t>
  </si>
  <si>
    <t>Production of fixed assets</t>
  </si>
  <si>
    <t>4/c</t>
  </si>
  <si>
    <t xml:space="preserve">       Sigurime shoqerore</t>
  </si>
  <si>
    <t>Subvencione te shfrytezimit</t>
  </si>
  <si>
    <t>Subsidies receved</t>
  </si>
  <si>
    <t>Tatime,taksa e derdhje te ngjashme</t>
  </si>
  <si>
    <t>Te ardhura te tjera rrjedhese</t>
  </si>
  <si>
    <t>Other current revenues</t>
  </si>
  <si>
    <t>Shpenzime te tjera rrjedhese</t>
  </si>
  <si>
    <t>8/a</t>
  </si>
  <si>
    <t xml:space="preserve">      Cmimi shitje se AQ</t>
  </si>
  <si>
    <t xml:space="preserve">      Sales of fixed assets</t>
  </si>
  <si>
    <t>6/a</t>
  </si>
  <si>
    <t xml:space="preserve">       Vlera kontabel e AQ te shitura</t>
  </si>
  <si>
    <t>8/b</t>
  </si>
  <si>
    <t xml:space="preserve">      Arketim i debitoreve</t>
  </si>
  <si>
    <t xml:space="preserve">      Reven. due to paym.of bad debts</t>
  </si>
  <si>
    <t>6/b</t>
  </si>
  <si>
    <t xml:space="preserve">       Humje nga mos arketim i debitoreve</t>
  </si>
  <si>
    <t>8/c</t>
  </si>
  <si>
    <t xml:space="preserve">      Te tjera</t>
  </si>
  <si>
    <t xml:space="preserve">      Other</t>
  </si>
  <si>
    <t>6/c</t>
  </si>
  <si>
    <t xml:space="preserve">       Te tjera</t>
  </si>
  <si>
    <t>Amortizime dhe provizione</t>
  </si>
  <si>
    <t>Rimarje amortizimi dhe provizione</t>
  </si>
  <si>
    <t>Adjustments of Depreciat.&amp; Provisions</t>
  </si>
  <si>
    <t>7/a</t>
  </si>
  <si>
    <t xml:space="preserve">       Amortizim AQ</t>
  </si>
  <si>
    <t>9/a</t>
  </si>
  <si>
    <t xml:space="preserve">      Per AQ</t>
  </si>
  <si>
    <t xml:space="preserve">      For depreciation of fixed assets</t>
  </si>
  <si>
    <t>7/b</t>
  </si>
  <si>
    <t xml:space="preserve">       Provizion per zhvleres. e AQ</t>
  </si>
  <si>
    <t>9/b</t>
  </si>
  <si>
    <t xml:space="preserve">      Per prov.te AQ</t>
  </si>
  <si>
    <t xml:space="preserve">      For provisions of fixed assets</t>
  </si>
  <si>
    <t>7/c</t>
  </si>
  <si>
    <t xml:space="preserve">       Provizion per zhvleres. e A qarkulluese</t>
  </si>
  <si>
    <t>9/c</t>
  </si>
  <si>
    <t xml:space="preserve">      Per prov.te A.qarkulluese</t>
  </si>
  <si>
    <t xml:space="preserve">      For provisions of Circuliar assets</t>
  </si>
  <si>
    <t>7/d</t>
  </si>
  <si>
    <t xml:space="preserve">       Provizion per rreziqe e shpenzime </t>
  </si>
  <si>
    <t>9/d</t>
  </si>
  <si>
    <t xml:space="preserve">      Per prov.per rreziqe e shpenzime</t>
  </si>
  <si>
    <t xml:space="preserve">      For provis. for risks and expens.</t>
  </si>
  <si>
    <t>7/e</t>
  </si>
  <si>
    <t xml:space="preserve">       Shpenzime per tu shperndare</t>
  </si>
  <si>
    <t>TOTAL     (I+II)</t>
  </si>
  <si>
    <t>TOTAL  TE ARDHURA (I+II)</t>
  </si>
  <si>
    <t>TOTAL OF OPERAC. REVENUES (I+II)</t>
  </si>
  <si>
    <t>SHPENZIME FINANCIARE</t>
  </si>
  <si>
    <t>TE ARDHURA FINANCIARE</t>
  </si>
  <si>
    <t>FINANCIAL REVENUES</t>
  </si>
  <si>
    <t>Interesa te paguara dhe per tu paguar</t>
  </si>
  <si>
    <t>Int.te fituara dhe te ngjashme</t>
  </si>
  <si>
    <t>Int. income from loans and deposits</t>
  </si>
  <si>
    <t>Minusvlera nga shitja e letrave me vlere</t>
  </si>
  <si>
    <t>Plus vlera nga shitja e letrave me vlere</t>
  </si>
  <si>
    <t>Gain on sales of finacial assets</t>
  </si>
  <si>
    <t>Difernca negative nga kembimi</t>
  </si>
  <si>
    <t>Diferenca pozitive nga kembimi</t>
  </si>
  <si>
    <t>Gain from exchange rate</t>
  </si>
  <si>
    <t>Provis. Per aktivet financ.te qendr. E qark</t>
  </si>
  <si>
    <t>Rimarrje provizionesh per A. financiare</t>
  </si>
  <si>
    <t>Adjustments of provis. for circul. assets</t>
  </si>
  <si>
    <t>Te tjera shpenzime financiare</t>
  </si>
  <si>
    <t>Te tjera te ardhura financiare</t>
  </si>
  <si>
    <t>Other finacial revenues</t>
  </si>
  <si>
    <t>TOTAL     (I+II+III)</t>
  </si>
  <si>
    <t>TOTAL  TE ARDHURA (I+II+III)</t>
  </si>
  <si>
    <t>ORDINARY REVENUES OF ACTIVITY</t>
  </si>
  <si>
    <t>SHPENZIME TE JASHTEZAKONSHME</t>
  </si>
  <si>
    <t>IV</t>
  </si>
  <si>
    <t>TE ARDHURA TE JASHTEZAKONSHME</t>
  </si>
  <si>
    <t>EXTRAORDINARY REVENUE</t>
  </si>
  <si>
    <t>REZULTAT I JASHTEZAKONSHEM</t>
  </si>
  <si>
    <t>REZULTAT I  JASHTEZAKONSHEM</t>
  </si>
  <si>
    <t>FITIMI PARA TATIMIT</t>
  </si>
  <si>
    <t>HUMBJE</t>
  </si>
  <si>
    <t>TATIM MBI FITIMIN</t>
  </si>
  <si>
    <t xml:space="preserve">       Tatim mbi fitimin</t>
  </si>
  <si>
    <t xml:space="preserve">          -  Per fitimin nga vep. Te zakonshme</t>
  </si>
  <si>
    <t xml:space="preserve">       Zbritje te tjera</t>
  </si>
  <si>
    <t>FITIMI NETO</t>
  </si>
  <si>
    <t>HUMBJA NETO</t>
  </si>
  <si>
    <t>Cash Flow nga aktiviteti I shfrytzimit</t>
  </si>
  <si>
    <t>Shpenzimet</t>
  </si>
  <si>
    <t>Rezultati</t>
  </si>
  <si>
    <t>Ardhurat</t>
  </si>
  <si>
    <t xml:space="preserve">(Humbje)/ fitimi para tatimit </t>
  </si>
  <si>
    <t>Sistemim per:</t>
  </si>
  <si>
    <t xml:space="preserve">     Rezultati Financiar neto (e ardhur) shpenzim</t>
  </si>
  <si>
    <t xml:space="preserve">     Amortizimi</t>
  </si>
  <si>
    <t xml:space="preserve">     Provizionet</t>
  </si>
  <si>
    <t xml:space="preserve">     Humbje nga shitja e AQT</t>
  </si>
  <si>
    <t>Rezultati para ndryshimeve ne Kapitalin Qarkullues</t>
  </si>
  <si>
    <t>NIPT K7171600</t>
  </si>
  <si>
    <t>PASQYRA E TE ARDHURAVE DHE SHPENZIMEVE</t>
  </si>
  <si>
    <t>VITI USHTRIMOR</t>
  </si>
  <si>
    <t>Shitje neto</t>
  </si>
  <si>
    <t>Materiale te konsumuara</t>
  </si>
  <si>
    <t>Kosto e punes</t>
  </si>
  <si>
    <t xml:space="preserve">     Pagat</t>
  </si>
  <si>
    <t xml:space="preserve">     Shpenzimet e sigurimeve shoqerore</t>
  </si>
  <si>
    <t>Amortizimi dhe Zhvleresimet</t>
  </si>
  <si>
    <t>Shpenzime te tjera</t>
  </si>
  <si>
    <t>TOTAL I SHPENZIMEVE (SHUMA 4-7)</t>
  </si>
  <si>
    <t>Fitimi (humbja) nga veprimtarite e shfrytezimit</t>
  </si>
  <si>
    <t>Te ardhurat/shpenzimet fin. nga njesi. kontrolluara</t>
  </si>
  <si>
    <t>Te ardhurat/shpenzimet fin. nga pjesemarrjet</t>
  </si>
  <si>
    <t>Te ardhura dhe shpenzime financiare</t>
  </si>
  <si>
    <t>_12.1</t>
  </si>
  <si>
    <t>Te ardhura/shpenzime finan. nga investime te tjera financiare</t>
  </si>
  <si>
    <t>_12.2</t>
  </si>
  <si>
    <t>Te ardhura dhe shpenzime financiare nga interesi</t>
  </si>
  <si>
    <t>_12.3</t>
  </si>
  <si>
    <t>Fitimi dhe humbje nga kursi i kembimit</t>
  </si>
  <si>
    <t>_12.4</t>
  </si>
  <si>
    <t>Te ardhura dhe shpenzime te tjera financiare</t>
  </si>
  <si>
    <t>Totali i te ardhurave dhe shpenzimeve financiare</t>
  </si>
  <si>
    <t>Fitimi (humbja) para tatimit</t>
  </si>
  <si>
    <t>Fitim (humbje) neto e vitit financiar</t>
  </si>
  <si>
    <t>Pjesa e fitimit neto per aksionaret e shoqerise meme</t>
  </si>
  <si>
    <t>Pjesa e fitimit neto per akisoneret e pakices</t>
  </si>
  <si>
    <t>PASQYRA E FLUKSIT TE PARASE</t>
  </si>
  <si>
    <t>Periudha 
Paraardhese</t>
  </si>
  <si>
    <t>Periudha 
Raportuese</t>
  </si>
  <si>
    <t>Fluksi I parave nga veprimtarite e shfrytezimit</t>
  </si>
  <si>
    <t>Parate e arketuara nga klientet</t>
  </si>
  <si>
    <t>Parate e paguara ndaj furnitoreve dhe punonjesve</t>
  </si>
  <si>
    <t>Parate e ardhura nga veprimtarite</t>
  </si>
  <si>
    <t>Interesi i paguar</t>
  </si>
  <si>
    <t>Tatim fitimi  paguar</t>
  </si>
  <si>
    <t>Paraja neto nga veprimtarite e shfrytezimit</t>
  </si>
  <si>
    <t>Fluksi i parave nga veprimtarite investuese</t>
  </si>
  <si>
    <t>Blerja e kompanise se kontrolluar X minus parate e arketuara</t>
  </si>
  <si>
    <t>Blerja e aktiveve afatgjata materiale</t>
  </si>
  <si>
    <t>Te ardhurat nga shitja e paisjeve</t>
  </si>
  <si>
    <t>Interesi i arketuar</t>
  </si>
  <si>
    <t>Dividentet e arketuar</t>
  </si>
  <si>
    <t xml:space="preserve">Paraja neto e perdorur ne veprimtarine investuese </t>
  </si>
  <si>
    <t>Fluksi i parave nga aktivitetet financiare</t>
  </si>
  <si>
    <t>Te ardhura nga emetimi i kapitalit aksionar</t>
  </si>
  <si>
    <t>Te ardhura nga huamarrje afatgjata</t>
  </si>
  <si>
    <t>Pagesat e detyrimeve te qerase financiare</t>
  </si>
  <si>
    <t>Dividente te paguar</t>
  </si>
  <si>
    <t>Paraja neto e perdorur ne veprimtarite financiare</t>
  </si>
  <si>
    <t>RRITJA/RENIA NETO E MJETEVE MONETARE</t>
  </si>
  <si>
    <t>MJETET MONETARE NE FILLIM TE PERIUDHES KONTABEL</t>
  </si>
  <si>
    <t>MJETET MONETARE NE FUND TE PERIUDHES KONTABEL</t>
  </si>
  <si>
    <t>Metoda DIREKTE</t>
  </si>
  <si>
    <t>MM te arketuara nga klientet</t>
  </si>
  <si>
    <t>MM te paguara ndaj furnitoreve dhe punonjesve</t>
  </si>
  <si>
    <t>MM të ardhura nga veprimtarite</t>
  </si>
  <si>
    <t>MM të përfituara nga aktivitetet</t>
  </si>
  <si>
    <t>Tatim mbi fitimin i paguar</t>
  </si>
  <si>
    <t>shpenzime te pacaktuara</t>
  </si>
  <si>
    <t>MM neto nga aktivitetet e shfrytëzimit</t>
  </si>
  <si>
    <t>Fluksi monetar nga veprimtaritë investuese</t>
  </si>
  <si>
    <t>Blerja e shoqërisë së kontrolluar X minus paratë e arkëtuara</t>
  </si>
  <si>
    <t>Blerja e aktiveve afatgjata</t>
  </si>
  <si>
    <t>Të ardhura nga shitja e pajisjeve</t>
  </si>
  <si>
    <t>Interesi i arkëtuar</t>
  </si>
  <si>
    <t>Dividendët e arkëtuar</t>
  </si>
  <si>
    <t>MM neto e përdorur në aktivitetet investuese</t>
  </si>
  <si>
    <t>Fluksi monetar nga veprimtaritë financiare</t>
  </si>
  <si>
    <t>Të ardhura nga emetimi i kapitalit aksioner</t>
  </si>
  <si>
    <t>Të ardhura nga huamarrje afatgjata</t>
  </si>
  <si>
    <t>Pagesat e detyrimeve të qirasë financiare</t>
  </si>
  <si>
    <t>Dividendët e paguar</t>
  </si>
  <si>
    <t>MM neto e përdorur në aktivitetet financiare</t>
  </si>
  <si>
    <t>Shpenzime te pacaktuara</t>
  </si>
  <si>
    <t>Rritja (+)/rënia(-) neto e mjeteve monetare</t>
  </si>
  <si>
    <t>Mjetet monetare në fillim të periudhës kontabël</t>
  </si>
  <si>
    <t>Mjetet monetare në fund të periudhës kontabël</t>
  </si>
  <si>
    <t>PASQYRA E NDRYSHIMEVE TE KAPITALIT</t>
  </si>
  <si>
    <t>Rezerva</t>
  </si>
  <si>
    <t>Fit e humb 
mbartura</t>
  </si>
  <si>
    <t>Fit e humb
v. ushtrimor</t>
  </si>
  <si>
    <t>Provi</t>
  </si>
  <si>
    <t>Themeltar</t>
  </si>
  <si>
    <t>zionet</t>
  </si>
  <si>
    <t xml:space="preserve">Shtesa e kapitalit </t>
  </si>
  <si>
    <t>Fitim i shperndare</t>
  </si>
  <si>
    <t xml:space="preserve">Fitimi vitit ushtrimor </t>
  </si>
  <si>
    <t>Provizonet neto</t>
  </si>
  <si>
    <t>Kapitali aksionar që i përket aksionerëve të shoqërisë mëmë</t>
  </si>
  <si>
    <t>Primi i</t>
  </si>
  <si>
    <t>Aksionet e</t>
  </si>
  <si>
    <t>Rezerva të</t>
  </si>
  <si>
    <t>Fitimi i</t>
  </si>
  <si>
    <t>aksionar</t>
  </si>
  <si>
    <t>aksionit</t>
  </si>
  <si>
    <t>thesarit</t>
  </si>
  <si>
    <t>statusore</t>
  </si>
  <si>
    <t>konvertimit të</t>
  </si>
  <si>
    <t>Pashpërndare</t>
  </si>
  <si>
    <t>dhe</t>
  </si>
  <si>
    <t>monedhave të</t>
  </si>
  <si>
    <t>ligjore</t>
  </si>
  <si>
    <t>huaja</t>
  </si>
  <si>
    <t>Efekti i ndryshimeve në politikat kontabel</t>
  </si>
  <si>
    <t>Pozicioni i rregulluar</t>
  </si>
  <si>
    <t>a</t>
  </si>
  <si>
    <t>Efektet e ndryshimit të kurseve të këmbimit gjatë konsolidimit</t>
  </si>
  <si>
    <t>b</t>
  </si>
  <si>
    <t>Totali i të ardhurave apo i shpenzimeve, qe nuk jane njohur në PASH</t>
  </si>
  <si>
    <t>c</t>
  </si>
  <si>
    <t>Fitimi neto i vitit financiar</t>
  </si>
  <si>
    <t>e</t>
  </si>
  <si>
    <t>Transferime në rezervën e detyrueshme  statutore</t>
  </si>
  <si>
    <t>f</t>
  </si>
  <si>
    <t>Emetim i kapitalit aksionar</t>
  </si>
  <si>
    <t>g</t>
  </si>
  <si>
    <t>Aksione të thesarit të riblera</t>
  </si>
  <si>
    <t>Fitimi neto për periudhën kontabël</t>
  </si>
  <si>
    <t>Me 31.12.09</t>
  </si>
  <si>
    <t>Me 31 Dhjetor 2010</t>
  </si>
  <si>
    <t>Pozicioni më 31.12.2009</t>
  </si>
  <si>
    <t>Pozicioni më 31 dhjetor 2010</t>
  </si>
  <si>
    <t>REZERVA</t>
  </si>
  <si>
    <t>Te ardhura te tjera nga veprimtarite e shfrytezimit RIVLERESIM I TVSH</t>
  </si>
  <si>
    <t>shtypshkrime</t>
  </si>
  <si>
    <t>GJENDJE MAGAZINE</t>
  </si>
  <si>
    <t>MATERIALE TE KONSUMUARA</t>
  </si>
  <si>
    <t>SHPENZIME TRANSPORTI</t>
  </si>
  <si>
    <t>SHERBIME TE TJERA</t>
  </si>
  <si>
    <t>SHERBIME POSTARE</t>
  </si>
  <si>
    <t>Bilanci i Mbylljes 31.12.2010</t>
  </si>
  <si>
    <t>Hyrjet  2010</t>
  </si>
  <si>
    <t>Daljet  2010</t>
  </si>
  <si>
    <t>taksa vendore</t>
  </si>
  <si>
    <t>gjoba per tvsh</t>
  </si>
  <si>
    <t>SHPENZIME BANKARE</t>
  </si>
  <si>
    <t>TATIM fitimi kesti dhjetor</t>
  </si>
  <si>
    <t>Marsel Skendaj</t>
  </si>
  <si>
    <t>hua bankare</t>
  </si>
  <si>
    <t>Pasqyre Nr.1</t>
  </si>
  <si>
    <t>ANEKS STATISTIKOR</t>
  </si>
  <si>
    <t>Numri i Llogarise</t>
  </si>
  <si>
    <t>Kodi Statistikor</t>
  </si>
  <si>
    <t>Viti 2010</t>
  </si>
  <si>
    <t>Shitjet gjithsej (a + b +c 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</si>
  <si>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</si>
  <si>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</si>
  <si>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</si>
  <si>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</si>
  <si>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</si>
  <si>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</si>
  <si>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</si>
  <si>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</si>
  <si>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Komisione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</si>
  <si>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</si>
  <si>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</si>
  <si>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</si>
  <si>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</si>
  <si>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</si>
  <si>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</si>
  <si>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</si>
  <si>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</si>
  <si>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</si>
  <si>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</si>
  <si>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</si>
  <si>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</si>
  <si>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</si>
  <si>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</si>
  <si>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</si>
  <si>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</si>
  <si>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</si>
  <si>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</si>
  <si>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</si>
  <si>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</si>
  <si>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</si>
  <si>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</si>
  <si>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</si>
  <si>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</si>
  <si>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</si>
  <si>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</si>
  <si>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</si>
  <si>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</si>
  <si>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</si>
  <si>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</si>
  <si>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</si>
  <si>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</si>
  <si>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</si>
  <si>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</si>
  <si>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</si>
  <si>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</si>
  <si>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</si>
  <si>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</si>
  <si>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</si>
  <si>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</si>
  <si>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</si>
  <si>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</si>
  <si>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</si>
  <si>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</si>
  <si>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</si>
  <si>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</si>
  <si>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</si>
  <si>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</si>
  <si>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</si>
  <si>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</si>
  <si>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</si>
  <si>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</si>
  <si>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</si>
  <si>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</si>
  <si>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</si>
  <si>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</si>
  <si>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</si>
  <si>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</si>
  <si>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</si>
  <si>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</si>
  <si>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</si>
  <si>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</si>
  <si>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</si>
  <si>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</si>
  <si>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</si>
  <si>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</si>
  <si>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</si>
  <si>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</si>
  <si>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</si>
  <si>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</si>
  <si>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</si>
  <si>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 xml:space="preserve">  Të tjera RIVLERESIME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</si>
  <si>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</si>
  <si>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</si>
  <si>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</si>
  <si>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</si>
  <si>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</si>
  <si>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</si>
  <si>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</si>
  <si>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</si>
  <si>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</si>
  <si>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</si>
  <si>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</si>
  <si>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</si>
  <si>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</si>
  <si>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</si>
  <si>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</si>
  <si>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</si>
  <si>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</si>
  <si>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</si>
  <si>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</si>
  <si>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</si>
  <si>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</si>
  <si>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</si>
  <si>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</si>
  <si>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</si>
  <si>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</si>
  <si>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</si>
  <si>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</si>
  <si>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</si>
  <si>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</si>
  <si>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</si>
  <si>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</si>
  <si>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</si>
  <si>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</si>
  <si>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</si>
  <si>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</si>
  <si>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</si>
  <si>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</si>
  <si>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</si>
  <si>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</si>
  <si>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</si>
  <si>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</si>
  <si>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</si>
  <si>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</si>
  <si>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</si>
  <si>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</si>
  <si>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</si>
  <si>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</si>
  <si>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</si>
  <si>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</si>
  <si>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</si>
  <si>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</si>
  <si>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</si>
  <si>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</si>
  <si>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</si>
  <si>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</si>
  <si>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</si>
  <si>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</si>
  <si>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</si>
  <si>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</si>
  <si>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</si>
  <si>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</si>
  <si>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</si>
  <si>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</si>
  <si>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</si>
  <si>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</si>
  <si>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</si>
  <si>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</si>
  <si>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</si>
  <si>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Aktivet Afatgjata Materiale  me vlere fillestare   2010</t>
  </si>
  <si>
    <t>Nr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</si>
  <si>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</si>
  <si>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</si>
  <si>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</si>
  <si>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</si>
  <si>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</si>
  <si>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</si>
  <si>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</si>
  <si>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</si>
  <si>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</si>
  <si>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</si>
  <si>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</si>
  <si>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Amortizimi A.A.Materiale   2010</t>
  </si>
  <si>
    <t>Makineri,paisje,vegla</t>
  </si>
  <si>
    <t>Vlera Kontabel Neto e A.A.Materiale  2010</t>
  </si>
  <si>
    <t>I shtohen te ardhurave</t>
  </si>
  <si>
    <t>PER EFEKT TE RIVLERESIMIT TE SITUATES SE TVSH</t>
  </si>
  <si>
    <t>Bilanci i Celjes     01.01.2011</t>
  </si>
  <si>
    <t>Shumat shprehen ne leke, perndryshe shkruhet</t>
  </si>
  <si>
    <t xml:space="preserve">Rr.Dervish Hima , Ada Tower </t>
  </si>
  <si>
    <t>TIRANE - ALBANIA</t>
  </si>
  <si>
    <t>Pasqyrat Financiare te Audituara</t>
  </si>
  <si>
    <t>" ORANGE " shpk</t>
  </si>
  <si>
    <t>Pasqyrat financiare per periudhen ushtrimore qe mbyllet me 31.12.2010  dhe shenimet shpjeguese</t>
  </si>
  <si>
    <t>Per periudhen kontabel te mbyllur me 31 Dhjetor 2010</t>
  </si>
  <si>
    <t>ADMINISTRATORI</t>
  </si>
  <si>
    <t>GJERGJ SKENDAJ</t>
  </si>
  <si>
    <t>Prodhime te tjera - shtypshkronje</t>
  </si>
  <si>
    <t>TRAJTIME TE PERGJITHSHME</t>
  </si>
  <si>
    <t>Rezultati USHTRIMOR</t>
  </si>
  <si>
    <t>29 Mars 2011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</si>
</sst>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.00_ ;\-#,##0.00\ "/>
    <numFmt numFmtId="168" formatCode="_-* #,##0.0_-;\-* #,##0.0_-;_-* &quot;-&quot;??_-;_-@_-"/>
    <numFmt numFmtId="169" formatCode="_(* #,##0.0_);_(* \(#,##0.0\);_(* &quot;-&quot;??_);_(@_)"/>
    <numFmt numFmtId="170" formatCode="&quot; &quot;#,##0&quot; &quot;;\(#,##0\)"/>
    <numFmt numFmtId="171" formatCode="0.0%"/>
    <numFmt numFmtId="172" formatCode="#,##0.0_ ;[Red]\-#,##0.0\ "/>
    <numFmt numFmtId="173" formatCode="#,##0.00000000000"/>
  </numFmts>
  <fonts count="67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Arial CE"/>
      <charset val="238"/>
    </font>
    <font>
      <b/>
      <sz val="12"/>
      <name val="Times New Roman"/>
      <family val="1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26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2"/>
      <color indexed="8"/>
      <name val="Times New Roman"/>
      <family val="1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name val="Tahoma"/>
      <family val="2"/>
    </font>
    <font>
      <b/>
      <sz val="10"/>
      <color indexed="14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3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9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52" fillId="0" borderId="0"/>
    <xf numFmtId="0" fontId="55" fillId="0" borderId="0"/>
    <xf numFmtId="0" fontId="55" fillId="0" borderId="0"/>
    <xf numFmtId="0" fontId="52" fillId="0" borderId="0" applyFont="0" applyFill="0" applyBorder="0" applyAlignment="0" applyProtection="0"/>
    <xf numFmtId="0" fontId="1" fillId="0" borderId="0"/>
  </cellStyleXfs>
  <cellXfs count="797">
    <xf numFmtId="0" fontId="0" fillId="0" borderId="0" xfId="0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/>
    <xf numFmtId="166" fontId="7" fillId="0" borderId="0" xfId="7" applyNumberFormat="1" applyFont="1"/>
    <xf numFmtId="0" fontId="9" fillId="0" borderId="0" xfId="0" applyFont="1" applyFill="1" applyBorder="1" applyAlignment="1">
      <alignment horizontal="center"/>
    </xf>
    <xf numFmtId="166" fontId="10" fillId="0" borderId="0" xfId="7" applyNumberFormat="1" applyFont="1"/>
    <xf numFmtId="0" fontId="10" fillId="0" borderId="0" xfId="0" applyFont="1" applyBorder="1"/>
    <xf numFmtId="0" fontId="10" fillId="0" borderId="0" xfId="0" applyFont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65" fontId="9" fillId="0" borderId="0" xfId="8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165" fontId="9" fillId="3" borderId="0" xfId="8" applyNumberFormat="1" applyFont="1" applyFill="1" applyBorder="1"/>
    <xf numFmtId="166" fontId="9" fillId="0" borderId="0" xfId="7" applyNumberFormat="1" applyFont="1" applyFill="1" applyBorder="1"/>
    <xf numFmtId="166" fontId="9" fillId="3" borderId="0" xfId="7" applyNumberFormat="1" applyFont="1" applyFill="1" applyBorder="1"/>
    <xf numFmtId="165" fontId="9" fillId="3" borderId="9" xfId="8" applyNumberFormat="1" applyFont="1" applyFill="1" applyBorder="1"/>
    <xf numFmtId="0" fontId="11" fillId="0" borderId="0" xfId="0" applyFont="1" applyFill="1" applyBorder="1"/>
    <xf numFmtId="165" fontId="11" fillId="0" borderId="0" xfId="8" applyNumberFormat="1" applyFont="1" applyFill="1" applyBorder="1"/>
    <xf numFmtId="0" fontId="9" fillId="0" borderId="0" xfId="0" applyFont="1" applyBorder="1"/>
    <xf numFmtId="0" fontId="11" fillId="0" borderId="0" xfId="0" applyFont="1" applyBorder="1"/>
    <xf numFmtId="165" fontId="11" fillId="0" borderId="10" xfId="8" applyNumberFormat="1" applyFont="1" applyBorder="1"/>
    <xf numFmtId="165" fontId="10" fillId="0" borderId="0" xfId="8" applyNumberFormat="1" applyFont="1" applyFill="1" applyBorder="1"/>
    <xf numFmtId="166" fontId="10" fillId="0" borderId="0" xfId="7" applyNumberFormat="1" applyFont="1" applyFill="1" applyBorder="1"/>
    <xf numFmtId="165" fontId="10" fillId="0" borderId="11" xfId="0" applyNumberFormat="1" applyFont="1" applyBorder="1"/>
    <xf numFmtId="165" fontId="10" fillId="4" borderId="0" xfId="8" applyNumberFormat="1" applyFont="1" applyFill="1" applyBorder="1"/>
    <xf numFmtId="166" fontId="10" fillId="4" borderId="0" xfId="7" applyNumberFormat="1" applyFont="1" applyFill="1" applyBorder="1"/>
    <xf numFmtId="166" fontId="10" fillId="0" borderId="0" xfId="0" applyNumberFormat="1" applyFont="1" applyBorder="1"/>
    <xf numFmtId="9" fontId="10" fillId="0" borderId="0" xfId="9" applyFont="1" applyBorder="1"/>
    <xf numFmtId="165" fontId="10" fillId="0" borderId="0" xfId="0" applyNumberFormat="1" applyFont="1" applyBorder="1"/>
    <xf numFmtId="165" fontId="9" fillId="0" borderId="11" xfId="0" applyNumberFormat="1" applyFont="1" applyBorder="1"/>
    <xf numFmtId="164" fontId="10" fillId="0" borderId="0" xfId="0" applyNumberFormat="1" applyFont="1" applyBorder="1"/>
    <xf numFmtId="166" fontId="11" fillId="0" borderId="0" xfId="7" applyNumberFormat="1" applyFont="1" applyFill="1" applyBorder="1"/>
    <xf numFmtId="165" fontId="11" fillId="0" borderId="11" xfId="8" applyNumberFormat="1" applyFont="1" applyBorder="1"/>
    <xf numFmtId="166" fontId="10" fillId="0" borderId="0" xfId="7" applyNumberFormat="1" applyFont="1" applyBorder="1"/>
    <xf numFmtId="165" fontId="11" fillId="0" borderId="11" xfId="0" applyNumberFormat="1" applyFont="1" applyBorder="1"/>
    <xf numFmtId="165" fontId="9" fillId="3" borderId="11" xfId="8" applyNumberFormat="1" applyFont="1" applyFill="1" applyBorder="1"/>
    <xf numFmtId="166" fontId="9" fillId="0" borderId="0" xfId="7" applyNumberFormat="1" applyFont="1" applyBorder="1"/>
    <xf numFmtId="168" fontId="10" fillId="0" borderId="0" xfId="7" applyNumberFormat="1" applyFont="1" applyBorder="1"/>
    <xf numFmtId="43" fontId="10" fillId="0" borderId="0" xfId="7" applyFont="1" applyFill="1" applyBorder="1"/>
    <xf numFmtId="43" fontId="10" fillId="0" borderId="0" xfId="7" applyFont="1" applyBorder="1"/>
    <xf numFmtId="165" fontId="9" fillId="3" borderId="11" xfId="0" applyNumberFormat="1" applyFont="1" applyFill="1" applyBorder="1"/>
    <xf numFmtId="165" fontId="9" fillId="0" borderId="12" xfId="0" applyNumberFormat="1" applyFont="1" applyBorder="1"/>
    <xf numFmtId="165" fontId="7" fillId="0" borderId="0" xfId="8" applyNumberFormat="1" applyFont="1" applyFill="1" applyBorder="1"/>
    <xf numFmtId="168" fontId="7" fillId="0" borderId="0" xfId="7" applyNumberFormat="1" applyFont="1" applyBorder="1"/>
    <xf numFmtId="165" fontId="7" fillId="0" borderId="0" xfId="0" applyNumberFormat="1" applyFont="1" applyFill="1" applyBorder="1"/>
    <xf numFmtId="166" fontId="7" fillId="0" borderId="0" xfId="7" applyNumberFormat="1" applyFont="1" applyFill="1" applyBorder="1"/>
    <xf numFmtId="0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5" fontId="6" fillId="0" borderId="0" xfId="8" applyNumberFormat="1" applyFont="1" applyFill="1" applyBorder="1"/>
    <xf numFmtId="0" fontId="6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166" fontId="6" fillId="0" borderId="0" xfId="7" applyNumberFormat="1" applyFont="1" applyFill="1" applyBorder="1"/>
    <xf numFmtId="165" fontId="6" fillId="3" borderId="9" xfId="8" applyNumberFormat="1" applyFont="1" applyFill="1" applyBorder="1"/>
    <xf numFmtId="0" fontId="6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center"/>
    </xf>
    <xf numFmtId="165" fontId="14" fillId="0" borderId="0" xfId="8" applyNumberFormat="1" applyFont="1" applyFill="1" applyBorder="1"/>
    <xf numFmtId="0" fontId="6" fillId="0" borderId="0" xfId="0" applyFont="1" applyBorder="1"/>
    <xf numFmtId="165" fontId="14" fillId="0" borderId="10" xfId="8" applyNumberFormat="1" applyFont="1" applyBorder="1"/>
    <xf numFmtId="0" fontId="13" fillId="0" borderId="0" xfId="0" applyFont="1" applyBorder="1"/>
    <xf numFmtId="0" fontId="13" fillId="0" borderId="0" xfId="0" applyFont="1" applyFill="1" applyBorder="1"/>
    <xf numFmtId="165" fontId="7" fillId="0" borderId="11" xfId="0" applyNumberFormat="1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5" fontId="7" fillId="0" borderId="0" xfId="8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165" fontId="7" fillId="0" borderId="6" xfId="8" applyNumberFormat="1" applyFont="1" applyFill="1" applyBorder="1"/>
    <xf numFmtId="166" fontId="7" fillId="0" borderId="6" xfId="7" applyNumberFormat="1" applyFont="1" applyFill="1" applyBorder="1"/>
    <xf numFmtId="0" fontId="13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166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165" fontId="6" fillId="0" borderId="11" xfId="0" applyNumberFormat="1" applyFont="1" applyBorder="1"/>
    <xf numFmtId="9" fontId="7" fillId="0" borderId="0" xfId="9" applyFont="1" applyBorder="1"/>
    <xf numFmtId="165" fontId="7" fillId="0" borderId="0" xfId="0" applyNumberFormat="1" applyFont="1" applyBorder="1"/>
    <xf numFmtId="165" fontId="14" fillId="0" borderId="11" xfId="8" applyNumberFormat="1" applyFont="1" applyBorder="1"/>
    <xf numFmtId="164" fontId="7" fillId="0" borderId="0" xfId="0" applyNumberFormat="1" applyFont="1" applyBorder="1"/>
    <xf numFmtId="166" fontId="14" fillId="0" borderId="0" xfId="7" applyNumberFormat="1" applyFont="1" applyFill="1" applyBorder="1"/>
    <xf numFmtId="166" fontId="7" fillId="0" borderId="0" xfId="7" applyNumberFormat="1" applyFont="1" applyBorder="1"/>
    <xf numFmtId="0" fontId="15" fillId="0" borderId="0" xfId="0" applyFont="1" applyFill="1" applyBorder="1" applyAlignment="1">
      <alignment wrapText="1"/>
    </xf>
    <xf numFmtId="165" fontId="14" fillId="0" borderId="11" xfId="0" applyNumberFormat="1" applyFont="1" applyBorder="1"/>
    <xf numFmtId="0" fontId="16" fillId="0" borderId="0" xfId="0" applyFont="1" applyBorder="1"/>
    <xf numFmtId="0" fontId="16" fillId="0" borderId="0" xfId="0" applyFont="1" applyFill="1" applyBorder="1"/>
    <xf numFmtId="165" fontId="6" fillId="0" borderId="13" xfId="8" applyNumberFormat="1" applyFont="1" applyFill="1" applyBorder="1"/>
    <xf numFmtId="166" fontId="6" fillId="0" borderId="13" xfId="7" applyNumberFormat="1" applyFont="1" applyFill="1" applyBorder="1"/>
    <xf numFmtId="0" fontId="14" fillId="0" borderId="0" xfId="0" applyFont="1" applyBorder="1"/>
    <xf numFmtId="0" fontId="7" fillId="5" borderId="0" xfId="0" applyFont="1" applyFill="1" applyBorder="1"/>
    <xf numFmtId="0" fontId="8" fillId="5" borderId="0" xfId="0" applyFont="1" applyFill="1" applyBorder="1"/>
    <xf numFmtId="165" fontId="6" fillId="3" borderId="11" xfId="8" applyNumberFormat="1" applyFont="1" applyFill="1" applyBorder="1"/>
    <xf numFmtId="166" fontId="6" fillId="0" borderId="0" xfId="7" applyNumberFormat="1" applyFont="1" applyBorder="1"/>
    <xf numFmtId="0" fontId="17" fillId="0" borderId="0" xfId="0" applyFont="1" applyFill="1" applyBorder="1"/>
    <xf numFmtId="165" fontId="13" fillId="0" borderId="0" xfId="8" applyNumberFormat="1" applyFont="1" applyFill="1" applyBorder="1"/>
    <xf numFmtId="165" fontId="6" fillId="0" borderId="0" xfId="8" applyNumberFormat="1" applyFont="1" applyFill="1" applyBorder="1" applyAlignment="1">
      <alignment horizontal="center"/>
    </xf>
    <xf numFmtId="165" fontId="18" fillId="0" borderId="0" xfId="8" applyNumberFormat="1" applyFont="1" applyFill="1" applyBorder="1"/>
    <xf numFmtId="0" fontId="14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43" fontId="7" fillId="0" borderId="0" xfId="7" applyFont="1" applyFill="1" applyBorder="1"/>
    <xf numFmtId="43" fontId="7" fillId="0" borderId="0" xfId="7" applyFont="1" applyBorder="1"/>
    <xf numFmtId="0" fontId="6" fillId="0" borderId="0" xfId="0" applyFont="1" applyFill="1" applyBorder="1" applyAlignment="1">
      <alignment horizontal="left"/>
    </xf>
    <xf numFmtId="165" fontId="6" fillId="3" borderId="11" xfId="0" applyNumberFormat="1" applyFont="1" applyFill="1" applyBorder="1"/>
    <xf numFmtId="165" fontId="6" fillId="0" borderId="12" xfId="0" applyNumberFormat="1" applyFont="1" applyBorder="1"/>
    <xf numFmtId="165" fontId="6" fillId="0" borderId="14" xfId="8" applyNumberFormat="1" applyFont="1" applyFill="1" applyBorder="1"/>
    <xf numFmtId="166" fontId="6" fillId="0" borderId="14" xfId="7" applyNumberFormat="1" applyFont="1" applyFill="1" applyBorder="1"/>
    <xf numFmtId="0" fontId="3" fillId="0" borderId="0" xfId="0" applyFont="1"/>
    <xf numFmtId="165" fontId="7" fillId="0" borderId="0" xfId="1" applyNumberFormat="1" applyFont="1" applyFill="1" applyBorder="1"/>
    <xf numFmtId="165" fontId="9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/>
    <xf numFmtId="165" fontId="10" fillId="0" borderId="0" xfId="1" applyNumberFormat="1" applyFont="1" applyFill="1" applyBorder="1"/>
    <xf numFmtId="165" fontId="9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center" vertical="center"/>
    </xf>
    <xf numFmtId="165" fontId="14" fillId="0" borderId="0" xfId="1" applyNumberFormat="1" applyFont="1" applyFill="1" applyBorder="1"/>
    <xf numFmtId="165" fontId="6" fillId="0" borderId="0" xfId="1" applyNumberFormat="1" applyFont="1" applyFill="1" applyBorder="1"/>
    <xf numFmtId="165" fontId="6" fillId="0" borderId="13" xfId="1" applyNumberFormat="1" applyFont="1" applyFill="1" applyBorder="1"/>
    <xf numFmtId="165" fontId="6" fillId="0" borderId="14" xfId="1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165" fontId="7" fillId="0" borderId="0" xfId="8" applyNumberFormat="1" applyFont="1" applyFill="1" applyBorder="1" applyAlignment="1">
      <alignment horizontal="right"/>
    </xf>
    <xf numFmtId="0" fontId="1" fillId="0" borderId="0" xfId="0" applyFont="1"/>
    <xf numFmtId="0" fontId="6" fillId="0" borderId="0" xfId="0" applyFont="1" applyFill="1" applyBorder="1" applyAlignment="1"/>
    <xf numFmtId="0" fontId="25" fillId="0" borderId="0" xfId="0" applyFont="1" applyFill="1" applyBorder="1"/>
    <xf numFmtId="165" fontId="26" fillId="0" borderId="0" xfId="1" applyNumberFormat="1" applyFont="1" applyFill="1" applyBorder="1"/>
    <xf numFmtId="166" fontId="26" fillId="0" borderId="0" xfId="7" applyNumberFormat="1" applyFont="1" applyFill="1" applyBorder="1"/>
    <xf numFmtId="165" fontId="26" fillId="0" borderId="0" xfId="8" applyNumberFormat="1" applyFont="1" applyFill="1" applyBorder="1"/>
    <xf numFmtId="165" fontId="26" fillId="0" borderId="6" xfId="8" applyNumberFormat="1" applyFont="1" applyFill="1" applyBorder="1"/>
    <xf numFmtId="166" fontId="26" fillId="0" borderId="6" xfId="7" applyNumberFormat="1" applyFont="1" applyFill="1" applyBorder="1"/>
    <xf numFmtId="0" fontId="7" fillId="0" borderId="6" xfId="0" applyFont="1" applyFill="1" applyBorder="1"/>
    <xf numFmtId="0" fontId="28" fillId="0" borderId="0" xfId="0" applyFont="1"/>
    <xf numFmtId="0" fontId="7" fillId="0" borderId="0" xfId="3" applyFont="1"/>
    <xf numFmtId="0" fontId="30" fillId="11" borderId="0" xfId="3" applyFont="1" applyFill="1" applyAlignment="1">
      <alignment horizontal="center"/>
    </xf>
    <xf numFmtId="0" fontId="30" fillId="0" borderId="0" xfId="3" applyFont="1" applyFill="1" applyAlignment="1">
      <alignment horizontal="center"/>
    </xf>
    <xf numFmtId="0" fontId="31" fillId="0" borderId="0" xfId="3" applyFont="1" applyAlignment="1">
      <alignment horizontal="left" vertical="top" wrapText="1"/>
    </xf>
    <xf numFmtId="0" fontId="32" fillId="0" borderId="0" xfId="3" applyFont="1" applyAlignment="1">
      <alignment horizontal="center" wrapText="1"/>
    </xf>
    <xf numFmtId="0" fontId="7" fillId="0" borderId="0" xfId="3" applyFont="1" applyFill="1"/>
    <xf numFmtId="0" fontId="32" fillId="0" borderId="6" xfId="3" applyFont="1" applyBorder="1" applyAlignment="1">
      <alignment horizontal="center" wrapText="1"/>
    </xf>
    <xf numFmtId="0" fontId="33" fillId="0" borderId="0" xfId="3" applyFont="1" applyAlignment="1">
      <alignment horizontal="right" vertical="top" wrapText="1"/>
    </xf>
    <xf numFmtId="0" fontId="31" fillId="0" borderId="0" xfId="3" applyFont="1" applyAlignment="1">
      <alignment horizontal="right" vertical="top" wrapText="1"/>
    </xf>
    <xf numFmtId="0" fontId="7" fillId="0" borderId="0" xfId="3" applyFont="1" applyAlignment="1">
      <alignment horizontal="justify" vertical="top" wrapText="1"/>
    </xf>
    <xf numFmtId="3" fontId="34" fillId="0" borderId="0" xfId="3" applyNumberFormat="1" applyFont="1" applyAlignment="1">
      <alignment horizontal="right" vertical="top" wrapText="1"/>
    </xf>
    <xf numFmtId="3" fontId="33" fillId="0" borderId="0" xfId="3" applyNumberFormat="1" applyFont="1" applyAlignment="1">
      <alignment horizontal="right" vertical="top" wrapText="1"/>
    </xf>
    <xf numFmtId="166" fontId="34" fillId="0" borderId="6" xfId="7" applyNumberFormat="1" applyFont="1" applyBorder="1" applyAlignment="1">
      <alignment horizontal="right" vertical="top" wrapText="1"/>
    </xf>
    <xf numFmtId="0" fontId="31" fillId="0" borderId="0" xfId="3" applyFont="1" applyAlignment="1">
      <alignment horizontal="left" vertical="top" wrapText="1" indent="2"/>
    </xf>
    <xf numFmtId="3" fontId="34" fillId="0" borderId="21" xfId="3" applyNumberFormat="1" applyFont="1" applyBorder="1" applyAlignment="1">
      <alignment horizontal="right" vertical="top" wrapText="1"/>
    </xf>
    <xf numFmtId="3" fontId="31" fillId="0" borderId="21" xfId="3" applyNumberFormat="1" applyFont="1" applyBorder="1" applyAlignment="1">
      <alignment horizontal="right" vertical="top" wrapText="1"/>
    </xf>
    <xf numFmtId="0" fontId="6" fillId="0" borderId="0" xfId="3" applyFont="1"/>
    <xf numFmtId="3" fontId="7" fillId="0" borderId="0" xfId="3" applyNumberFormat="1" applyFont="1" applyAlignment="1">
      <alignment horizontal="right" vertical="top" wrapText="1"/>
    </xf>
    <xf numFmtId="0" fontId="35" fillId="0" borderId="0" xfId="3" applyFont="1" applyAlignment="1">
      <alignment horizontal="right" vertical="top" wrapText="1"/>
    </xf>
    <xf numFmtId="3" fontId="35" fillId="0" borderId="0" xfId="3" applyNumberFormat="1" applyFont="1" applyAlignment="1">
      <alignment horizontal="right" vertical="top" wrapText="1"/>
    </xf>
    <xf numFmtId="3" fontId="36" fillId="0" borderId="21" xfId="3" applyNumberFormat="1" applyFont="1" applyBorder="1" applyAlignment="1">
      <alignment horizontal="right" wrapText="1"/>
    </xf>
    <xf numFmtId="0" fontId="36" fillId="0" borderId="0" xfId="3" applyFont="1" applyAlignment="1">
      <alignment horizontal="right" wrapText="1"/>
    </xf>
    <xf numFmtId="3" fontId="36" fillId="0" borderId="22" xfId="3" applyNumberFormat="1" applyFont="1" applyBorder="1" applyAlignment="1">
      <alignment horizontal="right" wrapText="1"/>
    </xf>
    <xf numFmtId="0" fontId="7" fillId="0" borderId="0" xfId="3" applyFont="1" applyAlignment="1">
      <alignment horizontal="right" vertical="top" wrapText="1"/>
    </xf>
    <xf numFmtId="3" fontId="7" fillId="0" borderId="0" xfId="3" applyNumberFormat="1" applyFont="1" applyBorder="1" applyAlignment="1">
      <alignment horizontal="right" wrapText="1"/>
    </xf>
    <xf numFmtId="0" fontId="7" fillId="0" borderId="0" xfId="3" applyFont="1" applyAlignment="1">
      <alignment horizontal="right" wrapText="1"/>
    </xf>
    <xf numFmtId="166" fontId="7" fillId="0" borderId="0" xfId="7" applyNumberFormat="1" applyFont="1" applyAlignment="1">
      <alignment horizontal="right" vertical="top" wrapText="1"/>
    </xf>
    <xf numFmtId="3" fontId="36" fillId="0" borderId="6" xfId="3" applyNumberFormat="1" applyFont="1" applyBorder="1" applyAlignment="1">
      <alignment horizontal="right" vertical="top" wrapText="1"/>
    </xf>
    <xf numFmtId="3" fontId="35" fillId="0" borderId="6" xfId="3" applyNumberFormat="1" applyFont="1" applyBorder="1" applyAlignment="1">
      <alignment horizontal="right" vertical="top" wrapText="1"/>
    </xf>
    <xf numFmtId="3" fontId="36" fillId="0" borderId="21" xfId="3" applyNumberFormat="1" applyFont="1" applyBorder="1" applyAlignment="1">
      <alignment horizontal="right" vertical="top" wrapText="1"/>
    </xf>
    <xf numFmtId="0" fontId="36" fillId="0" borderId="0" xfId="3" applyFont="1" applyAlignment="1">
      <alignment horizontal="right" vertical="top" wrapText="1"/>
    </xf>
    <xf numFmtId="3" fontId="36" fillId="0" borderId="0" xfId="3" applyNumberFormat="1" applyFont="1" applyAlignment="1">
      <alignment horizontal="right" vertical="top" wrapText="1"/>
    </xf>
    <xf numFmtId="166" fontId="35" fillId="0" borderId="0" xfId="7" applyNumberFormat="1" applyFont="1" applyAlignment="1">
      <alignment horizontal="right" vertical="top" wrapText="1"/>
    </xf>
    <xf numFmtId="0" fontId="7" fillId="0" borderId="0" xfId="3" applyFont="1" applyAlignment="1">
      <alignment horizontal="right"/>
    </xf>
    <xf numFmtId="3" fontId="36" fillId="0" borderId="0" xfId="3" applyNumberFormat="1" applyFont="1" applyBorder="1" applyAlignment="1">
      <alignment horizontal="right" wrapText="1"/>
    </xf>
    <xf numFmtId="3" fontId="22" fillId="0" borderId="0" xfId="17" applyNumberFormat="1" applyFont="1" applyAlignment="1">
      <alignment horizontal="left"/>
    </xf>
    <xf numFmtId="3" fontId="35" fillId="0" borderId="0" xfId="3" applyNumberFormat="1" applyFont="1" applyAlignment="1">
      <alignment horizontal="right" wrapText="1"/>
    </xf>
    <xf numFmtId="0" fontId="37" fillId="0" borderId="0" xfId="3" applyFont="1" applyAlignment="1">
      <alignment horizontal="right" vertical="top" wrapText="1"/>
    </xf>
    <xf numFmtId="3" fontId="35" fillId="0" borderId="6" xfId="3" applyNumberFormat="1" applyFont="1" applyBorder="1" applyAlignment="1">
      <alignment horizontal="right" wrapText="1"/>
    </xf>
    <xf numFmtId="0" fontId="6" fillId="0" borderId="0" xfId="3" applyFont="1" applyAlignment="1">
      <alignment horizontal="justify" vertical="top" wrapText="1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horizontal="center" vertical="top" wrapText="1"/>
    </xf>
    <xf numFmtId="0" fontId="6" fillId="0" borderId="6" xfId="3" applyFont="1" applyBorder="1" applyAlignment="1">
      <alignment horizontal="center" wrapText="1"/>
    </xf>
    <xf numFmtId="0" fontId="35" fillId="0" borderId="0" xfId="3" applyFont="1" applyAlignment="1">
      <alignment horizontal="right" wrapText="1"/>
    </xf>
    <xf numFmtId="3" fontId="36" fillId="0" borderId="22" xfId="3" applyNumberFormat="1" applyFont="1" applyBorder="1" applyAlignment="1">
      <alignment horizontal="right" vertical="top" wrapText="1"/>
    </xf>
    <xf numFmtId="3" fontId="35" fillId="0" borderId="0" xfId="3" applyNumberFormat="1" applyFont="1" applyBorder="1" applyAlignment="1">
      <alignment horizontal="right" wrapText="1"/>
    </xf>
    <xf numFmtId="0" fontId="35" fillId="0" borderId="0" xfId="3" applyFont="1" applyBorder="1" applyAlignment="1">
      <alignment horizontal="right" vertical="top" wrapText="1"/>
    </xf>
    <xf numFmtId="166" fontId="35" fillId="0" borderId="0" xfId="7" applyNumberFormat="1" applyFont="1" applyAlignment="1">
      <alignment horizontal="right" wrapText="1"/>
    </xf>
    <xf numFmtId="0" fontId="32" fillId="0" borderId="0" xfId="3" applyFont="1" applyAlignment="1">
      <alignment horizontal="right" vertical="top" wrapText="1"/>
    </xf>
    <xf numFmtId="0" fontId="31" fillId="0" borderId="0" xfId="3" applyFont="1" applyAlignment="1">
      <alignment horizontal="center" vertical="top" wrapText="1"/>
    </xf>
    <xf numFmtId="0" fontId="7" fillId="0" borderId="0" xfId="3" applyFont="1" applyAlignment="1">
      <alignment horizontal="center" vertical="top" wrapText="1"/>
    </xf>
    <xf numFmtId="0" fontId="7" fillId="0" borderId="0" xfId="3" applyFont="1" applyAlignment="1">
      <alignment horizontal="center" wrapText="1"/>
    </xf>
    <xf numFmtId="0" fontId="7" fillId="0" borderId="6" xfId="3" applyFont="1" applyBorder="1" applyAlignment="1">
      <alignment horizontal="right" wrapText="1"/>
    </xf>
    <xf numFmtId="166" fontId="36" fillId="0" borderId="21" xfId="7" applyNumberFormat="1" applyFont="1" applyBorder="1" applyAlignment="1">
      <alignment horizontal="right" vertical="top" wrapText="1"/>
    </xf>
    <xf numFmtId="3" fontId="36" fillId="0" borderId="23" xfId="3" applyNumberFormat="1" applyFont="1" applyBorder="1" applyAlignment="1">
      <alignment horizontal="right" wrapText="1"/>
    </xf>
    <xf numFmtId="0" fontId="7" fillId="0" borderId="23" xfId="3" applyFont="1" applyBorder="1"/>
    <xf numFmtId="9" fontId="7" fillId="0" borderId="0" xfId="16" applyFont="1"/>
    <xf numFmtId="43" fontId="39" fillId="0" borderId="22" xfId="7" applyFont="1" applyBorder="1"/>
    <xf numFmtId="43" fontId="6" fillId="0" borderId="0" xfId="7" applyFont="1"/>
    <xf numFmtId="3" fontId="7" fillId="0" borderId="0" xfId="3" applyNumberFormat="1" applyFont="1"/>
    <xf numFmtId="0" fontId="7" fillId="0" borderId="0" xfId="22" applyFont="1" applyBorder="1" applyAlignment="1">
      <alignment horizontal="left"/>
    </xf>
    <xf numFmtId="0" fontId="7" fillId="0" borderId="0" xfId="22" applyFont="1" applyFill="1" applyBorder="1" applyAlignment="1">
      <alignment horizontal="left"/>
    </xf>
    <xf numFmtId="0" fontId="12" fillId="0" borderId="0" xfId="22" applyFont="1" applyBorder="1" applyAlignment="1">
      <alignment horizontal="left"/>
    </xf>
    <xf numFmtId="0" fontId="7" fillId="0" borderId="0" xfId="22" applyFont="1" applyBorder="1"/>
    <xf numFmtId="0" fontId="7" fillId="0" borderId="0" xfId="22" applyFont="1" applyFill="1" applyBorder="1"/>
    <xf numFmtId="0" fontId="22" fillId="0" borderId="0" xfId="22" applyFont="1" applyBorder="1"/>
    <xf numFmtId="170" fontId="6" fillId="0" borderId="0" xfId="21" applyNumberFormat="1" applyFont="1" applyFill="1" applyBorder="1" applyAlignment="1">
      <alignment horizontal="center" vertical="center"/>
    </xf>
    <xf numFmtId="170" fontId="7" fillId="0" borderId="0" xfId="21" applyNumberFormat="1" applyFont="1" applyBorder="1" applyAlignment="1" applyProtection="1">
      <alignment horizontal="center" vertical="center"/>
    </xf>
    <xf numFmtId="170" fontId="7" fillId="0" borderId="0" xfId="21" applyNumberFormat="1" applyFont="1" applyFill="1" applyBorder="1" applyAlignment="1">
      <alignment horizontal="center" vertical="center"/>
    </xf>
    <xf numFmtId="170" fontId="6" fillId="0" borderId="0" xfId="21" applyNumberFormat="1" applyFont="1" applyBorder="1" applyAlignment="1" applyProtection="1">
      <alignment horizontal="center" vertical="center"/>
      <protection locked="0"/>
    </xf>
    <xf numFmtId="0" fontId="7" fillId="0" borderId="0" xfId="22" applyFont="1" applyBorder="1" applyAlignment="1">
      <alignment horizontal="center" vertical="center"/>
    </xf>
    <xf numFmtId="170" fontId="6" fillId="0" borderId="0" xfId="21" applyNumberFormat="1" applyFont="1" applyBorder="1" applyAlignment="1">
      <alignment horizontal="center" vertical="center"/>
    </xf>
    <xf numFmtId="170" fontId="6" fillId="0" borderId="0" xfId="22" applyNumberFormat="1" applyFont="1" applyBorder="1" applyAlignment="1" applyProtection="1">
      <alignment horizontal="center" vertical="center"/>
      <protection locked="0"/>
    </xf>
    <xf numFmtId="170" fontId="6" fillId="0" borderId="0" xfId="22" applyNumberFormat="1" applyFont="1" applyBorder="1" applyAlignment="1" applyProtection="1">
      <alignment horizontal="center" vertical="center" wrapText="1"/>
      <protection locked="0"/>
    </xf>
    <xf numFmtId="170" fontId="41" fillId="0" borderId="0" xfId="21" applyNumberFormat="1" applyFont="1" applyBorder="1" applyAlignment="1" applyProtection="1">
      <alignment horizontal="center" vertical="center" wrapText="1"/>
      <protection locked="0"/>
    </xf>
    <xf numFmtId="170" fontId="6" fillId="0" borderId="0" xfId="21" applyNumberFormat="1" applyFont="1" applyBorder="1" applyAlignment="1" applyProtection="1">
      <alignment horizontal="center" vertical="center" wrapText="1"/>
      <protection locked="0"/>
    </xf>
    <xf numFmtId="170" fontId="7" fillId="0" borderId="0" xfId="21" applyNumberFormat="1" applyFont="1" applyBorder="1" applyAlignment="1" applyProtection="1">
      <alignment horizontal="center" vertical="center"/>
      <protection locked="0"/>
    </xf>
    <xf numFmtId="170" fontId="6" fillId="0" borderId="0" xfId="21" applyNumberFormat="1" applyFont="1" applyBorder="1" applyAlignment="1">
      <alignment horizontal="left"/>
    </xf>
    <xf numFmtId="170" fontId="6" fillId="0" borderId="0" xfId="21" applyNumberFormat="1" applyFont="1" applyFill="1" applyBorder="1" applyAlignment="1">
      <alignment horizontal="left"/>
    </xf>
    <xf numFmtId="170" fontId="42" fillId="0" borderId="0" xfId="21" quotePrefix="1" applyNumberFormat="1" applyFont="1" applyFill="1" applyBorder="1" applyAlignment="1">
      <alignment horizontal="center"/>
    </xf>
    <xf numFmtId="166" fontId="6" fillId="0" borderId="0" xfId="7" applyNumberFormat="1" applyFont="1" applyFill="1" applyBorder="1" applyAlignment="1" applyProtection="1">
      <protection locked="0"/>
    </xf>
    <xf numFmtId="166" fontId="6" fillId="0" borderId="0" xfId="7" applyNumberFormat="1" applyFont="1" applyFill="1" applyBorder="1" applyAlignment="1" applyProtection="1">
      <alignment wrapText="1"/>
      <protection locked="0"/>
    </xf>
    <xf numFmtId="166" fontId="6" fillId="0" borderId="0" xfId="7" applyNumberFormat="1" applyFont="1" applyFill="1" applyBorder="1" applyAlignment="1" applyProtection="1">
      <alignment horizontal="right"/>
      <protection locked="0"/>
    </xf>
    <xf numFmtId="166" fontId="6" fillId="0" borderId="0" xfId="7" applyNumberFormat="1" applyFont="1" applyFill="1" applyBorder="1" applyAlignment="1" applyProtection="1">
      <alignment horizontal="right"/>
    </xf>
    <xf numFmtId="170" fontId="6" fillId="0" borderId="0" xfId="21" applyNumberFormat="1" applyFont="1" applyFill="1" applyBorder="1" applyAlignment="1" applyProtection="1">
      <alignment horizontal="right"/>
    </xf>
    <xf numFmtId="170" fontId="6" fillId="0" borderId="0" xfId="21" applyNumberFormat="1" applyFont="1" applyBorder="1" applyAlignment="1">
      <alignment horizontal="left" vertical="top"/>
    </xf>
    <xf numFmtId="170" fontId="6" fillId="0" borderId="0" xfId="21" applyNumberFormat="1" applyFont="1" applyFill="1" applyBorder="1" applyAlignment="1">
      <alignment horizontal="left" vertical="top"/>
    </xf>
    <xf numFmtId="166" fontId="6" fillId="0" borderId="24" xfId="7" applyNumberFormat="1" applyFont="1" applyFill="1" applyBorder="1" applyAlignment="1" applyProtection="1">
      <protection locked="0"/>
    </xf>
    <xf numFmtId="166" fontId="7" fillId="0" borderId="0" xfId="7" applyNumberFormat="1" applyFont="1" applyFill="1" applyBorder="1" applyAlignment="1" applyProtection="1">
      <protection locked="0"/>
    </xf>
    <xf numFmtId="166" fontId="7" fillId="0" borderId="0" xfId="7" applyNumberFormat="1" applyFont="1" applyFill="1" applyBorder="1" applyAlignment="1" applyProtection="1">
      <alignment wrapText="1"/>
      <protection locked="0"/>
    </xf>
    <xf numFmtId="166" fontId="7" fillId="0" borderId="0" xfId="7" applyNumberFormat="1" applyFont="1" applyFill="1" applyBorder="1" applyAlignment="1" applyProtection="1">
      <alignment horizontal="right"/>
      <protection locked="0"/>
    </xf>
    <xf numFmtId="166" fontId="7" fillId="0" borderId="0" xfId="7" applyNumberFormat="1" applyFont="1" applyFill="1" applyBorder="1" applyAlignment="1" applyProtection="1">
      <alignment horizontal="right"/>
    </xf>
    <xf numFmtId="170" fontId="7" fillId="0" borderId="0" xfId="21" applyNumberFormat="1" applyFont="1" applyFill="1" applyBorder="1" applyAlignment="1" applyProtection="1">
      <alignment horizontal="right"/>
    </xf>
    <xf numFmtId="170" fontId="7" fillId="0" borderId="0" xfId="22" applyNumberFormat="1" applyFont="1" applyBorder="1"/>
    <xf numFmtId="170" fontId="6" fillId="12" borderId="0" xfId="21" applyNumberFormat="1" applyFont="1" applyFill="1" applyBorder="1" applyAlignment="1">
      <alignment horizontal="left"/>
    </xf>
    <xf numFmtId="170" fontId="42" fillId="0" borderId="0" xfId="21" applyNumberFormat="1" applyFont="1" applyFill="1" applyBorder="1" applyAlignment="1">
      <alignment horizontal="center"/>
    </xf>
    <xf numFmtId="166" fontId="6" fillId="0" borderId="0" xfId="7" applyNumberFormat="1" applyFont="1" applyFill="1" applyBorder="1" applyAlignment="1" applyProtection="1"/>
    <xf numFmtId="170" fontId="6" fillId="12" borderId="0" xfId="21" applyNumberFormat="1" applyFont="1" applyFill="1" applyBorder="1" applyAlignment="1" applyProtection="1">
      <alignment horizontal="left"/>
      <protection locked="0"/>
    </xf>
    <xf numFmtId="170" fontId="7" fillId="0" borderId="0" xfId="21" applyNumberFormat="1" applyFont="1" applyFill="1" applyBorder="1"/>
    <xf numFmtId="0" fontId="9" fillId="0" borderId="0" xfId="23" applyFont="1"/>
    <xf numFmtId="0" fontId="10" fillId="0" borderId="0" xfId="23" applyFont="1"/>
    <xf numFmtId="165" fontId="10" fillId="0" borderId="0" xfId="23" applyNumberFormat="1" applyFont="1"/>
    <xf numFmtId="165" fontId="7" fillId="8" borderId="0" xfId="23" applyNumberFormat="1" applyFont="1" applyFill="1"/>
    <xf numFmtId="0" fontId="9" fillId="0" borderId="25" xfId="23" applyFont="1" applyBorder="1" applyAlignment="1">
      <alignment horizontal="center" vertical="center" wrapText="1"/>
    </xf>
    <xf numFmtId="9" fontId="9" fillId="0" borderId="26" xfId="16" applyFont="1" applyBorder="1" applyAlignment="1">
      <alignment horizontal="center" vertical="center"/>
    </xf>
    <xf numFmtId="9" fontId="6" fillId="8" borderId="27" xfId="16" applyFont="1" applyFill="1" applyBorder="1" applyAlignment="1">
      <alignment horizontal="center" vertical="center"/>
    </xf>
    <xf numFmtId="0" fontId="9" fillId="0" borderId="27" xfId="23" applyFont="1" applyBorder="1" applyAlignment="1">
      <alignment horizontal="center" vertical="center" wrapText="1"/>
    </xf>
    <xf numFmtId="0" fontId="9" fillId="0" borderId="30" xfId="23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/>
    </xf>
    <xf numFmtId="0" fontId="6" fillId="8" borderId="18" xfId="0" applyNumberFormat="1" applyFont="1" applyFill="1" applyBorder="1" applyAlignment="1">
      <alignment horizontal="center"/>
    </xf>
    <xf numFmtId="15" fontId="9" fillId="0" borderId="18" xfId="0" applyNumberFormat="1" applyFont="1" applyBorder="1" applyAlignment="1">
      <alignment horizontal="center"/>
    </xf>
    <xf numFmtId="15" fontId="9" fillId="0" borderId="19" xfId="0" applyNumberFormat="1" applyFont="1" applyBorder="1" applyAlignment="1">
      <alignment horizontal="center"/>
    </xf>
    <xf numFmtId="0" fontId="11" fillId="3" borderId="27" xfId="23" applyFont="1" applyFill="1" applyBorder="1" applyAlignment="1">
      <alignment horizontal="left"/>
    </xf>
    <xf numFmtId="0" fontId="9" fillId="3" borderId="27" xfId="23" applyFont="1" applyFill="1" applyBorder="1" applyAlignment="1">
      <alignment horizontal="left"/>
    </xf>
    <xf numFmtId="0" fontId="11" fillId="3" borderId="27" xfId="23" applyFont="1" applyFill="1" applyBorder="1"/>
    <xf numFmtId="0" fontId="11" fillId="3" borderId="27" xfId="0" applyFont="1" applyFill="1" applyBorder="1"/>
    <xf numFmtId="165" fontId="9" fillId="3" borderId="26" xfId="19" applyNumberFormat="1" applyFont="1" applyFill="1" applyBorder="1"/>
    <xf numFmtId="165" fontId="6" fillId="8" borderId="27" xfId="19" applyNumberFormat="1" applyFont="1" applyFill="1" applyBorder="1"/>
    <xf numFmtId="165" fontId="11" fillId="3" borderId="33" xfId="19" applyNumberFormat="1" applyFont="1" applyFill="1" applyBorder="1"/>
    <xf numFmtId="0" fontId="9" fillId="3" borderId="27" xfId="23" applyFont="1" applyFill="1" applyBorder="1"/>
    <xf numFmtId="165" fontId="9" fillId="3" borderId="27" xfId="19" applyNumberFormat="1" applyFont="1" applyFill="1" applyBorder="1"/>
    <xf numFmtId="165" fontId="9" fillId="3" borderId="29" xfId="19" applyNumberFormat="1" applyFont="1" applyFill="1" applyBorder="1"/>
    <xf numFmtId="0" fontId="10" fillId="0" borderId="0" xfId="23" applyFont="1" applyFill="1"/>
    <xf numFmtId="0" fontId="11" fillId="3" borderId="34" xfId="23" applyFont="1" applyFill="1" applyBorder="1" applyAlignment="1">
      <alignment horizontal="left"/>
    </xf>
    <xf numFmtId="0" fontId="9" fillId="3" borderId="34" xfId="23" applyFont="1" applyFill="1" applyBorder="1" applyAlignment="1">
      <alignment horizontal="left"/>
    </xf>
    <xf numFmtId="0" fontId="11" fillId="3" borderId="34" xfId="23" applyFont="1" applyFill="1" applyBorder="1"/>
    <xf numFmtId="0" fontId="11" fillId="3" borderId="34" xfId="0" applyFont="1" applyFill="1" applyBorder="1"/>
    <xf numFmtId="165" fontId="9" fillId="3" borderId="35" xfId="19" applyNumberFormat="1" applyFont="1" applyFill="1" applyBorder="1"/>
    <xf numFmtId="165" fontId="6" fillId="8" borderId="34" xfId="19" applyNumberFormat="1" applyFont="1" applyFill="1" applyBorder="1"/>
    <xf numFmtId="165" fontId="9" fillId="0" borderId="36" xfId="19" applyNumberFormat="1" applyFont="1" applyFill="1" applyBorder="1"/>
    <xf numFmtId="0" fontId="9" fillId="0" borderId="37" xfId="23" applyFont="1" applyFill="1" applyBorder="1"/>
    <xf numFmtId="0" fontId="9" fillId="0" borderId="34" xfId="23" applyFont="1" applyFill="1" applyBorder="1"/>
    <xf numFmtId="0" fontId="9" fillId="0" borderId="34" xfId="0" applyFont="1" applyFill="1" applyBorder="1"/>
    <xf numFmtId="165" fontId="9" fillId="0" borderId="34" xfId="19" applyNumberFormat="1" applyFont="1" applyFill="1" applyBorder="1"/>
    <xf numFmtId="165" fontId="9" fillId="0" borderId="38" xfId="19" applyNumberFormat="1" applyFont="1" applyFill="1" applyBorder="1"/>
    <xf numFmtId="0" fontId="9" fillId="0" borderId="0" xfId="23" applyFont="1" applyFill="1"/>
    <xf numFmtId="0" fontId="9" fillId="0" borderId="39" xfId="23" applyFont="1" applyBorder="1" applyAlignment="1">
      <alignment horizontal="left"/>
    </xf>
    <xf numFmtId="0" fontId="10" fillId="0" borderId="39" xfId="23" applyFont="1" applyBorder="1"/>
    <xf numFmtId="0" fontId="10" fillId="0" borderId="39" xfId="0" applyFont="1" applyBorder="1"/>
    <xf numFmtId="165" fontId="9" fillId="0" borderId="40" xfId="19" applyNumberFormat="1" applyFont="1" applyBorder="1"/>
    <xf numFmtId="165" fontId="6" fillId="8" borderId="39" xfId="19" applyNumberFormat="1" applyFont="1" applyFill="1" applyBorder="1"/>
    <xf numFmtId="165" fontId="9" fillId="0" borderId="41" xfId="19" applyNumberFormat="1" applyFont="1" applyBorder="1"/>
    <xf numFmtId="0" fontId="9" fillId="0" borderId="39" xfId="23" applyFont="1" applyFill="1" applyBorder="1" applyAlignment="1">
      <alignment horizontal="left"/>
    </xf>
    <xf numFmtId="0" fontId="10" fillId="0" borderId="34" xfId="23" applyFont="1" applyFill="1" applyBorder="1" applyAlignment="1">
      <alignment horizontal="left"/>
    </xf>
    <xf numFmtId="0" fontId="10" fillId="0" borderId="34" xfId="0" applyFont="1" applyFill="1" applyBorder="1" applyAlignment="1">
      <alignment horizontal="left"/>
    </xf>
    <xf numFmtId="165" fontId="10" fillId="0" borderId="39" xfId="19" applyNumberFormat="1" applyFont="1" applyBorder="1"/>
    <xf numFmtId="165" fontId="10" fillId="0" borderId="42" xfId="19" applyNumberFormat="1" applyFont="1" applyBorder="1"/>
    <xf numFmtId="0" fontId="9" fillId="0" borderId="39" xfId="23" applyFont="1" applyBorder="1" applyAlignment="1">
      <alignment horizontal="right"/>
    </xf>
    <xf numFmtId="165" fontId="10" fillId="0" borderId="40" xfId="19" applyNumberFormat="1" applyFont="1" applyBorder="1"/>
    <xf numFmtId="165" fontId="7" fillId="8" borderId="39" xfId="19" applyNumberFormat="1" applyFont="1" applyFill="1" applyBorder="1"/>
    <xf numFmtId="0" fontId="9" fillId="0" borderId="43" xfId="23" applyFont="1" applyBorder="1" applyAlignment="1">
      <alignment horizontal="left"/>
    </xf>
    <xf numFmtId="0" fontId="10" fillId="0" borderId="43" xfId="23" applyFont="1" applyBorder="1"/>
    <xf numFmtId="0" fontId="10" fillId="0" borderId="43" xfId="0" applyFont="1" applyBorder="1"/>
    <xf numFmtId="165" fontId="9" fillId="0" borderId="44" xfId="19" applyNumberFormat="1" applyFont="1" applyBorder="1"/>
    <xf numFmtId="165" fontId="6" fillId="8" borderId="43" xfId="19" applyNumberFormat="1" applyFont="1" applyFill="1" applyBorder="1"/>
    <xf numFmtId="165" fontId="9" fillId="0" borderId="45" xfId="19" applyNumberFormat="1" applyFont="1" applyBorder="1"/>
    <xf numFmtId="0" fontId="9" fillId="0" borderId="39" xfId="0" applyFont="1" applyBorder="1" applyAlignment="1">
      <alignment horizontal="right"/>
    </xf>
    <xf numFmtId="165" fontId="9" fillId="0" borderId="39" xfId="19" applyNumberFormat="1" applyFont="1" applyBorder="1"/>
    <xf numFmtId="165" fontId="9" fillId="0" borderId="42" xfId="19" applyNumberFormat="1" applyFont="1" applyBorder="1"/>
    <xf numFmtId="165" fontId="9" fillId="2" borderId="40" xfId="19" applyNumberFormat="1" applyFont="1" applyFill="1" applyBorder="1"/>
    <xf numFmtId="165" fontId="11" fillId="3" borderId="41" xfId="19" applyNumberFormat="1" applyFont="1" applyFill="1" applyBorder="1"/>
    <xf numFmtId="0" fontId="10" fillId="3" borderId="39" xfId="23" applyFont="1" applyFill="1" applyBorder="1"/>
    <xf numFmtId="0" fontId="11" fillId="3" borderId="39" xfId="23" applyFont="1" applyFill="1" applyBorder="1"/>
    <xf numFmtId="0" fontId="11" fillId="3" borderId="39" xfId="0" applyFont="1" applyFill="1" applyBorder="1"/>
    <xf numFmtId="165" fontId="10" fillId="3" borderId="39" xfId="19" applyNumberFormat="1" applyFont="1" applyFill="1" applyBorder="1"/>
    <xf numFmtId="165" fontId="9" fillId="3" borderId="42" xfId="19" applyNumberFormat="1" applyFont="1" applyFill="1" applyBorder="1"/>
    <xf numFmtId="0" fontId="9" fillId="0" borderId="34" xfId="23" applyFont="1" applyBorder="1" applyAlignment="1">
      <alignment horizontal="left"/>
    </xf>
    <xf numFmtId="0" fontId="10" fillId="0" borderId="34" xfId="23" applyFont="1" applyBorder="1"/>
    <xf numFmtId="0" fontId="10" fillId="0" borderId="34" xfId="0" applyFont="1" applyBorder="1"/>
    <xf numFmtId="165" fontId="9" fillId="2" borderId="35" xfId="19" applyNumberFormat="1" applyFont="1" applyFill="1" applyBorder="1"/>
    <xf numFmtId="165" fontId="9" fillId="0" borderId="36" xfId="19" applyNumberFormat="1" applyFont="1" applyBorder="1"/>
    <xf numFmtId="165" fontId="10" fillId="2" borderId="39" xfId="19" applyNumberFormat="1" applyFont="1" applyFill="1" applyBorder="1"/>
    <xf numFmtId="165" fontId="10" fillId="0" borderId="39" xfId="19" applyNumberFormat="1" applyFont="1" applyFill="1" applyBorder="1"/>
    <xf numFmtId="165" fontId="10" fillId="0" borderId="42" xfId="19" applyNumberFormat="1" applyFont="1" applyFill="1" applyBorder="1"/>
    <xf numFmtId="165" fontId="11" fillId="0" borderId="39" xfId="19" applyNumberFormat="1" applyFont="1" applyBorder="1"/>
    <xf numFmtId="165" fontId="11" fillId="0" borderId="42" xfId="19" applyNumberFormat="1" applyFont="1" applyBorder="1"/>
    <xf numFmtId="0" fontId="10" fillId="0" borderId="39" xfId="23" applyFont="1" applyBorder="1" applyAlignment="1">
      <alignment horizontal="right"/>
    </xf>
    <xf numFmtId="0" fontId="11" fillId="0" borderId="39" xfId="23" applyFont="1" applyBorder="1" applyAlignment="1">
      <alignment horizontal="right"/>
    </xf>
    <xf numFmtId="165" fontId="11" fillId="0" borderId="40" xfId="19" applyNumberFormat="1" applyFont="1" applyBorder="1"/>
    <xf numFmtId="165" fontId="14" fillId="8" borderId="39" xfId="19" applyNumberFormat="1" applyFont="1" applyFill="1" applyBorder="1"/>
    <xf numFmtId="0" fontId="10" fillId="0" borderId="39" xfId="23" applyFont="1" applyBorder="1" applyAlignment="1">
      <alignment horizontal="left"/>
    </xf>
    <xf numFmtId="0" fontId="9" fillId="0" borderId="39" xfId="23" applyFont="1" applyFill="1" applyBorder="1" applyAlignment="1">
      <alignment horizontal="right"/>
    </xf>
    <xf numFmtId="0" fontId="10" fillId="0" borderId="39" xfId="0" applyFont="1" applyFill="1" applyBorder="1"/>
    <xf numFmtId="165" fontId="9" fillId="0" borderId="40" xfId="19" applyNumberFormat="1" applyFont="1" applyFill="1" applyBorder="1"/>
    <xf numFmtId="165" fontId="9" fillId="0" borderId="41" xfId="19" applyNumberFormat="1" applyFont="1" applyFill="1" applyBorder="1"/>
    <xf numFmtId="165" fontId="9" fillId="0" borderId="39" xfId="19" applyNumberFormat="1" applyFont="1" applyFill="1" applyBorder="1"/>
    <xf numFmtId="165" fontId="9" fillId="0" borderId="42" xfId="19" applyNumberFormat="1" applyFont="1" applyFill="1" applyBorder="1"/>
    <xf numFmtId="165" fontId="11" fillId="0" borderId="41" xfId="19" applyNumberFormat="1" applyFont="1" applyBorder="1"/>
    <xf numFmtId="165" fontId="43" fillId="0" borderId="39" xfId="19" applyNumberFormat="1" applyFont="1" applyBorder="1"/>
    <xf numFmtId="165" fontId="43" fillId="0" borderId="42" xfId="19" applyNumberFormat="1" applyFont="1" applyBorder="1"/>
    <xf numFmtId="0" fontId="9" fillId="0" borderId="43" xfId="23" applyFont="1" applyBorder="1" applyAlignment="1">
      <alignment horizontal="right"/>
    </xf>
    <xf numFmtId="165" fontId="10" fillId="0" borderId="44" xfId="19" applyNumberFormat="1" applyFont="1" applyBorder="1"/>
    <xf numFmtId="165" fontId="7" fillId="8" borderId="43" xfId="19" applyNumberFormat="1" applyFont="1" applyFill="1" applyBorder="1"/>
    <xf numFmtId="165" fontId="10" fillId="0" borderId="43" xfId="19" applyNumberFormat="1" applyFont="1" applyBorder="1"/>
    <xf numFmtId="165" fontId="10" fillId="0" borderId="46" xfId="19" applyNumberFormat="1" applyFont="1" applyBorder="1"/>
    <xf numFmtId="0" fontId="9" fillId="10" borderId="2" xfId="23" applyFont="1" applyFill="1" applyBorder="1" applyAlignment="1">
      <alignment horizontal="left"/>
    </xf>
    <xf numFmtId="0" fontId="9" fillId="10" borderId="2" xfId="23" applyFont="1" applyFill="1" applyBorder="1" applyAlignment="1">
      <alignment horizontal="center"/>
    </xf>
    <xf numFmtId="0" fontId="9" fillId="10" borderId="2" xfId="0" applyFont="1" applyFill="1" applyBorder="1" applyAlignment="1">
      <alignment horizontal="right"/>
    </xf>
    <xf numFmtId="165" fontId="9" fillId="10" borderId="5" xfId="19" applyNumberFormat="1" applyFont="1" applyFill="1" applyBorder="1"/>
    <xf numFmtId="165" fontId="6" fillId="8" borderId="2" xfId="19" applyNumberFormat="1" applyFont="1" applyFill="1" applyBorder="1"/>
    <xf numFmtId="165" fontId="9" fillId="10" borderId="15" xfId="19" applyNumberFormat="1" applyFont="1" applyFill="1" applyBorder="1"/>
    <xf numFmtId="0" fontId="10" fillId="10" borderId="2" xfId="23" applyFont="1" applyFill="1" applyBorder="1"/>
    <xf numFmtId="0" fontId="9" fillId="10" borderId="2" xfId="23" applyFont="1" applyFill="1" applyBorder="1" applyAlignment="1">
      <alignment horizontal="right"/>
    </xf>
    <xf numFmtId="165" fontId="9" fillId="10" borderId="2" xfId="19" applyNumberFormat="1" applyFont="1" applyFill="1" applyBorder="1"/>
    <xf numFmtId="165" fontId="9" fillId="10" borderId="16" xfId="19" applyNumberFormat="1" applyFont="1" applyFill="1" applyBorder="1"/>
    <xf numFmtId="0" fontId="9" fillId="0" borderId="34" xfId="23" applyFont="1" applyBorder="1"/>
    <xf numFmtId="165" fontId="10" fillId="0" borderId="34" xfId="23" applyNumberFormat="1" applyFont="1" applyBorder="1"/>
    <xf numFmtId="165" fontId="10" fillId="0" borderId="35" xfId="19" applyNumberFormat="1" applyFont="1" applyBorder="1"/>
    <xf numFmtId="165" fontId="7" fillId="8" borderId="34" xfId="19" applyNumberFormat="1" applyFont="1" applyFill="1" applyBorder="1"/>
    <xf numFmtId="165" fontId="10" fillId="0" borderId="34" xfId="19" applyNumberFormat="1" applyFont="1" applyBorder="1"/>
    <xf numFmtId="165" fontId="10" fillId="0" borderId="38" xfId="19" applyNumberFormat="1" applyFont="1" applyBorder="1"/>
    <xf numFmtId="0" fontId="11" fillId="3" borderId="39" xfId="23" applyFont="1" applyFill="1" applyBorder="1" applyAlignment="1">
      <alignment horizontal="left"/>
    </xf>
    <xf numFmtId="0" fontId="9" fillId="3" borderId="39" xfId="23" applyFont="1" applyFill="1" applyBorder="1" applyAlignment="1">
      <alignment horizontal="left"/>
    </xf>
    <xf numFmtId="165" fontId="9" fillId="3" borderId="40" xfId="19" applyNumberFormat="1" applyFont="1" applyFill="1" applyBorder="1"/>
    <xf numFmtId="165" fontId="9" fillId="3" borderId="39" xfId="19" applyNumberFormat="1" applyFont="1" applyFill="1" applyBorder="1"/>
    <xf numFmtId="165" fontId="10" fillId="2" borderId="40" xfId="19" applyNumberFormat="1" applyFont="1" applyFill="1" applyBorder="1"/>
    <xf numFmtId="165" fontId="10" fillId="0" borderId="40" xfId="19" applyNumberFormat="1" applyFont="1" applyFill="1" applyBorder="1"/>
    <xf numFmtId="165" fontId="10" fillId="2" borderId="44" xfId="19" applyNumberFormat="1" applyFont="1" applyFill="1" applyBorder="1"/>
    <xf numFmtId="165" fontId="10" fillId="2" borderId="43" xfId="19" applyNumberFormat="1" applyFont="1" applyFill="1" applyBorder="1"/>
    <xf numFmtId="165" fontId="10" fillId="3" borderId="40" xfId="19" applyNumberFormat="1" applyFont="1" applyFill="1" applyBorder="1"/>
    <xf numFmtId="0" fontId="9" fillId="0" borderId="39" xfId="23" applyFont="1" applyBorder="1"/>
    <xf numFmtId="0" fontId="9" fillId="4" borderId="39" xfId="23" applyFont="1" applyFill="1" applyBorder="1" applyAlignment="1">
      <alignment horizontal="right"/>
    </xf>
    <xf numFmtId="0" fontId="9" fillId="4" borderId="39" xfId="0" applyFont="1" applyFill="1" applyBorder="1" applyAlignment="1">
      <alignment horizontal="right"/>
    </xf>
    <xf numFmtId="165" fontId="9" fillId="4" borderId="40" xfId="19" applyNumberFormat="1" applyFont="1" applyFill="1" applyBorder="1"/>
    <xf numFmtId="165" fontId="9" fillId="4" borderId="41" xfId="19" applyNumberFormat="1" applyFont="1" applyFill="1" applyBorder="1"/>
    <xf numFmtId="0" fontId="10" fillId="4" borderId="39" xfId="23" applyFont="1" applyFill="1" applyBorder="1"/>
    <xf numFmtId="0" fontId="10" fillId="4" borderId="39" xfId="0" applyFont="1" applyFill="1" applyBorder="1"/>
    <xf numFmtId="165" fontId="10" fillId="4" borderId="39" xfId="19" applyNumberFormat="1" applyFont="1" applyFill="1" applyBorder="1"/>
    <xf numFmtId="165" fontId="10" fillId="4" borderId="42" xfId="19" applyNumberFormat="1" applyFont="1" applyFill="1" applyBorder="1"/>
    <xf numFmtId="171" fontId="10" fillId="0" borderId="40" xfId="16" applyNumberFormat="1" applyFont="1" applyBorder="1"/>
    <xf numFmtId="171" fontId="7" fillId="8" borderId="39" xfId="16" applyNumberFormat="1" applyFont="1" applyFill="1" applyBorder="1"/>
    <xf numFmtId="0" fontId="9" fillId="13" borderId="39" xfId="23" applyFont="1" applyFill="1" applyBorder="1" applyAlignment="1">
      <alignment horizontal="right"/>
    </xf>
    <xf numFmtId="0" fontId="9" fillId="13" borderId="39" xfId="0" applyFont="1" applyFill="1" applyBorder="1" applyAlignment="1">
      <alignment horizontal="right"/>
    </xf>
    <xf numFmtId="165" fontId="9" fillId="13" borderId="40" xfId="19" applyNumberFormat="1" applyFont="1" applyFill="1" applyBorder="1"/>
    <xf numFmtId="165" fontId="9" fillId="13" borderId="41" xfId="19" applyNumberFormat="1" applyFont="1" applyFill="1" applyBorder="1"/>
    <xf numFmtId="0" fontId="11" fillId="13" borderId="39" xfId="23" applyFont="1" applyFill="1" applyBorder="1"/>
    <xf numFmtId="0" fontId="9" fillId="13" borderId="37" xfId="23" applyFont="1" applyFill="1" applyBorder="1" applyAlignment="1">
      <alignment horizontal="center"/>
    </xf>
    <xf numFmtId="0" fontId="11" fillId="13" borderId="39" xfId="0" applyFont="1" applyFill="1" applyBorder="1"/>
    <xf numFmtId="165" fontId="11" fillId="13" borderId="39" xfId="19" applyNumberFormat="1" applyFont="1" applyFill="1" applyBorder="1"/>
    <xf numFmtId="0" fontId="10" fillId="13" borderId="47" xfId="23" applyFont="1" applyFill="1" applyBorder="1"/>
    <xf numFmtId="165" fontId="9" fillId="3" borderId="41" xfId="19" applyNumberFormat="1" applyFont="1" applyFill="1" applyBorder="1"/>
    <xf numFmtId="0" fontId="10" fillId="3" borderId="39" xfId="0" applyFont="1" applyFill="1" applyBorder="1"/>
    <xf numFmtId="0" fontId="10" fillId="3" borderId="47" xfId="23" applyFont="1" applyFill="1" applyBorder="1"/>
    <xf numFmtId="0" fontId="9" fillId="0" borderId="39" xfId="0" applyFont="1" applyBorder="1"/>
    <xf numFmtId="0" fontId="10" fillId="0" borderId="39" xfId="0" applyFont="1" applyBorder="1" applyAlignment="1"/>
    <xf numFmtId="0" fontId="10" fillId="0" borderId="39" xfId="23" applyFont="1" applyFill="1" applyBorder="1"/>
    <xf numFmtId="0" fontId="10" fillId="0" borderId="48" xfId="23" applyFont="1" applyFill="1" applyBorder="1"/>
    <xf numFmtId="165" fontId="9" fillId="0" borderId="48" xfId="19" applyNumberFormat="1" applyFont="1" applyFill="1" applyBorder="1"/>
    <xf numFmtId="0" fontId="9" fillId="0" borderId="39" xfId="23" applyFont="1" applyFill="1" applyBorder="1"/>
    <xf numFmtId="0" fontId="9" fillId="0" borderId="39" xfId="0" applyFont="1" applyFill="1" applyBorder="1"/>
    <xf numFmtId="165" fontId="11" fillId="0" borderId="39" xfId="19" applyNumberFormat="1" applyFont="1" applyFill="1" applyBorder="1"/>
    <xf numFmtId="165" fontId="11" fillId="0" borderId="42" xfId="19" applyNumberFormat="1" applyFont="1" applyFill="1" applyBorder="1"/>
    <xf numFmtId="0" fontId="9" fillId="0" borderId="49" xfId="23" applyFont="1" applyBorder="1"/>
    <xf numFmtId="0" fontId="10" fillId="0" borderId="49" xfId="23" applyFont="1" applyBorder="1"/>
    <xf numFmtId="0" fontId="10" fillId="0" borderId="49" xfId="0" applyFont="1" applyBorder="1"/>
    <xf numFmtId="165" fontId="10" fillId="0" borderId="50" xfId="19" applyNumberFormat="1" applyFont="1" applyBorder="1"/>
    <xf numFmtId="165" fontId="7" fillId="8" borderId="49" xfId="19" applyNumberFormat="1" applyFont="1" applyFill="1" applyBorder="1"/>
    <xf numFmtId="165" fontId="9" fillId="0" borderId="51" xfId="19" applyNumberFormat="1" applyFont="1" applyBorder="1"/>
    <xf numFmtId="165" fontId="10" fillId="0" borderId="49" xfId="19" applyNumberFormat="1" applyFont="1" applyBorder="1"/>
    <xf numFmtId="165" fontId="10" fillId="0" borderId="52" xfId="19" applyNumberFormat="1" applyFont="1" applyBorder="1"/>
    <xf numFmtId="0" fontId="9" fillId="13" borderId="53" xfId="23" applyFont="1" applyFill="1" applyBorder="1" applyAlignment="1">
      <alignment horizontal="right"/>
    </xf>
    <xf numFmtId="0" fontId="9" fillId="13" borderId="53" xfId="0" applyFont="1" applyFill="1" applyBorder="1" applyAlignment="1">
      <alignment horizontal="right"/>
    </xf>
    <xf numFmtId="165" fontId="9" fillId="13" borderId="54" xfId="19" applyNumberFormat="1" applyFont="1" applyFill="1" applyBorder="1"/>
    <xf numFmtId="165" fontId="6" fillId="8" borderId="53" xfId="19" applyNumberFormat="1" applyFont="1" applyFill="1" applyBorder="1"/>
    <xf numFmtId="165" fontId="9" fillId="13" borderId="55" xfId="19" applyNumberFormat="1" applyFont="1" applyFill="1" applyBorder="1"/>
    <xf numFmtId="0" fontId="10" fillId="13" borderId="53" xfId="23" applyFont="1" applyFill="1" applyBorder="1"/>
    <xf numFmtId="0" fontId="9" fillId="13" borderId="53" xfId="0" applyFont="1" applyFill="1" applyBorder="1"/>
    <xf numFmtId="165" fontId="9" fillId="13" borderId="53" xfId="19" applyNumberFormat="1" applyFont="1" applyFill="1" applyBorder="1"/>
    <xf numFmtId="165" fontId="9" fillId="13" borderId="56" xfId="19" applyNumberFormat="1" applyFont="1" applyFill="1" applyBorder="1"/>
    <xf numFmtId="0" fontId="6" fillId="0" borderId="0" xfId="23" applyFont="1"/>
    <xf numFmtId="0" fontId="24" fillId="0" borderId="0" xfId="23" applyFont="1"/>
    <xf numFmtId="0" fontId="7" fillId="0" borderId="0" xfId="23" applyFont="1"/>
    <xf numFmtId="0" fontId="7" fillId="8" borderId="0" xfId="23" applyFont="1" applyFill="1"/>
    <xf numFmtId="165" fontId="6" fillId="0" borderId="0" xfId="23" applyNumberFormat="1" applyFont="1"/>
    <xf numFmtId="165" fontId="6" fillId="8" borderId="0" xfId="23" applyNumberFormat="1" applyFont="1" applyFill="1"/>
    <xf numFmtId="165" fontId="7" fillId="0" borderId="0" xfId="23" applyNumberFormat="1" applyFont="1"/>
    <xf numFmtId="0" fontId="6" fillId="0" borderId="0" xfId="0" applyFont="1"/>
    <xf numFmtId="0" fontId="6" fillId="9" borderId="0" xfId="0" applyFont="1" applyFill="1" applyAlignment="1">
      <alignment vertical="top" wrapText="1"/>
    </xf>
    <xf numFmtId="0" fontId="6" fillId="0" borderId="0" xfId="23" applyFont="1" applyAlignment="1">
      <alignment horizontal="right"/>
    </xf>
    <xf numFmtId="172" fontId="6" fillId="9" borderId="0" xfId="0" applyNumberFormat="1" applyFont="1" applyFill="1" applyAlignment="1">
      <alignment horizontal="right" wrapText="1"/>
    </xf>
    <xf numFmtId="172" fontId="6" fillId="8" borderId="0" xfId="0" applyNumberFormat="1" applyFont="1" applyFill="1" applyAlignment="1">
      <alignment horizontal="right" wrapText="1"/>
    </xf>
    <xf numFmtId="0" fontId="7" fillId="9" borderId="0" xfId="0" applyFont="1" applyFill="1" applyAlignment="1">
      <alignment vertical="top" wrapText="1"/>
    </xf>
    <xf numFmtId="43" fontId="44" fillId="9" borderId="0" xfId="7" applyFont="1" applyFill="1" applyAlignment="1">
      <alignment horizontal="right" wrapText="1"/>
    </xf>
    <xf numFmtId="43" fontId="7" fillId="8" borderId="0" xfId="7" applyFont="1" applyFill="1" applyAlignment="1">
      <alignment horizontal="right" wrapText="1"/>
    </xf>
    <xf numFmtId="43" fontId="7" fillId="0" borderId="0" xfId="7" applyFont="1"/>
    <xf numFmtId="0" fontId="7" fillId="9" borderId="0" xfId="0" applyFont="1" applyFill="1" applyAlignment="1">
      <alignment horizontal="left" vertical="top" wrapText="1" indent="1"/>
    </xf>
    <xf numFmtId="165" fontId="6" fillId="0" borderId="14" xfId="23" applyNumberFormat="1" applyFont="1" applyBorder="1"/>
    <xf numFmtId="172" fontId="16" fillId="9" borderId="14" xfId="0" applyNumberFormat="1" applyFont="1" applyFill="1" applyBorder="1" applyAlignment="1">
      <alignment horizontal="right" wrapText="1"/>
    </xf>
    <xf numFmtId="172" fontId="6" fillId="8" borderId="14" xfId="0" applyNumberFormat="1" applyFont="1" applyFill="1" applyBorder="1" applyAlignment="1">
      <alignment horizontal="right" wrapText="1"/>
    </xf>
    <xf numFmtId="164" fontId="42" fillId="3" borderId="0" xfId="23" applyNumberFormat="1" applyFont="1" applyFill="1" applyBorder="1"/>
    <xf numFmtId="164" fontId="14" fillId="8" borderId="23" xfId="23" applyNumberFormat="1" applyFont="1" applyFill="1" applyBorder="1"/>
    <xf numFmtId="164" fontId="14" fillId="8" borderId="57" xfId="23" applyNumberFormat="1" applyFont="1" applyFill="1" applyBorder="1"/>
    <xf numFmtId="0" fontId="21" fillId="0" borderId="0" xfId="23" applyFont="1"/>
    <xf numFmtId="0" fontId="6" fillId="0" borderId="0" xfId="23" applyFont="1" applyFill="1" applyBorder="1" applyAlignment="1">
      <alignment horizontal="center" vertical="center" wrapText="1"/>
    </xf>
    <xf numFmtId="0" fontId="6" fillId="0" borderId="0" xfId="23" applyFont="1" applyBorder="1" applyAlignment="1"/>
    <xf numFmtId="9" fontId="6" fillId="0" borderId="6" xfId="16" applyFont="1" applyFill="1" applyBorder="1" applyAlignment="1">
      <alignment horizontal="center"/>
    </xf>
    <xf numFmtId="9" fontId="6" fillId="0" borderId="0" xfId="16" applyFont="1" applyFill="1" applyBorder="1" applyAlignment="1">
      <alignment horizontal="center" vertical="center"/>
    </xf>
    <xf numFmtId="9" fontId="6" fillId="8" borderId="6" xfId="16" applyFont="1" applyFill="1" applyBorder="1" applyAlignment="1">
      <alignment horizontal="center"/>
    </xf>
    <xf numFmtId="9" fontId="6" fillId="0" borderId="0" xfId="16" applyFont="1" applyFill="1" applyBorder="1" applyAlignment="1">
      <alignment horizontal="center"/>
    </xf>
    <xf numFmtId="9" fontId="6" fillId="8" borderId="0" xfId="16" applyFont="1" applyFill="1" applyBorder="1" applyAlignment="1">
      <alignment horizontal="center" vertical="center"/>
    </xf>
    <xf numFmtId="165" fontId="6" fillId="0" borderId="0" xfId="19" applyNumberFormat="1" applyFont="1" applyFill="1" applyBorder="1"/>
    <xf numFmtId="0" fontId="6" fillId="0" borderId="0" xfId="23" applyFont="1" applyFill="1" applyBorder="1"/>
    <xf numFmtId="166" fontId="6" fillId="8" borderId="0" xfId="7" applyNumberFormat="1" applyFont="1" applyFill="1" applyBorder="1"/>
    <xf numFmtId="0" fontId="6" fillId="0" borderId="0" xfId="23" applyFont="1" applyFill="1" applyBorder="1" applyAlignment="1">
      <alignment horizontal="left"/>
    </xf>
    <xf numFmtId="0" fontId="7" fillId="0" borderId="0" xfId="23" applyFont="1" applyFill="1" applyBorder="1" applyAlignment="1">
      <alignment horizontal="left"/>
    </xf>
    <xf numFmtId="0" fontId="7" fillId="0" borderId="0" xfId="23" applyFont="1" applyFill="1" applyBorder="1"/>
    <xf numFmtId="0" fontId="6" fillId="0" borderId="0" xfId="23" applyFont="1" applyFill="1" applyBorder="1" applyAlignment="1">
      <alignment horizontal="right"/>
    </xf>
    <xf numFmtId="165" fontId="6" fillId="0" borderId="0" xfId="19" applyNumberFormat="1" applyFont="1" applyFill="1" applyBorder="1" applyAlignment="1">
      <alignment horizontal="right"/>
    </xf>
    <xf numFmtId="0" fontId="18" fillId="0" borderId="0" xfId="23" applyFont="1" applyFill="1" applyBorder="1"/>
    <xf numFmtId="166" fontId="7" fillId="8" borderId="0" xfId="7" applyNumberFormat="1" applyFont="1" applyFill="1" applyBorder="1"/>
    <xf numFmtId="165" fontId="14" fillId="0" borderId="0" xfId="19" applyNumberFormat="1" applyFont="1" applyFill="1" applyBorder="1" applyAlignment="1">
      <alignment horizontal="right"/>
    </xf>
    <xf numFmtId="0" fontId="14" fillId="0" borderId="0" xfId="23" applyFont="1" applyFill="1" applyBorder="1"/>
    <xf numFmtId="0" fontId="6" fillId="14" borderId="0" xfId="23" applyFont="1" applyFill="1" applyBorder="1" applyAlignment="1">
      <alignment horizontal="left"/>
    </xf>
    <xf numFmtId="0" fontId="7" fillId="14" borderId="0" xfId="23" applyFont="1" applyFill="1" applyBorder="1"/>
    <xf numFmtId="166" fontId="6" fillId="14" borderId="6" xfId="7" applyNumberFormat="1" applyFont="1" applyFill="1" applyBorder="1"/>
    <xf numFmtId="166" fontId="6" fillId="14" borderId="0" xfId="7" applyNumberFormat="1" applyFont="1" applyFill="1" applyBorder="1"/>
    <xf numFmtId="0" fontId="6" fillId="15" borderId="0" xfId="23" applyFont="1" applyFill="1" applyBorder="1" applyAlignment="1">
      <alignment horizontal="left"/>
    </xf>
    <xf numFmtId="0" fontId="7" fillId="15" borderId="0" xfId="23" applyFont="1" applyFill="1" applyBorder="1"/>
    <xf numFmtId="166" fontId="6" fillId="15" borderId="0" xfId="7" applyNumberFormat="1" applyFont="1" applyFill="1" applyBorder="1"/>
    <xf numFmtId="166" fontId="18" fillId="0" borderId="6" xfId="7" applyNumberFormat="1" applyFont="1" applyFill="1" applyBorder="1"/>
    <xf numFmtId="166" fontId="7" fillId="8" borderId="6" xfId="7" applyNumberFormat="1" applyFont="1" applyFill="1" applyBorder="1"/>
    <xf numFmtId="0" fontId="7" fillId="0" borderId="0" xfId="23" applyFont="1" applyFill="1" applyBorder="1" applyAlignment="1">
      <alignment horizontal="right"/>
    </xf>
    <xf numFmtId="165" fontId="14" fillId="0" borderId="0" xfId="19" applyNumberFormat="1" applyFont="1" applyFill="1" applyBorder="1"/>
    <xf numFmtId="166" fontId="6" fillId="0" borderId="22" xfId="7" applyNumberFormat="1" applyFont="1" applyFill="1" applyBorder="1"/>
    <xf numFmtId="166" fontId="6" fillId="8" borderId="22" xfId="7" applyNumberFormat="1" applyFont="1" applyFill="1" applyBorder="1"/>
    <xf numFmtId="166" fontId="18" fillId="0" borderId="0" xfId="7" applyNumberFormat="1" applyFont="1" applyFill="1" applyBorder="1"/>
    <xf numFmtId="9" fontId="6" fillId="0" borderId="0" xfId="16" applyFont="1" applyFill="1" applyBorder="1"/>
    <xf numFmtId="9" fontId="6" fillId="8" borderId="0" xfId="16" applyFont="1" applyFill="1" applyBorder="1"/>
    <xf numFmtId="166" fontId="7" fillId="8" borderId="0" xfId="7" applyNumberFormat="1" applyFont="1" applyFill="1"/>
    <xf numFmtId="0" fontId="7" fillId="0" borderId="0" xfId="3" applyFont="1" applyBorder="1"/>
    <xf numFmtId="0" fontId="45" fillId="0" borderId="55" xfId="3" applyFont="1" applyBorder="1"/>
    <xf numFmtId="0" fontId="45" fillId="0" borderId="58" xfId="3" applyFont="1" applyBorder="1"/>
    <xf numFmtId="0" fontId="45" fillId="0" borderId="54" xfId="3" applyFont="1" applyBorder="1" applyAlignment="1">
      <alignment vertical="center"/>
    </xf>
    <xf numFmtId="166" fontId="6" fillId="0" borderId="59" xfId="7" applyNumberFormat="1" applyFont="1" applyBorder="1" applyAlignment="1">
      <alignment horizontal="center" vertical="center" wrapText="1"/>
    </xf>
    <xf numFmtId="0" fontId="6" fillId="0" borderId="0" xfId="3" applyFont="1" applyBorder="1"/>
    <xf numFmtId="166" fontId="6" fillId="0" borderId="58" xfId="7" applyNumberFormat="1" applyFont="1" applyBorder="1" applyAlignment="1">
      <alignment horizontal="center" vertical="center" wrapText="1"/>
    </xf>
    <xf numFmtId="166" fontId="6" fillId="0" borderId="0" xfId="7" applyNumberFormat="1" applyFont="1" applyFill="1" applyBorder="1" applyAlignment="1">
      <alignment horizontal="center" vertical="center" wrapText="1"/>
    </xf>
    <xf numFmtId="0" fontId="46" fillId="0" borderId="0" xfId="3" applyFont="1"/>
    <xf numFmtId="0" fontId="45" fillId="0" borderId="2" xfId="3" applyFont="1" applyBorder="1"/>
    <xf numFmtId="0" fontId="45" fillId="0" borderId="5" xfId="3" applyFont="1" applyBorder="1"/>
    <xf numFmtId="166" fontId="7" fillId="0" borderId="3" xfId="7" applyNumberFormat="1" applyFont="1" applyBorder="1"/>
    <xf numFmtId="166" fontId="7" fillId="0" borderId="13" xfId="7" applyNumberFormat="1" applyFont="1" applyBorder="1"/>
    <xf numFmtId="0" fontId="46" fillId="0" borderId="60" xfId="3" applyFont="1" applyBorder="1"/>
    <xf numFmtId="0" fontId="46" fillId="0" borderId="61" xfId="3" applyFont="1" applyBorder="1"/>
    <xf numFmtId="166" fontId="7" fillId="0" borderId="9" xfId="7" applyNumberFormat="1" applyFont="1" applyBorder="1"/>
    <xf numFmtId="166" fontId="7" fillId="0" borderId="62" xfId="7" applyNumberFormat="1" applyFont="1" applyBorder="1"/>
    <xf numFmtId="0" fontId="46" fillId="0" borderId="39" xfId="3" applyFont="1" applyBorder="1"/>
    <xf numFmtId="0" fontId="46" fillId="0" borderId="40" xfId="3" applyFont="1" applyBorder="1"/>
    <xf numFmtId="166" fontId="7" fillId="0" borderId="11" xfId="7" applyNumberFormat="1" applyFont="1" applyBorder="1"/>
    <xf numFmtId="166" fontId="7" fillId="0" borderId="63" xfId="7" applyNumberFormat="1" applyFont="1" applyBorder="1"/>
    <xf numFmtId="0" fontId="46" fillId="0" borderId="64" xfId="3" applyFont="1" applyBorder="1"/>
    <xf numFmtId="0" fontId="46" fillId="0" borderId="65" xfId="3" applyFont="1" applyBorder="1"/>
    <xf numFmtId="166" fontId="7" fillId="0" borderId="12" xfId="7" applyNumberFormat="1" applyFont="1" applyBorder="1"/>
    <xf numFmtId="166" fontId="7" fillId="0" borderId="66" xfId="7" applyNumberFormat="1" applyFont="1" applyBorder="1"/>
    <xf numFmtId="0" fontId="46" fillId="6" borderId="2" xfId="3" applyFont="1" applyFill="1" applyBorder="1"/>
    <xf numFmtId="0" fontId="46" fillId="6" borderId="5" xfId="3" applyFont="1" applyFill="1" applyBorder="1"/>
    <xf numFmtId="166" fontId="7" fillId="6" borderId="3" xfId="7" applyNumberFormat="1" applyFont="1" applyFill="1" applyBorder="1"/>
    <xf numFmtId="166" fontId="7" fillId="6" borderId="13" xfId="7" applyNumberFormat="1" applyFont="1" applyFill="1" applyBorder="1"/>
    <xf numFmtId="0" fontId="45" fillId="6" borderId="5" xfId="3" applyFont="1" applyFill="1" applyBorder="1"/>
    <xf numFmtId="0" fontId="46" fillId="0" borderId="13" xfId="3" applyFont="1" applyFill="1" applyBorder="1"/>
    <xf numFmtId="0" fontId="45" fillId="0" borderId="13" xfId="3" applyFont="1" applyFill="1" applyBorder="1"/>
    <xf numFmtId="166" fontId="7" fillId="0" borderId="13" xfId="7" applyNumberFormat="1" applyFont="1" applyFill="1" applyBorder="1"/>
    <xf numFmtId="0" fontId="7" fillId="0" borderId="0" xfId="3" applyFont="1" applyFill="1" applyBorder="1"/>
    <xf numFmtId="0" fontId="46" fillId="16" borderId="2" xfId="3" applyFont="1" applyFill="1" applyBorder="1"/>
    <xf numFmtId="0" fontId="46" fillId="16" borderId="5" xfId="3" applyFont="1" applyFill="1" applyBorder="1"/>
    <xf numFmtId="0" fontId="45" fillId="16" borderId="5" xfId="3" applyFont="1" applyFill="1" applyBorder="1"/>
    <xf numFmtId="166" fontId="6" fillId="16" borderId="3" xfId="7" applyNumberFormat="1" applyFont="1" applyFill="1" applyBorder="1"/>
    <xf numFmtId="166" fontId="6" fillId="16" borderId="13" xfId="7" applyNumberFormat="1" applyFont="1" applyFill="1" applyBorder="1"/>
    <xf numFmtId="0" fontId="47" fillId="0" borderId="0" xfId="3" applyFont="1"/>
    <xf numFmtId="0" fontId="48" fillId="0" borderId="0" xfId="24" applyFont="1"/>
    <xf numFmtId="0" fontId="7" fillId="0" borderId="0" xfId="24" applyFont="1"/>
    <xf numFmtId="166" fontId="6" fillId="0" borderId="0" xfId="7" applyNumberFormat="1" applyFont="1" applyBorder="1" applyAlignment="1">
      <alignment horizontal="center" wrapText="1"/>
    </xf>
    <xf numFmtId="0" fontId="6" fillId="0" borderId="6" xfId="24" applyFont="1" applyBorder="1"/>
    <xf numFmtId="0" fontId="6" fillId="0" borderId="0" xfId="24" applyFont="1"/>
    <xf numFmtId="0" fontId="7" fillId="0" borderId="0" xfId="24" applyFont="1" applyAlignment="1">
      <alignment horizontal="center"/>
    </xf>
    <xf numFmtId="166" fontId="6" fillId="0" borderId="23" xfId="7" applyNumberFormat="1" applyFont="1" applyBorder="1"/>
    <xf numFmtId="166" fontId="6" fillId="0" borderId="22" xfId="7" applyNumberFormat="1" applyFont="1" applyBorder="1"/>
    <xf numFmtId="165" fontId="7" fillId="0" borderId="0" xfId="24" applyNumberFormat="1" applyFont="1"/>
    <xf numFmtId="0" fontId="7" fillId="0" borderId="0" xfId="20" applyFont="1" applyProtection="1"/>
    <xf numFmtId="0" fontId="7" fillId="0" borderId="0" xfId="20" applyFont="1"/>
    <xf numFmtId="0" fontId="7" fillId="0" borderId="0" xfId="20" applyFont="1" applyBorder="1"/>
    <xf numFmtId="0" fontId="22" fillId="0" borderId="0" xfId="20" applyFont="1"/>
    <xf numFmtId="3" fontId="7" fillId="0" borderId="0" xfId="20" applyNumberFormat="1" applyFont="1"/>
    <xf numFmtId="3" fontId="7" fillId="0" borderId="0" xfId="20" applyNumberFormat="1" applyFont="1" applyBorder="1"/>
    <xf numFmtId="0" fontId="49" fillId="0" borderId="0" xfId="20" applyFont="1" applyBorder="1" applyAlignment="1" applyProtection="1">
      <alignment horizontal="center" vertical="center" wrapText="1"/>
    </xf>
    <xf numFmtId="3" fontId="7" fillId="0" borderId="0" xfId="20" applyNumberFormat="1" applyFont="1" applyAlignment="1">
      <alignment horizontal="center"/>
    </xf>
    <xf numFmtId="3" fontId="18" fillId="0" borderId="0" xfId="17" applyNumberFormat="1" applyFont="1" applyBorder="1" applyAlignment="1">
      <alignment horizontal="right"/>
    </xf>
    <xf numFmtId="3" fontId="6" fillId="0" borderId="0" xfId="17" applyNumberFormat="1" applyFont="1" applyAlignment="1">
      <alignment horizontal="center" vertical="center"/>
    </xf>
    <xf numFmtId="3" fontId="6" fillId="0" borderId="0" xfId="17" applyNumberFormat="1" applyFont="1" applyBorder="1" applyAlignment="1">
      <alignment horizontal="center" vertical="center"/>
    </xf>
    <xf numFmtId="0" fontId="7" fillId="0" borderId="0" xfId="20" applyFont="1" applyAlignment="1">
      <alignment horizontal="center"/>
    </xf>
    <xf numFmtId="3" fontId="6" fillId="0" borderId="6" xfId="17" applyNumberFormat="1" applyFont="1" applyBorder="1" applyAlignment="1">
      <alignment horizontal="center" vertical="center"/>
    </xf>
    <xf numFmtId="3" fontId="18" fillId="0" borderId="0" xfId="17" applyNumberFormat="1" applyFont="1" applyAlignment="1">
      <alignment horizontal="right"/>
    </xf>
    <xf numFmtId="3" fontId="7" fillId="0" borderId="0" xfId="17" applyNumberFormat="1" applyFont="1" applyBorder="1" applyAlignment="1">
      <alignment horizontal="right" vertical="top"/>
    </xf>
    <xf numFmtId="3" fontId="7" fillId="0" borderId="0" xfId="17" applyNumberFormat="1" applyFont="1" applyBorder="1" applyAlignment="1">
      <alignment horizontal="right"/>
    </xf>
    <xf numFmtId="166" fontId="6" fillId="0" borderId="0" xfId="18" applyNumberFormat="1" applyFont="1" applyBorder="1" applyProtection="1"/>
    <xf numFmtId="3" fontId="6" fillId="0" borderId="0" xfId="17" applyNumberFormat="1" applyFont="1" applyAlignment="1"/>
    <xf numFmtId="3" fontId="6" fillId="0" borderId="0" xfId="17" applyNumberFormat="1" applyFont="1" applyBorder="1" applyAlignment="1"/>
    <xf numFmtId="3" fontId="50" fillId="0" borderId="0" xfId="17" applyNumberFormat="1" applyFont="1" applyAlignment="1">
      <alignment horizontal="right"/>
    </xf>
    <xf numFmtId="0" fontId="7" fillId="0" borderId="0" xfId="20" applyFont="1" applyBorder="1" applyProtection="1"/>
    <xf numFmtId="3" fontId="7" fillId="0" borderId="0" xfId="17" applyNumberFormat="1" applyFont="1" applyAlignment="1"/>
    <xf numFmtId="3" fontId="7" fillId="0" borderId="0" xfId="17" applyNumberFormat="1" applyFont="1" applyBorder="1" applyAlignment="1"/>
    <xf numFmtId="3" fontId="7" fillId="0" borderId="0" xfId="17" applyNumberFormat="1" applyFont="1" applyAlignment="1">
      <alignment horizontal="right" vertical="top"/>
    </xf>
    <xf numFmtId="3" fontId="7" fillId="0" borderId="0" xfId="17" applyNumberFormat="1" applyFont="1" applyAlignment="1">
      <alignment horizontal="right"/>
    </xf>
    <xf numFmtId="3" fontId="6" fillId="0" borderId="0" xfId="17" applyNumberFormat="1" applyFont="1" applyAlignment="1">
      <alignment horizontal="right"/>
    </xf>
    <xf numFmtId="3" fontId="7" fillId="0" borderId="0" xfId="7" applyNumberFormat="1" applyFont="1" applyAlignment="1">
      <alignment horizontal="right"/>
    </xf>
    <xf numFmtId="3" fontId="7" fillId="0" borderId="0" xfId="20" applyNumberFormat="1" applyFont="1" applyBorder="1" applyAlignment="1" applyProtection="1">
      <alignment horizontal="right"/>
    </xf>
    <xf numFmtId="3" fontId="6" fillId="0" borderId="0" xfId="17" applyNumberFormat="1" applyFont="1" applyBorder="1" applyAlignment="1">
      <alignment horizontal="center" vertical="top"/>
    </xf>
    <xf numFmtId="3" fontId="6" fillId="0" borderId="0" xfId="17" applyNumberFormat="1" applyFont="1" applyBorder="1" applyAlignment="1">
      <alignment horizontal="right"/>
    </xf>
    <xf numFmtId="3" fontId="7" fillId="0" borderId="6" xfId="20" applyNumberFormat="1" applyFont="1" applyBorder="1" applyProtection="1"/>
    <xf numFmtId="3" fontId="6" fillId="0" borderId="22" xfId="17" applyNumberFormat="1" applyFont="1" applyBorder="1" applyAlignment="1">
      <alignment horizontal="center" vertical="center"/>
    </xf>
    <xf numFmtId="0" fontId="7" fillId="0" borderId="0" xfId="20" applyFont="1" applyFill="1" applyBorder="1"/>
    <xf numFmtId="3" fontId="6" fillId="0" borderId="0" xfId="20" applyNumberFormat="1" applyFont="1" applyFill="1" applyBorder="1"/>
    <xf numFmtId="166" fontId="7" fillId="0" borderId="0" xfId="20" applyNumberFormat="1" applyFont="1" applyFill="1" applyBorder="1"/>
    <xf numFmtId="0" fontId="7" fillId="0" borderId="6" xfId="20" applyFont="1" applyBorder="1"/>
    <xf numFmtId="0" fontId="6" fillId="17" borderId="0" xfId="20" applyFont="1" applyFill="1" applyBorder="1"/>
    <xf numFmtId="0" fontId="6" fillId="0" borderId="0" xfId="20" applyFont="1" applyBorder="1"/>
    <xf numFmtId="3" fontId="6" fillId="7" borderId="6" xfId="20" applyNumberFormat="1" applyFont="1" applyFill="1" applyBorder="1"/>
    <xf numFmtId="3" fontId="6" fillId="17" borderId="6" xfId="20" applyNumberFormat="1" applyFont="1" applyFill="1" applyBorder="1"/>
    <xf numFmtId="3" fontId="6" fillId="17" borderId="0" xfId="20" applyNumberFormat="1" applyFont="1" applyFill="1" applyBorder="1"/>
    <xf numFmtId="0" fontId="6" fillId="0" borderId="6" xfId="20" applyFont="1" applyBorder="1"/>
    <xf numFmtId="0" fontId="7" fillId="0" borderId="0" xfId="20" applyFont="1" applyBorder="1" applyAlignment="1">
      <alignment horizontal="center" vertical="center"/>
    </xf>
    <xf numFmtId="1" fontId="7" fillId="0" borderId="0" xfId="20" applyNumberFormat="1" applyFont="1" applyBorder="1"/>
    <xf numFmtId="0" fontId="6" fillId="0" borderId="13" xfId="20" applyFont="1" applyBorder="1"/>
    <xf numFmtId="3" fontId="6" fillId="7" borderId="13" xfId="20" applyNumberFormat="1" applyFont="1" applyFill="1" applyBorder="1"/>
    <xf numFmtId="3" fontId="27" fillId="0" borderId="0" xfId="20" applyNumberFormat="1" applyFont="1"/>
    <xf numFmtId="0" fontId="9" fillId="0" borderId="67" xfId="23" applyFont="1" applyBorder="1" applyAlignment="1">
      <alignment horizontal="center" vertical="center" wrapText="1"/>
    </xf>
    <xf numFmtId="0" fontId="9" fillId="0" borderId="68" xfId="23" applyFont="1" applyBorder="1" applyAlignment="1">
      <alignment horizontal="center" vertical="center" wrapText="1"/>
    </xf>
    <xf numFmtId="0" fontId="11" fillId="3" borderId="26" xfId="0" applyFont="1" applyFill="1" applyBorder="1"/>
    <xf numFmtId="0" fontId="11" fillId="3" borderId="35" xfId="0" applyFont="1" applyFill="1" applyBorder="1"/>
    <xf numFmtId="0" fontId="10" fillId="0" borderId="40" xfId="0" applyFont="1" applyBorder="1"/>
    <xf numFmtId="0" fontId="10" fillId="0" borderId="44" xfId="0" applyFont="1" applyBorder="1"/>
    <xf numFmtId="0" fontId="10" fillId="0" borderId="35" xfId="0" applyFont="1" applyBorder="1"/>
    <xf numFmtId="0" fontId="10" fillId="0" borderId="40" xfId="0" applyFont="1" applyFill="1" applyBorder="1"/>
    <xf numFmtId="0" fontId="9" fillId="10" borderId="5" xfId="0" applyFont="1" applyFill="1" applyBorder="1" applyAlignment="1">
      <alignment horizontal="right"/>
    </xf>
    <xf numFmtId="0" fontId="11" fillId="3" borderId="40" xfId="0" applyFont="1" applyFill="1" applyBorder="1"/>
    <xf numFmtId="0" fontId="9" fillId="4" borderId="40" xfId="0" applyFont="1" applyFill="1" applyBorder="1" applyAlignment="1">
      <alignment horizontal="right"/>
    </xf>
    <xf numFmtId="0" fontId="9" fillId="13" borderId="40" xfId="0" applyFont="1" applyFill="1" applyBorder="1" applyAlignment="1">
      <alignment horizontal="right"/>
    </xf>
    <xf numFmtId="0" fontId="9" fillId="0" borderId="40" xfId="0" applyFont="1" applyBorder="1"/>
    <xf numFmtId="0" fontId="10" fillId="0" borderId="40" xfId="0" applyFont="1" applyBorder="1" applyAlignment="1"/>
    <xf numFmtId="0" fontId="10" fillId="0" borderId="48" xfId="0" applyFont="1" applyFill="1" applyBorder="1"/>
    <xf numFmtId="0" fontId="10" fillId="0" borderId="50" xfId="0" applyFont="1" applyBorder="1"/>
    <xf numFmtId="0" fontId="9" fillId="13" borderId="54" xfId="0" applyFont="1" applyFill="1" applyBorder="1" applyAlignment="1">
      <alignment horizontal="right"/>
    </xf>
    <xf numFmtId="0" fontId="6" fillId="0" borderId="0" xfId="23" applyFont="1" applyFill="1" applyBorder="1" applyAlignment="1"/>
    <xf numFmtId="0" fontId="27" fillId="0" borderId="0" xfId="23" applyFont="1"/>
    <xf numFmtId="0" fontId="51" fillId="0" borderId="0" xfId="23" applyFont="1" applyFill="1" applyBorder="1" applyAlignment="1">
      <alignment horizontal="left"/>
    </xf>
    <xf numFmtId="166" fontId="7" fillId="0" borderId="0" xfId="23" applyNumberFormat="1" applyFont="1" applyFill="1" applyBorder="1"/>
    <xf numFmtId="16" fontId="7" fillId="0" borderId="0" xfId="23" applyNumberFormat="1" applyFont="1"/>
    <xf numFmtId="9" fontId="7" fillId="0" borderId="0" xfId="16" applyFont="1" applyFill="1" applyBorder="1" applyAlignment="1" applyProtection="1">
      <alignment wrapText="1"/>
      <protection locked="0"/>
    </xf>
    <xf numFmtId="173" fontId="7" fillId="0" borderId="0" xfId="23" applyNumberFormat="1" applyFont="1" applyFill="1" applyBorder="1"/>
    <xf numFmtId="164" fontId="6" fillId="0" borderId="0" xfId="1" applyFont="1"/>
    <xf numFmtId="169" fontId="33" fillId="0" borderId="6" xfId="1" applyNumberFormat="1" applyFont="1" applyBorder="1" applyAlignment="1">
      <alignment horizontal="right" vertical="top" wrapText="1"/>
    </xf>
    <xf numFmtId="0" fontId="1" fillId="0" borderId="0" xfId="26" applyFont="1"/>
    <xf numFmtId="0" fontId="53" fillId="0" borderId="0" xfId="26" applyFont="1"/>
    <xf numFmtId="0" fontId="54" fillId="0" borderId="0" xfId="26" applyFont="1"/>
    <xf numFmtId="0" fontId="52" fillId="0" borderId="0" xfId="26"/>
    <xf numFmtId="0" fontId="3" fillId="0" borderId="0" xfId="26" applyFont="1"/>
    <xf numFmtId="0" fontId="1" fillId="0" borderId="0" xfId="26" applyFont="1" applyBorder="1"/>
    <xf numFmtId="0" fontId="53" fillId="0" borderId="0" xfId="26" applyFont="1" applyBorder="1"/>
    <xf numFmtId="0" fontId="52" fillId="0" borderId="0" xfId="26" applyBorder="1"/>
    <xf numFmtId="2" fontId="20" fillId="0" borderId="0" xfId="27" applyNumberFormat="1" applyFont="1" applyBorder="1" applyAlignment="1">
      <alignment wrapText="1"/>
    </xf>
    <xf numFmtId="0" fontId="3" fillId="0" borderId="7" xfId="27" applyFont="1" applyBorder="1" applyAlignment="1">
      <alignment horizontal="center"/>
    </xf>
    <xf numFmtId="2" fontId="56" fillId="0" borderId="69" xfId="27" applyNumberFormat="1" applyFont="1" applyBorder="1" applyAlignment="1">
      <alignment horizontal="center" wrapText="1"/>
    </xf>
    <xf numFmtId="0" fontId="57" fillId="0" borderId="37" xfId="27" applyFont="1" applyBorder="1" applyAlignment="1">
      <alignment horizontal="center" vertical="center" wrapText="1"/>
    </xf>
    <xf numFmtId="0" fontId="3" fillId="0" borderId="28" xfId="27" applyFont="1" applyBorder="1" applyAlignment="1">
      <alignment horizontal="center"/>
    </xf>
    <xf numFmtId="0" fontId="3" fillId="0" borderId="27" xfId="27" applyFont="1" applyBorder="1" applyAlignment="1">
      <alignment horizontal="left" wrapText="1"/>
    </xf>
    <xf numFmtId="0" fontId="3" fillId="0" borderId="27" xfId="27" applyFont="1" applyBorder="1" applyAlignment="1">
      <alignment horizontal="left"/>
    </xf>
    <xf numFmtId="0" fontId="1" fillId="0" borderId="71" xfId="27" applyFont="1" applyBorder="1" applyAlignment="1">
      <alignment horizontal="center"/>
    </xf>
    <xf numFmtId="0" fontId="1" fillId="0" borderId="3" xfId="27" applyFont="1" applyBorder="1" applyAlignment="1">
      <alignment horizontal="left" wrapText="1"/>
    </xf>
    <xf numFmtId="0" fontId="3" fillId="0" borderId="2" xfId="27" applyFont="1" applyBorder="1" applyAlignment="1">
      <alignment horizontal="left"/>
    </xf>
    <xf numFmtId="0" fontId="1" fillId="0" borderId="72" xfId="27" applyFont="1" applyBorder="1" applyAlignment="1">
      <alignment horizontal="center"/>
    </xf>
    <xf numFmtId="0" fontId="54" fillId="0" borderId="3" xfId="27" applyFont="1" applyBorder="1" applyAlignment="1">
      <alignment horizontal="left" wrapText="1"/>
    </xf>
    <xf numFmtId="0" fontId="3" fillId="0" borderId="15" xfId="27" applyFont="1" applyBorder="1" applyAlignment="1">
      <alignment horizontal="center"/>
    </xf>
    <xf numFmtId="0" fontId="3" fillId="0" borderId="3" xfId="27" applyFont="1" applyBorder="1" applyAlignment="1">
      <alignment horizontal="left" wrapText="1"/>
    </xf>
    <xf numFmtId="0" fontId="1" fillId="0" borderId="1" xfId="27" applyFont="1" applyBorder="1" applyAlignment="1">
      <alignment horizontal="left" wrapText="1"/>
    </xf>
    <xf numFmtId="0" fontId="1" fillId="0" borderId="73" xfId="27" applyFont="1" applyBorder="1" applyAlignment="1">
      <alignment horizontal="center"/>
    </xf>
    <xf numFmtId="0" fontId="1" fillId="0" borderId="4" xfId="27" applyFont="1" applyBorder="1" applyAlignment="1">
      <alignment horizontal="left" wrapText="1"/>
    </xf>
    <xf numFmtId="0" fontId="3" fillId="0" borderId="15" xfId="27" applyFont="1" applyBorder="1" applyAlignment="1">
      <alignment horizontal="center" vertical="center"/>
    </xf>
    <xf numFmtId="0" fontId="3" fillId="0" borderId="72" xfId="27" applyFont="1" applyBorder="1" applyAlignment="1">
      <alignment horizontal="center" vertical="center"/>
    </xf>
    <xf numFmtId="0" fontId="1" fillId="0" borderId="3" xfId="27" applyFont="1" applyBorder="1" applyAlignment="1">
      <alignment horizontal="center" wrapText="1"/>
    </xf>
    <xf numFmtId="0" fontId="3" fillId="0" borderId="71" xfId="27" applyFont="1" applyBorder="1" applyAlignment="1">
      <alignment horizontal="center"/>
    </xf>
    <xf numFmtId="0" fontId="53" fillId="0" borderId="2" xfId="27" applyFont="1" applyBorder="1" applyAlignment="1">
      <alignment horizontal="left" wrapText="1"/>
    </xf>
    <xf numFmtId="0" fontId="3" fillId="0" borderId="2" xfId="26" applyFont="1" applyBorder="1" applyAlignment="1">
      <alignment horizontal="left"/>
    </xf>
    <xf numFmtId="0" fontId="3" fillId="0" borderId="2" xfId="26" applyFont="1" applyBorder="1"/>
    <xf numFmtId="0" fontId="1" fillId="0" borderId="2" xfId="26" applyFont="1" applyBorder="1" applyAlignment="1">
      <alignment horizontal="left"/>
    </xf>
    <xf numFmtId="0" fontId="3" fillId="0" borderId="72" xfId="27" applyFont="1" applyBorder="1" applyAlignment="1">
      <alignment horizontal="center"/>
    </xf>
    <xf numFmtId="0" fontId="3" fillId="0" borderId="2" xfId="27" applyFont="1" applyBorder="1" applyAlignment="1">
      <alignment horizontal="left" wrapText="1"/>
    </xf>
    <xf numFmtId="0" fontId="3" fillId="0" borderId="73" xfId="27" applyFont="1" applyBorder="1" applyAlignment="1">
      <alignment horizontal="center"/>
    </xf>
    <xf numFmtId="0" fontId="3" fillId="0" borderId="1" xfId="27" applyFont="1" applyBorder="1" applyAlignment="1">
      <alignment horizontal="left" wrapText="1"/>
    </xf>
    <xf numFmtId="0" fontId="3" fillId="0" borderId="17" xfId="27" applyFont="1" applyBorder="1" applyAlignment="1">
      <alignment horizontal="center"/>
    </xf>
    <xf numFmtId="0" fontId="3" fillId="0" borderId="18" xfId="27" applyFont="1" applyBorder="1" applyAlignment="1">
      <alignment horizontal="left" wrapText="1"/>
    </xf>
    <xf numFmtId="0" fontId="3" fillId="0" borderId="18" xfId="27" applyFont="1" applyBorder="1" applyAlignment="1">
      <alignment horizontal="left"/>
    </xf>
    <xf numFmtId="0" fontId="3" fillId="0" borderId="0" xfId="27" applyFont="1" applyBorder="1" applyAlignment="1">
      <alignment horizontal="center"/>
    </xf>
    <xf numFmtId="0" fontId="3" fillId="0" borderId="0" xfId="27" applyFont="1" applyBorder="1" applyAlignment="1">
      <alignment horizontal="left" wrapText="1"/>
    </xf>
    <xf numFmtId="0" fontId="3" fillId="0" borderId="0" xfId="27" applyFont="1" applyBorder="1" applyAlignment="1">
      <alignment horizontal="left"/>
    </xf>
    <xf numFmtId="0" fontId="29" fillId="0" borderId="7" xfId="27" applyFont="1" applyBorder="1"/>
    <xf numFmtId="2" fontId="56" fillId="0" borderId="7" xfId="27" applyNumberFormat="1" applyFont="1" applyBorder="1" applyAlignment="1">
      <alignment horizontal="center" wrapText="1"/>
    </xf>
    <xf numFmtId="0" fontId="57" fillId="0" borderId="7" xfId="27" applyFont="1" applyBorder="1" applyAlignment="1">
      <alignment horizontal="center" vertical="center" wrapText="1"/>
    </xf>
    <xf numFmtId="0" fontId="57" fillId="0" borderId="33" xfId="27" applyFont="1" applyBorder="1" applyAlignment="1">
      <alignment horizontal="center"/>
    </xf>
    <xf numFmtId="0" fontId="57" fillId="0" borderId="27" xfId="27" applyFont="1" applyBorder="1" applyAlignment="1">
      <alignment horizontal="left" wrapText="1"/>
    </xf>
    <xf numFmtId="0" fontId="57" fillId="0" borderId="27" xfId="27" applyFont="1" applyBorder="1" applyAlignment="1">
      <alignment horizontal="left"/>
    </xf>
    <xf numFmtId="0" fontId="29" fillId="0" borderId="15" xfId="27" applyFont="1" applyBorder="1" applyAlignment="1">
      <alignment horizontal="left"/>
    </xf>
    <xf numFmtId="0" fontId="29" fillId="0" borderId="2" xfId="28" applyFont="1" applyFill="1" applyBorder="1" applyAlignment="1">
      <alignment horizontal="left" wrapText="1"/>
    </xf>
    <xf numFmtId="0" fontId="57" fillId="0" borderId="2" xfId="27" applyFont="1" applyBorder="1" applyAlignment="1">
      <alignment horizontal="left"/>
    </xf>
    <xf numFmtId="0" fontId="29" fillId="0" borderId="2" xfId="27" applyFont="1" applyBorder="1" applyAlignment="1">
      <alignment horizontal="left" wrapText="1"/>
    </xf>
    <xf numFmtId="0" fontId="57" fillId="0" borderId="15" xfId="27" applyFont="1" applyBorder="1" applyAlignment="1">
      <alignment horizontal="center"/>
    </xf>
    <xf numFmtId="0" fontId="57" fillId="0" borderId="2" xfId="27" applyFont="1" applyBorder="1" applyAlignment="1">
      <alignment horizontal="left" wrapText="1"/>
    </xf>
    <xf numFmtId="0" fontId="29" fillId="0" borderId="15" xfId="27" applyFont="1" applyBorder="1" applyAlignment="1">
      <alignment horizontal="center"/>
    </xf>
    <xf numFmtId="0" fontId="29" fillId="0" borderId="2" xfId="27" applyFont="1" applyBorder="1" applyAlignment="1">
      <alignment horizontal="left"/>
    </xf>
    <xf numFmtId="0" fontId="29" fillId="0" borderId="15" xfId="27" applyFont="1" applyFill="1" applyBorder="1" applyAlignment="1">
      <alignment horizontal="center"/>
    </xf>
    <xf numFmtId="0" fontId="29" fillId="0" borderId="74" xfId="26" applyFont="1" applyBorder="1"/>
    <xf numFmtId="0" fontId="57" fillId="0" borderId="0" xfId="26" applyFont="1" applyBorder="1"/>
    <xf numFmtId="0" fontId="29" fillId="0" borderId="0" xfId="26" applyFont="1" applyBorder="1"/>
    <xf numFmtId="0" fontId="57" fillId="0" borderId="1" xfId="27" applyFont="1" applyBorder="1" applyAlignment="1">
      <alignment horizontal="center" vertical="center" wrapText="1"/>
    </xf>
    <xf numFmtId="0" fontId="57" fillId="0" borderId="15" xfId="27" applyFont="1" applyBorder="1"/>
    <xf numFmtId="0" fontId="29" fillId="0" borderId="15" xfId="26" applyFont="1" applyBorder="1"/>
    <xf numFmtId="0" fontId="29" fillId="0" borderId="15" xfId="27" applyFont="1" applyBorder="1"/>
    <xf numFmtId="0" fontId="29" fillId="0" borderId="17" xfId="27" applyFont="1" applyBorder="1"/>
    <xf numFmtId="0" fontId="57" fillId="0" borderId="18" xfId="27" applyFont="1" applyBorder="1" applyAlignment="1">
      <alignment horizontal="left"/>
    </xf>
    <xf numFmtId="0" fontId="29" fillId="0" borderId="18" xfId="27" applyFont="1" applyBorder="1" applyAlignment="1">
      <alignment horizontal="left"/>
    </xf>
    <xf numFmtId="0" fontId="29" fillId="0" borderId="0" xfId="26" applyFont="1"/>
    <xf numFmtId="0" fontId="57" fillId="0" borderId="0" xfId="27" applyFont="1" applyBorder="1" applyAlignment="1">
      <alignment horizontal="left"/>
    </xf>
    <xf numFmtId="0" fontId="59" fillId="0" borderId="0" xfId="27" applyFont="1" applyBorder="1" applyAlignment="1">
      <alignment horizontal="left"/>
    </xf>
    <xf numFmtId="0" fontId="1" fillId="0" borderId="0" xfId="27" applyFont="1"/>
    <xf numFmtId="0" fontId="53" fillId="0" borderId="0" xfId="0" applyFont="1"/>
    <xf numFmtId="0" fontId="0" fillId="0" borderId="2" xfId="0" applyBorder="1"/>
    <xf numFmtId="0" fontId="3" fillId="0" borderId="2" xfId="0" applyFont="1" applyBorder="1"/>
    <xf numFmtId="0" fontId="1" fillId="0" borderId="2" xfId="0" applyFont="1" applyBorder="1"/>
    <xf numFmtId="0" fontId="1" fillId="0" borderId="37" xfId="0" applyFont="1" applyFill="1" applyBorder="1"/>
    <xf numFmtId="0" fontId="0" fillId="0" borderId="2" xfId="0" applyFill="1" applyBorder="1"/>
    <xf numFmtId="3" fontId="3" fillId="0" borderId="2" xfId="0" applyNumberFormat="1" applyFont="1" applyBorder="1"/>
    <xf numFmtId="0" fontId="3" fillId="0" borderId="7" xfId="0" applyFont="1" applyBorder="1"/>
    <xf numFmtId="0" fontId="0" fillId="0" borderId="7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1" fillId="0" borderId="7" xfId="0" applyFont="1" applyBorder="1"/>
    <xf numFmtId="0" fontId="3" fillId="0" borderId="5" xfId="0" applyFont="1" applyBorder="1"/>
    <xf numFmtId="0" fontId="3" fillId="0" borderId="3" xfId="0" applyFont="1" applyBorder="1"/>
    <xf numFmtId="0" fontId="60" fillId="0" borderId="0" xfId="26" applyFont="1" applyAlignment="1">
      <alignment horizontal="left" vertical="center"/>
    </xf>
    <xf numFmtId="0" fontId="1" fillId="0" borderId="7" xfId="26" applyFont="1" applyBorder="1" applyAlignment="1">
      <alignment horizontal="center"/>
    </xf>
    <xf numFmtId="14" fontId="1" fillId="0" borderId="1" xfId="26" applyNumberFormat="1" applyFont="1" applyBorder="1" applyAlignment="1">
      <alignment horizontal="center"/>
    </xf>
    <xf numFmtId="0" fontId="52" fillId="0" borderId="2" xfId="26" applyBorder="1" applyAlignment="1">
      <alignment horizontal="center"/>
    </xf>
    <xf numFmtId="3" fontId="52" fillId="0" borderId="2" xfId="29" applyNumberFormat="1" applyBorder="1"/>
    <xf numFmtId="3" fontId="29" fillId="0" borderId="0" xfId="26" applyNumberFormat="1" applyFont="1" applyBorder="1"/>
    <xf numFmtId="3" fontId="52" fillId="0" borderId="0" xfId="26" applyNumberFormat="1" applyBorder="1"/>
    <xf numFmtId="0" fontId="29" fillId="0" borderId="2" xfId="26" applyFont="1" applyBorder="1"/>
    <xf numFmtId="0" fontId="52" fillId="0" borderId="2" xfId="26" applyBorder="1"/>
    <xf numFmtId="0" fontId="52" fillId="0" borderId="7" xfId="26" applyBorder="1" applyAlignment="1">
      <alignment horizontal="center"/>
    </xf>
    <xf numFmtId="0" fontId="52" fillId="0" borderId="7" xfId="26" applyBorder="1"/>
    <xf numFmtId="3" fontId="52" fillId="0" borderId="7" xfId="29" applyNumberFormat="1" applyBorder="1"/>
    <xf numFmtId="0" fontId="1" fillId="0" borderId="55" xfId="26" applyFont="1" applyBorder="1" applyAlignment="1">
      <alignment vertical="center"/>
    </xf>
    <xf numFmtId="0" fontId="54" fillId="0" borderId="53" xfId="26" applyFont="1" applyBorder="1" applyAlignment="1">
      <alignment vertical="center"/>
    </xf>
    <xf numFmtId="0" fontId="54" fillId="0" borderId="53" xfId="26" applyFont="1" applyBorder="1" applyAlignment="1">
      <alignment horizontal="center" vertical="center"/>
    </xf>
    <xf numFmtId="3" fontId="54" fillId="0" borderId="53" xfId="29" applyNumberFormat="1" applyFont="1" applyBorder="1" applyAlignment="1">
      <alignment vertical="center"/>
    </xf>
    <xf numFmtId="3" fontId="54" fillId="0" borderId="56" xfId="29" applyNumberFormat="1" applyFont="1" applyBorder="1" applyAlignment="1">
      <alignment vertical="center"/>
    </xf>
    <xf numFmtId="3" fontId="52" fillId="0" borderId="0" xfId="26" applyNumberFormat="1"/>
    <xf numFmtId="1" fontId="52" fillId="0" borderId="2" xfId="26" applyNumberFormat="1" applyBorder="1"/>
    <xf numFmtId="1" fontId="52" fillId="0" borderId="0" xfId="26" applyNumberFormat="1"/>
    <xf numFmtId="0" fontId="3" fillId="0" borderId="0" xfId="26" applyFont="1" applyBorder="1"/>
    <xf numFmtId="3" fontId="52" fillId="0" borderId="0" xfId="29" applyNumberFormat="1" applyFill="1" applyBorder="1"/>
    <xf numFmtId="0" fontId="20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left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29" fillId="0" borderId="2" xfId="27" applyFont="1" applyBorder="1" applyAlignment="1">
      <alignment horizontal="left"/>
    </xf>
    <xf numFmtId="0" fontId="57" fillId="0" borderId="2" xfId="27" applyFont="1" applyBorder="1" applyAlignment="1">
      <alignment horizontal="left"/>
    </xf>
    <xf numFmtId="0" fontId="3" fillId="0" borderId="0" xfId="26" applyFont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165" fontId="7" fillId="0" borderId="0" xfId="8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1" fillId="0" borderId="0" xfId="3" applyFont="1" applyAlignment="1">
      <alignment horizontal="left" vertical="top" wrapText="1"/>
    </xf>
    <xf numFmtId="0" fontId="32" fillId="0" borderId="0" xfId="3" applyFont="1" applyAlignment="1">
      <alignment horizontal="center" wrapText="1"/>
    </xf>
    <xf numFmtId="3" fontId="23" fillId="0" borderId="0" xfId="17" applyNumberFormat="1" applyFont="1" applyAlignment="1">
      <alignment horizontal="left"/>
    </xf>
    <xf numFmtId="0" fontId="38" fillId="0" borderId="0" xfId="3" applyFont="1" applyAlignment="1">
      <alignment horizontal="right" vertical="top" wrapText="1"/>
    </xf>
    <xf numFmtId="0" fontId="9" fillId="0" borderId="27" xfId="23" applyFont="1" applyBorder="1" applyAlignment="1">
      <alignment horizontal="center" vertical="center" wrapText="1"/>
    </xf>
    <xf numFmtId="0" fontId="9" fillId="0" borderId="18" xfId="23" applyFont="1" applyBorder="1" applyAlignment="1">
      <alignment horizontal="center" vertical="center" wrapText="1"/>
    </xf>
    <xf numFmtId="0" fontId="9" fillId="0" borderId="27" xfId="23" applyFont="1" applyBorder="1" applyAlignment="1">
      <alignment horizontal="center"/>
    </xf>
    <xf numFmtId="0" fontId="9" fillId="0" borderId="29" xfId="23" applyFont="1" applyBorder="1" applyAlignment="1">
      <alignment horizontal="center"/>
    </xf>
    <xf numFmtId="0" fontId="6" fillId="0" borderId="0" xfId="23" applyFont="1" applyFill="1" applyBorder="1" applyAlignment="1">
      <alignment horizontal="center" vertical="center" wrapText="1"/>
    </xf>
    <xf numFmtId="0" fontId="6" fillId="0" borderId="6" xfId="23" applyFont="1" applyFill="1" applyBorder="1" applyAlignment="1">
      <alignment horizontal="center" vertical="center" wrapText="1"/>
    </xf>
    <xf numFmtId="0" fontId="9" fillId="0" borderId="25" xfId="23" applyFont="1" applyBorder="1" applyAlignment="1">
      <alignment horizontal="center" vertical="center" wrapText="1"/>
    </xf>
    <xf numFmtId="0" fontId="9" fillId="0" borderId="30" xfId="23" applyFont="1" applyBorder="1" applyAlignment="1">
      <alignment horizontal="center" vertical="center" wrapText="1"/>
    </xf>
    <xf numFmtId="0" fontId="9" fillId="0" borderId="28" xfId="23" applyFont="1" applyBorder="1" applyAlignment="1">
      <alignment horizontal="center" vertical="center" wrapText="1"/>
    </xf>
    <xf numFmtId="0" fontId="9" fillId="0" borderId="32" xfId="23" applyFont="1" applyBorder="1" applyAlignment="1">
      <alignment horizontal="center" vertical="center" wrapText="1"/>
    </xf>
    <xf numFmtId="170" fontId="6" fillId="0" borderId="0" xfId="22" applyNumberFormat="1" applyFont="1" applyBorder="1" applyAlignment="1" applyProtection="1">
      <alignment horizontal="center" vertical="center" wrapText="1"/>
      <protection locked="0"/>
    </xf>
    <xf numFmtId="170" fontId="6" fillId="0" borderId="0" xfId="21" applyNumberFormat="1" applyFont="1" applyBorder="1" applyAlignment="1" applyProtection="1">
      <alignment horizontal="center" vertical="center"/>
      <protection locked="0"/>
    </xf>
    <xf numFmtId="170" fontId="41" fillId="0" borderId="0" xfId="21" applyNumberFormat="1" applyFont="1" applyBorder="1" applyAlignment="1" applyProtection="1">
      <alignment horizontal="center" vertical="center" wrapText="1"/>
      <protection locked="0"/>
    </xf>
    <xf numFmtId="170" fontId="6" fillId="0" borderId="0" xfId="21" applyNumberFormat="1" applyFont="1" applyBorder="1" applyAlignment="1">
      <alignment horizontal="center" vertical="center"/>
    </xf>
    <xf numFmtId="170" fontId="6" fillId="0" borderId="0" xfId="22" applyNumberFormat="1" applyFont="1" applyBorder="1" applyAlignment="1" applyProtection="1">
      <alignment horizontal="center" vertical="center"/>
      <protection locked="0"/>
    </xf>
    <xf numFmtId="0" fontId="61" fillId="0" borderId="0" xfId="26" applyFont="1" applyAlignment="1">
      <alignment horizontal="center"/>
    </xf>
    <xf numFmtId="0" fontId="1" fillId="0" borderId="7" xfId="26" applyFont="1" applyBorder="1" applyAlignment="1">
      <alignment horizontal="center" vertical="center"/>
    </xf>
    <xf numFmtId="0" fontId="1" fillId="0" borderId="1" xfId="26" applyFont="1" applyBorder="1" applyAlignment="1">
      <alignment horizontal="center" vertical="center"/>
    </xf>
    <xf numFmtId="0" fontId="62" fillId="0" borderId="7" xfId="26" applyFont="1" applyBorder="1" applyAlignment="1">
      <alignment horizontal="center" vertical="center"/>
    </xf>
    <xf numFmtId="0" fontId="62" fillId="0" borderId="1" xfId="26" applyFont="1" applyBorder="1" applyAlignment="1">
      <alignment horizontal="center" vertical="center"/>
    </xf>
    <xf numFmtId="0" fontId="7" fillId="0" borderId="0" xfId="20" applyFont="1" applyBorder="1" applyAlignment="1">
      <alignment horizontal="center"/>
    </xf>
    <xf numFmtId="0" fontId="6" fillId="0" borderId="0" xfId="20" applyFont="1" applyBorder="1" applyAlignment="1">
      <alignment horizontal="center" vertical="center"/>
    </xf>
    <xf numFmtId="0" fontId="6" fillId="0" borderId="6" xfId="20" applyFont="1" applyBorder="1" applyAlignment="1">
      <alignment horizontal="center" vertical="center"/>
    </xf>
    <xf numFmtId="3" fontId="21" fillId="0" borderId="0" xfId="17" applyNumberFormat="1" applyFont="1" applyAlignment="1">
      <alignment horizontal="left"/>
    </xf>
    <xf numFmtId="3" fontId="6" fillId="0" borderId="0" xfId="17" applyNumberFormat="1" applyFont="1" applyBorder="1" applyAlignment="1">
      <alignment horizontal="center" vertical="center"/>
    </xf>
    <xf numFmtId="3" fontId="6" fillId="0" borderId="6" xfId="17" applyNumberFormat="1" applyFont="1" applyBorder="1" applyAlignment="1">
      <alignment horizontal="center" vertical="center"/>
    </xf>
    <xf numFmtId="3" fontId="6" fillId="0" borderId="0" xfId="17" applyNumberFormat="1" applyFont="1" applyBorder="1" applyAlignment="1">
      <alignment horizontal="center" vertical="center" wrapText="1"/>
    </xf>
    <xf numFmtId="0" fontId="6" fillId="0" borderId="6" xfId="20" applyFont="1" applyBorder="1" applyAlignment="1">
      <alignment horizontal="center"/>
    </xf>
    <xf numFmtId="0" fontId="57" fillId="0" borderId="2" xfId="27" applyFont="1" applyBorder="1" applyAlignment="1">
      <alignment horizontal="left"/>
    </xf>
    <xf numFmtId="0" fontId="29" fillId="0" borderId="2" xfId="27" applyFont="1" applyBorder="1" applyAlignment="1">
      <alignment horizontal="left"/>
    </xf>
    <xf numFmtId="0" fontId="58" fillId="0" borderId="2" xfId="27" applyFont="1" applyBorder="1" applyAlignment="1">
      <alignment horizontal="left"/>
    </xf>
    <xf numFmtId="0" fontId="58" fillId="0" borderId="18" xfId="27" applyFont="1" applyBorder="1" applyAlignment="1">
      <alignment horizontal="left"/>
    </xf>
    <xf numFmtId="0" fontId="29" fillId="0" borderId="2" xfId="28" applyFont="1" applyFill="1" applyBorder="1" applyAlignment="1">
      <alignment horizontal="left" wrapText="1"/>
    </xf>
    <xf numFmtId="0" fontId="58" fillId="0" borderId="2" xfId="28" applyFont="1" applyFill="1" applyBorder="1" applyAlignment="1">
      <alignment horizontal="left" wrapText="1"/>
    </xf>
    <xf numFmtId="0" fontId="57" fillId="0" borderId="2" xfId="28" applyFont="1" applyFill="1" applyBorder="1" applyAlignment="1">
      <alignment horizontal="left" wrapText="1"/>
    </xf>
    <xf numFmtId="0" fontId="57" fillId="0" borderId="2" xfId="27" applyFont="1" applyBorder="1" applyAlignment="1">
      <alignment horizontal="left" wrapText="1"/>
    </xf>
    <xf numFmtId="0" fontId="29" fillId="0" borderId="2" xfId="27" applyFont="1" applyBorder="1" applyAlignment="1">
      <alignment horizontal="left" wrapText="1"/>
    </xf>
    <xf numFmtId="0" fontId="3" fillId="0" borderId="18" xfId="27" applyFont="1" applyBorder="1" applyAlignment="1">
      <alignment horizontal="left" wrapText="1"/>
    </xf>
    <xf numFmtId="2" fontId="3" fillId="0" borderId="5" xfId="27" applyNumberFormat="1" applyFont="1" applyBorder="1" applyAlignment="1">
      <alignment horizontal="center" wrapText="1"/>
    </xf>
    <xf numFmtId="2" fontId="3" fillId="0" borderId="13" xfId="27" applyNumberFormat="1" applyFont="1" applyBorder="1" applyAlignment="1">
      <alignment horizontal="center" wrapText="1"/>
    </xf>
    <xf numFmtId="0" fontId="56" fillId="0" borderId="8" xfId="27" applyFont="1" applyBorder="1" applyAlignment="1">
      <alignment horizontal="center" wrapText="1"/>
    </xf>
    <xf numFmtId="0" fontId="56" fillId="0" borderId="23" xfId="27" applyFont="1" applyBorder="1" applyAlignment="1">
      <alignment horizontal="center" wrapText="1"/>
    </xf>
    <xf numFmtId="0" fontId="56" fillId="0" borderId="20" xfId="27" applyFont="1" applyBorder="1" applyAlignment="1">
      <alignment horizontal="center" wrapText="1"/>
    </xf>
    <xf numFmtId="0" fontId="57" fillId="0" borderId="70" xfId="27" applyFont="1" applyBorder="1" applyAlignment="1">
      <alignment horizontal="left" wrapText="1"/>
    </xf>
    <xf numFmtId="0" fontId="57" fillId="0" borderId="27" xfId="27" applyFont="1" applyBorder="1" applyAlignment="1">
      <alignment horizontal="left" wrapText="1"/>
    </xf>
    <xf numFmtId="0" fontId="3" fillId="0" borderId="13" xfId="27" applyFont="1" applyBorder="1" applyAlignment="1">
      <alignment horizontal="left" wrapText="1"/>
    </xf>
    <xf numFmtId="0" fontId="3" fillId="0" borderId="3" xfId="27" applyFont="1" applyBorder="1" applyAlignment="1">
      <alignment horizontal="left" wrapText="1"/>
    </xf>
    <xf numFmtId="0" fontId="1" fillId="0" borderId="13" xfId="27" applyFont="1" applyBorder="1" applyAlignment="1">
      <alignment horizontal="left" wrapText="1"/>
    </xf>
    <xf numFmtId="0" fontId="1" fillId="0" borderId="3" xfId="27" applyFont="1" applyBorder="1" applyAlignment="1">
      <alignment horizontal="left" wrapText="1"/>
    </xf>
    <xf numFmtId="0" fontId="1" fillId="0" borderId="13" xfId="27" applyFont="1" applyBorder="1" applyAlignment="1">
      <alignment horizontal="center" wrapText="1"/>
    </xf>
    <xf numFmtId="0" fontId="1" fillId="0" borderId="3" xfId="27" applyFont="1" applyBorder="1" applyAlignment="1">
      <alignment horizontal="center" wrapText="1"/>
    </xf>
    <xf numFmtId="0" fontId="54" fillId="0" borderId="3" xfId="27" applyFont="1" applyBorder="1" applyAlignment="1">
      <alignment horizontal="left" wrapText="1"/>
    </xf>
    <xf numFmtId="0" fontId="54" fillId="0" borderId="2" xfId="27" applyFont="1" applyBorder="1" applyAlignment="1">
      <alignment horizontal="left" wrapText="1"/>
    </xf>
    <xf numFmtId="0" fontId="3" fillId="0" borderId="2" xfId="27" applyFont="1" applyBorder="1" applyAlignment="1">
      <alignment horizontal="left" wrapText="1"/>
    </xf>
    <xf numFmtId="2" fontId="56" fillId="0" borderId="0" xfId="27" applyNumberFormat="1" applyFont="1" applyBorder="1" applyAlignment="1">
      <alignment horizontal="center" wrapText="1"/>
    </xf>
    <xf numFmtId="2" fontId="56" fillId="0" borderId="69" xfId="27" applyNumberFormat="1" applyFont="1" applyBorder="1" applyAlignment="1">
      <alignment horizontal="center" wrapText="1"/>
    </xf>
    <xf numFmtId="0" fontId="3" fillId="0" borderId="70" xfId="27" applyFont="1" applyBorder="1" applyAlignment="1">
      <alignment horizontal="left" wrapText="1"/>
    </xf>
    <xf numFmtId="0" fontId="3" fillId="0" borderId="27" xfId="27" applyFont="1" applyBorder="1" applyAlignment="1">
      <alignment horizontal="left" wrapText="1"/>
    </xf>
  </cellXfs>
  <cellStyles count="31">
    <cellStyle name="Comma" xfId="1" builtinId="3"/>
    <cellStyle name="Comma 2" xfId="2"/>
    <cellStyle name="Comma 3" xfId="4"/>
    <cellStyle name="Comma 3 2" xfId="25"/>
    <cellStyle name="Comma 4" xfId="6"/>
    <cellStyle name="Comma 5" xfId="7"/>
    <cellStyle name="Comma_21.Aktivet Afatgjata Materiale  09" xfId="29"/>
    <cellStyle name="Comma_Bilanci Albavia" xfId="8"/>
    <cellStyle name="Comma_Pasqyrat Financiare 2003" xfId="18"/>
    <cellStyle name="Comma_Profit &amp; Loss acc. Albavia" xfId="19"/>
    <cellStyle name="Migliaia 2" xfId="10"/>
    <cellStyle name="Migliaia 3" xfId="11"/>
    <cellStyle name="Normal" xfId="0" builtinId="0"/>
    <cellStyle name="Normal 2" xfId="3"/>
    <cellStyle name="Normal 3" xfId="5"/>
    <cellStyle name="Normal 4" xfId="26"/>
    <cellStyle name="Normal_asn_2009 Propozimet" xfId="27"/>
    <cellStyle name="Normal_B-Sheet Diekati 2003" xfId="20"/>
    <cellStyle name="Normal_Documents C1 à C8 ENGLISH" xfId="21"/>
    <cellStyle name="Normal_Equity Karl Gega" xfId="17"/>
    <cellStyle name="Normal_Levizja e Mjeteve Kryesore" xfId="22"/>
    <cellStyle name="Normal_Profit &amp; Loss acc. Albavia" xfId="23"/>
    <cellStyle name="Normal_Profit &amp; Loss acc. Albavia 2" xfId="24"/>
    <cellStyle name="Normal_Sheet2" xfId="28"/>
    <cellStyle name="Normale 2" xfId="12"/>
    <cellStyle name="Normale 3" xfId="13"/>
    <cellStyle name="Normalny_AKTYWA" xfId="14"/>
    <cellStyle name="Percent" xfId="16" builtinId="5"/>
    <cellStyle name="Percent 2" xfId="9"/>
    <cellStyle name="Percentuale 2" xfId="15"/>
    <cellStyle name="Standard_Abfragepersonalaufwand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A_Klientet\Essegei%20Group\2008\Pasqyrat%20Financiare%202008\Bilanc%20i%20Formatuar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_Sheet08 (2)"/>
      <sheetName val="B_Sheet08"/>
      <sheetName val="P&amp;L08"/>
      <sheetName val="Equity"/>
      <sheetName val="Cash"/>
      <sheetName val="Fluksi SKK"/>
      <sheetName val="FD T Fitimit"/>
      <sheetName val="TVSH"/>
      <sheetName val="AQT"/>
      <sheetName val="SJSHS gj.llog.31.12.08"/>
    </sheetNames>
    <sheetDataSet>
      <sheetData sheetId="0"/>
      <sheetData sheetId="1">
        <row r="43">
          <cell r="G43">
            <v>1414948.9791999997</v>
          </cell>
          <cell r="H43">
            <v>1188574.8</v>
          </cell>
        </row>
      </sheetData>
      <sheetData sheetId="2">
        <row r="13">
          <cell r="E13" t="str">
            <v>Personel Expenses</v>
          </cell>
        </row>
        <row r="18">
          <cell r="K18" t="str">
            <v xml:space="preserve">      Sales of fixed assets</v>
          </cell>
        </row>
        <row r="31">
          <cell r="E31" t="str">
            <v>Interes expense calculated to be paid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7"/>
  <sheetViews>
    <sheetView topLeftCell="A7" workbookViewId="0">
      <selection activeCell="D106" sqref="D106"/>
    </sheetView>
  </sheetViews>
  <sheetFormatPr defaultRowHeight="12.75"/>
  <cols>
    <col min="1" max="1" width="110.85546875" customWidth="1"/>
    <col min="257" max="257" width="110.85546875" customWidth="1"/>
    <col min="513" max="513" width="110.85546875" customWidth="1"/>
    <col min="769" max="769" width="110.85546875" customWidth="1"/>
    <col min="1025" max="1025" width="110.85546875" customWidth="1"/>
    <col min="1281" max="1281" width="110.85546875" customWidth="1"/>
    <col min="1537" max="1537" width="110.85546875" customWidth="1"/>
    <col min="1793" max="1793" width="110.85546875" customWidth="1"/>
    <col min="2049" max="2049" width="110.85546875" customWidth="1"/>
    <col min="2305" max="2305" width="110.85546875" customWidth="1"/>
    <col min="2561" max="2561" width="110.85546875" customWidth="1"/>
    <col min="2817" max="2817" width="110.85546875" customWidth="1"/>
    <col min="3073" max="3073" width="110.85546875" customWidth="1"/>
    <col min="3329" max="3329" width="110.85546875" customWidth="1"/>
    <col min="3585" max="3585" width="110.85546875" customWidth="1"/>
    <col min="3841" max="3841" width="110.85546875" customWidth="1"/>
    <col min="4097" max="4097" width="110.85546875" customWidth="1"/>
    <col min="4353" max="4353" width="110.85546875" customWidth="1"/>
    <col min="4609" max="4609" width="110.85546875" customWidth="1"/>
    <col min="4865" max="4865" width="110.85546875" customWidth="1"/>
    <col min="5121" max="5121" width="110.85546875" customWidth="1"/>
    <col min="5377" max="5377" width="110.85546875" customWidth="1"/>
    <col min="5633" max="5633" width="110.85546875" customWidth="1"/>
    <col min="5889" max="5889" width="110.85546875" customWidth="1"/>
    <col min="6145" max="6145" width="110.85546875" customWidth="1"/>
    <col min="6401" max="6401" width="110.85546875" customWidth="1"/>
    <col min="6657" max="6657" width="110.85546875" customWidth="1"/>
    <col min="6913" max="6913" width="110.85546875" customWidth="1"/>
    <col min="7169" max="7169" width="110.85546875" customWidth="1"/>
    <col min="7425" max="7425" width="110.85546875" customWidth="1"/>
    <col min="7681" max="7681" width="110.85546875" customWidth="1"/>
    <col min="7937" max="7937" width="110.85546875" customWidth="1"/>
    <col min="8193" max="8193" width="110.85546875" customWidth="1"/>
    <col min="8449" max="8449" width="110.85546875" customWidth="1"/>
    <col min="8705" max="8705" width="110.85546875" customWidth="1"/>
    <col min="8961" max="8961" width="110.85546875" customWidth="1"/>
    <col min="9217" max="9217" width="110.85546875" customWidth="1"/>
    <col min="9473" max="9473" width="110.85546875" customWidth="1"/>
    <col min="9729" max="9729" width="110.85546875" customWidth="1"/>
    <col min="9985" max="9985" width="110.85546875" customWidth="1"/>
    <col min="10241" max="10241" width="110.85546875" customWidth="1"/>
    <col min="10497" max="10497" width="110.85546875" customWidth="1"/>
    <col min="10753" max="10753" width="110.85546875" customWidth="1"/>
    <col min="11009" max="11009" width="110.85546875" customWidth="1"/>
    <col min="11265" max="11265" width="110.85546875" customWidth="1"/>
    <col min="11521" max="11521" width="110.85546875" customWidth="1"/>
    <col min="11777" max="11777" width="110.85546875" customWidth="1"/>
    <col min="12033" max="12033" width="110.85546875" customWidth="1"/>
    <col min="12289" max="12289" width="110.85546875" customWidth="1"/>
    <col min="12545" max="12545" width="110.85546875" customWidth="1"/>
    <col min="12801" max="12801" width="110.85546875" customWidth="1"/>
    <col min="13057" max="13057" width="110.85546875" customWidth="1"/>
    <col min="13313" max="13313" width="110.85546875" customWidth="1"/>
    <col min="13569" max="13569" width="110.85546875" customWidth="1"/>
    <col min="13825" max="13825" width="110.85546875" customWidth="1"/>
    <col min="14081" max="14081" width="110.85546875" customWidth="1"/>
    <col min="14337" max="14337" width="110.85546875" customWidth="1"/>
    <col min="14593" max="14593" width="110.85546875" customWidth="1"/>
    <col min="14849" max="14849" width="110.85546875" customWidth="1"/>
    <col min="15105" max="15105" width="110.85546875" customWidth="1"/>
    <col min="15361" max="15361" width="110.85546875" customWidth="1"/>
    <col min="15617" max="15617" width="110.85546875" customWidth="1"/>
    <col min="15873" max="15873" width="110.85546875" customWidth="1"/>
    <col min="16129" max="16129" width="110.85546875" customWidth="1"/>
  </cols>
  <sheetData>
    <row r="1" spans="1:1" ht="15.75">
      <c r="A1" s="709" t="s">
        <v>500</v>
      </c>
    </row>
    <row r="2" spans="1:1">
      <c r="A2" s="710"/>
    </row>
    <row r="3" spans="1:1" ht="15.75">
      <c r="A3" s="709" t="s">
        <v>1054</v>
      </c>
    </row>
    <row r="4" spans="1:1" ht="29.25" customHeight="1">
      <c r="A4" s="711" t="s">
        <v>1049</v>
      </c>
    </row>
    <row r="5" spans="1:1">
      <c r="A5" s="710"/>
    </row>
    <row r="6" spans="1:1">
      <c r="A6" s="710"/>
    </row>
    <row r="7" spans="1:1" ht="18.75">
      <c r="A7" s="712" t="s">
        <v>1053</v>
      </c>
    </row>
    <row r="8" spans="1:1">
      <c r="A8" s="718" t="s">
        <v>505</v>
      </c>
    </row>
    <row r="9" spans="1:1" ht="18.75">
      <c r="A9" s="712"/>
    </row>
    <row r="10" spans="1:1">
      <c r="A10" s="710"/>
    </row>
    <row r="11" spans="1:1">
      <c r="A11" s="710" t="s">
        <v>1050</v>
      </c>
    </row>
    <row r="12" spans="1:1">
      <c r="A12" s="710"/>
    </row>
    <row r="13" spans="1:1">
      <c r="A13" s="710"/>
    </row>
    <row r="14" spans="1:1">
      <c r="A14" s="710"/>
    </row>
    <row r="15" spans="1:1">
      <c r="A15" s="710" t="s">
        <v>1051</v>
      </c>
    </row>
    <row r="16" spans="1:1">
      <c r="A16" s="710"/>
    </row>
    <row r="17" spans="1:1">
      <c r="A17" s="710"/>
    </row>
    <row r="18" spans="1:1">
      <c r="A18" s="713" t="s">
        <v>1052</v>
      </c>
    </row>
    <row r="19" spans="1:1">
      <c r="A19" s="713"/>
    </row>
    <row r="20" spans="1:1">
      <c r="A20" s="713"/>
    </row>
    <row r="21" spans="1:1">
      <c r="A21" s="713"/>
    </row>
    <row r="22" spans="1:1">
      <c r="A22" s="713" t="s">
        <v>1055</v>
      </c>
    </row>
    <row r="23" spans="1:1">
      <c r="A23" s="710"/>
    </row>
    <row r="24" spans="1:1">
      <c r="A24" s="710"/>
    </row>
    <row r="25" spans="1:1">
      <c r="A25" s="710"/>
    </row>
    <row r="26" spans="1:1">
      <c r="A26" s="710"/>
    </row>
    <row r="27" spans="1:1">
      <c r="A27" s="710" t="s">
        <v>1061</v>
      </c>
    </row>
    <row r="28" spans="1:1">
      <c r="A28" s="710"/>
    </row>
    <row r="30" spans="1:1">
      <c r="A30" s="710"/>
    </row>
    <row r="31" spans="1:1">
      <c r="A31" s="715" t="s">
        <v>1056</v>
      </c>
    </row>
    <row r="32" spans="1:1">
      <c r="A32" s="715" t="s">
        <v>1057</v>
      </c>
    </row>
    <row r="36" spans="1:1" ht="31.5" customHeight="1">
      <c r="A36" s="714"/>
    </row>
    <row r="37" spans="1:1">
      <c r="A37" s="714"/>
    </row>
  </sheetData>
  <pageMargins left="0.45" right="0.6" top="1" bottom="1" header="0.5" footer="0.5"/>
  <pageSetup paperSize="9" orientation="portrait" r:id="rId1"/>
  <headerFooter alignWithMargins="0"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189"/>
  <sheetViews>
    <sheetView topLeftCell="A16" workbookViewId="0">
      <selection activeCell="D106" sqref="D106"/>
    </sheetView>
  </sheetViews>
  <sheetFormatPr defaultRowHeight="12.75"/>
  <cols>
    <col min="1" max="1" width="2.85546875" style="603" customWidth="1"/>
    <col min="2" max="2" width="9.140625" style="603"/>
    <col min="3" max="3" width="11.28515625" style="603" customWidth="1"/>
    <col min="4" max="4" width="14.7109375" style="603" customWidth="1"/>
    <col min="5" max="5" width="12.7109375" style="603" customWidth="1"/>
    <col min="6" max="6" width="12.42578125" style="603" customWidth="1"/>
    <col min="7" max="7" width="10.85546875" style="603" customWidth="1"/>
    <col min="8" max="8" width="10" style="603" customWidth="1"/>
    <col min="9" max="9" width="15.42578125" style="603" customWidth="1"/>
    <col min="10" max="10" width="4.7109375" style="603" customWidth="1"/>
    <col min="11" max="11" width="9.140625" style="603"/>
    <col min="12" max="12" width="53.42578125" style="603" customWidth="1"/>
    <col min="13" max="252" width="9.140625" style="603"/>
    <col min="253" max="253" width="2.85546875" style="603" customWidth="1"/>
    <col min="254" max="254" width="9.140625" style="603"/>
    <col min="255" max="255" width="11.28515625" style="603" customWidth="1"/>
    <col min="256" max="256" width="14.7109375" style="603" customWidth="1"/>
    <col min="257" max="257" width="12.7109375" style="603" customWidth="1"/>
    <col min="258" max="258" width="12.42578125" style="603" customWidth="1"/>
    <col min="259" max="259" width="10.85546875" style="603" customWidth="1"/>
    <col min="260" max="260" width="10" style="603" customWidth="1"/>
    <col min="261" max="261" width="15.42578125" style="603" customWidth="1"/>
    <col min="262" max="262" width="14.5703125" style="603" customWidth="1"/>
    <col min="263" max="263" width="4.7109375" style="603" customWidth="1"/>
    <col min="264" max="267" width="9.140625" style="603"/>
    <col min="268" max="268" width="53.42578125" style="603" customWidth="1"/>
    <col min="269" max="508" width="9.140625" style="603"/>
    <col min="509" max="509" width="2.85546875" style="603" customWidth="1"/>
    <col min="510" max="510" width="9.140625" style="603"/>
    <col min="511" max="511" width="11.28515625" style="603" customWidth="1"/>
    <col min="512" max="512" width="14.7109375" style="603" customWidth="1"/>
    <col min="513" max="513" width="12.7109375" style="603" customWidth="1"/>
    <col min="514" max="514" width="12.42578125" style="603" customWidth="1"/>
    <col min="515" max="515" width="10.85546875" style="603" customWidth="1"/>
    <col min="516" max="516" width="10" style="603" customWidth="1"/>
    <col min="517" max="517" width="15.42578125" style="603" customWidth="1"/>
    <col min="518" max="518" width="14.5703125" style="603" customWidth="1"/>
    <col min="519" max="519" width="4.7109375" style="603" customWidth="1"/>
    <col min="520" max="523" width="9.140625" style="603"/>
    <col min="524" max="524" width="53.42578125" style="603" customWidth="1"/>
    <col min="525" max="764" width="9.140625" style="603"/>
    <col min="765" max="765" width="2.85546875" style="603" customWidth="1"/>
    <col min="766" max="766" width="9.140625" style="603"/>
    <col min="767" max="767" width="11.28515625" style="603" customWidth="1"/>
    <col min="768" max="768" width="14.7109375" style="603" customWidth="1"/>
    <col min="769" max="769" width="12.7109375" style="603" customWidth="1"/>
    <col min="770" max="770" width="12.42578125" style="603" customWidth="1"/>
    <col min="771" max="771" width="10.85546875" style="603" customWidth="1"/>
    <col min="772" max="772" width="10" style="603" customWidth="1"/>
    <col min="773" max="773" width="15.42578125" style="603" customWidth="1"/>
    <col min="774" max="774" width="14.5703125" style="603" customWidth="1"/>
    <col min="775" max="775" width="4.7109375" style="603" customWidth="1"/>
    <col min="776" max="779" width="9.140625" style="603"/>
    <col min="780" max="780" width="53.42578125" style="603" customWidth="1"/>
    <col min="781" max="1020" width="9.140625" style="603"/>
    <col min="1021" max="1021" width="2.85546875" style="603" customWidth="1"/>
    <col min="1022" max="1022" width="9.140625" style="603"/>
    <col min="1023" max="1023" width="11.28515625" style="603" customWidth="1"/>
    <col min="1024" max="1024" width="14.7109375" style="603" customWidth="1"/>
    <col min="1025" max="1025" width="12.7109375" style="603" customWidth="1"/>
    <col min="1026" max="1026" width="12.42578125" style="603" customWidth="1"/>
    <col min="1027" max="1027" width="10.85546875" style="603" customWidth="1"/>
    <col min="1028" max="1028" width="10" style="603" customWidth="1"/>
    <col min="1029" max="1029" width="15.42578125" style="603" customWidth="1"/>
    <col min="1030" max="1030" width="14.5703125" style="603" customWidth="1"/>
    <col min="1031" max="1031" width="4.7109375" style="603" customWidth="1"/>
    <col min="1032" max="1035" width="9.140625" style="603"/>
    <col min="1036" max="1036" width="53.42578125" style="603" customWidth="1"/>
    <col min="1037" max="1276" width="9.140625" style="603"/>
    <col min="1277" max="1277" width="2.85546875" style="603" customWidth="1"/>
    <col min="1278" max="1278" width="9.140625" style="603"/>
    <col min="1279" max="1279" width="11.28515625" style="603" customWidth="1"/>
    <col min="1280" max="1280" width="14.7109375" style="603" customWidth="1"/>
    <col min="1281" max="1281" width="12.7109375" style="603" customWidth="1"/>
    <col min="1282" max="1282" width="12.42578125" style="603" customWidth="1"/>
    <col min="1283" max="1283" width="10.85546875" style="603" customWidth="1"/>
    <col min="1284" max="1284" width="10" style="603" customWidth="1"/>
    <col min="1285" max="1285" width="15.42578125" style="603" customWidth="1"/>
    <col min="1286" max="1286" width="14.5703125" style="603" customWidth="1"/>
    <col min="1287" max="1287" width="4.7109375" style="603" customWidth="1"/>
    <col min="1288" max="1291" width="9.140625" style="603"/>
    <col min="1292" max="1292" width="53.42578125" style="603" customWidth="1"/>
    <col min="1293" max="1532" width="9.140625" style="603"/>
    <col min="1533" max="1533" width="2.85546875" style="603" customWidth="1"/>
    <col min="1534" max="1534" width="9.140625" style="603"/>
    <col min="1535" max="1535" width="11.28515625" style="603" customWidth="1"/>
    <col min="1536" max="1536" width="14.7109375" style="603" customWidth="1"/>
    <col min="1537" max="1537" width="12.7109375" style="603" customWidth="1"/>
    <col min="1538" max="1538" width="12.42578125" style="603" customWidth="1"/>
    <col min="1539" max="1539" width="10.85546875" style="603" customWidth="1"/>
    <col min="1540" max="1540" width="10" style="603" customWidth="1"/>
    <col min="1541" max="1541" width="15.42578125" style="603" customWidth="1"/>
    <col min="1542" max="1542" width="14.5703125" style="603" customWidth="1"/>
    <col min="1543" max="1543" width="4.7109375" style="603" customWidth="1"/>
    <col min="1544" max="1547" width="9.140625" style="603"/>
    <col min="1548" max="1548" width="53.42578125" style="603" customWidth="1"/>
    <col min="1549" max="1788" width="9.140625" style="603"/>
    <col min="1789" max="1789" width="2.85546875" style="603" customWidth="1"/>
    <col min="1790" max="1790" width="9.140625" style="603"/>
    <col min="1791" max="1791" width="11.28515625" style="603" customWidth="1"/>
    <col min="1792" max="1792" width="14.7109375" style="603" customWidth="1"/>
    <col min="1793" max="1793" width="12.7109375" style="603" customWidth="1"/>
    <col min="1794" max="1794" width="12.42578125" style="603" customWidth="1"/>
    <col min="1795" max="1795" width="10.85546875" style="603" customWidth="1"/>
    <col min="1796" max="1796" width="10" style="603" customWidth="1"/>
    <col min="1797" max="1797" width="15.42578125" style="603" customWidth="1"/>
    <col min="1798" max="1798" width="14.5703125" style="603" customWidth="1"/>
    <col min="1799" max="1799" width="4.7109375" style="603" customWidth="1"/>
    <col min="1800" max="1803" width="9.140625" style="603"/>
    <col min="1804" max="1804" width="53.42578125" style="603" customWidth="1"/>
    <col min="1805" max="2044" width="9.140625" style="603"/>
    <col min="2045" max="2045" width="2.85546875" style="603" customWidth="1"/>
    <col min="2046" max="2046" width="9.140625" style="603"/>
    <col min="2047" max="2047" width="11.28515625" style="603" customWidth="1"/>
    <col min="2048" max="2048" width="14.7109375" style="603" customWidth="1"/>
    <col min="2049" max="2049" width="12.7109375" style="603" customWidth="1"/>
    <col min="2050" max="2050" width="12.42578125" style="603" customWidth="1"/>
    <col min="2051" max="2051" width="10.85546875" style="603" customWidth="1"/>
    <col min="2052" max="2052" width="10" style="603" customWidth="1"/>
    <col min="2053" max="2053" width="15.42578125" style="603" customWidth="1"/>
    <col min="2054" max="2054" width="14.5703125" style="603" customWidth="1"/>
    <col min="2055" max="2055" width="4.7109375" style="603" customWidth="1"/>
    <col min="2056" max="2059" width="9.140625" style="603"/>
    <col min="2060" max="2060" width="53.42578125" style="603" customWidth="1"/>
    <col min="2061" max="2300" width="9.140625" style="603"/>
    <col min="2301" max="2301" width="2.85546875" style="603" customWidth="1"/>
    <col min="2302" max="2302" width="9.140625" style="603"/>
    <col min="2303" max="2303" width="11.28515625" style="603" customWidth="1"/>
    <col min="2304" max="2304" width="14.7109375" style="603" customWidth="1"/>
    <col min="2305" max="2305" width="12.7109375" style="603" customWidth="1"/>
    <col min="2306" max="2306" width="12.42578125" style="603" customWidth="1"/>
    <col min="2307" max="2307" width="10.85546875" style="603" customWidth="1"/>
    <col min="2308" max="2308" width="10" style="603" customWidth="1"/>
    <col min="2309" max="2309" width="15.42578125" style="603" customWidth="1"/>
    <col min="2310" max="2310" width="14.5703125" style="603" customWidth="1"/>
    <col min="2311" max="2311" width="4.7109375" style="603" customWidth="1"/>
    <col min="2312" max="2315" width="9.140625" style="603"/>
    <col min="2316" max="2316" width="53.42578125" style="603" customWidth="1"/>
    <col min="2317" max="2556" width="9.140625" style="603"/>
    <col min="2557" max="2557" width="2.85546875" style="603" customWidth="1"/>
    <col min="2558" max="2558" width="9.140625" style="603"/>
    <col min="2559" max="2559" width="11.28515625" style="603" customWidth="1"/>
    <col min="2560" max="2560" width="14.7109375" style="603" customWidth="1"/>
    <col min="2561" max="2561" width="12.7109375" style="603" customWidth="1"/>
    <col min="2562" max="2562" width="12.42578125" style="603" customWidth="1"/>
    <col min="2563" max="2563" width="10.85546875" style="603" customWidth="1"/>
    <col min="2564" max="2564" width="10" style="603" customWidth="1"/>
    <col min="2565" max="2565" width="15.42578125" style="603" customWidth="1"/>
    <col min="2566" max="2566" width="14.5703125" style="603" customWidth="1"/>
    <col min="2567" max="2567" width="4.7109375" style="603" customWidth="1"/>
    <col min="2568" max="2571" width="9.140625" style="603"/>
    <col min="2572" max="2572" width="53.42578125" style="603" customWidth="1"/>
    <col min="2573" max="2812" width="9.140625" style="603"/>
    <col min="2813" max="2813" width="2.85546875" style="603" customWidth="1"/>
    <col min="2814" max="2814" width="9.140625" style="603"/>
    <col min="2815" max="2815" width="11.28515625" style="603" customWidth="1"/>
    <col min="2816" max="2816" width="14.7109375" style="603" customWidth="1"/>
    <col min="2817" max="2817" width="12.7109375" style="603" customWidth="1"/>
    <col min="2818" max="2818" width="12.42578125" style="603" customWidth="1"/>
    <col min="2819" max="2819" width="10.85546875" style="603" customWidth="1"/>
    <col min="2820" max="2820" width="10" style="603" customWidth="1"/>
    <col min="2821" max="2821" width="15.42578125" style="603" customWidth="1"/>
    <col min="2822" max="2822" width="14.5703125" style="603" customWidth="1"/>
    <col min="2823" max="2823" width="4.7109375" style="603" customWidth="1"/>
    <col min="2824" max="2827" width="9.140625" style="603"/>
    <col min="2828" max="2828" width="53.42578125" style="603" customWidth="1"/>
    <col min="2829" max="3068" width="9.140625" style="603"/>
    <col min="3069" max="3069" width="2.85546875" style="603" customWidth="1"/>
    <col min="3070" max="3070" width="9.140625" style="603"/>
    <col min="3071" max="3071" width="11.28515625" style="603" customWidth="1"/>
    <col min="3072" max="3072" width="14.7109375" style="603" customWidth="1"/>
    <col min="3073" max="3073" width="12.7109375" style="603" customWidth="1"/>
    <col min="3074" max="3074" width="12.42578125" style="603" customWidth="1"/>
    <col min="3075" max="3075" width="10.85546875" style="603" customWidth="1"/>
    <col min="3076" max="3076" width="10" style="603" customWidth="1"/>
    <col min="3077" max="3077" width="15.42578125" style="603" customWidth="1"/>
    <col min="3078" max="3078" width="14.5703125" style="603" customWidth="1"/>
    <col min="3079" max="3079" width="4.7109375" style="603" customWidth="1"/>
    <col min="3080" max="3083" width="9.140625" style="603"/>
    <col min="3084" max="3084" width="53.42578125" style="603" customWidth="1"/>
    <col min="3085" max="3324" width="9.140625" style="603"/>
    <col min="3325" max="3325" width="2.85546875" style="603" customWidth="1"/>
    <col min="3326" max="3326" width="9.140625" style="603"/>
    <col min="3327" max="3327" width="11.28515625" style="603" customWidth="1"/>
    <col min="3328" max="3328" width="14.7109375" style="603" customWidth="1"/>
    <col min="3329" max="3329" width="12.7109375" style="603" customWidth="1"/>
    <col min="3330" max="3330" width="12.42578125" style="603" customWidth="1"/>
    <col min="3331" max="3331" width="10.85546875" style="603" customWidth="1"/>
    <col min="3332" max="3332" width="10" style="603" customWidth="1"/>
    <col min="3333" max="3333" width="15.42578125" style="603" customWidth="1"/>
    <col min="3334" max="3334" width="14.5703125" style="603" customWidth="1"/>
    <col min="3335" max="3335" width="4.7109375" style="603" customWidth="1"/>
    <col min="3336" max="3339" width="9.140625" style="603"/>
    <col min="3340" max="3340" width="53.42578125" style="603" customWidth="1"/>
    <col min="3341" max="3580" width="9.140625" style="603"/>
    <col min="3581" max="3581" width="2.85546875" style="603" customWidth="1"/>
    <col min="3582" max="3582" width="9.140625" style="603"/>
    <col min="3583" max="3583" width="11.28515625" style="603" customWidth="1"/>
    <col min="3584" max="3584" width="14.7109375" style="603" customWidth="1"/>
    <col min="3585" max="3585" width="12.7109375" style="603" customWidth="1"/>
    <col min="3586" max="3586" width="12.42578125" style="603" customWidth="1"/>
    <col min="3587" max="3587" width="10.85546875" style="603" customWidth="1"/>
    <col min="3588" max="3588" width="10" style="603" customWidth="1"/>
    <col min="3589" max="3589" width="15.42578125" style="603" customWidth="1"/>
    <col min="3590" max="3590" width="14.5703125" style="603" customWidth="1"/>
    <col min="3591" max="3591" width="4.7109375" style="603" customWidth="1"/>
    <col min="3592" max="3595" width="9.140625" style="603"/>
    <col min="3596" max="3596" width="53.42578125" style="603" customWidth="1"/>
    <col min="3597" max="3836" width="9.140625" style="603"/>
    <col min="3837" max="3837" width="2.85546875" style="603" customWidth="1"/>
    <col min="3838" max="3838" width="9.140625" style="603"/>
    <col min="3839" max="3839" width="11.28515625" style="603" customWidth="1"/>
    <col min="3840" max="3840" width="14.7109375" style="603" customWidth="1"/>
    <col min="3841" max="3841" width="12.7109375" style="603" customWidth="1"/>
    <col min="3842" max="3842" width="12.42578125" style="603" customWidth="1"/>
    <col min="3843" max="3843" width="10.85546875" style="603" customWidth="1"/>
    <col min="3844" max="3844" width="10" style="603" customWidth="1"/>
    <col min="3845" max="3845" width="15.42578125" style="603" customWidth="1"/>
    <col min="3846" max="3846" width="14.5703125" style="603" customWidth="1"/>
    <col min="3847" max="3847" width="4.7109375" style="603" customWidth="1"/>
    <col min="3848" max="3851" width="9.140625" style="603"/>
    <col min="3852" max="3852" width="53.42578125" style="603" customWidth="1"/>
    <col min="3853" max="4092" width="9.140625" style="603"/>
    <col min="4093" max="4093" width="2.85546875" style="603" customWidth="1"/>
    <col min="4094" max="4094" width="9.140625" style="603"/>
    <col min="4095" max="4095" width="11.28515625" style="603" customWidth="1"/>
    <col min="4096" max="4096" width="14.7109375" style="603" customWidth="1"/>
    <col min="4097" max="4097" width="12.7109375" style="603" customWidth="1"/>
    <col min="4098" max="4098" width="12.42578125" style="603" customWidth="1"/>
    <col min="4099" max="4099" width="10.85546875" style="603" customWidth="1"/>
    <col min="4100" max="4100" width="10" style="603" customWidth="1"/>
    <col min="4101" max="4101" width="15.42578125" style="603" customWidth="1"/>
    <col min="4102" max="4102" width="14.5703125" style="603" customWidth="1"/>
    <col min="4103" max="4103" width="4.7109375" style="603" customWidth="1"/>
    <col min="4104" max="4107" width="9.140625" style="603"/>
    <col min="4108" max="4108" width="53.42578125" style="603" customWidth="1"/>
    <col min="4109" max="4348" width="9.140625" style="603"/>
    <col min="4349" max="4349" width="2.85546875" style="603" customWidth="1"/>
    <col min="4350" max="4350" width="9.140625" style="603"/>
    <col min="4351" max="4351" width="11.28515625" style="603" customWidth="1"/>
    <col min="4352" max="4352" width="14.7109375" style="603" customWidth="1"/>
    <col min="4353" max="4353" width="12.7109375" style="603" customWidth="1"/>
    <col min="4354" max="4354" width="12.42578125" style="603" customWidth="1"/>
    <col min="4355" max="4355" width="10.85546875" style="603" customWidth="1"/>
    <col min="4356" max="4356" width="10" style="603" customWidth="1"/>
    <col min="4357" max="4357" width="15.42578125" style="603" customWidth="1"/>
    <col min="4358" max="4358" width="14.5703125" style="603" customWidth="1"/>
    <col min="4359" max="4359" width="4.7109375" style="603" customWidth="1"/>
    <col min="4360" max="4363" width="9.140625" style="603"/>
    <col min="4364" max="4364" width="53.42578125" style="603" customWidth="1"/>
    <col min="4365" max="4604" width="9.140625" style="603"/>
    <col min="4605" max="4605" width="2.85546875" style="603" customWidth="1"/>
    <col min="4606" max="4606" width="9.140625" style="603"/>
    <col min="4607" max="4607" width="11.28515625" style="603" customWidth="1"/>
    <col min="4608" max="4608" width="14.7109375" style="603" customWidth="1"/>
    <col min="4609" max="4609" width="12.7109375" style="603" customWidth="1"/>
    <col min="4610" max="4610" width="12.42578125" style="603" customWidth="1"/>
    <col min="4611" max="4611" width="10.85546875" style="603" customWidth="1"/>
    <col min="4612" max="4612" width="10" style="603" customWidth="1"/>
    <col min="4613" max="4613" width="15.42578125" style="603" customWidth="1"/>
    <col min="4614" max="4614" width="14.5703125" style="603" customWidth="1"/>
    <col min="4615" max="4615" width="4.7109375" style="603" customWidth="1"/>
    <col min="4616" max="4619" width="9.140625" style="603"/>
    <col min="4620" max="4620" width="53.42578125" style="603" customWidth="1"/>
    <col min="4621" max="4860" width="9.140625" style="603"/>
    <col min="4861" max="4861" width="2.85546875" style="603" customWidth="1"/>
    <col min="4862" max="4862" width="9.140625" style="603"/>
    <col min="4863" max="4863" width="11.28515625" style="603" customWidth="1"/>
    <col min="4864" max="4864" width="14.7109375" style="603" customWidth="1"/>
    <col min="4865" max="4865" width="12.7109375" style="603" customWidth="1"/>
    <col min="4866" max="4866" width="12.42578125" style="603" customWidth="1"/>
    <col min="4867" max="4867" width="10.85546875" style="603" customWidth="1"/>
    <col min="4868" max="4868" width="10" style="603" customWidth="1"/>
    <col min="4869" max="4869" width="15.42578125" style="603" customWidth="1"/>
    <col min="4870" max="4870" width="14.5703125" style="603" customWidth="1"/>
    <col min="4871" max="4871" width="4.7109375" style="603" customWidth="1"/>
    <col min="4872" max="4875" width="9.140625" style="603"/>
    <col min="4876" max="4876" width="53.42578125" style="603" customWidth="1"/>
    <col min="4877" max="5116" width="9.140625" style="603"/>
    <col min="5117" max="5117" width="2.85546875" style="603" customWidth="1"/>
    <col min="5118" max="5118" width="9.140625" style="603"/>
    <col min="5119" max="5119" width="11.28515625" style="603" customWidth="1"/>
    <col min="5120" max="5120" width="14.7109375" style="603" customWidth="1"/>
    <col min="5121" max="5121" width="12.7109375" style="603" customWidth="1"/>
    <col min="5122" max="5122" width="12.42578125" style="603" customWidth="1"/>
    <col min="5123" max="5123" width="10.85546875" style="603" customWidth="1"/>
    <col min="5124" max="5124" width="10" style="603" customWidth="1"/>
    <col min="5125" max="5125" width="15.42578125" style="603" customWidth="1"/>
    <col min="5126" max="5126" width="14.5703125" style="603" customWidth="1"/>
    <col min="5127" max="5127" width="4.7109375" style="603" customWidth="1"/>
    <col min="5128" max="5131" width="9.140625" style="603"/>
    <col min="5132" max="5132" width="53.42578125" style="603" customWidth="1"/>
    <col min="5133" max="5372" width="9.140625" style="603"/>
    <col min="5373" max="5373" width="2.85546875" style="603" customWidth="1"/>
    <col min="5374" max="5374" width="9.140625" style="603"/>
    <col min="5375" max="5375" width="11.28515625" style="603" customWidth="1"/>
    <col min="5376" max="5376" width="14.7109375" style="603" customWidth="1"/>
    <col min="5377" max="5377" width="12.7109375" style="603" customWidth="1"/>
    <col min="5378" max="5378" width="12.42578125" style="603" customWidth="1"/>
    <col min="5379" max="5379" width="10.85546875" style="603" customWidth="1"/>
    <col min="5380" max="5380" width="10" style="603" customWidth="1"/>
    <col min="5381" max="5381" width="15.42578125" style="603" customWidth="1"/>
    <col min="5382" max="5382" width="14.5703125" style="603" customWidth="1"/>
    <col min="5383" max="5383" width="4.7109375" style="603" customWidth="1"/>
    <col min="5384" max="5387" width="9.140625" style="603"/>
    <col min="5388" max="5388" width="53.42578125" style="603" customWidth="1"/>
    <col min="5389" max="5628" width="9.140625" style="603"/>
    <col min="5629" max="5629" width="2.85546875" style="603" customWidth="1"/>
    <col min="5630" max="5630" width="9.140625" style="603"/>
    <col min="5631" max="5631" width="11.28515625" style="603" customWidth="1"/>
    <col min="5632" max="5632" width="14.7109375" style="603" customWidth="1"/>
    <col min="5633" max="5633" width="12.7109375" style="603" customWidth="1"/>
    <col min="5634" max="5634" width="12.42578125" style="603" customWidth="1"/>
    <col min="5635" max="5635" width="10.85546875" style="603" customWidth="1"/>
    <col min="5636" max="5636" width="10" style="603" customWidth="1"/>
    <col min="5637" max="5637" width="15.42578125" style="603" customWidth="1"/>
    <col min="5638" max="5638" width="14.5703125" style="603" customWidth="1"/>
    <col min="5639" max="5639" width="4.7109375" style="603" customWidth="1"/>
    <col min="5640" max="5643" width="9.140625" style="603"/>
    <col min="5644" max="5644" width="53.42578125" style="603" customWidth="1"/>
    <col min="5645" max="5884" width="9.140625" style="603"/>
    <col min="5885" max="5885" width="2.85546875" style="603" customWidth="1"/>
    <col min="5886" max="5886" width="9.140625" style="603"/>
    <col min="5887" max="5887" width="11.28515625" style="603" customWidth="1"/>
    <col min="5888" max="5888" width="14.7109375" style="603" customWidth="1"/>
    <col min="5889" max="5889" width="12.7109375" style="603" customWidth="1"/>
    <col min="5890" max="5890" width="12.42578125" style="603" customWidth="1"/>
    <col min="5891" max="5891" width="10.85546875" style="603" customWidth="1"/>
    <col min="5892" max="5892" width="10" style="603" customWidth="1"/>
    <col min="5893" max="5893" width="15.42578125" style="603" customWidth="1"/>
    <col min="5894" max="5894" width="14.5703125" style="603" customWidth="1"/>
    <col min="5895" max="5895" width="4.7109375" style="603" customWidth="1"/>
    <col min="5896" max="5899" width="9.140625" style="603"/>
    <col min="5900" max="5900" width="53.42578125" style="603" customWidth="1"/>
    <col min="5901" max="6140" width="9.140625" style="603"/>
    <col min="6141" max="6141" width="2.85546875" style="603" customWidth="1"/>
    <col min="6142" max="6142" width="9.140625" style="603"/>
    <col min="6143" max="6143" width="11.28515625" style="603" customWidth="1"/>
    <col min="6144" max="6144" width="14.7109375" style="603" customWidth="1"/>
    <col min="6145" max="6145" width="12.7109375" style="603" customWidth="1"/>
    <col min="6146" max="6146" width="12.42578125" style="603" customWidth="1"/>
    <col min="6147" max="6147" width="10.85546875" style="603" customWidth="1"/>
    <col min="6148" max="6148" width="10" style="603" customWidth="1"/>
    <col min="6149" max="6149" width="15.42578125" style="603" customWidth="1"/>
    <col min="6150" max="6150" width="14.5703125" style="603" customWidth="1"/>
    <col min="6151" max="6151" width="4.7109375" style="603" customWidth="1"/>
    <col min="6152" max="6155" width="9.140625" style="603"/>
    <col min="6156" max="6156" width="53.42578125" style="603" customWidth="1"/>
    <col min="6157" max="6396" width="9.140625" style="603"/>
    <col min="6397" max="6397" width="2.85546875" style="603" customWidth="1"/>
    <col min="6398" max="6398" width="9.140625" style="603"/>
    <col min="6399" max="6399" width="11.28515625" style="603" customWidth="1"/>
    <col min="6400" max="6400" width="14.7109375" style="603" customWidth="1"/>
    <col min="6401" max="6401" width="12.7109375" style="603" customWidth="1"/>
    <col min="6402" max="6402" width="12.42578125" style="603" customWidth="1"/>
    <col min="6403" max="6403" width="10.85546875" style="603" customWidth="1"/>
    <col min="6404" max="6404" width="10" style="603" customWidth="1"/>
    <col min="6405" max="6405" width="15.42578125" style="603" customWidth="1"/>
    <col min="6406" max="6406" width="14.5703125" style="603" customWidth="1"/>
    <col min="6407" max="6407" width="4.7109375" style="603" customWidth="1"/>
    <col min="6408" max="6411" width="9.140625" style="603"/>
    <col min="6412" max="6412" width="53.42578125" style="603" customWidth="1"/>
    <col min="6413" max="6652" width="9.140625" style="603"/>
    <col min="6653" max="6653" width="2.85546875" style="603" customWidth="1"/>
    <col min="6654" max="6654" width="9.140625" style="603"/>
    <col min="6655" max="6655" width="11.28515625" style="603" customWidth="1"/>
    <col min="6656" max="6656" width="14.7109375" style="603" customWidth="1"/>
    <col min="6657" max="6657" width="12.7109375" style="603" customWidth="1"/>
    <col min="6658" max="6658" width="12.42578125" style="603" customWidth="1"/>
    <col min="6659" max="6659" width="10.85546875" style="603" customWidth="1"/>
    <col min="6660" max="6660" width="10" style="603" customWidth="1"/>
    <col min="6661" max="6661" width="15.42578125" style="603" customWidth="1"/>
    <col min="6662" max="6662" width="14.5703125" style="603" customWidth="1"/>
    <col min="6663" max="6663" width="4.7109375" style="603" customWidth="1"/>
    <col min="6664" max="6667" width="9.140625" style="603"/>
    <col min="6668" max="6668" width="53.42578125" style="603" customWidth="1"/>
    <col min="6669" max="6908" width="9.140625" style="603"/>
    <col min="6909" max="6909" width="2.85546875" style="603" customWidth="1"/>
    <col min="6910" max="6910" width="9.140625" style="603"/>
    <col min="6911" max="6911" width="11.28515625" style="603" customWidth="1"/>
    <col min="6912" max="6912" width="14.7109375" style="603" customWidth="1"/>
    <col min="6913" max="6913" width="12.7109375" style="603" customWidth="1"/>
    <col min="6914" max="6914" width="12.42578125" style="603" customWidth="1"/>
    <col min="6915" max="6915" width="10.85546875" style="603" customWidth="1"/>
    <col min="6916" max="6916" width="10" style="603" customWidth="1"/>
    <col min="6917" max="6917" width="15.42578125" style="603" customWidth="1"/>
    <col min="6918" max="6918" width="14.5703125" style="603" customWidth="1"/>
    <col min="6919" max="6919" width="4.7109375" style="603" customWidth="1"/>
    <col min="6920" max="6923" width="9.140625" style="603"/>
    <col min="6924" max="6924" width="53.42578125" style="603" customWidth="1"/>
    <col min="6925" max="7164" width="9.140625" style="603"/>
    <col min="7165" max="7165" width="2.85546875" style="603" customWidth="1"/>
    <col min="7166" max="7166" width="9.140625" style="603"/>
    <col min="7167" max="7167" width="11.28515625" style="603" customWidth="1"/>
    <col min="7168" max="7168" width="14.7109375" style="603" customWidth="1"/>
    <col min="7169" max="7169" width="12.7109375" style="603" customWidth="1"/>
    <col min="7170" max="7170" width="12.42578125" style="603" customWidth="1"/>
    <col min="7171" max="7171" width="10.85546875" style="603" customWidth="1"/>
    <col min="7172" max="7172" width="10" style="603" customWidth="1"/>
    <col min="7173" max="7173" width="15.42578125" style="603" customWidth="1"/>
    <col min="7174" max="7174" width="14.5703125" style="603" customWidth="1"/>
    <col min="7175" max="7175" width="4.7109375" style="603" customWidth="1"/>
    <col min="7176" max="7179" width="9.140625" style="603"/>
    <col min="7180" max="7180" width="53.42578125" style="603" customWidth="1"/>
    <col min="7181" max="7420" width="9.140625" style="603"/>
    <col min="7421" max="7421" width="2.85546875" style="603" customWidth="1"/>
    <col min="7422" max="7422" width="9.140625" style="603"/>
    <col min="7423" max="7423" width="11.28515625" style="603" customWidth="1"/>
    <col min="7424" max="7424" width="14.7109375" style="603" customWidth="1"/>
    <col min="7425" max="7425" width="12.7109375" style="603" customWidth="1"/>
    <col min="7426" max="7426" width="12.42578125" style="603" customWidth="1"/>
    <col min="7427" max="7427" width="10.85546875" style="603" customWidth="1"/>
    <col min="7428" max="7428" width="10" style="603" customWidth="1"/>
    <col min="7429" max="7429" width="15.42578125" style="603" customWidth="1"/>
    <col min="7430" max="7430" width="14.5703125" style="603" customWidth="1"/>
    <col min="7431" max="7431" width="4.7109375" style="603" customWidth="1"/>
    <col min="7432" max="7435" width="9.140625" style="603"/>
    <col min="7436" max="7436" width="53.42578125" style="603" customWidth="1"/>
    <col min="7437" max="7676" width="9.140625" style="603"/>
    <col min="7677" max="7677" width="2.85546875" style="603" customWidth="1"/>
    <col min="7678" max="7678" width="9.140625" style="603"/>
    <col min="7679" max="7679" width="11.28515625" style="603" customWidth="1"/>
    <col min="7680" max="7680" width="14.7109375" style="603" customWidth="1"/>
    <col min="7681" max="7681" width="12.7109375" style="603" customWidth="1"/>
    <col min="7682" max="7682" width="12.42578125" style="603" customWidth="1"/>
    <col min="7683" max="7683" width="10.85546875" style="603" customWidth="1"/>
    <col min="7684" max="7684" width="10" style="603" customWidth="1"/>
    <col min="7685" max="7685" width="15.42578125" style="603" customWidth="1"/>
    <col min="7686" max="7686" width="14.5703125" style="603" customWidth="1"/>
    <col min="7687" max="7687" width="4.7109375" style="603" customWidth="1"/>
    <col min="7688" max="7691" width="9.140625" style="603"/>
    <col min="7692" max="7692" width="53.42578125" style="603" customWidth="1"/>
    <col min="7693" max="7932" width="9.140625" style="603"/>
    <col min="7933" max="7933" width="2.85546875" style="603" customWidth="1"/>
    <col min="7934" max="7934" width="9.140625" style="603"/>
    <col min="7935" max="7935" width="11.28515625" style="603" customWidth="1"/>
    <col min="7936" max="7936" width="14.7109375" style="603" customWidth="1"/>
    <col min="7937" max="7937" width="12.7109375" style="603" customWidth="1"/>
    <col min="7938" max="7938" width="12.42578125" style="603" customWidth="1"/>
    <col min="7939" max="7939" width="10.85546875" style="603" customWidth="1"/>
    <col min="7940" max="7940" width="10" style="603" customWidth="1"/>
    <col min="7941" max="7941" width="15.42578125" style="603" customWidth="1"/>
    <col min="7942" max="7942" width="14.5703125" style="603" customWidth="1"/>
    <col min="7943" max="7943" width="4.7109375" style="603" customWidth="1"/>
    <col min="7944" max="7947" width="9.140625" style="603"/>
    <col min="7948" max="7948" width="53.42578125" style="603" customWidth="1"/>
    <col min="7949" max="8188" width="9.140625" style="603"/>
    <col min="8189" max="8189" width="2.85546875" style="603" customWidth="1"/>
    <col min="8190" max="8190" width="9.140625" style="603"/>
    <col min="8191" max="8191" width="11.28515625" style="603" customWidth="1"/>
    <col min="8192" max="8192" width="14.7109375" style="603" customWidth="1"/>
    <col min="8193" max="8193" width="12.7109375" style="603" customWidth="1"/>
    <col min="8194" max="8194" width="12.42578125" style="603" customWidth="1"/>
    <col min="8195" max="8195" width="10.85546875" style="603" customWidth="1"/>
    <col min="8196" max="8196" width="10" style="603" customWidth="1"/>
    <col min="8197" max="8197" width="15.42578125" style="603" customWidth="1"/>
    <col min="8198" max="8198" width="14.5703125" style="603" customWidth="1"/>
    <col min="8199" max="8199" width="4.7109375" style="603" customWidth="1"/>
    <col min="8200" max="8203" width="9.140625" style="603"/>
    <col min="8204" max="8204" width="53.42578125" style="603" customWidth="1"/>
    <col min="8205" max="8444" width="9.140625" style="603"/>
    <col min="8445" max="8445" width="2.85546875" style="603" customWidth="1"/>
    <col min="8446" max="8446" width="9.140625" style="603"/>
    <col min="8447" max="8447" width="11.28515625" style="603" customWidth="1"/>
    <col min="8448" max="8448" width="14.7109375" style="603" customWidth="1"/>
    <col min="8449" max="8449" width="12.7109375" style="603" customWidth="1"/>
    <col min="8450" max="8450" width="12.42578125" style="603" customWidth="1"/>
    <col min="8451" max="8451" width="10.85546875" style="603" customWidth="1"/>
    <col min="8452" max="8452" width="10" style="603" customWidth="1"/>
    <col min="8453" max="8453" width="15.42578125" style="603" customWidth="1"/>
    <col min="8454" max="8454" width="14.5703125" style="603" customWidth="1"/>
    <col min="8455" max="8455" width="4.7109375" style="603" customWidth="1"/>
    <col min="8456" max="8459" width="9.140625" style="603"/>
    <col min="8460" max="8460" width="53.42578125" style="603" customWidth="1"/>
    <col min="8461" max="8700" width="9.140625" style="603"/>
    <col min="8701" max="8701" width="2.85546875" style="603" customWidth="1"/>
    <col min="8702" max="8702" width="9.140625" style="603"/>
    <col min="8703" max="8703" width="11.28515625" style="603" customWidth="1"/>
    <col min="8704" max="8704" width="14.7109375" style="603" customWidth="1"/>
    <col min="8705" max="8705" width="12.7109375" style="603" customWidth="1"/>
    <col min="8706" max="8706" width="12.42578125" style="603" customWidth="1"/>
    <col min="8707" max="8707" width="10.85546875" style="603" customWidth="1"/>
    <col min="8708" max="8708" width="10" style="603" customWidth="1"/>
    <col min="8709" max="8709" width="15.42578125" style="603" customWidth="1"/>
    <col min="8710" max="8710" width="14.5703125" style="603" customWidth="1"/>
    <col min="8711" max="8711" width="4.7109375" style="603" customWidth="1"/>
    <col min="8712" max="8715" width="9.140625" style="603"/>
    <col min="8716" max="8716" width="53.42578125" style="603" customWidth="1"/>
    <col min="8717" max="8956" width="9.140625" style="603"/>
    <col min="8957" max="8957" width="2.85546875" style="603" customWidth="1"/>
    <col min="8958" max="8958" width="9.140625" style="603"/>
    <col min="8959" max="8959" width="11.28515625" style="603" customWidth="1"/>
    <col min="8960" max="8960" width="14.7109375" style="603" customWidth="1"/>
    <col min="8961" max="8961" width="12.7109375" style="603" customWidth="1"/>
    <col min="8962" max="8962" width="12.42578125" style="603" customWidth="1"/>
    <col min="8963" max="8963" width="10.85546875" style="603" customWidth="1"/>
    <col min="8964" max="8964" width="10" style="603" customWidth="1"/>
    <col min="8965" max="8965" width="15.42578125" style="603" customWidth="1"/>
    <col min="8966" max="8966" width="14.5703125" style="603" customWidth="1"/>
    <col min="8967" max="8967" width="4.7109375" style="603" customWidth="1"/>
    <col min="8968" max="8971" width="9.140625" style="603"/>
    <col min="8972" max="8972" width="53.42578125" style="603" customWidth="1"/>
    <col min="8973" max="9212" width="9.140625" style="603"/>
    <col min="9213" max="9213" width="2.85546875" style="603" customWidth="1"/>
    <col min="9214" max="9214" width="9.140625" style="603"/>
    <col min="9215" max="9215" width="11.28515625" style="603" customWidth="1"/>
    <col min="9216" max="9216" width="14.7109375" style="603" customWidth="1"/>
    <col min="9217" max="9217" width="12.7109375" style="603" customWidth="1"/>
    <col min="9218" max="9218" width="12.42578125" style="603" customWidth="1"/>
    <col min="9219" max="9219" width="10.85546875" style="603" customWidth="1"/>
    <col min="9220" max="9220" width="10" style="603" customWidth="1"/>
    <col min="9221" max="9221" width="15.42578125" style="603" customWidth="1"/>
    <col min="9222" max="9222" width="14.5703125" style="603" customWidth="1"/>
    <col min="9223" max="9223" width="4.7109375" style="603" customWidth="1"/>
    <col min="9224" max="9227" width="9.140625" style="603"/>
    <col min="9228" max="9228" width="53.42578125" style="603" customWidth="1"/>
    <col min="9229" max="9468" width="9.140625" style="603"/>
    <col min="9469" max="9469" width="2.85546875" style="603" customWidth="1"/>
    <col min="9470" max="9470" width="9.140625" style="603"/>
    <col min="9471" max="9471" width="11.28515625" style="603" customWidth="1"/>
    <col min="9472" max="9472" width="14.7109375" style="603" customWidth="1"/>
    <col min="9473" max="9473" width="12.7109375" style="603" customWidth="1"/>
    <col min="9474" max="9474" width="12.42578125" style="603" customWidth="1"/>
    <col min="9475" max="9475" width="10.85546875" style="603" customWidth="1"/>
    <col min="9476" max="9476" width="10" style="603" customWidth="1"/>
    <col min="9477" max="9477" width="15.42578125" style="603" customWidth="1"/>
    <col min="9478" max="9478" width="14.5703125" style="603" customWidth="1"/>
    <col min="9479" max="9479" width="4.7109375" style="603" customWidth="1"/>
    <col min="9480" max="9483" width="9.140625" style="603"/>
    <col min="9484" max="9484" width="53.42578125" style="603" customWidth="1"/>
    <col min="9485" max="9724" width="9.140625" style="603"/>
    <col min="9725" max="9725" width="2.85546875" style="603" customWidth="1"/>
    <col min="9726" max="9726" width="9.140625" style="603"/>
    <col min="9727" max="9727" width="11.28515625" style="603" customWidth="1"/>
    <col min="9728" max="9728" width="14.7109375" style="603" customWidth="1"/>
    <col min="9729" max="9729" width="12.7109375" style="603" customWidth="1"/>
    <col min="9730" max="9730" width="12.42578125" style="603" customWidth="1"/>
    <col min="9731" max="9731" width="10.85546875" style="603" customWidth="1"/>
    <col min="9732" max="9732" width="10" style="603" customWidth="1"/>
    <col min="9733" max="9733" width="15.42578125" style="603" customWidth="1"/>
    <col min="9734" max="9734" width="14.5703125" style="603" customWidth="1"/>
    <col min="9735" max="9735" width="4.7109375" style="603" customWidth="1"/>
    <col min="9736" max="9739" width="9.140625" style="603"/>
    <col min="9740" max="9740" width="53.42578125" style="603" customWidth="1"/>
    <col min="9741" max="9980" width="9.140625" style="603"/>
    <col min="9981" max="9981" width="2.85546875" style="603" customWidth="1"/>
    <col min="9982" max="9982" width="9.140625" style="603"/>
    <col min="9983" max="9983" width="11.28515625" style="603" customWidth="1"/>
    <col min="9984" max="9984" width="14.7109375" style="603" customWidth="1"/>
    <col min="9985" max="9985" width="12.7109375" style="603" customWidth="1"/>
    <col min="9986" max="9986" width="12.42578125" style="603" customWidth="1"/>
    <col min="9987" max="9987" width="10.85546875" style="603" customWidth="1"/>
    <col min="9988" max="9988" width="10" style="603" customWidth="1"/>
    <col min="9989" max="9989" width="15.42578125" style="603" customWidth="1"/>
    <col min="9990" max="9990" width="14.5703125" style="603" customWidth="1"/>
    <col min="9991" max="9991" width="4.7109375" style="603" customWidth="1"/>
    <col min="9992" max="9995" width="9.140625" style="603"/>
    <col min="9996" max="9996" width="53.42578125" style="603" customWidth="1"/>
    <col min="9997" max="10236" width="9.140625" style="603"/>
    <col min="10237" max="10237" width="2.85546875" style="603" customWidth="1"/>
    <col min="10238" max="10238" width="9.140625" style="603"/>
    <col min="10239" max="10239" width="11.28515625" style="603" customWidth="1"/>
    <col min="10240" max="10240" width="14.7109375" style="603" customWidth="1"/>
    <col min="10241" max="10241" width="12.7109375" style="603" customWidth="1"/>
    <col min="10242" max="10242" width="12.42578125" style="603" customWidth="1"/>
    <col min="10243" max="10243" width="10.85546875" style="603" customWidth="1"/>
    <col min="10244" max="10244" width="10" style="603" customWidth="1"/>
    <col min="10245" max="10245" width="15.42578125" style="603" customWidth="1"/>
    <col min="10246" max="10246" width="14.5703125" style="603" customWidth="1"/>
    <col min="10247" max="10247" width="4.7109375" style="603" customWidth="1"/>
    <col min="10248" max="10251" width="9.140625" style="603"/>
    <col min="10252" max="10252" width="53.42578125" style="603" customWidth="1"/>
    <col min="10253" max="10492" width="9.140625" style="603"/>
    <col min="10493" max="10493" width="2.85546875" style="603" customWidth="1"/>
    <col min="10494" max="10494" width="9.140625" style="603"/>
    <col min="10495" max="10495" width="11.28515625" style="603" customWidth="1"/>
    <col min="10496" max="10496" width="14.7109375" style="603" customWidth="1"/>
    <col min="10497" max="10497" width="12.7109375" style="603" customWidth="1"/>
    <col min="10498" max="10498" width="12.42578125" style="603" customWidth="1"/>
    <col min="10499" max="10499" width="10.85546875" style="603" customWidth="1"/>
    <col min="10500" max="10500" width="10" style="603" customWidth="1"/>
    <col min="10501" max="10501" width="15.42578125" style="603" customWidth="1"/>
    <col min="10502" max="10502" width="14.5703125" style="603" customWidth="1"/>
    <col min="10503" max="10503" width="4.7109375" style="603" customWidth="1"/>
    <col min="10504" max="10507" width="9.140625" style="603"/>
    <col min="10508" max="10508" width="53.42578125" style="603" customWidth="1"/>
    <col min="10509" max="10748" width="9.140625" style="603"/>
    <col min="10749" max="10749" width="2.85546875" style="603" customWidth="1"/>
    <col min="10750" max="10750" width="9.140625" style="603"/>
    <col min="10751" max="10751" width="11.28515625" style="603" customWidth="1"/>
    <col min="10752" max="10752" width="14.7109375" style="603" customWidth="1"/>
    <col min="10753" max="10753" width="12.7109375" style="603" customWidth="1"/>
    <col min="10754" max="10754" width="12.42578125" style="603" customWidth="1"/>
    <col min="10755" max="10755" width="10.85546875" style="603" customWidth="1"/>
    <col min="10756" max="10756" width="10" style="603" customWidth="1"/>
    <col min="10757" max="10757" width="15.42578125" style="603" customWidth="1"/>
    <col min="10758" max="10758" width="14.5703125" style="603" customWidth="1"/>
    <col min="10759" max="10759" width="4.7109375" style="603" customWidth="1"/>
    <col min="10760" max="10763" width="9.140625" style="603"/>
    <col min="10764" max="10764" width="53.42578125" style="603" customWidth="1"/>
    <col min="10765" max="11004" width="9.140625" style="603"/>
    <col min="11005" max="11005" width="2.85546875" style="603" customWidth="1"/>
    <col min="11006" max="11006" width="9.140625" style="603"/>
    <col min="11007" max="11007" width="11.28515625" style="603" customWidth="1"/>
    <col min="11008" max="11008" width="14.7109375" style="603" customWidth="1"/>
    <col min="11009" max="11009" width="12.7109375" style="603" customWidth="1"/>
    <col min="11010" max="11010" width="12.42578125" style="603" customWidth="1"/>
    <col min="11011" max="11011" width="10.85546875" style="603" customWidth="1"/>
    <col min="11012" max="11012" width="10" style="603" customWidth="1"/>
    <col min="11013" max="11013" width="15.42578125" style="603" customWidth="1"/>
    <col min="11014" max="11014" width="14.5703125" style="603" customWidth="1"/>
    <col min="11015" max="11015" width="4.7109375" style="603" customWidth="1"/>
    <col min="11016" max="11019" width="9.140625" style="603"/>
    <col min="11020" max="11020" width="53.42578125" style="603" customWidth="1"/>
    <col min="11021" max="11260" width="9.140625" style="603"/>
    <col min="11261" max="11261" width="2.85546875" style="603" customWidth="1"/>
    <col min="11262" max="11262" width="9.140625" style="603"/>
    <col min="11263" max="11263" width="11.28515625" style="603" customWidth="1"/>
    <col min="11264" max="11264" width="14.7109375" style="603" customWidth="1"/>
    <col min="11265" max="11265" width="12.7109375" style="603" customWidth="1"/>
    <col min="11266" max="11266" width="12.42578125" style="603" customWidth="1"/>
    <col min="11267" max="11267" width="10.85546875" style="603" customWidth="1"/>
    <col min="11268" max="11268" width="10" style="603" customWidth="1"/>
    <col min="11269" max="11269" width="15.42578125" style="603" customWidth="1"/>
    <col min="11270" max="11270" width="14.5703125" style="603" customWidth="1"/>
    <col min="11271" max="11271" width="4.7109375" style="603" customWidth="1"/>
    <col min="11272" max="11275" width="9.140625" style="603"/>
    <col min="11276" max="11276" width="53.42578125" style="603" customWidth="1"/>
    <col min="11277" max="11516" width="9.140625" style="603"/>
    <col min="11517" max="11517" width="2.85546875" style="603" customWidth="1"/>
    <col min="11518" max="11518" width="9.140625" style="603"/>
    <col min="11519" max="11519" width="11.28515625" style="603" customWidth="1"/>
    <col min="11520" max="11520" width="14.7109375" style="603" customWidth="1"/>
    <col min="11521" max="11521" width="12.7109375" style="603" customWidth="1"/>
    <col min="11522" max="11522" width="12.42578125" style="603" customWidth="1"/>
    <col min="11523" max="11523" width="10.85546875" style="603" customWidth="1"/>
    <col min="11524" max="11524" width="10" style="603" customWidth="1"/>
    <col min="11525" max="11525" width="15.42578125" style="603" customWidth="1"/>
    <col min="11526" max="11526" width="14.5703125" style="603" customWidth="1"/>
    <col min="11527" max="11527" width="4.7109375" style="603" customWidth="1"/>
    <col min="11528" max="11531" width="9.140625" style="603"/>
    <col min="11532" max="11532" width="53.42578125" style="603" customWidth="1"/>
    <col min="11533" max="11772" width="9.140625" style="603"/>
    <col min="11773" max="11773" width="2.85546875" style="603" customWidth="1"/>
    <col min="11774" max="11774" width="9.140625" style="603"/>
    <col min="11775" max="11775" width="11.28515625" style="603" customWidth="1"/>
    <col min="11776" max="11776" width="14.7109375" style="603" customWidth="1"/>
    <col min="11777" max="11777" width="12.7109375" style="603" customWidth="1"/>
    <col min="11778" max="11778" width="12.42578125" style="603" customWidth="1"/>
    <col min="11779" max="11779" width="10.85546875" style="603" customWidth="1"/>
    <col min="11780" max="11780" width="10" style="603" customWidth="1"/>
    <col min="11781" max="11781" width="15.42578125" style="603" customWidth="1"/>
    <col min="11782" max="11782" width="14.5703125" style="603" customWidth="1"/>
    <col min="11783" max="11783" width="4.7109375" style="603" customWidth="1"/>
    <col min="11784" max="11787" width="9.140625" style="603"/>
    <col min="11788" max="11788" width="53.42578125" style="603" customWidth="1"/>
    <col min="11789" max="12028" width="9.140625" style="603"/>
    <col min="12029" max="12029" width="2.85546875" style="603" customWidth="1"/>
    <col min="12030" max="12030" width="9.140625" style="603"/>
    <col min="12031" max="12031" width="11.28515625" style="603" customWidth="1"/>
    <col min="12032" max="12032" width="14.7109375" style="603" customWidth="1"/>
    <col min="12033" max="12033" width="12.7109375" style="603" customWidth="1"/>
    <col min="12034" max="12034" width="12.42578125" style="603" customWidth="1"/>
    <col min="12035" max="12035" width="10.85546875" style="603" customWidth="1"/>
    <col min="12036" max="12036" width="10" style="603" customWidth="1"/>
    <col min="12037" max="12037" width="15.42578125" style="603" customWidth="1"/>
    <col min="12038" max="12038" width="14.5703125" style="603" customWidth="1"/>
    <col min="12039" max="12039" width="4.7109375" style="603" customWidth="1"/>
    <col min="12040" max="12043" width="9.140625" style="603"/>
    <col min="12044" max="12044" width="53.42578125" style="603" customWidth="1"/>
    <col min="12045" max="12284" width="9.140625" style="603"/>
    <col min="12285" max="12285" width="2.85546875" style="603" customWidth="1"/>
    <col min="12286" max="12286" width="9.140625" style="603"/>
    <col min="12287" max="12287" width="11.28515625" style="603" customWidth="1"/>
    <col min="12288" max="12288" width="14.7109375" style="603" customWidth="1"/>
    <col min="12289" max="12289" width="12.7109375" style="603" customWidth="1"/>
    <col min="12290" max="12290" width="12.42578125" style="603" customWidth="1"/>
    <col min="12291" max="12291" width="10.85546875" style="603" customWidth="1"/>
    <col min="12292" max="12292" width="10" style="603" customWidth="1"/>
    <col min="12293" max="12293" width="15.42578125" style="603" customWidth="1"/>
    <col min="12294" max="12294" width="14.5703125" style="603" customWidth="1"/>
    <col min="12295" max="12295" width="4.7109375" style="603" customWidth="1"/>
    <col min="12296" max="12299" width="9.140625" style="603"/>
    <col min="12300" max="12300" width="53.42578125" style="603" customWidth="1"/>
    <col min="12301" max="12540" width="9.140625" style="603"/>
    <col min="12541" max="12541" width="2.85546875" style="603" customWidth="1"/>
    <col min="12542" max="12542" width="9.140625" style="603"/>
    <col min="12543" max="12543" width="11.28515625" style="603" customWidth="1"/>
    <col min="12544" max="12544" width="14.7109375" style="603" customWidth="1"/>
    <col min="12545" max="12545" width="12.7109375" style="603" customWidth="1"/>
    <col min="12546" max="12546" width="12.42578125" style="603" customWidth="1"/>
    <col min="12547" max="12547" width="10.85546875" style="603" customWidth="1"/>
    <col min="12548" max="12548" width="10" style="603" customWidth="1"/>
    <col min="12549" max="12549" width="15.42578125" style="603" customWidth="1"/>
    <col min="12550" max="12550" width="14.5703125" style="603" customWidth="1"/>
    <col min="12551" max="12551" width="4.7109375" style="603" customWidth="1"/>
    <col min="12552" max="12555" width="9.140625" style="603"/>
    <col min="12556" max="12556" width="53.42578125" style="603" customWidth="1"/>
    <col min="12557" max="12796" width="9.140625" style="603"/>
    <col min="12797" max="12797" width="2.85546875" style="603" customWidth="1"/>
    <col min="12798" max="12798" width="9.140625" style="603"/>
    <col min="12799" max="12799" width="11.28515625" style="603" customWidth="1"/>
    <col min="12800" max="12800" width="14.7109375" style="603" customWidth="1"/>
    <col min="12801" max="12801" width="12.7109375" style="603" customWidth="1"/>
    <col min="12802" max="12802" width="12.42578125" style="603" customWidth="1"/>
    <col min="12803" max="12803" width="10.85546875" style="603" customWidth="1"/>
    <col min="12804" max="12804" width="10" style="603" customWidth="1"/>
    <col min="12805" max="12805" width="15.42578125" style="603" customWidth="1"/>
    <col min="12806" max="12806" width="14.5703125" style="603" customWidth="1"/>
    <col min="12807" max="12807" width="4.7109375" style="603" customWidth="1"/>
    <col min="12808" max="12811" width="9.140625" style="603"/>
    <col min="12812" max="12812" width="53.42578125" style="603" customWidth="1"/>
    <col min="12813" max="13052" width="9.140625" style="603"/>
    <col min="13053" max="13053" width="2.85546875" style="603" customWidth="1"/>
    <col min="13054" max="13054" width="9.140625" style="603"/>
    <col min="13055" max="13055" width="11.28515625" style="603" customWidth="1"/>
    <col min="13056" max="13056" width="14.7109375" style="603" customWidth="1"/>
    <col min="13057" max="13057" width="12.7109375" style="603" customWidth="1"/>
    <col min="13058" max="13058" width="12.42578125" style="603" customWidth="1"/>
    <col min="13059" max="13059" width="10.85546875" style="603" customWidth="1"/>
    <col min="13060" max="13060" width="10" style="603" customWidth="1"/>
    <col min="13061" max="13061" width="15.42578125" style="603" customWidth="1"/>
    <col min="13062" max="13062" width="14.5703125" style="603" customWidth="1"/>
    <col min="13063" max="13063" width="4.7109375" style="603" customWidth="1"/>
    <col min="13064" max="13067" width="9.140625" style="603"/>
    <col min="13068" max="13068" width="53.42578125" style="603" customWidth="1"/>
    <col min="13069" max="13308" width="9.140625" style="603"/>
    <col min="13309" max="13309" width="2.85546875" style="603" customWidth="1"/>
    <col min="13310" max="13310" width="9.140625" style="603"/>
    <col min="13311" max="13311" width="11.28515625" style="603" customWidth="1"/>
    <col min="13312" max="13312" width="14.7109375" style="603" customWidth="1"/>
    <col min="13313" max="13313" width="12.7109375" style="603" customWidth="1"/>
    <col min="13314" max="13314" width="12.42578125" style="603" customWidth="1"/>
    <col min="13315" max="13315" width="10.85546875" style="603" customWidth="1"/>
    <col min="13316" max="13316" width="10" style="603" customWidth="1"/>
    <col min="13317" max="13317" width="15.42578125" style="603" customWidth="1"/>
    <col min="13318" max="13318" width="14.5703125" style="603" customWidth="1"/>
    <col min="13319" max="13319" width="4.7109375" style="603" customWidth="1"/>
    <col min="13320" max="13323" width="9.140625" style="603"/>
    <col min="13324" max="13324" width="53.42578125" style="603" customWidth="1"/>
    <col min="13325" max="13564" width="9.140625" style="603"/>
    <col min="13565" max="13565" width="2.85546875" style="603" customWidth="1"/>
    <col min="13566" max="13566" width="9.140625" style="603"/>
    <col min="13567" max="13567" width="11.28515625" style="603" customWidth="1"/>
    <col min="13568" max="13568" width="14.7109375" style="603" customWidth="1"/>
    <col min="13569" max="13569" width="12.7109375" style="603" customWidth="1"/>
    <col min="13570" max="13570" width="12.42578125" style="603" customWidth="1"/>
    <col min="13571" max="13571" width="10.85546875" style="603" customWidth="1"/>
    <col min="13572" max="13572" width="10" style="603" customWidth="1"/>
    <col min="13573" max="13573" width="15.42578125" style="603" customWidth="1"/>
    <col min="13574" max="13574" width="14.5703125" style="603" customWidth="1"/>
    <col min="13575" max="13575" width="4.7109375" style="603" customWidth="1"/>
    <col min="13576" max="13579" width="9.140625" style="603"/>
    <col min="13580" max="13580" width="53.42578125" style="603" customWidth="1"/>
    <col min="13581" max="13820" width="9.140625" style="603"/>
    <col min="13821" max="13821" width="2.85546875" style="603" customWidth="1"/>
    <col min="13822" max="13822" width="9.140625" style="603"/>
    <col min="13823" max="13823" width="11.28515625" style="603" customWidth="1"/>
    <col min="13824" max="13824" width="14.7109375" style="603" customWidth="1"/>
    <col min="13825" max="13825" width="12.7109375" style="603" customWidth="1"/>
    <col min="13826" max="13826" width="12.42578125" style="603" customWidth="1"/>
    <col min="13827" max="13827" width="10.85546875" style="603" customWidth="1"/>
    <col min="13828" max="13828" width="10" style="603" customWidth="1"/>
    <col min="13829" max="13829" width="15.42578125" style="603" customWidth="1"/>
    <col min="13830" max="13830" width="14.5703125" style="603" customWidth="1"/>
    <col min="13831" max="13831" width="4.7109375" style="603" customWidth="1"/>
    <col min="13832" max="13835" width="9.140625" style="603"/>
    <col min="13836" max="13836" width="53.42578125" style="603" customWidth="1"/>
    <col min="13837" max="14076" width="9.140625" style="603"/>
    <col min="14077" max="14077" width="2.85546875" style="603" customWidth="1"/>
    <col min="14078" max="14078" width="9.140625" style="603"/>
    <col min="14079" max="14079" width="11.28515625" style="603" customWidth="1"/>
    <col min="14080" max="14080" width="14.7109375" style="603" customWidth="1"/>
    <col min="14081" max="14081" width="12.7109375" style="603" customWidth="1"/>
    <col min="14082" max="14082" width="12.42578125" style="603" customWidth="1"/>
    <col min="14083" max="14083" width="10.85546875" style="603" customWidth="1"/>
    <col min="14084" max="14084" width="10" style="603" customWidth="1"/>
    <col min="14085" max="14085" width="15.42578125" style="603" customWidth="1"/>
    <col min="14086" max="14086" width="14.5703125" style="603" customWidth="1"/>
    <col min="14087" max="14087" width="4.7109375" style="603" customWidth="1"/>
    <col min="14088" max="14091" width="9.140625" style="603"/>
    <col min="14092" max="14092" width="53.42578125" style="603" customWidth="1"/>
    <col min="14093" max="14332" width="9.140625" style="603"/>
    <col min="14333" max="14333" width="2.85546875" style="603" customWidth="1"/>
    <col min="14334" max="14334" width="9.140625" style="603"/>
    <col min="14335" max="14335" width="11.28515625" style="603" customWidth="1"/>
    <col min="14336" max="14336" width="14.7109375" style="603" customWidth="1"/>
    <col min="14337" max="14337" width="12.7109375" style="603" customWidth="1"/>
    <col min="14338" max="14338" width="12.42578125" style="603" customWidth="1"/>
    <col min="14339" max="14339" width="10.85546875" style="603" customWidth="1"/>
    <col min="14340" max="14340" width="10" style="603" customWidth="1"/>
    <col min="14341" max="14341" width="15.42578125" style="603" customWidth="1"/>
    <col min="14342" max="14342" width="14.5703125" style="603" customWidth="1"/>
    <col min="14343" max="14343" width="4.7109375" style="603" customWidth="1"/>
    <col min="14344" max="14347" width="9.140625" style="603"/>
    <col min="14348" max="14348" width="53.42578125" style="603" customWidth="1"/>
    <col min="14349" max="14588" width="9.140625" style="603"/>
    <col min="14589" max="14589" width="2.85546875" style="603" customWidth="1"/>
    <col min="14590" max="14590" width="9.140625" style="603"/>
    <col min="14591" max="14591" width="11.28515625" style="603" customWidth="1"/>
    <col min="14592" max="14592" width="14.7109375" style="603" customWidth="1"/>
    <col min="14593" max="14593" width="12.7109375" style="603" customWidth="1"/>
    <col min="14594" max="14594" width="12.42578125" style="603" customWidth="1"/>
    <col min="14595" max="14595" width="10.85546875" style="603" customWidth="1"/>
    <col min="14596" max="14596" width="10" style="603" customWidth="1"/>
    <col min="14597" max="14597" width="15.42578125" style="603" customWidth="1"/>
    <col min="14598" max="14598" width="14.5703125" style="603" customWidth="1"/>
    <col min="14599" max="14599" width="4.7109375" style="603" customWidth="1"/>
    <col min="14600" max="14603" width="9.140625" style="603"/>
    <col min="14604" max="14604" width="53.42578125" style="603" customWidth="1"/>
    <col min="14605" max="14844" width="9.140625" style="603"/>
    <col min="14845" max="14845" width="2.85546875" style="603" customWidth="1"/>
    <col min="14846" max="14846" width="9.140625" style="603"/>
    <col min="14847" max="14847" width="11.28515625" style="603" customWidth="1"/>
    <col min="14848" max="14848" width="14.7109375" style="603" customWidth="1"/>
    <col min="14849" max="14849" width="12.7109375" style="603" customWidth="1"/>
    <col min="14850" max="14850" width="12.42578125" style="603" customWidth="1"/>
    <col min="14851" max="14851" width="10.85546875" style="603" customWidth="1"/>
    <col min="14852" max="14852" width="10" style="603" customWidth="1"/>
    <col min="14853" max="14853" width="15.42578125" style="603" customWidth="1"/>
    <col min="14854" max="14854" width="14.5703125" style="603" customWidth="1"/>
    <col min="14855" max="14855" width="4.7109375" style="603" customWidth="1"/>
    <col min="14856" max="14859" width="9.140625" style="603"/>
    <col min="14860" max="14860" width="53.42578125" style="603" customWidth="1"/>
    <col min="14861" max="15100" width="9.140625" style="603"/>
    <col min="15101" max="15101" width="2.85546875" style="603" customWidth="1"/>
    <col min="15102" max="15102" width="9.140625" style="603"/>
    <col min="15103" max="15103" width="11.28515625" style="603" customWidth="1"/>
    <col min="15104" max="15104" width="14.7109375" style="603" customWidth="1"/>
    <col min="15105" max="15105" width="12.7109375" style="603" customWidth="1"/>
    <col min="15106" max="15106" width="12.42578125" style="603" customWidth="1"/>
    <col min="15107" max="15107" width="10.85546875" style="603" customWidth="1"/>
    <col min="15108" max="15108" width="10" style="603" customWidth="1"/>
    <col min="15109" max="15109" width="15.42578125" style="603" customWidth="1"/>
    <col min="15110" max="15110" width="14.5703125" style="603" customWidth="1"/>
    <col min="15111" max="15111" width="4.7109375" style="603" customWidth="1"/>
    <col min="15112" max="15115" width="9.140625" style="603"/>
    <col min="15116" max="15116" width="53.42578125" style="603" customWidth="1"/>
    <col min="15117" max="15356" width="9.140625" style="603"/>
    <col min="15357" max="15357" width="2.85546875" style="603" customWidth="1"/>
    <col min="15358" max="15358" width="9.140625" style="603"/>
    <col min="15359" max="15359" width="11.28515625" style="603" customWidth="1"/>
    <col min="15360" max="15360" width="14.7109375" style="603" customWidth="1"/>
    <col min="15361" max="15361" width="12.7109375" style="603" customWidth="1"/>
    <col min="15362" max="15362" width="12.42578125" style="603" customWidth="1"/>
    <col min="15363" max="15363" width="10.85546875" style="603" customWidth="1"/>
    <col min="15364" max="15364" width="10" style="603" customWidth="1"/>
    <col min="15365" max="15365" width="15.42578125" style="603" customWidth="1"/>
    <col min="15366" max="15366" width="14.5703125" style="603" customWidth="1"/>
    <col min="15367" max="15367" width="4.7109375" style="603" customWidth="1"/>
    <col min="15368" max="15371" width="9.140625" style="603"/>
    <col min="15372" max="15372" width="53.42578125" style="603" customWidth="1"/>
    <col min="15373" max="15612" width="9.140625" style="603"/>
    <col min="15613" max="15613" width="2.85546875" style="603" customWidth="1"/>
    <col min="15614" max="15614" width="9.140625" style="603"/>
    <col min="15615" max="15615" width="11.28515625" style="603" customWidth="1"/>
    <col min="15616" max="15616" width="14.7109375" style="603" customWidth="1"/>
    <col min="15617" max="15617" width="12.7109375" style="603" customWidth="1"/>
    <col min="15618" max="15618" width="12.42578125" style="603" customWidth="1"/>
    <col min="15619" max="15619" width="10.85546875" style="603" customWidth="1"/>
    <col min="15620" max="15620" width="10" style="603" customWidth="1"/>
    <col min="15621" max="15621" width="15.42578125" style="603" customWidth="1"/>
    <col min="15622" max="15622" width="14.5703125" style="603" customWidth="1"/>
    <col min="15623" max="15623" width="4.7109375" style="603" customWidth="1"/>
    <col min="15624" max="15627" width="9.140625" style="603"/>
    <col min="15628" max="15628" width="53.42578125" style="603" customWidth="1"/>
    <col min="15629" max="15868" width="9.140625" style="603"/>
    <col min="15869" max="15869" width="2.85546875" style="603" customWidth="1"/>
    <col min="15870" max="15870" width="9.140625" style="603"/>
    <col min="15871" max="15871" width="11.28515625" style="603" customWidth="1"/>
    <col min="15872" max="15872" width="14.7109375" style="603" customWidth="1"/>
    <col min="15873" max="15873" width="12.7109375" style="603" customWidth="1"/>
    <col min="15874" max="15874" width="12.42578125" style="603" customWidth="1"/>
    <col min="15875" max="15875" width="10.85546875" style="603" customWidth="1"/>
    <col min="15876" max="15876" width="10" style="603" customWidth="1"/>
    <col min="15877" max="15877" width="15.42578125" style="603" customWidth="1"/>
    <col min="15878" max="15878" width="14.5703125" style="603" customWidth="1"/>
    <col min="15879" max="15879" width="4.7109375" style="603" customWidth="1"/>
    <col min="15880" max="15883" width="9.140625" style="603"/>
    <col min="15884" max="15884" width="53.42578125" style="603" customWidth="1"/>
    <col min="15885" max="16124" width="9.140625" style="603"/>
    <col min="16125" max="16125" width="2.85546875" style="603" customWidth="1"/>
    <col min="16126" max="16126" width="9.140625" style="603"/>
    <col min="16127" max="16127" width="11.28515625" style="603" customWidth="1"/>
    <col min="16128" max="16128" width="14.7109375" style="603" customWidth="1"/>
    <col min="16129" max="16129" width="12.7109375" style="603" customWidth="1"/>
    <col min="16130" max="16130" width="12.42578125" style="603" customWidth="1"/>
    <col min="16131" max="16131" width="10.85546875" style="603" customWidth="1"/>
    <col min="16132" max="16132" width="10" style="603" customWidth="1"/>
    <col min="16133" max="16133" width="15.42578125" style="603" customWidth="1"/>
    <col min="16134" max="16134" width="14.5703125" style="603" customWidth="1"/>
    <col min="16135" max="16135" width="4.7109375" style="603" customWidth="1"/>
    <col min="16136" max="16139" width="9.140625" style="603"/>
    <col min="16140" max="16140" width="53.42578125" style="603" customWidth="1"/>
    <col min="16141" max="16384" width="9.140625" style="603"/>
  </cols>
  <sheetData>
    <row r="1" spans="1:12">
      <c r="A1" s="600"/>
      <c r="B1" s="601" t="s">
        <v>500</v>
      </c>
      <c r="C1" s="602"/>
      <c r="D1" s="602"/>
      <c r="E1" s="600"/>
      <c r="F1" s="600"/>
      <c r="G1" s="600"/>
      <c r="H1" s="600"/>
      <c r="I1" s="600"/>
    </row>
    <row r="2" spans="1:12">
      <c r="A2" s="600"/>
      <c r="B2" s="601" t="s">
        <v>505</v>
      </c>
      <c r="C2" s="602"/>
      <c r="D2" s="602"/>
      <c r="E2" s="600"/>
      <c r="F2" s="600"/>
      <c r="G2" s="600"/>
      <c r="H2" s="600"/>
      <c r="I2" s="600"/>
    </row>
    <row r="3" spans="1:12">
      <c r="A3" s="600"/>
      <c r="B3" s="604"/>
      <c r="C3" s="600"/>
      <c r="D3" s="600"/>
      <c r="E3" s="600"/>
      <c r="F3" s="600"/>
      <c r="G3" s="600"/>
      <c r="H3" s="600"/>
      <c r="I3" s="604" t="s">
        <v>875</v>
      </c>
    </row>
    <row r="4" spans="1:12">
      <c r="A4" s="600"/>
      <c r="B4" s="604"/>
      <c r="C4" s="600"/>
      <c r="D4" s="600"/>
      <c r="E4" s="600"/>
      <c r="F4" s="600"/>
      <c r="G4" s="600"/>
      <c r="H4" s="600"/>
      <c r="I4" s="600"/>
    </row>
    <row r="5" spans="1:12">
      <c r="A5" s="605"/>
      <c r="B5" s="605"/>
      <c r="C5" s="605"/>
      <c r="D5" s="605"/>
      <c r="E5" s="605"/>
      <c r="F5" s="605"/>
      <c r="G5" s="605"/>
      <c r="H5" s="605"/>
      <c r="I5" s="606"/>
      <c r="J5" s="607"/>
      <c r="K5" s="607"/>
      <c r="L5" s="607"/>
    </row>
    <row r="6" spans="1:12" ht="15.75" customHeight="1">
      <c r="A6" s="777" t="s">
        <v>876</v>
      </c>
      <c r="B6" s="778"/>
      <c r="C6" s="778"/>
      <c r="D6" s="778"/>
      <c r="E6" s="778"/>
      <c r="F6" s="778"/>
      <c r="G6" s="778"/>
      <c r="H6" s="778"/>
      <c r="I6" s="778"/>
      <c r="J6" s="608"/>
      <c r="K6" s="608"/>
      <c r="L6" s="608"/>
    </row>
    <row r="7" spans="1:12" ht="26.25" customHeight="1" thickBot="1">
      <c r="A7" s="609"/>
      <c r="B7" s="793" t="s">
        <v>600</v>
      </c>
      <c r="C7" s="793"/>
      <c r="D7" s="793"/>
      <c r="E7" s="793"/>
      <c r="F7" s="794"/>
      <c r="G7" s="610" t="s">
        <v>877</v>
      </c>
      <c r="H7" s="610" t="s">
        <v>878</v>
      </c>
      <c r="I7" s="611" t="s">
        <v>879</v>
      </c>
    </row>
    <row r="8" spans="1:12" ht="16.5" customHeight="1">
      <c r="A8" s="612">
        <v>1</v>
      </c>
      <c r="B8" s="795" t="s">
        <v>880</v>
      </c>
      <c r="C8" s="796"/>
      <c r="D8" s="796"/>
      <c r="E8" s="796"/>
      <c r="F8" s="796"/>
      <c r="G8" s="613">
        <v>70</v>
      </c>
      <c r="H8" s="613">
        <v>11100</v>
      </c>
      <c r="I8" s="614"/>
    </row>
    <row r="9" spans="1:12" ht="16.5" customHeight="1">
      <c r="A9" s="615" t="s">
        <v>281</v>
      </c>
      <c r="B9" s="786" t="s">
        <v>881</v>
      </c>
      <c r="C9" s="786"/>
      <c r="D9" s="786"/>
      <c r="E9" s="786"/>
      <c r="F9" s="787"/>
      <c r="G9" s="616" t="s">
        <v>882</v>
      </c>
      <c r="H9" s="616">
        <v>11101</v>
      </c>
    </row>
    <row r="10" spans="1:12" ht="16.5" customHeight="1">
      <c r="A10" s="618" t="s">
        <v>883</v>
      </c>
      <c r="B10" s="786" t="s">
        <v>884</v>
      </c>
      <c r="C10" s="786"/>
      <c r="D10" s="786"/>
      <c r="E10" s="786"/>
      <c r="F10" s="787"/>
      <c r="G10" s="616">
        <v>704</v>
      </c>
      <c r="H10" s="616">
        <v>11102</v>
      </c>
      <c r="I10" s="617">
        <v>17780</v>
      </c>
    </row>
    <row r="11" spans="1:12" ht="16.5" customHeight="1">
      <c r="A11" s="618" t="s">
        <v>885</v>
      </c>
      <c r="B11" s="786" t="s">
        <v>886</v>
      </c>
      <c r="C11" s="786"/>
      <c r="D11" s="786"/>
      <c r="E11" s="786"/>
      <c r="F11" s="787"/>
      <c r="G11" s="619">
        <v>705</v>
      </c>
      <c r="H11" s="616">
        <v>11103</v>
      </c>
      <c r="I11" s="617"/>
    </row>
    <row r="12" spans="1:12" ht="16.5" customHeight="1">
      <c r="A12" s="620">
        <v>2</v>
      </c>
      <c r="B12" s="784" t="s">
        <v>887</v>
      </c>
      <c r="C12" s="784"/>
      <c r="D12" s="784"/>
      <c r="E12" s="784"/>
      <c r="F12" s="785"/>
      <c r="G12" s="621">
        <v>708</v>
      </c>
      <c r="H12" s="622">
        <v>11104</v>
      </c>
      <c r="I12" s="617"/>
    </row>
    <row r="13" spans="1:12" ht="16.5" customHeight="1">
      <c r="A13" s="623" t="s">
        <v>281</v>
      </c>
      <c r="B13" s="786" t="s">
        <v>888</v>
      </c>
      <c r="C13" s="786"/>
      <c r="D13" s="786"/>
      <c r="E13" s="786"/>
      <c r="F13" s="787"/>
      <c r="G13" s="616">
        <v>7081</v>
      </c>
      <c r="H13" s="624">
        <v>111041</v>
      </c>
      <c r="I13" s="617"/>
    </row>
    <row r="14" spans="1:12" ht="16.5" customHeight="1">
      <c r="A14" s="623" t="s">
        <v>288</v>
      </c>
      <c r="B14" s="786" t="s">
        <v>889</v>
      </c>
      <c r="C14" s="786"/>
      <c r="D14" s="786"/>
      <c r="E14" s="786"/>
      <c r="F14" s="787"/>
      <c r="G14" s="616">
        <v>7082</v>
      </c>
      <c r="H14" s="624">
        <v>111042</v>
      </c>
      <c r="I14" s="617"/>
    </row>
    <row r="15" spans="1:12" ht="16.5" customHeight="1">
      <c r="A15" s="623" t="s">
        <v>296</v>
      </c>
      <c r="B15" s="786" t="s">
        <v>890</v>
      </c>
      <c r="C15" s="786"/>
      <c r="D15" s="786"/>
      <c r="E15" s="786"/>
      <c r="F15" s="787"/>
      <c r="G15" s="616">
        <v>7083</v>
      </c>
      <c r="H15" s="624">
        <v>111043</v>
      </c>
      <c r="I15" s="617"/>
    </row>
    <row r="16" spans="1:12" ht="29.25" customHeight="1">
      <c r="A16" s="625">
        <v>3</v>
      </c>
      <c r="B16" s="784" t="s">
        <v>891</v>
      </c>
      <c r="C16" s="784"/>
      <c r="D16" s="784"/>
      <c r="E16" s="784"/>
      <c r="F16" s="785"/>
      <c r="G16" s="621">
        <v>71</v>
      </c>
      <c r="H16" s="622">
        <v>11201</v>
      </c>
      <c r="I16" s="617"/>
    </row>
    <row r="17" spans="1:9" ht="16.5" customHeight="1">
      <c r="A17" s="626"/>
      <c r="B17" s="788" t="s">
        <v>892</v>
      </c>
      <c r="C17" s="788"/>
      <c r="D17" s="788"/>
      <c r="E17" s="788"/>
      <c r="F17" s="789"/>
      <c r="G17" s="627"/>
      <c r="H17" s="616">
        <v>112011</v>
      </c>
      <c r="I17" s="617"/>
    </row>
    <row r="18" spans="1:9" ht="16.5" customHeight="1">
      <c r="A18" s="626"/>
      <c r="B18" s="788" t="s">
        <v>893</v>
      </c>
      <c r="C18" s="788"/>
      <c r="D18" s="788"/>
      <c r="E18" s="788"/>
      <c r="F18" s="789"/>
      <c r="G18" s="627"/>
      <c r="H18" s="616">
        <v>112012</v>
      </c>
      <c r="I18" s="617"/>
    </row>
    <row r="19" spans="1:9" ht="16.5" customHeight="1">
      <c r="A19" s="628">
        <v>4</v>
      </c>
      <c r="B19" s="784" t="s">
        <v>894</v>
      </c>
      <c r="C19" s="784"/>
      <c r="D19" s="784"/>
      <c r="E19" s="784"/>
      <c r="F19" s="785"/>
      <c r="G19" s="629">
        <v>72</v>
      </c>
      <c r="H19" s="630">
        <v>11300</v>
      </c>
      <c r="I19" s="617"/>
    </row>
    <row r="20" spans="1:9" ht="16.5" customHeight="1">
      <c r="A20" s="618"/>
      <c r="B20" s="790" t="s">
        <v>895</v>
      </c>
      <c r="C20" s="791"/>
      <c r="D20" s="791"/>
      <c r="E20" s="791"/>
      <c r="F20" s="791"/>
      <c r="G20" s="631"/>
      <c r="H20" s="632">
        <v>11301</v>
      </c>
      <c r="I20" s="617"/>
    </row>
    <row r="21" spans="1:9" ht="16.5" customHeight="1">
      <c r="A21" s="633">
        <v>5</v>
      </c>
      <c r="B21" s="785" t="s">
        <v>896</v>
      </c>
      <c r="C21" s="792"/>
      <c r="D21" s="792"/>
      <c r="E21" s="792"/>
      <c r="F21" s="792"/>
      <c r="G21" s="634">
        <v>73</v>
      </c>
      <c r="H21" s="634">
        <v>11400</v>
      </c>
      <c r="I21" s="617"/>
    </row>
    <row r="22" spans="1:9" ht="16.5" customHeight="1">
      <c r="A22" s="635">
        <v>6</v>
      </c>
      <c r="B22" s="785" t="s">
        <v>961</v>
      </c>
      <c r="C22" s="792"/>
      <c r="D22" s="792"/>
      <c r="E22" s="792"/>
      <c r="F22" s="792"/>
      <c r="G22" s="634">
        <v>75</v>
      </c>
      <c r="H22" s="636">
        <v>11500</v>
      </c>
      <c r="I22" s="617">
        <v>914.5</v>
      </c>
    </row>
    <row r="23" spans="1:9" ht="16.5" customHeight="1">
      <c r="A23" s="633">
        <v>7</v>
      </c>
      <c r="B23" s="784" t="s">
        <v>897</v>
      </c>
      <c r="C23" s="784"/>
      <c r="D23" s="784"/>
      <c r="E23" s="784"/>
      <c r="F23" s="785"/>
      <c r="G23" s="621">
        <v>77</v>
      </c>
      <c r="H23" s="621">
        <v>11600</v>
      </c>
      <c r="I23" s="617"/>
    </row>
    <row r="24" spans="1:9" ht="16.5" customHeight="1" thickBot="1">
      <c r="A24" s="637" t="s">
        <v>898</v>
      </c>
      <c r="B24" s="776" t="s">
        <v>899</v>
      </c>
      <c r="C24" s="776"/>
      <c r="D24" s="776"/>
      <c r="E24" s="776"/>
      <c r="F24" s="776"/>
      <c r="G24" s="638"/>
      <c r="H24" s="638">
        <v>11800</v>
      </c>
      <c r="I24" s="639">
        <f>I22+I10</f>
        <v>18694.5</v>
      </c>
    </row>
    <row r="25" spans="1:9" ht="16.5" customHeight="1">
      <c r="A25" s="640"/>
      <c r="B25" s="641"/>
      <c r="C25" s="641"/>
      <c r="D25" s="641"/>
      <c r="E25" s="641"/>
      <c r="F25" s="641"/>
      <c r="G25" s="641"/>
      <c r="H25" s="641"/>
      <c r="I25" s="642"/>
    </row>
    <row r="26" spans="1:9" ht="16.5" customHeight="1">
      <c r="A26" s="640"/>
      <c r="B26" s="641"/>
      <c r="C26" s="641"/>
      <c r="D26" s="641"/>
      <c r="E26" s="641"/>
      <c r="F26" s="641"/>
      <c r="G26" s="641"/>
      <c r="H26" s="641"/>
      <c r="I26" s="642"/>
    </row>
    <row r="27" spans="1:9" ht="16.5" customHeight="1">
      <c r="A27" s="640"/>
      <c r="B27" s="641"/>
      <c r="C27" s="641"/>
      <c r="D27" s="641"/>
      <c r="E27" s="641"/>
      <c r="F27" s="641"/>
      <c r="G27" s="641"/>
      <c r="H27" s="641"/>
      <c r="I27" s="642"/>
    </row>
    <row r="28" spans="1:9" ht="16.5" customHeight="1">
      <c r="A28" s="640"/>
      <c r="B28" s="641"/>
      <c r="C28" s="641"/>
      <c r="D28" s="641"/>
      <c r="E28" s="641"/>
      <c r="F28" s="641"/>
      <c r="G28" s="641"/>
      <c r="H28" s="641"/>
      <c r="I28" s="642" t="s">
        <v>900</v>
      </c>
    </row>
    <row r="29" spans="1:9" ht="16.5" customHeight="1">
      <c r="A29" s="640"/>
      <c r="B29" s="641"/>
      <c r="C29" s="641"/>
      <c r="D29" s="641"/>
      <c r="E29" s="641"/>
      <c r="F29" s="641"/>
      <c r="G29" s="641"/>
      <c r="H29" s="641"/>
      <c r="I29" s="642" t="s">
        <v>1057</v>
      </c>
    </row>
    <row r="30" spans="1:9" ht="16.5" customHeight="1">
      <c r="A30" s="640"/>
      <c r="B30" s="641"/>
      <c r="C30" s="641"/>
      <c r="D30" s="641"/>
      <c r="E30" s="641"/>
      <c r="F30" s="641"/>
      <c r="G30" s="641"/>
      <c r="H30" s="641"/>
      <c r="I30" s="642"/>
    </row>
    <row r="31" spans="1:9" ht="16.5" customHeight="1">
      <c r="A31" s="640"/>
      <c r="B31" s="641"/>
      <c r="C31" s="641"/>
      <c r="D31" s="641"/>
      <c r="E31" s="641"/>
      <c r="F31" s="641"/>
      <c r="G31" s="641"/>
      <c r="H31" s="641"/>
      <c r="I31" s="642"/>
    </row>
    <row r="32" spans="1:9" ht="16.5" customHeight="1">
      <c r="A32" s="640"/>
      <c r="B32" s="641"/>
      <c r="C32" s="641"/>
      <c r="D32" s="641"/>
      <c r="E32" s="641"/>
      <c r="F32" s="641"/>
      <c r="G32" s="641"/>
      <c r="H32" s="641"/>
      <c r="I32" s="642"/>
    </row>
    <row r="33" spans="1:9" ht="16.5" customHeight="1">
      <c r="A33" s="640"/>
      <c r="B33" s="641"/>
      <c r="C33" s="641"/>
      <c r="D33" s="641"/>
      <c r="E33" s="641"/>
      <c r="F33" s="641"/>
      <c r="G33" s="641"/>
      <c r="H33" s="641"/>
      <c r="I33" s="642"/>
    </row>
    <row r="34" spans="1:9" ht="16.5" customHeight="1">
      <c r="A34" s="640"/>
      <c r="B34" s="641"/>
      <c r="C34" s="641"/>
      <c r="D34" s="641"/>
      <c r="E34" s="641"/>
      <c r="F34" s="641"/>
      <c r="G34" s="641"/>
      <c r="H34" s="641"/>
      <c r="I34" s="642"/>
    </row>
    <row r="35" spans="1:9" ht="16.5" customHeight="1">
      <c r="A35" s="640"/>
      <c r="B35" s="641"/>
      <c r="C35" s="641"/>
      <c r="D35" s="641"/>
      <c r="E35" s="641"/>
      <c r="F35" s="641"/>
      <c r="G35" s="641"/>
      <c r="H35" s="641"/>
      <c r="I35" s="642"/>
    </row>
    <row r="36" spans="1:9" ht="16.5" customHeight="1">
      <c r="A36" s="640"/>
      <c r="B36" s="641"/>
      <c r="C36" s="641"/>
      <c r="D36" s="641"/>
      <c r="E36" s="641"/>
      <c r="F36" s="641"/>
      <c r="G36" s="641"/>
      <c r="H36" s="641"/>
      <c r="I36" s="642"/>
    </row>
    <row r="37" spans="1:9" ht="16.5" customHeight="1">
      <c r="A37" s="640"/>
      <c r="B37" s="641"/>
      <c r="C37" s="641"/>
      <c r="D37" s="641"/>
      <c r="E37" s="641"/>
      <c r="F37" s="641"/>
      <c r="G37" s="641"/>
      <c r="H37" s="641"/>
      <c r="I37" s="642"/>
    </row>
    <row r="38" spans="1:9" ht="16.5" customHeight="1">
      <c r="A38" s="640"/>
      <c r="B38" s="641"/>
      <c r="C38" s="641"/>
      <c r="D38" s="641"/>
      <c r="E38" s="641"/>
      <c r="F38" s="641"/>
      <c r="G38" s="641"/>
      <c r="H38" s="641"/>
      <c r="I38" s="642"/>
    </row>
    <row r="39" spans="1:9" ht="16.5" customHeight="1">
      <c r="A39" s="640"/>
      <c r="B39" s="641"/>
      <c r="C39" s="641"/>
      <c r="D39" s="641"/>
      <c r="E39" s="641"/>
      <c r="F39" s="641"/>
      <c r="G39" s="641"/>
      <c r="H39" s="641"/>
      <c r="I39" s="642"/>
    </row>
    <row r="40" spans="1:9" ht="16.5" customHeight="1">
      <c r="A40" s="640"/>
      <c r="B40" s="641"/>
      <c r="C40" s="641"/>
      <c r="D40" s="641"/>
      <c r="E40" s="641"/>
      <c r="F40" s="641"/>
      <c r="G40" s="641"/>
      <c r="H40" s="641"/>
      <c r="I40" s="642"/>
    </row>
    <row r="41" spans="1:9" ht="16.5" customHeight="1">
      <c r="A41" s="640"/>
      <c r="B41" s="641"/>
      <c r="C41" s="641"/>
      <c r="D41" s="641"/>
      <c r="E41" s="641"/>
      <c r="F41" s="641"/>
      <c r="G41" s="641"/>
      <c r="H41" s="641"/>
      <c r="I41" s="642"/>
    </row>
    <row r="42" spans="1:9" ht="16.5" customHeight="1">
      <c r="A42" s="640"/>
      <c r="B42" s="641"/>
      <c r="C42" s="641"/>
      <c r="D42" s="641"/>
      <c r="E42" s="641"/>
      <c r="F42" s="641"/>
      <c r="G42" s="641"/>
      <c r="H42" s="641"/>
      <c r="I42" s="642"/>
    </row>
    <row r="43" spans="1:9" ht="16.5" customHeight="1">
      <c r="A43" s="640"/>
      <c r="B43" s="641"/>
      <c r="C43" s="641"/>
      <c r="D43" s="641"/>
      <c r="E43" s="641"/>
      <c r="F43" s="641"/>
      <c r="G43" s="641"/>
      <c r="H43" s="641"/>
      <c r="I43" s="642"/>
    </row>
    <row r="44" spans="1:9" ht="16.5" customHeight="1">
      <c r="A44" s="640"/>
      <c r="B44" s="641"/>
      <c r="C44" s="641"/>
      <c r="D44" s="641"/>
      <c r="E44" s="641"/>
      <c r="F44" s="641"/>
      <c r="G44" s="641"/>
      <c r="H44" s="641"/>
      <c r="I44" s="642"/>
    </row>
    <row r="45" spans="1:9" ht="16.5" customHeight="1">
      <c r="A45" s="640"/>
      <c r="B45" s="641"/>
      <c r="C45" s="641"/>
      <c r="D45" s="641"/>
      <c r="E45" s="641"/>
      <c r="F45" s="641"/>
      <c r="G45" s="641"/>
      <c r="H45" s="641"/>
      <c r="I45" s="642"/>
    </row>
    <row r="46" spans="1:9" ht="16.5" customHeight="1">
      <c r="A46" s="640"/>
      <c r="B46" s="641"/>
      <c r="C46" s="641"/>
      <c r="D46" s="641"/>
      <c r="E46" s="641"/>
      <c r="F46" s="641"/>
      <c r="G46" s="641"/>
      <c r="H46" s="641"/>
      <c r="I46" s="642"/>
    </row>
    <row r="47" spans="1:9" ht="16.5" customHeight="1">
      <c r="A47" s="640"/>
      <c r="B47" s="641"/>
      <c r="C47" s="641"/>
      <c r="D47" s="641"/>
      <c r="E47" s="641"/>
      <c r="F47" s="641"/>
      <c r="G47" s="641"/>
      <c r="H47" s="641"/>
      <c r="I47" s="642"/>
    </row>
    <row r="48" spans="1:9" ht="16.5" customHeight="1">
      <c r="A48" s="640"/>
      <c r="B48" s="641"/>
      <c r="C48" s="641"/>
      <c r="D48" s="641"/>
      <c r="E48" s="641"/>
      <c r="F48" s="641"/>
      <c r="G48" s="641"/>
      <c r="H48" s="641"/>
      <c r="I48" s="642"/>
    </row>
    <row r="49" spans="1:12" ht="16.5" customHeight="1">
      <c r="A49" s="640"/>
      <c r="B49" s="641"/>
      <c r="C49" s="641"/>
      <c r="D49" s="641"/>
      <c r="E49" s="641"/>
      <c r="F49" s="641"/>
      <c r="G49" s="641"/>
      <c r="H49" s="641"/>
      <c r="I49" s="642"/>
    </row>
    <row r="50" spans="1:12" ht="16.5" customHeight="1">
      <c r="A50" s="640"/>
      <c r="B50" s="641"/>
      <c r="C50" s="641"/>
      <c r="D50" s="641"/>
      <c r="E50" s="641"/>
      <c r="F50" s="641"/>
      <c r="G50" s="641"/>
      <c r="H50" s="641"/>
      <c r="I50" s="642"/>
    </row>
    <row r="51" spans="1:12" ht="16.5" customHeight="1">
      <c r="A51" s="640"/>
      <c r="B51" s="641"/>
      <c r="C51" s="641"/>
      <c r="D51" s="641"/>
      <c r="E51" s="641"/>
      <c r="F51" s="641"/>
      <c r="G51" s="641"/>
      <c r="H51" s="641"/>
      <c r="I51" s="642"/>
    </row>
    <row r="52" spans="1:12">
      <c r="A52" s="600"/>
      <c r="B52" s="601" t="str">
        <f>B1</f>
        <v>ORANGE SHPK</v>
      </c>
      <c r="C52" s="602"/>
      <c r="D52" s="602"/>
      <c r="E52" s="600"/>
      <c r="F52" s="600"/>
      <c r="G52" s="600"/>
      <c r="H52" s="600"/>
      <c r="I52" s="600"/>
    </row>
    <row r="53" spans="1:12">
      <c r="A53" s="600"/>
      <c r="B53" s="601" t="str">
        <f>B2</f>
        <v>NIPT K71716006H</v>
      </c>
      <c r="C53" s="602"/>
      <c r="D53" s="602"/>
      <c r="E53" s="600"/>
      <c r="F53" s="600"/>
      <c r="G53" s="600"/>
      <c r="H53" s="600"/>
      <c r="I53" s="600"/>
    </row>
    <row r="54" spans="1:12">
      <c r="A54" s="600"/>
      <c r="B54" s="604"/>
      <c r="C54" s="600"/>
      <c r="D54" s="600"/>
      <c r="E54" s="600"/>
      <c r="F54" s="600"/>
      <c r="G54" s="600"/>
      <c r="H54" s="600"/>
      <c r="I54" s="604" t="s">
        <v>901</v>
      </c>
    </row>
    <row r="55" spans="1:12" ht="12.75" customHeight="1">
      <c r="A55" s="605"/>
      <c r="B55" s="605"/>
      <c r="C55" s="605"/>
      <c r="D55" s="605"/>
      <c r="E55" s="605"/>
      <c r="F55" s="605"/>
      <c r="G55" s="605"/>
      <c r="H55" s="605"/>
      <c r="I55" s="606"/>
      <c r="J55" s="607"/>
      <c r="K55" s="607"/>
      <c r="L55" s="607"/>
    </row>
    <row r="56" spans="1:12">
      <c r="A56" s="777" t="s">
        <v>876</v>
      </c>
      <c r="B56" s="778"/>
      <c r="C56" s="778"/>
      <c r="D56" s="778"/>
      <c r="E56" s="778"/>
      <c r="F56" s="778"/>
      <c r="G56" s="778"/>
      <c r="H56" s="778"/>
      <c r="I56" s="778"/>
    </row>
    <row r="57" spans="1:12" ht="24.75" customHeight="1" thickBot="1">
      <c r="A57" s="643"/>
      <c r="B57" s="779" t="s">
        <v>902</v>
      </c>
      <c r="C57" s="780"/>
      <c r="D57" s="780"/>
      <c r="E57" s="780"/>
      <c r="F57" s="781"/>
      <c r="G57" s="644" t="s">
        <v>877</v>
      </c>
      <c r="H57" s="644" t="s">
        <v>878</v>
      </c>
      <c r="I57" s="645" t="s">
        <v>879</v>
      </c>
    </row>
    <row r="58" spans="1:12" ht="16.5" customHeight="1">
      <c r="A58" s="646">
        <v>1</v>
      </c>
      <c r="B58" s="782" t="s">
        <v>903</v>
      </c>
      <c r="C58" s="783"/>
      <c r="D58" s="783"/>
      <c r="E58" s="783"/>
      <c r="F58" s="783"/>
      <c r="G58" s="647">
        <v>60</v>
      </c>
      <c r="H58" s="647">
        <v>12100</v>
      </c>
      <c r="I58" s="648">
        <f>I60+I61</f>
        <v>7167.6</v>
      </c>
    </row>
    <row r="59" spans="1:12" ht="16.5" customHeight="1">
      <c r="A59" s="649" t="s">
        <v>904</v>
      </c>
      <c r="B59" s="771" t="s">
        <v>905</v>
      </c>
      <c r="C59" s="771" t="s">
        <v>906</v>
      </c>
      <c r="D59" s="771"/>
      <c r="E59" s="771"/>
      <c r="F59" s="771"/>
      <c r="G59" s="650" t="s">
        <v>907</v>
      </c>
      <c r="H59" s="650">
        <v>12101</v>
      </c>
    </row>
    <row r="60" spans="1:12" ht="12" customHeight="1">
      <c r="A60" s="649" t="s">
        <v>883</v>
      </c>
      <c r="B60" s="771" t="s">
        <v>908</v>
      </c>
      <c r="C60" s="771" t="s">
        <v>906</v>
      </c>
      <c r="D60" s="771"/>
      <c r="E60" s="771"/>
      <c r="F60" s="771"/>
      <c r="G60" s="650"/>
      <c r="H60" s="652">
        <v>12102</v>
      </c>
      <c r="I60" s="716">
        <v>-299.39999999999998</v>
      </c>
    </row>
    <row r="61" spans="1:12" ht="16.5" customHeight="1">
      <c r="A61" s="649" t="s">
        <v>885</v>
      </c>
      <c r="B61" s="771" t="s">
        <v>909</v>
      </c>
      <c r="C61" s="771" t="s">
        <v>906</v>
      </c>
      <c r="D61" s="771"/>
      <c r="E61" s="771"/>
      <c r="F61" s="771"/>
      <c r="G61" s="650" t="s">
        <v>910</v>
      </c>
      <c r="H61" s="650">
        <v>12103</v>
      </c>
      <c r="I61" s="656">
        <v>7467</v>
      </c>
    </row>
    <row r="62" spans="1:12" ht="16.5" customHeight="1">
      <c r="A62" s="649" t="s">
        <v>911</v>
      </c>
      <c r="B62" s="773" t="s">
        <v>912</v>
      </c>
      <c r="C62" s="771" t="s">
        <v>906</v>
      </c>
      <c r="D62" s="771"/>
      <c r="E62" s="771"/>
      <c r="F62" s="771"/>
      <c r="G62" s="650"/>
      <c r="H62" s="652">
        <v>12104</v>
      </c>
      <c r="I62" s="651"/>
    </row>
    <row r="63" spans="1:12" ht="16.5" customHeight="1">
      <c r="A63" s="649" t="s">
        <v>913</v>
      </c>
      <c r="B63" s="771" t="s">
        <v>914</v>
      </c>
      <c r="C63" s="771" t="s">
        <v>906</v>
      </c>
      <c r="D63" s="771"/>
      <c r="E63" s="771"/>
      <c r="F63" s="771"/>
      <c r="G63" s="650" t="s">
        <v>915</v>
      </c>
      <c r="H63" s="652">
        <v>12105</v>
      </c>
      <c r="I63" s="651"/>
    </row>
    <row r="64" spans="1:12" ht="16.5" customHeight="1">
      <c r="A64" s="653">
        <v>2</v>
      </c>
      <c r="B64" s="774" t="s">
        <v>916</v>
      </c>
      <c r="C64" s="774"/>
      <c r="D64" s="774"/>
      <c r="E64" s="774"/>
      <c r="F64" s="774"/>
      <c r="G64" s="654">
        <v>64</v>
      </c>
      <c r="H64" s="654">
        <v>12200</v>
      </c>
      <c r="I64" s="651">
        <v>4346.8</v>
      </c>
    </row>
    <row r="65" spans="1:9" ht="16.5" customHeight="1">
      <c r="A65" s="655" t="s">
        <v>917</v>
      </c>
      <c r="B65" s="774" t="s">
        <v>918</v>
      </c>
      <c r="C65" s="775"/>
      <c r="D65" s="775"/>
      <c r="E65" s="775"/>
      <c r="F65" s="775"/>
      <c r="G65" s="652">
        <v>641</v>
      </c>
      <c r="H65" s="652">
        <v>12201</v>
      </c>
      <c r="I65" s="656">
        <v>3724.8</v>
      </c>
    </row>
    <row r="66" spans="1:9" ht="16.5" customHeight="1">
      <c r="A66" s="655" t="s">
        <v>919</v>
      </c>
      <c r="B66" s="775" t="s">
        <v>920</v>
      </c>
      <c r="C66" s="775"/>
      <c r="D66" s="775"/>
      <c r="E66" s="775"/>
      <c r="F66" s="775"/>
      <c r="G66" s="652">
        <v>644</v>
      </c>
      <c r="H66" s="652">
        <v>12202</v>
      </c>
      <c r="I66" s="656">
        <v>622</v>
      </c>
    </row>
    <row r="67" spans="1:9" ht="16.5" customHeight="1">
      <c r="A67" s="653">
        <v>3</v>
      </c>
      <c r="B67" s="774" t="s">
        <v>921</v>
      </c>
      <c r="C67" s="774"/>
      <c r="D67" s="774"/>
      <c r="E67" s="774"/>
      <c r="F67" s="774"/>
      <c r="G67" s="654">
        <v>68</v>
      </c>
      <c r="H67" s="654">
        <v>12300</v>
      </c>
      <c r="I67" s="651">
        <v>2650</v>
      </c>
    </row>
    <row r="68" spans="1:9" ht="16.5" customHeight="1">
      <c r="A68" s="653">
        <v>4</v>
      </c>
      <c r="B68" s="774" t="s">
        <v>922</v>
      </c>
      <c r="C68" s="774"/>
      <c r="D68" s="774"/>
      <c r="E68" s="774"/>
      <c r="F68" s="774"/>
      <c r="G68" s="654">
        <v>61</v>
      </c>
      <c r="H68" s="654">
        <v>12400</v>
      </c>
      <c r="I68" s="651">
        <v>1654.7</v>
      </c>
    </row>
    <row r="69" spans="1:9" ht="16.5" customHeight="1">
      <c r="A69" s="655" t="s">
        <v>281</v>
      </c>
      <c r="B69" s="768" t="s">
        <v>923</v>
      </c>
      <c r="C69" s="768"/>
      <c r="D69" s="768"/>
      <c r="E69" s="768"/>
      <c r="F69" s="768"/>
      <c r="G69" s="650"/>
      <c r="H69" s="650">
        <v>12401</v>
      </c>
      <c r="I69" s="651"/>
    </row>
    <row r="70" spans="1:9" ht="16.5" customHeight="1">
      <c r="A70" s="655" t="s">
        <v>288</v>
      </c>
      <c r="B70" s="768" t="s">
        <v>924</v>
      </c>
      <c r="C70" s="768"/>
      <c r="D70" s="768"/>
      <c r="E70" s="768"/>
      <c r="F70" s="768"/>
      <c r="G70" s="656">
        <v>611</v>
      </c>
      <c r="H70" s="650">
        <v>12402</v>
      </c>
      <c r="I70" s="656">
        <v>236.9</v>
      </c>
    </row>
    <row r="71" spans="1:9" ht="16.5" customHeight="1">
      <c r="A71" s="655" t="s">
        <v>296</v>
      </c>
      <c r="B71" s="768" t="s">
        <v>925</v>
      </c>
      <c r="C71" s="768"/>
      <c r="D71" s="768"/>
      <c r="E71" s="768"/>
      <c r="F71" s="768"/>
      <c r="G71" s="650">
        <v>613</v>
      </c>
      <c r="H71" s="650">
        <v>12403</v>
      </c>
      <c r="I71" s="651"/>
    </row>
    <row r="72" spans="1:9" ht="16.5" customHeight="1">
      <c r="A72" s="655" t="s">
        <v>326</v>
      </c>
      <c r="B72" s="768" t="s">
        <v>926</v>
      </c>
      <c r="C72" s="768"/>
      <c r="D72" s="768"/>
      <c r="E72" s="768"/>
      <c r="F72" s="768"/>
      <c r="G72" s="656">
        <v>615</v>
      </c>
      <c r="H72" s="650">
        <v>12404</v>
      </c>
      <c r="I72" s="654"/>
    </row>
    <row r="73" spans="1:9" ht="16.5" customHeight="1">
      <c r="A73" s="655" t="s">
        <v>338</v>
      </c>
      <c r="B73" s="768" t="s">
        <v>927</v>
      </c>
      <c r="C73" s="768"/>
      <c r="D73" s="768"/>
      <c r="E73" s="768"/>
      <c r="F73" s="768"/>
      <c r="G73" s="656">
        <v>616</v>
      </c>
      <c r="H73" s="650">
        <v>12405</v>
      </c>
      <c r="I73" s="717"/>
    </row>
    <row r="74" spans="1:9" ht="16.5" customHeight="1">
      <c r="A74" s="655" t="s">
        <v>928</v>
      </c>
      <c r="B74" s="768" t="s">
        <v>929</v>
      </c>
      <c r="C74" s="768"/>
      <c r="D74" s="768"/>
      <c r="E74" s="768"/>
      <c r="F74" s="768"/>
      <c r="G74" s="656">
        <v>617</v>
      </c>
      <c r="H74" s="650">
        <v>12406</v>
      </c>
      <c r="I74" s="717"/>
    </row>
    <row r="75" spans="1:9" ht="16.5" customHeight="1">
      <c r="A75" s="655" t="s">
        <v>930</v>
      </c>
      <c r="B75" s="771" t="s">
        <v>931</v>
      </c>
      <c r="C75" s="771" t="s">
        <v>906</v>
      </c>
      <c r="D75" s="771"/>
      <c r="E75" s="771"/>
      <c r="F75" s="771"/>
      <c r="G75" s="656">
        <v>618</v>
      </c>
      <c r="H75" s="650">
        <v>12407</v>
      </c>
      <c r="I75" s="716">
        <v>49.7</v>
      </c>
    </row>
    <row r="76" spans="1:9" ht="16.5" customHeight="1">
      <c r="A76" s="655" t="s">
        <v>932</v>
      </c>
      <c r="B76" s="771" t="s">
        <v>933</v>
      </c>
      <c r="C76" s="771"/>
      <c r="D76" s="771"/>
      <c r="E76" s="771"/>
      <c r="F76" s="771"/>
      <c r="G76" s="656">
        <v>623</v>
      </c>
      <c r="H76" s="650">
        <v>12408</v>
      </c>
      <c r="I76" s="717"/>
    </row>
    <row r="77" spans="1:9" ht="16.5" customHeight="1">
      <c r="A77" s="655" t="s">
        <v>934</v>
      </c>
      <c r="B77" s="771" t="s">
        <v>935</v>
      </c>
      <c r="C77" s="771"/>
      <c r="D77" s="771"/>
      <c r="E77" s="771"/>
      <c r="F77" s="771"/>
      <c r="G77" s="656">
        <v>624</v>
      </c>
      <c r="H77" s="650">
        <v>12409</v>
      </c>
      <c r="I77" s="717"/>
    </row>
    <row r="78" spans="1:9" ht="16.5" customHeight="1">
      <c r="A78" s="655" t="s">
        <v>936</v>
      </c>
      <c r="B78" s="771" t="s">
        <v>937</v>
      </c>
      <c r="C78" s="771"/>
      <c r="D78" s="771"/>
      <c r="E78" s="771"/>
      <c r="F78" s="771"/>
      <c r="G78" s="656">
        <v>625</v>
      </c>
      <c r="H78" s="650">
        <v>12410</v>
      </c>
      <c r="I78" s="716">
        <v>609.79999999999995</v>
      </c>
    </row>
    <row r="79" spans="1:9" ht="16.5" customHeight="1">
      <c r="A79" s="655" t="s">
        <v>938</v>
      </c>
      <c r="B79" s="771" t="s">
        <v>939</v>
      </c>
      <c r="C79" s="771"/>
      <c r="D79" s="771"/>
      <c r="E79" s="771"/>
      <c r="F79" s="771"/>
      <c r="G79" s="656">
        <v>626</v>
      </c>
      <c r="H79" s="650">
        <v>12411</v>
      </c>
      <c r="I79" s="716">
        <v>3.5</v>
      </c>
    </row>
    <row r="80" spans="1:9" ht="16.5" customHeight="1">
      <c r="A80" s="657" t="s">
        <v>940</v>
      </c>
      <c r="B80" s="771" t="s">
        <v>941</v>
      </c>
      <c r="C80" s="771"/>
      <c r="D80" s="771"/>
      <c r="E80" s="771"/>
      <c r="F80" s="771"/>
      <c r="G80" s="656">
        <v>627</v>
      </c>
      <c r="H80" s="650">
        <v>12412</v>
      </c>
      <c r="I80" s="717"/>
    </row>
    <row r="81" spans="1:9" ht="16.5" customHeight="1">
      <c r="A81" s="655"/>
      <c r="B81" s="772" t="s">
        <v>942</v>
      </c>
      <c r="C81" s="772"/>
      <c r="D81" s="772"/>
      <c r="E81" s="772"/>
      <c r="F81" s="772"/>
      <c r="G81" s="656">
        <v>6271</v>
      </c>
      <c r="H81" s="656">
        <v>124121</v>
      </c>
      <c r="I81" s="716">
        <v>471.4</v>
      </c>
    </row>
    <row r="82" spans="1:9" ht="16.5" customHeight="1">
      <c r="A82" s="655"/>
      <c r="B82" s="772" t="s">
        <v>943</v>
      </c>
      <c r="C82" s="772"/>
      <c r="D82" s="772"/>
      <c r="E82" s="772"/>
      <c r="F82" s="772"/>
      <c r="G82" s="656">
        <v>6272</v>
      </c>
      <c r="H82" s="656">
        <v>124122</v>
      </c>
      <c r="I82" s="717"/>
    </row>
    <row r="83" spans="1:9" ht="16.5" customHeight="1">
      <c r="A83" s="655" t="s">
        <v>944</v>
      </c>
      <c r="B83" s="771" t="s">
        <v>945</v>
      </c>
      <c r="C83" s="771"/>
      <c r="D83" s="771"/>
      <c r="E83" s="771"/>
      <c r="F83" s="771"/>
      <c r="G83" s="656">
        <v>628</v>
      </c>
      <c r="H83" s="656">
        <v>12413</v>
      </c>
      <c r="I83" s="716">
        <v>283.39999999999998</v>
      </c>
    </row>
    <row r="84" spans="1:9" ht="16.5" customHeight="1">
      <c r="A84" s="653">
        <v>5</v>
      </c>
      <c r="B84" s="773" t="s">
        <v>946</v>
      </c>
      <c r="C84" s="771"/>
      <c r="D84" s="771"/>
      <c r="E84" s="771"/>
      <c r="F84" s="771"/>
      <c r="G84" s="651">
        <v>63</v>
      </c>
      <c r="H84" s="651">
        <v>12500</v>
      </c>
      <c r="I84" s="651">
        <f>I87+I88</f>
        <v>50.2</v>
      </c>
    </row>
    <row r="85" spans="1:9" ht="16.5" customHeight="1">
      <c r="A85" s="655" t="s">
        <v>281</v>
      </c>
      <c r="B85" s="771" t="s">
        <v>947</v>
      </c>
      <c r="C85" s="771"/>
      <c r="D85" s="771"/>
      <c r="E85" s="771"/>
      <c r="F85" s="771"/>
      <c r="G85" s="656">
        <v>632</v>
      </c>
      <c r="H85" s="656">
        <v>12501</v>
      </c>
      <c r="I85" s="651"/>
    </row>
    <row r="86" spans="1:9" ht="16.5" customHeight="1">
      <c r="A86" s="655" t="s">
        <v>288</v>
      </c>
      <c r="B86" s="771" t="s">
        <v>948</v>
      </c>
      <c r="C86" s="771"/>
      <c r="D86" s="771"/>
      <c r="E86" s="771"/>
      <c r="F86" s="771"/>
      <c r="G86" s="656">
        <v>633</v>
      </c>
      <c r="H86" s="656">
        <v>12502</v>
      </c>
      <c r="I86" s="651"/>
    </row>
    <row r="87" spans="1:9" ht="16.5" customHeight="1">
      <c r="A87" s="655" t="s">
        <v>296</v>
      </c>
      <c r="B87" s="771" t="s">
        <v>949</v>
      </c>
      <c r="C87" s="771"/>
      <c r="D87" s="771"/>
      <c r="E87" s="771"/>
      <c r="F87" s="771"/>
      <c r="G87" s="656">
        <v>634</v>
      </c>
      <c r="H87" s="656">
        <v>12503</v>
      </c>
      <c r="I87" s="656">
        <v>40.200000000000003</v>
      </c>
    </row>
    <row r="88" spans="1:9" ht="16.5" customHeight="1">
      <c r="A88" s="655" t="s">
        <v>326</v>
      </c>
      <c r="B88" s="771" t="s">
        <v>950</v>
      </c>
      <c r="C88" s="771"/>
      <c r="D88" s="771"/>
      <c r="E88" s="771"/>
      <c r="F88" s="771"/>
      <c r="G88" s="656" t="s">
        <v>951</v>
      </c>
      <c r="H88" s="656">
        <v>12504</v>
      </c>
      <c r="I88" s="656">
        <v>10</v>
      </c>
    </row>
    <row r="89" spans="1:9" ht="12.75" customHeight="1">
      <c r="A89" s="653" t="s">
        <v>952</v>
      </c>
      <c r="B89" s="774" t="s">
        <v>953</v>
      </c>
      <c r="C89" s="774"/>
      <c r="D89" s="774"/>
      <c r="E89" s="774"/>
      <c r="F89" s="774"/>
      <c r="G89" s="656"/>
      <c r="H89" s="656">
        <v>12600</v>
      </c>
      <c r="I89" s="651">
        <v>15870</v>
      </c>
    </row>
    <row r="90" spans="1:9" ht="16.5" customHeight="1">
      <c r="A90" s="658"/>
      <c r="B90" s="659" t="s">
        <v>954</v>
      </c>
      <c r="C90" s="660"/>
      <c r="D90" s="660"/>
      <c r="E90" s="660"/>
      <c r="F90" s="660"/>
      <c r="G90" s="660"/>
      <c r="H90" s="660"/>
      <c r="I90" s="661" t="s">
        <v>879</v>
      </c>
    </row>
    <row r="91" spans="1:9" ht="16.5" customHeight="1">
      <c r="A91" s="662">
        <v>1</v>
      </c>
      <c r="B91" s="767" t="s">
        <v>955</v>
      </c>
      <c r="C91" s="767"/>
      <c r="D91" s="767"/>
      <c r="E91" s="767"/>
      <c r="F91" s="767"/>
      <c r="G91" s="651"/>
      <c r="H91" s="651">
        <v>14000</v>
      </c>
      <c r="I91" s="651">
        <v>11</v>
      </c>
    </row>
    <row r="92" spans="1:9" ht="16.5" customHeight="1">
      <c r="A92" s="662">
        <v>2</v>
      </c>
      <c r="B92" s="767" t="s">
        <v>956</v>
      </c>
      <c r="C92" s="767"/>
      <c r="D92" s="767"/>
      <c r="E92" s="767"/>
      <c r="F92" s="767"/>
      <c r="G92" s="651"/>
      <c r="H92" s="651">
        <v>15000</v>
      </c>
      <c r="I92" s="651">
        <v>14800</v>
      </c>
    </row>
    <row r="93" spans="1:9" ht="16.5" customHeight="1">
      <c r="A93" s="663" t="s">
        <v>281</v>
      </c>
      <c r="B93" s="768" t="s">
        <v>957</v>
      </c>
      <c r="C93" s="768"/>
      <c r="D93" s="768"/>
      <c r="E93" s="768"/>
      <c r="F93" s="768"/>
      <c r="G93" s="651"/>
      <c r="H93" s="656">
        <v>15001</v>
      </c>
      <c r="I93" s="651"/>
    </row>
    <row r="94" spans="1:9" ht="16.5" customHeight="1">
      <c r="A94" s="663"/>
      <c r="B94" s="769" t="s">
        <v>958</v>
      </c>
      <c r="C94" s="769"/>
      <c r="D94" s="769"/>
      <c r="E94" s="769"/>
      <c r="F94" s="769"/>
      <c r="G94" s="651"/>
      <c r="H94" s="656">
        <v>150011</v>
      </c>
      <c r="I94" s="651"/>
    </row>
    <row r="95" spans="1:9" ht="16.5" customHeight="1">
      <c r="A95" s="664" t="s">
        <v>288</v>
      </c>
      <c r="B95" s="768" t="s">
        <v>959</v>
      </c>
      <c r="C95" s="768"/>
      <c r="D95" s="768"/>
      <c r="E95" s="768"/>
      <c r="F95" s="768"/>
      <c r="G95" s="651"/>
      <c r="H95" s="656">
        <v>15002</v>
      </c>
      <c r="I95" s="651"/>
    </row>
    <row r="96" spans="1:9" ht="13.5" thickBot="1">
      <c r="A96" s="665"/>
      <c r="B96" s="770" t="s">
        <v>960</v>
      </c>
      <c r="C96" s="770"/>
      <c r="D96" s="770"/>
      <c r="E96" s="770"/>
      <c r="F96" s="770"/>
      <c r="G96" s="666"/>
      <c r="H96" s="667">
        <v>150021</v>
      </c>
      <c r="I96" s="666"/>
    </row>
    <row r="97" spans="1:9">
      <c r="A97" s="668"/>
      <c r="B97" s="668"/>
      <c r="C97" s="668"/>
      <c r="D97" s="668"/>
      <c r="E97" s="668"/>
      <c r="F97" s="668"/>
      <c r="G97" s="668"/>
      <c r="H97" s="668"/>
      <c r="I97" s="669" t="s">
        <v>900</v>
      </c>
    </row>
    <row r="98" spans="1:9" ht="15.75">
      <c r="A98" s="600"/>
      <c r="B98" s="600"/>
      <c r="C98" s="600"/>
      <c r="D98" s="600"/>
      <c r="E98" s="600"/>
      <c r="F98" s="600"/>
      <c r="G98" s="600"/>
      <c r="H98" s="600"/>
      <c r="I98" s="670"/>
    </row>
    <row r="99" spans="1:9">
      <c r="A99" s="600"/>
      <c r="B99" s="600"/>
      <c r="C99" s="600"/>
      <c r="D99" s="600"/>
      <c r="E99" s="600"/>
      <c r="F99" s="600"/>
      <c r="G99" s="600"/>
      <c r="H99" s="600"/>
      <c r="I99" s="600"/>
    </row>
    <row r="100" spans="1:9">
      <c r="A100" s="600"/>
      <c r="B100" s="600"/>
      <c r="C100" s="600"/>
      <c r="D100" s="600"/>
      <c r="E100" s="600"/>
      <c r="F100" s="600"/>
      <c r="G100" s="600"/>
      <c r="H100" s="600"/>
      <c r="I100" s="600"/>
    </row>
    <row r="101" spans="1:9">
      <c r="A101" s="600"/>
      <c r="B101" s="600"/>
      <c r="C101" s="600"/>
      <c r="D101" s="600"/>
      <c r="E101" s="600"/>
      <c r="F101" s="600"/>
      <c r="G101" s="600"/>
      <c r="H101" s="600"/>
      <c r="I101" s="600"/>
    </row>
    <row r="102" spans="1:9">
      <c r="A102" s="600"/>
      <c r="B102" s="671"/>
      <c r="C102" s="600"/>
      <c r="D102" s="600"/>
      <c r="E102" s="600"/>
      <c r="F102" s="600"/>
      <c r="G102" s="600"/>
      <c r="H102" s="600"/>
      <c r="I102" s="600"/>
    </row>
    <row r="103" spans="1:9">
      <c r="A103" s="600"/>
      <c r="B103" s="671"/>
      <c r="C103" s="600"/>
      <c r="D103" s="600"/>
      <c r="E103" s="600"/>
      <c r="F103" s="600"/>
      <c r="G103" s="600"/>
      <c r="H103" s="600"/>
      <c r="I103" s="600"/>
    </row>
    <row r="104" spans="1:9">
      <c r="A104" s="600"/>
      <c r="B104" s="671"/>
      <c r="C104" s="600"/>
      <c r="D104" s="600"/>
      <c r="E104" s="600"/>
      <c r="F104" s="600"/>
      <c r="G104" s="600"/>
      <c r="H104" s="600"/>
      <c r="I104" s="600"/>
    </row>
    <row r="105" spans="1:9">
      <c r="A105" s="600"/>
      <c r="B105" s="671"/>
      <c r="C105" s="600"/>
      <c r="D105" s="600"/>
      <c r="E105" s="600"/>
      <c r="F105" s="600"/>
      <c r="G105" s="600"/>
      <c r="H105" s="600"/>
      <c r="I105" s="600"/>
    </row>
    <row r="106" spans="1:9">
      <c r="A106" s="600"/>
      <c r="B106" s="600"/>
      <c r="C106" s="600"/>
      <c r="D106" s="600"/>
      <c r="E106" s="600"/>
      <c r="F106" s="600"/>
      <c r="G106" s="600"/>
      <c r="H106" s="600"/>
      <c r="I106" s="600"/>
    </row>
    <row r="107" spans="1:9">
      <c r="A107" s="600"/>
      <c r="B107" s="600"/>
      <c r="C107" s="600"/>
      <c r="D107" s="600"/>
      <c r="E107" s="600"/>
      <c r="F107" s="600"/>
      <c r="G107" s="600"/>
      <c r="H107" s="600"/>
      <c r="I107" s="600"/>
    </row>
    <row r="108" spans="1:9">
      <c r="A108" s="600"/>
      <c r="B108" s="600"/>
      <c r="C108" s="600"/>
      <c r="D108" s="600"/>
      <c r="E108" s="600"/>
      <c r="F108" s="600"/>
      <c r="G108" s="600"/>
      <c r="H108" s="600"/>
      <c r="I108" s="600"/>
    </row>
    <row r="109" spans="1:9">
      <c r="A109" s="600"/>
      <c r="B109" s="600"/>
      <c r="C109" s="600"/>
      <c r="D109" s="600"/>
      <c r="E109" s="600"/>
      <c r="F109" s="600"/>
      <c r="G109" s="600"/>
      <c r="H109" s="600"/>
      <c r="I109" s="600"/>
    </row>
    <row r="110" spans="1:9">
      <c r="A110" s="600"/>
      <c r="B110" s="600"/>
      <c r="C110" s="600"/>
      <c r="D110" s="600"/>
      <c r="E110" s="600"/>
      <c r="F110" s="600"/>
      <c r="G110" s="600"/>
      <c r="H110" s="600"/>
      <c r="I110" s="600"/>
    </row>
    <row r="111" spans="1:9">
      <c r="A111" s="600"/>
      <c r="B111" s="600"/>
      <c r="C111" s="600"/>
      <c r="D111" s="600"/>
      <c r="E111" s="600"/>
      <c r="F111" s="600"/>
      <c r="G111" s="600"/>
      <c r="H111" s="600"/>
      <c r="I111" s="600"/>
    </row>
    <row r="112" spans="1:9">
      <c r="A112" s="600"/>
      <c r="B112" s="600"/>
      <c r="C112" s="600"/>
      <c r="D112" s="600"/>
      <c r="E112" s="600"/>
      <c r="F112" s="600"/>
      <c r="G112" s="600"/>
      <c r="H112" s="600"/>
      <c r="I112" s="600"/>
    </row>
    <row r="113" spans="1:9">
      <c r="A113" s="600"/>
      <c r="B113" s="600"/>
      <c r="C113" s="600"/>
      <c r="D113" s="600"/>
      <c r="E113" s="600"/>
      <c r="F113" s="600"/>
      <c r="G113" s="600"/>
      <c r="H113" s="600"/>
      <c r="I113" s="600"/>
    </row>
    <row r="114" spans="1:9">
      <c r="A114" s="600"/>
      <c r="B114" s="600"/>
      <c r="C114" s="600"/>
      <c r="D114" s="600"/>
      <c r="E114" s="600"/>
      <c r="F114" s="600"/>
      <c r="G114" s="600"/>
      <c r="H114" s="600"/>
      <c r="I114" s="600"/>
    </row>
    <row r="115" spans="1:9">
      <c r="A115" s="600"/>
      <c r="B115" s="600"/>
      <c r="C115" s="600"/>
      <c r="D115" s="600"/>
      <c r="E115" s="600"/>
      <c r="F115" s="600"/>
      <c r="G115" s="600"/>
      <c r="H115" s="600"/>
      <c r="I115" s="600"/>
    </row>
    <row r="116" spans="1:9">
      <c r="A116" s="600"/>
      <c r="B116" s="600"/>
      <c r="C116" s="600"/>
      <c r="D116" s="600"/>
      <c r="E116" s="600"/>
      <c r="F116" s="600"/>
      <c r="G116" s="600"/>
      <c r="H116" s="600"/>
      <c r="I116" s="600"/>
    </row>
    <row r="117" spans="1:9">
      <c r="A117" s="600"/>
      <c r="B117" s="600"/>
      <c r="C117" s="600"/>
      <c r="D117" s="600"/>
      <c r="E117" s="600"/>
      <c r="F117" s="600"/>
      <c r="G117" s="600"/>
      <c r="H117" s="600"/>
      <c r="I117" s="600"/>
    </row>
    <row r="118" spans="1:9">
      <c r="A118" s="600"/>
      <c r="B118" s="600"/>
      <c r="C118" s="600"/>
      <c r="D118" s="600"/>
      <c r="E118" s="600"/>
      <c r="F118" s="600"/>
      <c r="G118" s="600"/>
      <c r="H118" s="600"/>
      <c r="I118" s="600"/>
    </row>
    <row r="119" spans="1:9">
      <c r="A119" s="600"/>
      <c r="B119" s="600"/>
      <c r="C119" s="600"/>
      <c r="D119" s="600"/>
      <c r="E119" s="600"/>
      <c r="F119" s="600"/>
      <c r="G119" s="600"/>
      <c r="H119" s="600"/>
      <c r="I119" s="600"/>
    </row>
    <row r="120" spans="1:9">
      <c r="A120" s="600"/>
      <c r="B120" s="600"/>
      <c r="C120" s="600"/>
      <c r="D120" s="600"/>
      <c r="E120" s="600"/>
      <c r="F120" s="600"/>
      <c r="G120" s="600"/>
      <c r="H120" s="600"/>
      <c r="I120" s="600"/>
    </row>
    <row r="121" spans="1:9">
      <c r="A121" s="600"/>
      <c r="B121" s="600"/>
      <c r="C121" s="600"/>
      <c r="D121" s="600"/>
      <c r="E121" s="600"/>
      <c r="F121" s="600"/>
      <c r="G121" s="600"/>
      <c r="H121" s="600"/>
      <c r="I121" s="600"/>
    </row>
    <row r="122" spans="1:9">
      <c r="A122" s="600"/>
      <c r="B122" s="600"/>
      <c r="C122" s="600"/>
      <c r="D122" s="600"/>
      <c r="E122" s="600"/>
      <c r="F122" s="600"/>
      <c r="G122" s="600"/>
      <c r="H122" s="600"/>
      <c r="I122" s="600"/>
    </row>
    <row r="123" spans="1:9">
      <c r="A123" s="600"/>
      <c r="B123" s="600"/>
      <c r="C123" s="600"/>
      <c r="D123" s="600"/>
      <c r="E123" s="600"/>
      <c r="F123" s="600"/>
      <c r="G123" s="600"/>
      <c r="H123" s="600"/>
      <c r="I123" s="600"/>
    </row>
    <row r="124" spans="1:9">
      <c r="A124" s="600"/>
      <c r="B124" s="600"/>
      <c r="C124" s="600"/>
      <c r="D124" s="600"/>
      <c r="E124" s="600"/>
      <c r="F124" s="600"/>
      <c r="G124" s="600"/>
      <c r="H124" s="600"/>
      <c r="I124" s="600"/>
    </row>
    <row r="125" spans="1:9">
      <c r="A125" s="600"/>
      <c r="B125" s="600"/>
      <c r="C125" s="600"/>
      <c r="D125" s="600"/>
      <c r="E125" s="600"/>
      <c r="F125" s="600"/>
      <c r="G125" s="600"/>
      <c r="H125" s="600"/>
      <c r="I125" s="600"/>
    </row>
    <row r="126" spans="1:9">
      <c r="A126" s="600"/>
      <c r="B126" s="600"/>
      <c r="C126" s="600"/>
      <c r="D126" s="600"/>
      <c r="E126" s="600"/>
      <c r="F126" s="600"/>
      <c r="G126" s="600"/>
      <c r="H126" s="600"/>
      <c r="I126" s="600"/>
    </row>
    <row r="127" spans="1:9">
      <c r="A127" s="600"/>
      <c r="B127" s="600"/>
      <c r="C127" s="600"/>
      <c r="D127" s="600"/>
      <c r="E127" s="600"/>
      <c r="F127" s="600"/>
      <c r="G127" s="600"/>
      <c r="H127" s="600"/>
      <c r="I127" s="600"/>
    </row>
    <row r="128" spans="1:9">
      <c r="A128" s="600"/>
      <c r="B128" s="600"/>
      <c r="C128" s="600"/>
      <c r="D128" s="600"/>
      <c r="E128" s="600"/>
      <c r="F128" s="600"/>
      <c r="G128" s="600"/>
      <c r="H128" s="600"/>
      <c r="I128" s="600"/>
    </row>
    <row r="129" spans="1:9">
      <c r="A129" s="600"/>
      <c r="B129" s="600"/>
      <c r="C129" s="600"/>
      <c r="D129" s="600"/>
      <c r="E129" s="600"/>
      <c r="F129" s="600"/>
      <c r="G129" s="600"/>
      <c r="H129" s="600"/>
      <c r="I129" s="600"/>
    </row>
    <row r="130" spans="1:9">
      <c r="A130" s="600"/>
      <c r="B130" s="600"/>
      <c r="C130" s="600"/>
      <c r="D130" s="600"/>
      <c r="E130" s="600"/>
      <c r="F130" s="600"/>
      <c r="G130" s="600"/>
      <c r="H130" s="600"/>
      <c r="I130" s="600"/>
    </row>
    <row r="131" spans="1:9">
      <c r="A131" s="600"/>
      <c r="B131" s="600"/>
      <c r="C131" s="600"/>
      <c r="D131" s="600"/>
      <c r="E131" s="600"/>
      <c r="F131" s="600"/>
      <c r="G131" s="600"/>
      <c r="H131" s="600"/>
      <c r="I131" s="600"/>
    </row>
    <row r="132" spans="1:9">
      <c r="A132" s="600"/>
      <c r="B132" s="600"/>
      <c r="C132" s="600"/>
      <c r="D132" s="600"/>
      <c r="E132" s="600"/>
      <c r="F132" s="600"/>
      <c r="G132" s="600"/>
      <c r="H132" s="600"/>
      <c r="I132" s="600"/>
    </row>
    <row r="133" spans="1:9">
      <c r="A133" s="600"/>
      <c r="B133" s="600"/>
      <c r="C133" s="600"/>
      <c r="D133" s="600"/>
      <c r="E133" s="600"/>
      <c r="F133" s="600"/>
      <c r="G133" s="600"/>
      <c r="H133" s="600"/>
      <c r="I133" s="600"/>
    </row>
    <row r="134" spans="1:9">
      <c r="A134" s="600"/>
      <c r="B134" s="600"/>
      <c r="C134" s="600"/>
      <c r="D134" s="600"/>
      <c r="E134" s="600"/>
      <c r="F134" s="600"/>
      <c r="G134" s="600"/>
      <c r="H134" s="600"/>
      <c r="I134" s="600"/>
    </row>
    <row r="135" spans="1:9">
      <c r="A135" s="600"/>
      <c r="B135" s="600"/>
      <c r="C135" s="600"/>
      <c r="D135" s="600"/>
      <c r="E135" s="600"/>
      <c r="F135" s="600"/>
      <c r="G135" s="600"/>
      <c r="H135" s="600"/>
      <c r="I135" s="600"/>
    </row>
    <row r="136" spans="1:9">
      <c r="A136" s="600"/>
      <c r="B136" s="600"/>
      <c r="C136" s="600"/>
      <c r="D136" s="600"/>
      <c r="E136" s="600"/>
      <c r="F136" s="600"/>
      <c r="G136" s="600"/>
      <c r="H136" s="600"/>
      <c r="I136" s="600"/>
    </row>
    <row r="137" spans="1:9">
      <c r="A137" s="600"/>
      <c r="B137" s="600"/>
      <c r="C137" s="600"/>
      <c r="D137" s="600"/>
      <c r="E137" s="600"/>
      <c r="F137" s="600"/>
      <c r="G137" s="600"/>
      <c r="H137" s="600"/>
      <c r="I137" s="600"/>
    </row>
    <row r="138" spans="1:9">
      <c r="A138" s="600"/>
      <c r="B138" s="600"/>
      <c r="C138" s="600"/>
      <c r="D138" s="600"/>
      <c r="E138" s="600"/>
      <c r="F138" s="600"/>
      <c r="G138" s="600"/>
      <c r="H138" s="600"/>
      <c r="I138" s="600"/>
    </row>
    <row r="139" spans="1:9">
      <c r="A139" s="600"/>
      <c r="B139" s="600"/>
      <c r="C139" s="600"/>
      <c r="D139" s="600"/>
      <c r="E139" s="600"/>
      <c r="F139" s="600"/>
      <c r="G139" s="600"/>
      <c r="H139" s="600"/>
      <c r="I139" s="600"/>
    </row>
    <row r="140" spans="1:9">
      <c r="A140" s="600"/>
      <c r="B140" s="600"/>
      <c r="C140" s="600"/>
      <c r="D140" s="600"/>
      <c r="E140" s="600"/>
      <c r="F140" s="600"/>
      <c r="G140" s="600"/>
      <c r="H140" s="600"/>
      <c r="I140" s="600"/>
    </row>
    <row r="141" spans="1:9">
      <c r="A141" s="600"/>
      <c r="B141" s="600"/>
      <c r="C141" s="600"/>
      <c r="D141" s="600"/>
      <c r="E141" s="600"/>
      <c r="F141" s="600"/>
      <c r="G141" s="600"/>
      <c r="H141" s="600"/>
      <c r="I141" s="600"/>
    </row>
    <row r="142" spans="1:9">
      <c r="A142" s="600"/>
      <c r="B142" s="600"/>
      <c r="C142" s="600"/>
      <c r="D142" s="600"/>
      <c r="E142" s="600"/>
      <c r="F142" s="600"/>
      <c r="G142" s="600"/>
      <c r="H142" s="600"/>
      <c r="I142" s="600"/>
    </row>
    <row r="143" spans="1:9">
      <c r="A143" s="600"/>
      <c r="B143" s="600"/>
      <c r="C143" s="600"/>
      <c r="D143" s="600"/>
      <c r="E143" s="600"/>
      <c r="F143" s="600"/>
      <c r="G143" s="600"/>
      <c r="H143" s="600"/>
      <c r="I143" s="600"/>
    </row>
    <row r="144" spans="1:9">
      <c r="A144" s="600"/>
      <c r="B144" s="600"/>
      <c r="C144" s="600"/>
      <c r="D144" s="600"/>
      <c r="E144" s="600"/>
      <c r="F144" s="600"/>
      <c r="G144" s="600"/>
      <c r="H144" s="600"/>
      <c r="I144" s="600"/>
    </row>
    <row r="145" spans="1:9">
      <c r="A145" s="600"/>
      <c r="B145" s="600"/>
      <c r="C145" s="600"/>
      <c r="D145" s="600"/>
      <c r="E145" s="600"/>
      <c r="F145" s="600"/>
      <c r="G145" s="600"/>
      <c r="H145" s="600"/>
      <c r="I145" s="600"/>
    </row>
    <row r="146" spans="1:9">
      <c r="A146" s="600"/>
      <c r="B146" s="600"/>
      <c r="C146" s="600"/>
      <c r="D146" s="600"/>
      <c r="E146" s="600"/>
      <c r="F146" s="600"/>
      <c r="G146" s="600"/>
      <c r="H146" s="600"/>
      <c r="I146" s="600"/>
    </row>
    <row r="147" spans="1:9">
      <c r="A147" s="600"/>
      <c r="B147" s="600"/>
      <c r="C147" s="600"/>
      <c r="D147" s="600"/>
      <c r="E147" s="600"/>
      <c r="F147" s="600"/>
      <c r="G147" s="600"/>
      <c r="H147" s="600"/>
      <c r="I147" s="600"/>
    </row>
    <row r="148" spans="1:9">
      <c r="A148" s="600"/>
      <c r="B148" s="600"/>
      <c r="C148" s="600"/>
      <c r="D148" s="600"/>
      <c r="E148" s="600"/>
      <c r="F148" s="600"/>
      <c r="G148" s="600"/>
      <c r="H148" s="600"/>
      <c r="I148" s="600"/>
    </row>
    <row r="149" spans="1:9">
      <c r="A149" s="600"/>
      <c r="B149" s="600"/>
      <c r="C149" s="600"/>
      <c r="D149" s="600"/>
      <c r="E149" s="600"/>
      <c r="F149" s="600"/>
      <c r="G149" s="600"/>
      <c r="H149" s="600"/>
      <c r="I149" s="600"/>
    </row>
    <row r="150" spans="1:9">
      <c r="A150" s="600"/>
      <c r="B150" s="600"/>
      <c r="C150" s="600"/>
      <c r="D150" s="600"/>
      <c r="E150" s="600"/>
      <c r="F150" s="600"/>
      <c r="G150" s="600"/>
      <c r="H150" s="600"/>
      <c r="I150" s="600"/>
    </row>
    <row r="151" spans="1:9">
      <c r="A151" s="600"/>
      <c r="B151" s="600"/>
      <c r="C151" s="600"/>
      <c r="D151" s="600"/>
      <c r="E151" s="600"/>
      <c r="F151" s="600"/>
      <c r="G151" s="600"/>
      <c r="H151" s="600"/>
      <c r="I151" s="600"/>
    </row>
    <row r="152" spans="1:9">
      <c r="A152" s="600"/>
      <c r="B152" s="600"/>
      <c r="C152" s="600"/>
      <c r="D152" s="600"/>
      <c r="E152" s="600"/>
      <c r="F152" s="600"/>
      <c r="G152" s="600"/>
      <c r="H152" s="600"/>
      <c r="I152" s="600"/>
    </row>
    <row r="153" spans="1:9">
      <c r="A153" s="600"/>
      <c r="B153" s="600"/>
      <c r="C153" s="600"/>
      <c r="D153" s="600"/>
      <c r="E153" s="600"/>
      <c r="F153" s="600"/>
      <c r="G153" s="600"/>
      <c r="H153" s="600"/>
      <c r="I153" s="600"/>
    </row>
    <row r="154" spans="1:9">
      <c r="A154" s="600"/>
      <c r="B154" s="600"/>
      <c r="C154" s="600"/>
      <c r="D154" s="600"/>
      <c r="E154" s="600"/>
      <c r="F154" s="600"/>
      <c r="G154" s="600"/>
      <c r="H154" s="600"/>
      <c r="I154" s="600"/>
    </row>
    <row r="155" spans="1:9">
      <c r="A155" s="600"/>
      <c r="B155" s="600"/>
      <c r="C155" s="600"/>
      <c r="D155" s="600"/>
      <c r="E155" s="600"/>
      <c r="F155" s="600"/>
      <c r="G155" s="600"/>
      <c r="H155" s="600"/>
      <c r="I155" s="600"/>
    </row>
    <row r="156" spans="1:9">
      <c r="A156" s="600"/>
      <c r="B156" s="600"/>
      <c r="C156" s="600"/>
      <c r="D156" s="600"/>
      <c r="E156" s="600"/>
      <c r="F156" s="600"/>
      <c r="G156" s="600"/>
      <c r="H156" s="600"/>
      <c r="I156" s="600"/>
    </row>
    <row r="157" spans="1:9">
      <c r="A157" s="600"/>
      <c r="B157" s="600"/>
      <c r="C157" s="600"/>
      <c r="D157" s="600"/>
      <c r="E157" s="600"/>
      <c r="F157" s="600"/>
      <c r="G157" s="600"/>
      <c r="H157" s="600"/>
      <c r="I157" s="600"/>
    </row>
    <row r="158" spans="1:9">
      <c r="A158" s="600"/>
      <c r="B158" s="600"/>
      <c r="C158" s="600"/>
      <c r="D158" s="600"/>
      <c r="E158" s="600"/>
      <c r="F158" s="600"/>
      <c r="G158" s="600"/>
      <c r="H158" s="600"/>
      <c r="I158" s="600"/>
    </row>
    <row r="159" spans="1:9">
      <c r="A159" s="600"/>
      <c r="B159" s="600"/>
      <c r="C159" s="600"/>
      <c r="D159" s="600"/>
      <c r="E159" s="600"/>
      <c r="F159" s="600"/>
      <c r="G159" s="600"/>
      <c r="H159" s="600"/>
      <c r="I159" s="600"/>
    </row>
    <row r="160" spans="1:9">
      <c r="A160" s="600"/>
      <c r="B160" s="600"/>
      <c r="C160" s="600"/>
      <c r="D160" s="600"/>
      <c r="E160" s="600"/>
      <c r="F160" s="600"/>
      <c r="G160" s="600"/>
      <c r="H160" s="600"/>
      <c r="I160" s="600"/>
    </row>
    <row r="161" spans="1:9">
      <c r="A161" s="600"/>
      <c r="B161" s="600"/>
      <c r="C161" s="600"/>
      <c r="D161" s="600"/>
      <c r="E161" s="600"/>
      <c r="F161" s="600"/>
      <c r="G161" s="600"/>
      <c r="H161" s="600"/>
      <c r="I161" s="600"/>
    </row>
    <row r="162" spans="1:9">
      <c r="A162" s="600"/>
      <c r="B162" s="600"/>
      <c r="C162" s="600"/>
      <c r="D162" s="600"/>
      <c r="E162" s="600"/>
      <c r="F162" s="600"/>
      <c r="G162" s="600"/>
      <c r="H162" s="600"/>
      <c r="I162" s="600"/>
    </row>
    <row r="163" spans="1:9">
      <c r="A163" s="600"/>
      <c r="B163" s="600"/>
      <c r="C163" s="600"/>
      <c r="D163" s="600"/>
      <c r="E163" s="600"/>
      <c r="F163" s="600"/>
      <c r="G163" s="600"/>
      <c r="H163" s="600"/>
      <c r="I163" s="600"/>
    </row>
    <row r="164" spans="1:9">
      <c r="A164" s="600"/>
      <c r="B164" s="600"/>
      <c r="C164" s="600"/>
      <c r="D164" s="600"/>
      <c r="E164" s="600"/>
      <c r="F164" s="600"/>
      <c r="G164" s="600"/>
      <c r="H164" s="600"/>
      <c r="I164" s="600"/>
    </row>
    <row r="165" spans="1:9">
      <c r="A165" s="600"/>
      <c r="B165" s="600"/>
      <c r="C165" s="600"/>
      <c r="D165" s="600"/>
      <c r="E165" s="600"/>
      <c r="F165" s="600"/>
      <c r="G165" s="600"/>
      <c r="H165" s="600"/>
      <c r="I165" s="600"/>
    </row>
    <row r="166" spans="1:9">
      <c r="A166" s="600"/>
      <c r="B166" s="600"/>
      <c r="C166" s="600"/>
      <c r="D166" s="600"/>
      <c r="E166" s="600"/>
      <c r="F166" s="600"/>
      <c r="G166" s="600"/>
      <c r="H166" s="600"/>
      <c r="I166" s="600"/>
    </row>
    <row r="167" spans="1:9">
      <c r="A167" s="600"/>
      <c r="B167" s="600"/>
      <c r="C167" s="600"/>
      <c r="D167" s="600"/>
      <c r="E167" s="600"/>
      <c r="F167" s="600"/>
      <c r="G167" s="600"/>
      <c r="H167" s="600"/>
      <c r="I167" s="600"/>
    </row>
    <row r="168" spans="1:9">
      <c r="A168" s="600"/>
      <c r="B168" s="600"/>
      <c r="C168" s="600"/>
      <c r="D168" s="600"/>
      <c r="E168" s="600"/>
      <c r="F168" s="600"/>
      <c r="G168" s="600"/>
      <c r="H168" s="600"/>
      <c r="I168" s="600"/>
    </row>
    <row r="169" spans="1:9">
      <c r="A169" s="600"/>
      <c r="B169" s="600"/>
      <c r="C169" s="600"/>
      <c r="D169" s="600"/>
      <c r="E169" s="600"/>
      <c r="F169" s="600"/>
      <c r="G169" s="600"/>
      <c r="H169" s="600"/>
      <c r="I169" s="600"/>
    </row>
    <row r="170" spans="1:9">
      <c r="A170" s="600"/>
      <c r="B170" s="600"/>
      <c r="C170" s="600"/>
      <c r="D170" s="600"/>
      <c r="E170" s="600"/>
      <c r="F170" s="600"/>
      <c r="G170" s="600"/>
      <c r="H170" s="600"/>
      <c r="I170" s="600"/>
    </row>
    <row r="171" spans="1:9">
      <c r="A171" s="600"/>
      <c r="B171" s="600"/>
      <c r="C171" s="600"/>
      <c r="D171" s="600"/>
      <c r="E171" s="600"/>
      <c r="F171" s="600"/>
      <c r="G171" s="600"/>
      <c r="H171" s="600"/>
      <c r="I171" s="600"/>
    </row>
    <row r="172" spans="1:9">
      <c r="A172" s="600"/>
      <c r="B172" s="600"/>
      <c r="C172" s="600"/>
      <c r="D172" s="600"/>
      <c r="E172" s="600"/>
      <c r="F172" s="600"/>
      <c r="G172" s="600"/>
      <c r="H172" s="600"/>
      <c r="I172" s="600"/>
    </row>
    <row r="173" spans="1:9">
      <c r="A173" s="600"/>
      <c r="B173" s="600"/>
      <c r="C173" s="600"/>
      <c r="D173" s="600"/>
      <c r="E173" s="600"/>
      <c r="F173" s="600"/>
      <c r="G173" s="600"/>
      <c r="H173" s="600"/>
      <c r="I173" s="600"/>
    </row>
    <row r="174" spans="1:9">
      <c r="A174" s="600"/>
      <c r="B174" s="600"/>
      <c r="C174" s="600"/>
      <c r="D174" s="600"/>
      <c r="E174" s="600"/>
      <c r="F174" s="600"/>
      <c r="G174" s="600"/>
      <c r="H174" s="600"/>
      <c r="I174" s="600"/>
    </row>
    <row r="175" spans="1:9">
      <c r="A175" s="600"/>
      <c r="B175" s="600"/>
      <c r="C175" s="600"/>
      <c r="D175" s="600"/>
      <c r="E175" s="600"/>
      <c r="F175" s="600"/>
      <c r="G175" s="600"/>
      <c r="H175" s="600"/>
      <c r="I175" s="600"/>
    </row>
    <row r="176" spans="1:9">
      <c r="A176" s="600"/>
      <c r="B176" s="600"/>
      <c r="C176" s="600"/>
      <c r="D176" s="600"/>
      <c r="E176" s="600"/>
      <c r="F176" s="600"/>
      <c r="G176" s="600"/>
      <c r="H176" s="600"/>
      <c r="I176" s="600"/>
    </row>
    <row r="177" spans="1:9">
      <c r="A177" s="600"/>
      <c r="B177" s="600"/>
      <c r="C177" s="600"/>
      <c r="D177" s="600"/>
      <c r="E177" s="600"/>
      <c r="F177" s="600"/>
      <c r="G177" s="600"/>
      <c r="H177" s="600"/>
      <c r="I177" s="600"/>
    </row>
    <row r="178" spans="1:9">
      <c r="A178" s="600"/>
      <c r="B178" s="600"/>
      <c r="C178" s="600"/>
      <c r="D178" s="600"/>
      <c r="E178" s="600"/>
      <c r="F178" s="600"/>
      <c r="G178" s="600"/>
      <c r="H178" s="600"/>
      <c r="I178" s="600"/>
    </row>
    <row r="179" spans="1:9">
      <c r="A179" s="600"/>
      <c r="B179" s="600"/>
      <c r="C179" s="600"/>
      <c r="D179" s="600"/>
      <c r="E179" s="600"/>
      <c r="F179" s="600"/>
      <c r="G179" s="600"/>
      <c r="H179" s="600"/>
      <c r="I179" s="600"/>
    </row>
    <row r="180" spans="1:9">
      <c r="A180" s="600"/>
      <c r="B180" s="600"/>
      <c r="C180" s="600"/>
      <c r="D180" s="600"/>
      <c r="E180" s="600"/>
      <c r="F180" s="600"/>
      <c r="G180" s="600"/>
      <c r="H180" s="600"/>
      <c r="I180" s="600"/>
    </row>
    <row r="181" spans="1:9">
      <c r="A181" s="600"/>
      <c r="B181" s="600"/>
      <c r="C181" s="600"/>
      <c r="D181" s="600"/>
      <c r="E181" s="600"/>
      <c r="F181" s="600"/>
      <c r="G181" s="600"/>
      <c r="H181" s="600"/>
      <c r="I181" s="600"/>
    </row>
    <row r="182" spans="1:9">
      <c r="A182" s="600"/>
      <c r="B182" s="600"/>
      <c r="C182" s="600"/>
      <c r="D182" s="600"/>
      <c r="E182" s="600"/>
      <c r="F182" s="600"/>
      <c r="G182" s="600"/>
      <c r="H182" s="600"/>
      <c r="I182" s="600"/>
    </row>
    <row r="183" spans="1:9">
      <c r="A183" s="600"/>
      <c r="B183" s="600"/>
      <c r="C183" s="600"/>
      <c r="D183" s="600"/>
      <c r="E183" s="600"/>
      <c r="F183" s="600"/>
      <c r="G183" s="600"/>
      <c r="H183" s="600"/>
      <c r="I183" s="600"/>
    </row>
    <row r="184" spans="1:9">
      <c r="A184" s="600"/>
      <c r="B184" s="600"/>
      <c r="C184" s="600"/>
      <c r="D184" s="600"/>
      <c r="E184" s="600"/>
      <c r="F184" s="600"/>
      <c r="G184" s="600"/>
      <c r="H184" s="600"/>
      <c r="I184" s="600"/>
    </row>
    <row r="185" spans="1:9">
      <c r="A185" s="600"/>
      <c r="B185" s="600"/>
      <c r="C185" s="600"/>
      <c r="D185" s="600"/>
      <c r="E185" s="600"/>
      <c r="F185" s="600"/>
      <c r="G185" s="600"/>
      <c r="H185" s="600"/>
      <c r="I185" s="600"/>
    </row>
    <row r="186" spans="1:9">
      <c r="A186" s="600"/>
      <c r="B186" s="600"/>
      <c r="C186" s="600"/>
      <c r="D186" s="600"/>
      <c r="E186" s="600"/>
      <c r="F186" s="600"/>
      <c r="G186" s="600"/>
      <c r="H186" s="600"/>
      <c r="I186" s="600"/>
    </row>
    <row r="187" spans="1:9">
      <c r="A187" s="600"/>
      <c r="B187" s="600"/>
      <c r="C187" s="600"/>
      <c r="D187" s="600"/>
      <c r="E187" s="600"/>
      <c r="F187" s="600"/>
      <c r="G187" s="600"/>
      <c r="H187" s="600"/>
      <c r="I187" s="600"/>
    </row>
    <row r="188" spans="1:9">
      <c r="A188" s="600"/>
      <c r="B188" s="600"/>
      <c r="C188" s="600"/>
      <c r="D188" s="600"/>
      <c r="E188" s="600"/>
      <c r="F188" s="600"/>
      <c r="G188" s="600"/>
      <c r="H188" s="600"/>
      <c r="I188" s="600"/>
    </row>
    <row r="189" spans="1:9">
      <c r="A189" s="600"/>
      <c r="B189" s="600"/>
      <c r="C189" s="600"/>
      <c r="D189" s="600"/>
      <c r="E189" s="600"/>
      <c r="F189" s="600"/>
      <c r="G189" s="600"/>
      <c r="H189" s="600"/>
      <c r="I189" s="600"/>
    </row>
  </sheetData>
  <mergeCells count="59">
    <mergeCell ref="B11:F11"/>
    <mergeCell ref="A6:I6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66:F66"/>
    <mergeCell ref="B24:F24"/>
    <mergeCell ref="A56:I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78:F78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91:F91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2:F92"/>
    <mergeCell ref="B93:F93"/>
    <mergeCell ref="B94:F94"/>
    <mergeCell ref="B95:F95"/>
    <mergeCell ref="B96:F96"/>
  </mergeCells>
  <pageMargins left="0.33" right="0.17" top="0.5" bottom="0.35" header="0.24" footer="0.24"/>
  <pageSetup scale="89" orientation="portrait" r:id="rId1"/>
  <headerFooter alignWithMargins="0"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H41" workbookViewId="0">
      <selection activeCell="K51" sqref="K51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  <col min="257" max="263" width="0" hidden="1" customWidth="1"/>
    <col min="264" max="264" width="3.7109375" customWidth="1"/>
    <col min="265" max="265" width="10.85546875" customWidth="1"/>
    <col min="266" max="266" width="33.85546875" customWidth="1"/>
    <col min="267" max="267" width="23.85546875" customWidth="1"/>
    <col min="513" max="519" width="0" hidden="1" customWidth="1"/>
    <col min="520" max="520" width="3.7109375" customWidth="1"/>
    <col min="521" max="521" width="10.85546875" customWidth="1"/>
    <col min="522" max="522" width="33.85546875" customWidth="1"/>
    <col min="523" max="523" width="23.85546875" customWidth="1"/>
    <col min="769" max="775" width="0" hidden="1" customWidth="1"/>
    <col min="776" max="776" width="3.7109375" customWidth="1"/>
    <col min="777" max="777" width="10.85546875" customWidth="1"/>
    <col min="778" max="778" width="33.85546875" customWidth="1"/>
    <col min="779" max="779" width="23.85546875" customWidth="1"/>
    <col min="1025" max="1031" width="0" hidden="1" customWidth="1"/>
    <col min="1032" max="1032" width="3.7109375" customWidth="1"/>
    <col min="1033" max="1033" width="10.85546875" customWidth="1"/>
    <col min="1034" max="1034" width="33.85546875" customWidth="1"/>
    <col min="1035" max="1035" width="23.85546875" customWidth="1"/>
    <col min="1281" max="1287" width="0" hidden="1" customWidth="1"/>
    <col min="1288" max="1288" width="3.7109375" customWidth="1"/>
    <col min="1289" max="1289" width="10.85546875" customWidth="1"/>
    <col min="1290" max="1290" width="33.85546875" customWidth="1"/>
    <col min="1291" max="1291" width="23.85546875" customWidth="1"/>
    <col min="1537" max="1543" width="0" hidden="1" customWidth="1"/>
    <col min="1544" max="1544" width="3.7109375" customWidth="1"/>
    <col min="1545" max="1545" width="10.85546875" customWidth="1"/>
    <col min="1546" max="1546" width="33.85546875" customWidth="1"/>
    <col min="1547" max="1547" width="23.85546875" customWidth="1"/>
    <col min="1793" max="1799" width="0" hidden="1" customWidth="1"/>
    <col min="1800" max="1800" width="3.7109375" customWidth="1"/>
    <col min="1801" max="1801" width="10.85546875" customWidth="1"/>
    <col min="1802" max="1802" width="33.85546875" customWidth="1"/>
    <col min="1803" max="1803" width="23.85546875" customWidth="1"/>
    <col min="2049" max="2055" width="0" hidden="1" customWidth="1"/>
    <col min="2056" max="2056" width="3.7109375" customWidth="1"/>
    <col min="2057" max="2057" width="10.85546875" customWidth="1"/>
    <col min="2058" max="2058" width="33.85546875" customWidth="1"/>
    <col min="2059" max="2059" width="23.85546875" customWidth="1"/>
    <col min="2305" max="2311" width="0" hidden="1" customWidth="1"/>
    <col min="2312" max="2312" width="3.7109375" customWidth="1"/>
    <col min="2313" max="2313" width="10.85546875" customWidth="1"/>
    <col min="2314" max="2314" width="33.85546875" customWidth="1"/>
    <col min="2315" max="2315" width="23.85546875" customWidth="1"/>
    <col min="2561" max="2567" width="0" hidden="1" customWidth="1"/>
    <col min="2568" max="2568" width="3.7109375" customWidth="1"/>
    <col min="2569" max="2569" width="10.85546875" customWidth="1"/>
    <col min="2570" max="2570" width="33.85546875" customWidth="1"/>
    <col min="2571" max="2571" width="23.85546875" customWidth="1"/>
    <col min="2817" max="2823" width="0" hidden="1" customWidth="1"/>
    <col min="2824" max="2824" width="3.7109375" customWidth="1"/>
    <col min="2825" max="2825" width="10.85546875" customWidth="1"/>
    <col min="2826" max="2826" width="33.85546875" customWidth="1"/>
    <col min="2827" max="2827" width="23.85546875" customWidth="1"/>
    <col min="3073" max="3079" width="0" hidden="1" customWidth="1"/>
    <col min="3080" max="3080" width="3.7109375" customWidth="1"/>
    <col min="3081" max="3081" width="10.85546875" customWidth="1"/>
    <col min="3082" max="3082" width="33.85546875" customWidth="1"/>
    <col min="3083" max="3083" width="23.85546875" customWidth="1"/>
    <col min="3329" max="3335" width="0" hidden="1" customWidth="1"/>
    <col min="3336" max="3336" width="3.7109375" customWidth="1"/>
    <col min="3337" max="3337" width="10.85546875" customWidth="1"/>
    <col min="3338" max="3338" width="33.85546875" customWidth="1"/>
    <col min="3339" max="3339" width="23.85546875" customWidth="1"/>
    <col min="3585" max="3591" width="0" hidden="1" customWidth="1"/>
    <col min="3592" max="3592" width="3.7109375" customWidth="1"/>
    <col min="3593" max="3593" width="10.85546875" customWidth="1"/>
    <col min="3594" max="3594" width="33.85546875" customWidth="1"/>
    <col min="3595" max="3595" width="23.85546875" customWidth="1"/>
    <col min="3841" max="3847" width="0" hidden="1" customWidth="1"/>
    <col min="3848" max="3848" width="3.7109375" customWidth="1"/>
    <col min="3849" max="3849" width="10.85546875" customWidth="1"/>
    <col min="3850" max="3850" width="33.85546875" customWidth="1"/>
    <col min="3851" max="3851" width="23.85546875" customWidth="1"/>
    <col min="4097" max="4103" width="0" hidden="1" customWidth="1"/>
    <col min="4104" max="4104" width="3.7109375" customWidth="1"/>
    <col min="4105" max="4105" width="10.85546875" customWidth="1"/>
    <col min="4106" max="4106" width="33.85546875" customWidth="1"/>
    <col min="4107" max="4107" width="23.85546875" customWidth="1"/>
    <col min="4353" max="4359" width="0" hidden="1" customWidth="1"/>
    <col min="4360" max="4360" width="3.7109375" customWidth="1"/>
    <col min="4361" max="4361" width="10.85546875" customWidth="1"/>
    <col min="4362" max="4362" width="33.85546875" customWidth="1"/>
    <col min="4363" max="4363" width="23.85546875" customWidth="1"/>
    <col min="4609" max="4615" width="0" hidden="1" customWidth="1"/>
    <col min="4616" max="4616" width="3.7109375" customWidth="1"/>
    <col min="4617" max="4617" width="10.85546875" customWidth="1"/>
    <col min="4618" max="4618" width="33.85546875" customWidth="1"/>
    <col min="4619" max="4619" width="23.85546875" customWidth="1"/>
    <col min="4865" max="4871" width="0" hidden="1" customWidth="1"/>
    <col min="4872" max="4872" width="3.7109375" customWidth="1"/>
    <col min="4873" max="4873" width="10.85546875" customWidth="1"/>
    <col min="4874" max="4874" width="33.85546875" customWidth="1"/>
    <col min="4875" max="4875" width="23.85546875" customWidth="1"/>
    <col min="5121" max="5127" width="0" hidden="1" customWidth="1"/>
    <col min="5128" max="5128" width="3.7109375" customWidth="1"/>
    <col min="5129" max="5129" width="10.85546875" customWidth="1"/>
    <col min="5130" max="5130" width="33.85546875" customWidth="1"/>
    <col min="5131" max="5131" width="23.85546875" customWidth="1"/>
    <col min="5377" max="5383" width="0" hidden="1" customWidth="1"/>
    <col min="5384" max="5384" width="3.7109375" customWidth="1"/>
    <col min="5385" max="5385" width="10.85546875" customWidth="1"/>
    <col min="5386" max="5386" width="33.85546875" customWidth="1"/>
    <col min="5387" max="5387" width="23.85546875" customWidth="1"/>
    <col min="5633" max="5639" width="0" hidden="1" customWidth="1"/>
    <col min="5640" max="5640" width="3.7109375" customWidth="1"/>
    <col min="5641" max="5641" width="10.85546875" customWidth="1"/>
    <col min="5642" max="5642" width="33.85546875" customWidth="1"/>
    <col min="5643" max="5643" width="23.85546875" customWidth="1"/>
    <col min="5889" max="5895" width="0" hidden="1" customWidth="1"/>
    <col min="5896" max="5896" width="3.7109375" customWidth="1"/>
    <col min="5897" max="5897" width="10.85546875" customWidth="1"/>
    <col min="5898" max="5898" width="33.85546875" customWidth="1"/>
    <col min="5899" max="5899" width="23.85546875" customWidth="1"/>
    <col min="6145" max="6151" width="0" hidden="1" customWidth="1"/>
    <col min="6152" max="6152" width="3.7109375" customWidth="1"/>
    <col min="6153" max="6153" width="10.85546875" customWidth="1"/>
    <col min="6154" max="6154" width="33.85546875" customWidth="1"/>
    <col min="6155" max="6155" width="23.85546875" customWidth="1"/>
    <col min="6401" max="6407" width="0" hidden="1" customWidth="1"/>
    <col min="6408" max="6408" width="3.7109375" customWidth="1"/>
    <col min="6409" max="6409" width="10.85546875" customWidth="1"/>
    <col min="6410" max="6410" width="33.85546875" customWidth="1"/>
    <col min="6411" max="6411" width="23.85546875" customWidth="1"/>
    <col min="6657" max="6663" width="0" hidden="1" customWidth="1"/>
    <col min="6664" max="6664" width="3.7109375" customWidth="1"/>
    <col min="6665" max="6665" width="10.85546875" customWidth="1"/>
    <col min="6666" max="6666" width="33.85546875" customWidth="1"/>
    <col min="6667" max="6667" width="23.85546875" customWidth="1"/>
    <col min="6913" max="6919" width="0" hidden="1" customWidth="1"/>
    <col min="6920" max="6920" width="3.7109375" customWidth="1"/>
    <col min="6921" max="6921" width="10.85546875" customWidth="1"/>
    <col min="6922" max="6922" width="33.85546875" customWidth="1"/>
    <col min="6923" max="6923" width="23.85546875" customWidth="1"/>
    <col min="7169" max="7175" width="0" hidden="1" customWidth="1"/>
    <col min="7176" max="7176" width="3.7109375" customWidth="1"/>
    <col min="7177" max="7177" width="10.85546875" customWidth="1"/>
    <col min="7178" max="7178" width="33.85546875" customWidth="1"/>
    <col min="7179" max="7179" width="23.85546875" customWidth="1"/>
    <col min="7425" max="7431" width="0" hidden="1" customWidth="1"/>
    <col min="7432" max="7432" width="3.7109375" customWidth="1"/>
    <col min="7433" max="7433" width="10.85546875" customWidth="1"/>
    <col min="7434" max="7434" width="33.85546875" customWidth="1"/>
    <col min="7435" max="7435" width="23.85546875" customWidth="1"/>
    <col min="7681" max="7687" width="0" hidden="1" customWidth="1"/>
    <col min="7688" max="7688" width="3.7109375" customWidth="1"/>
    <col min="7689" max="7689" width="10.85546875" customWidth="1"/>
    <col min="7690" max="7690" width="33.85546875" customWidth="1"/>
    <col min="7691" max="7691" width="23.85546875" customWidth="1"/>
    <col min="7937" max="7943" width="0" hidden="1" customWidth="1"/>
    <col min="7944" max="7944" width="3.7109375" customWidth="1"/>
    <col min="7945" max="7945" width="10.85546875" customWidth="1"/>
    <col min="7946" max="7946" width="33.85546875" customWidth="1"/>
    <col min="7947" max="7947" width="23.85546875" customWidth="1"/>
    <col min="8193" max="8199" width="0" hidden="1" customWidth="1"/>
    <col min="8200" max="8200" width="3.7109375" customWidth="1"/>
    <col min="8201" max="8201" width="10.85546875" customWidth="1"/>
    <col min="8202" max="8202" width="33.85546875" customWidth="1"/>
    <col min="8203" max="8203" width="23.85546875" customWidth="1"/>
    <col min="8449" max="8455" width="0" hidden="1" customWidth="1"/>
    <col min="8456" max="8456" width="3.7109375" customWidth="1"/>
    <col min="8457" max="8457" width="10.85546875" customWidth="1"/>
    <col min="8458" max="8458" width="33.85546875" customWidth="1"/>
    <col min="8459" max="8459" width="23.85546875" customWidth="1"/>
    <col min="8705" max="8711" width="0" hidden="1" customWidth="1"/>
    <col min="8712" max="8712" width="3.7109375" customWidth="1"/>
    <col min="8713" max="8713" width="10.85546875" customWidth="1"/>
    <col min="8714" max="8714" width="33.85546875" customWidth="1"/>
    <col min="8715" max="8715" width="23.85546875" customWidth="1"/>
    <col min="8961" max="8967" width="0" hidden="1" customWidth="1"/>
    <col min="8968" max="8968" width="3.7109375" customWidth="1"/>
    <col min="8969" max="8969" width="10.85546875" customWidth="1"/>
    <col min="8970" max="8970" width="33.85546875" customWidth="1"/>
    <col min="8971" max="8971" width="23.85546875" customWidth="1"/>
    <col min="9217" max="9223" width="0" hidden="1" customWidth="1"/>
    <col min="9224" max="9224" width="3.7109375" customWidth="1"/>
    <col min="9225" max="9225" width="10.85546875" customWidth="1"/>
    <col min="9226" max="9226" width="33.85546875" customWidth="1"/>
    <col min="9227" max="9227" width="23.85546875" customWidth="1"/>
    <col min="9473" max="9479" width="0" hidden="1" customWidth="1"/>
    <col min="9480" max="9480" width="3.7109375" customWidth="1"/>
    <col min="9481" max="9481" width="10.85546875" customWidth="1"/>
    <col min="9482" max="9482" width="33.85546875" customWidth="1"/>
    <col min="9483" max="9483" width="23.85546875" customWidth="1"/>
    <col min="9729" max="9735" width="0" hidden="1" customWidth="1"/>
    <col min="9736" max="9736" width="3.7109375" customWidth="1"/>
    <col min="9737" max="9737" width="10.85546875" customWidth="1"/>
    <col min="9738" max="9738" width="33.85546875" customWidth="1"/>
    <col min="9739" max="9739" width="23.85546875" customWidth="1"/>
    <col min="9985" max="9991" width="0" hidden="1" customWidth="1"/>
    <col min="9992" max="9992" width="3.7109375" customWidth="1"/>
    <col min="9993" max="9993" width="10.85546875" customWidth="1"/>
    <col min="9994" max="9994" width="33.85546875" customWidth="1"/>
    <col min="9995" max="9995" width="23.85546875" customWidth="1"/>
    <col min="10241" max="10247" width="0" hidden="1" customWidth="1"/>
    <col min="10248" max="10248" width="3.7109375" customWidth="1"/>
    <col min="10249" max="10249" width="10.85546875" customWidth="1"/>
    <col min="10250" max="10250" width="33.85546875" customWidth="1"/>
    <col min="10251" max="10251" width="23.85546875" customWidth="1"/>
    <col min="10497" max="10503" width="0" hidden="1" customWidth="1"/>
    <col min="10504" max="10504" width="3.7109375" customWidth="1"/>
    <col min="10505" max="10505" width="10.85546875" customWidth="1"/>
    <col min="10506" max="10506" width="33.85546875" customWidth="1"/>
    <col min="10507" max="10507" width="23.85546875" customWidth="1"/>
    <col min="10753" max="10759" width="0" hidden="1" customWidth="1"/>
    <col min="10760" max="10760" width="3.7109375" customWidth="1"/>
    <col min="10761" max="10761" width="10.85546875" customWidth="1"/>
    <col min="10762" max="10762" width="33.85546875" customWidth="1"/>
    <col min="10763" max="10763" width="23.85546875" customWidth="1"/>
    <col min="11009" max="11015" width="0" hidden="1" customWidth="1"/>
    <col min="11016" max="11016" width="3.7109375" customWidth="1"/>
    <col min="11017" max="11017" width="10.85546875" customWidth="1"/>
    <col min="11018" max="11018" width="33.85546875" customWidth="1"/>
    <col min="11019" max="11019" width="23.85546875" customWidth="1"/>
    <col min="11265" max="11271" width="0" hidden="1" customWidth="1"/>
    <col min="11272" max="11272" width="3.7109375" customWidth="1"/>
    <col min="11273" max="11273" width="10.85546875" customWidth="1"/>
    <col min="11274" max="11274" width="33.85546875" customWidth="1"/>
    <col min="11275" max="11275" width="23.85546875" customWidth="1"/>
    <col min="11521" max="11527" width="0" hidden="1" customWidth="1"/>
    <col min="11528" max="11528" width="3.7109375" customWidth="1"/>
    <col min="11529" max="11529" width="10.85546875" customWidth="1"/>
    <col min="11530" max="11530" width="33.85546875" customWidth="1"/>
    <col min="11531" max="11531" width="23.85546875" customWidth="1"/>
    <col min="11777" max="11783" width="0" hidden="1" customWidth="1"/>
    <col min="11784" max="11784" width="3.7109375" customWidth="1"/>
    <col min="11785" max="11785" width="10.85546875" customWidth="1"/>
    <col min="11786" max="11786" width="33.85546875" customWidth="1"/>
    <col min="11787" max="11787" width="23.85546875" customWidth="1"/>
    <col min="12033" max="12039" width="0" hidden="1" customWidth="1"/>
    <col min="12040" max="12040" width="3.7109375" customWidth="1"/>
    <col min="12041" max="12041" width="10.85546875" customWidth="1"/>
    <col min="12042" max="12042" width="33.85546875" customWidth="1"/>
    <col min="12043" max="12043" width="23.85546875" customWidth="1"/>
    <col min="12289" max="12295" width="0" hidden="1" customWidth="1"/>
    <col min="12296" max="12296" width="3.7109375" customWidth="1"/>
    <col min="12297" max="12297" width="10.85546875" customWidth="1"/>
    <col min="12298" max="12298" width="33.85546875" customWidth="1"/>
    <col min="12299" max="12299" width="23.85546875" customWidth="1"/>
    <col min="12545" max="12551" width="0" hidden="1" customWidth="1"/>
    <col min="12552" max="12552" width="3.7109375" customWidth="1"/>
    <col min="12553" max="12553" width="10.85546875" customWidth="1"/>
    <col min="12554" max="12554" width="33.85546875" customWidth="1"/>
    <col min="12555" max="12555" width="23.85546875" customWidth="1"/>
    <col min="12801" max="12807" width="0" hidden="1" customWidth="1"/>
    <col min="12808" max="12808" width="3.7109375" customWidth="1"/>
    <col min="12809" max="12809" width="10.85546875" customWidth="1"/>
    <col min="12810" max="12810" width="33.85546875" customWidth="1"/>
    <col min="12811" max="12811" width="23.85546875" customWidth="1"/>
    <col min="13057" max="13063" width="0" hidden="1" customWidth="1"/>
    <col min="13064" max="13064" width="3.7109375" customWidth="1"/>
    <col min="13065" max="13065" width="10.85546875" customWidth="1"/>
    <col min="13066" max="13066" width="33.85546875" customWidth="1"/>
    <col min="13067" max="13067" width="23.85546875" customWidth="1"/>
    <col min="13313" max="13319" width="0" hidden="1" customWidth="1"/>
    <col min="13320" max="13320" width="3.7109375" customWidth="1"/>
    <col min="13321" max="13321" width="10.85546875" customWidth="1"/>
    <col min="13322" max="13322" width="33.85546875" customWidth="1"/>
    <col min="13323" max="13323" width="23.85546875" customWidth="1"/>
    <col min="13569" max="13575" width="0" hidden="1" customWidth="1"/>
    <col min="13576" max="13576" width="3.7109375" customWidth="1"/>
    <col min="13577" max="13577" width="10.85546875" customWidth="1"/>
    <col min="13578" max="13578" width="33.85546875" customWidth="1"/>
    <col min="13579" max="13579" width="23.85546875" customWidth="1"/>
    <col min="13825" max="13831" width="0" hidden="1" customWidth="1"/>
    <col min="13832" max="13832" width="3.7109375" customWidth="1"/>
    <col min="13833" max="13833" width="10.85546875" customWidth="1"/>
    <col min="13834" max="13834" width="33.85546875" customWidth="1"/>
    <col min="13835" max="13835" width="23.85546875" customWidth="1"/>
    <col min="14081" max="14087" width="0" hidden="1" customWidth="1"/>
    <col min="14088" max="14088" width="3.7109375" customWidth="1"/>
    <col min="14089" max="14089" width="10.85546875" customWidth="1"/>
    <col min="14090" max="14090" width="33.85546875" customWidth="1"/>
    <col min="14091" max="14091" width="23.85546875" customWidth="1"/>
    <col min="14337" max="14343" width="0" hidden="1" customWidth="1"/>
    <col min="14344" max="14344" width="3.7109375" customWidth="1"/>
    <col min="14345" max="14345" width="10.85546875" customWidth="1"/>
    <col min="14346" max="14346" width="33.85546875" customWidth="1"/>
    <col min="14347" max="14347" width="23.85546875" customWidth="1"/>
    <col min="14593" max="14599" width="0" hidden="1" customWidth="1"/>
    <col min="14600" max="14600" width="3.7109375" customWidth="1"/>
    <col min="14601" max="14601" width="10.85546875" customWidth="1"/>
    <col min="14602" max="14602" width="33.85546875" customWidth="1"/>
    <col min="14603" max="14603" width="23.85546875" customWidth="1"/>
    <col min="14849" max="14855" width="0" hidden="1" customWidth="1"/>
    <col min="14856" max="14856" width="3.7109375" customWidth="1"/>
    <col min="14857" max="14857" width="10.85546875" customWidth="1"/>
    <col min="14858" max="14858" width="33.85546875" customWidth="1"/>
    <col min="14859" max="14859" width="23.85546875" customWidth="1"/>
    <col min="15105" max="15111" width="0" hidden="1" customWidth="1"/>
    <col min="15112" max="15112" width="3.7109375" customWidth="1"/>
    <col min="15113" max="15113" width="10.85546875" customWidth="1"/>
    <col min="15114" max="15114" width="33.85546875" customWidth="1"/>
    <col min="15115" max="15115" width="23.85546875" customWidth="1"/>
    <col min="15361" max="15367" width="0" hidden="1" customWidth="1"/>
    <col min="15368" max="15368" width="3.7109375" customWidth="1"/>
    <col min="15369" max="15369" width="10.85546875" customWidth="1"/>
    <col min="15370" max="15370" width="33.85546875" customWidth="1"/>
    <col min="15371" max="15371" width="23.85546875" customWidth="1"/>
    <col min="15617" max="15623" width="0" hidden="1" customWidth="1"/>
    <col min="15624" max="15624" width="3.7109375" customWidth="1"/>
    <col min="15625" max="15625" width="10.85546875" customWidth="1"/>
    <col min="15626" max="15626" width="33.85546875" customWidth="1"/>
    <col min="15627" max="15627" width="23.85546875" customWidth="1"/>
    <col min="15873" max="15879" width="0" hidden="1" customWidth="1"/>
    <col min="15880" max="15880" width="3.7109375" customWidth="1"/>
    <col min="15881" max="15881" width="10.85546875" customWidth="1"/>
    <col min="15882" max="15882" width="33.85546875" customWidth="1"/>
    <col min="15883" max="15883" width="23.85546875" customWidth="1"/>
    <col min="16129" max="16135" width="0" hidden="1" customWidth="1"/>
    <col min="16136" max="16136" width="3.7109375" customWidth="1"/>
    <col min="16137" max="16137" width="10.85546875" customWidth="1"/>
    <col min="16138" max="16138" width="33.85546875" customWidth="1"/>
    <col min="16139" max="16139" width="23.85546875" customWidth="1"/>
  </cols>
  <sheetData>
    <row r="1" spans="1:11">
      <c r="A1" s="119" t="s">
        <v>962</v>
      </c>
      <c r="B1" s="119" t="s">
        <v>963</v>
      </c>
      <c r="C1" s="119" t="s">
        <v>964</v>
      </c>
      <c r="I1" s="672" t="str">
        <f>'Aneks Statistikor'!B1</f>
        <v>ORANGE SHPK</v>
      </c>
    </row>
    <row r="2" spans="1:11">
      <c r="B2" s="119" t="s">
        <v>965</v>
      </c>
      <c r="C2" s="119" t="s">
        <v>965</v>
      </c>
      <c r="I2" s="672" t="str">
        <f>'Aneks Statistikor'!B2</f>
        <v>NIPT K71716006H</v>
      </c>
    </row>
    <row r="3" spans="1:11">
      <c r="B3" s="119"/>
      <c r="C3" s="119"/>
      <c r="I3" s="672"/>
      <c r="K3" s="119" t="s">
        <v>966</v>
      </c>
    </row>
    <row r="4" spans="1:11">
      <c r="B4" s="119"/>
      <c r="C4" s="119"/>
    </row>
    <row r="5" spans="1:11">
      <c r="B5" s="139" t="s">
        <v>967</v>
      </c>
      <c r="C5" s="139" t="s">
        <v>967</v>
      </c>
      <c r="H5" s="673"/>
      <c r="I5" s="673"/>
      <c r="J5" s="674" t="s">
        <v>968</v>
      </c>
      <c r="K5" s="674" t="s">
        <v>969</v>
      </c>
    </row>
    <row r="6" spans="1:11">
      <c r="B6" s="139" t="s">
        <v>970</v>
      </c>
      <c r="C6" s="139" t="s">
        <v>970</v>
      </c>
      <c r="H6" s="673">
        <v>1</v>
      </c>
      <c r="I6" s="674" t="s">
        <v>965</v>
      </c>
      <c r="J6" s="675" t="s">
        <v>967</v>
      </c>
      <c r="K6" s="675"/>
    </row>
    <row r="7" spans="1:11">
      <c r="B7" s="139" t="s">
        <v>971</v>
      </c>
      <c r="C7" s="139" t="s">
        <v>971</v>
      </c>
      <c r="H7" s="673">
        <v>2</v>
      </c>
      <c r="I7" s="674" t="s">
        <v>965</v>
      </c>
      <c r="J7" s="675" t="s">
        <v>972</v>
      </c>
      <c r="K7" s="673"/>
    </row>
    <row r="8" spans="1:11">
      <c r="B8" s="139" t="s">
        <v>973</v>
      </c>
      <c r="C8" s="139" t="s">
        <v>973</v>
      </c>
      <c r="H8" s="673">
        <v>3</v>
      </c>
      <c r="I8" s="674" t="s">
        <v>965</v>
      </c>
      <c r="J8" s="675" t="s">
        <v>974</v>
      </c>
      <c r="K8" s="673"/>
    </row>
    <row r="9" spans="1:11">
      <c r="B9" s="139" t="s">
        <v>975</v>
      </c>
      <c r="C9" s="139" t="s">
        <v>975</v>
      </c>
      <c r="H9" s="673">
        <v>4</v>
      </c>
      <c r="I9" s="674" t="s">
        <v>965</v>
      </c>
      <c r="J9" s="675" t="s">
        <v>973</v>
      </c>
      <c r="K9" s="673"/>
    </row>
    <row r="10" spans="1:11">
      <c r="B10" s="139" t="s">
        <v>976</v>
      </c>
      <c r="C10" s="139" t="s">
        <v>976</v>
      </c>
      <c r="H10" s="673">
        <v>5</v>
      </c>
      <c r="I10" s="674" t="s">
        <v>965</v>
      </c>
      <c r="J10" s="675" t="s">
        <v>975</v>
      </c>
      <c r="K10" s="673"/>
    </row>
    <row r="11" spans="1:11">
      <c r="B11" s="139" t="s">
        <v>977</v>
      </c>
      <c r="C11" s="139" t="s">
        <v>977</v>
      </c>
      <c r="H11" s="673">
        <v>6</v>
      </c>
      <c r="I11" s="674" t="s">
        <v>965</v>
      </c>
      <c r="J11" s="675" t="s">
        <v>976</v>
      </c>
      <c r="K11" s="673"/>
    </row>
    <row r="12" spans="1:11">
      <c r="B12" s="139" t="s">
        <v>978</v>
      </c>
      <c r="C12" s="139" t="s">
        <v>978</v>
      </c>
      <c r="H12" s="673">
        <v>7</v>
      </c>
      <c r="I12" s="674" t="s">
        <v>965</v>
      </c>
      <c r="J12" s="675" t="s">
        <v>979</v>
      </c>
      <c r="K12" s="673"/>
    </row>
    <row r="13" spans="1:11">
      <c r="B13" s="119" t="s">
        <v>980</v>
      </c>
      <c r="C13" s="119" t="s">
        <v>980</v>
      </c>
      <c r="H13" s="673">
        <v>8</v>
      </c>
      <c r="I13" s="674" t="s">
        <v>965</v>
      </c>
      <c r="J13" s="675" t="s">
        <v>978</v>
      </c>
      <c r="K13" s="673"/>
    </row>
    <row r="14" spans="1:11">
      <c r="B14" s="119"/>
      <c r="C14" s="119"/>
      <c r="H14" s="674" t="s">
        <v>260</v>
      </c>
      <c r="I14" s="674"/>
      <c r="J14" s="674" t="s">
        <v>981</v>
      </c>
      <c r="K14" s="674"/>
    </row>
    <row r="15" spans="1:11">
      <c r="B15" s="139" t="s">
        <v>982</v>
      </c>
      <c r="C15" s="139" t="s">
        <v>982</v>
      </c>
      <c r="H15" s="673">
        <v>9</v>
      </c>
      <c r="I15" s="674" t="s">
        <v>980</v>
      </c>
      <c r="J15" s="675" t="s">
        <v>983</v>
      </c>
      <c r="K15" s="673"/>
    </row>
    <row r="16" spans="1:11">
      <c r="B16" s="139" t="s">
        <v>984</v>
      </c>
      <c r="C16" s="139" t="s">
        <v>984</v>
      </c>
      <c r="H16" s="673">
        <v>10</v>
      </c>
      <c r="I16" s="674" t="s">
        <v>980</v>
      </c>
      <c r="J16" s="675" t="s">
        <v>984</v>
      </c>
      <c r="K16" s="675"/>
    </row>
    <row r="17" spans="2:11">
      <c r="B17" s="139" t="s">
        <v>985</v>
      </c>
      <c r="C17" s="139" t="s">
        <v>985</v>
      </c>
      <c r="H17" s="673">
        <v>11</v>
      </c>
      <c r="I17" s="674" t="s">
        <v>980</v>
      </c>
      <c r="J17" s="675" t="s">
        <v>985</v>
      </c>
      <c r="K17" s="673"/>
    </row>
    <row r="18" spans="2:11">
      <c r="B18" s="139"/>
      <c r="C18" s="139"/>
      <c r="H18" s="674" t="s">
        <v>369</v>
      </c>
      <c r="I18" s="674"/>
      <c r="J18" s="674" t="s">
        <v>986</v>
      </c>
      <c r="K18" s="674"/>
    </row>
    <row r="19" spans="2:11">
      <c r="B19" s="119" t="s">
        <v>987</v>
      </c>
      <c r="C19" s="119" t="s">
        <v>987</v>
      </c>
      <c r="H19" s="673">
        <v>12</v>
      </c>
      <c r="I19" s="674" t="s">
        <v>987</v>
      </c>
      <c r="J19" s="675" t="s">
        <v>988</v>
      </c>
      <c r="K19" s="673"/>
    </row>
    <row r="20" spans="2:11">
      <c r="B20" s="139" t="s">
        <v>977</v>
      </c>
      <c r="C20" s="139" t="s">
        <v>977</v>
      </c>
      <c r="H20" s="673">
        <v>13</v>
      </c>
      <c r="I20" s="674" t="s">
        <v>987</v>
      </c>
      <c r="J20" s="674" t="s">
        <v>989</v>
      </c>
      <c r="K20" s="673"/>
    </row>
    <row r="21" spans="2:11">
      <c r="B21" s="139" t="s">
        <v>990</v>
      </c>
      <c r="C21" s="139" t="s">
        <v>990</v>
      </c>
      <c r="H21" s="673">
        <v>14</v>
      </c>
      <c r="I21" s="674" t="s">
        <v>987</v>
      </c>
      <c r="J21" s="675" t="s">
        <v>991</v>
      </c>
      <c r="K21" s="673"/>
    </row>
    <row r="22" spans="2:11">
      <c r="B22" s="139" t="s">
        <v>991</v>
      </c>
      <c r="C22" s="139" t="s">
        <v>991</v>
      </c>
      <c r="H22" s="673">
        <v>15</v>
      </c>
      <c r="I22" s="674" t="s">
        <v>987</v>
      </c>
      <c r="J22" s="675" t="s">
        <v>992</v>
      </c>
      <c r="K22" s="673"/>
    </row>
    <row r="23" spans="2:11">
      <c r="B23" s="139" t="s">
        <v>992</v>
      </c>
      <c r="C23" s="139" t="s">
        <v>992</v>
      </c>
      <c r="H23" s="673">
        <v>16</v>
      </c>
      <c r="I23" s="674" t="s">
        <v>987</v>
      </c>
      <c r="J23" s="675" t="s">
        <v>993</v>
      </c>
      <c r="K23" s="673"/>
    </row>
    <row r="24" spans="2:11">
      <c r="B24" s="139" t="s">
        <v>994</v>
      </c>
      <c r="C24" s="139" t="s">
        <v>994</v>
      </c>
      <c r="H24" s="673">
        <v>17</v>
      </c>
      <c r="I24" s="674" t="s">
        <v>987</v>
      </c>
      <c r="J24" s="675" t="s">
        <v>995</v>
      </c>
      <c r="K24" s="673"/>
    </row>
    <row r="25" spans="2:11">
      <c r="B25" s="139" t="s">
        <v>995</v>
      </c>
      <c r="C25" s="139" t="s">
        <v>995</v>
      </c>
      <c r="H25" s="673">
        <v>18</v>
      </c>
      <c r="I25" s="674" t="s">
        <v>987</v>
      </c>
      <c r="J25" s="675" t="s">
        <v>996</v>
      </c>
      <c r="K25" s="673"/>
    </row>
    <row r="26" spans="2:11">
      <c r="B26" s="139" t="s">
        <v>997</v>
      </c>
      <c r="C26" s="139" t="s">
        <v>997</v>
      </c>
      <c r="H26" s="673">
        <v>19</v>
      </c>
      <c r="I26" s="674" t="s">
        <v>987</v>
      </c>
      <c r="J26" s="673" t="s">
        <v>1058</v>
      </c>
      <c r="K26" s="678">
        <v>18696387</v>
      </c>
    </row>
    <row r="27" spans="2:11">
      <c r="B27" s="139"/>
      <c r="C27" s="139"/>
      <c r="H27" s="674" t="s">
        <v>429</v>
      </c>
      <c r="I27" s="674"/>
      <c r="J27" s="674" t="s">
        <v>999</v>
      </c>
      <c r="K27" s="673"/>
    </row>
    <row r="28" spans="2:11">
      <c r="B28" s="139" t="s">
        <v>998</v>
      </c>
      <c r="C28" s="139" t="s">
        <v>998</v>
      </c>
      <c r="H28" s="673">
        <v>20</v>
      </c>
      <c r="I28" s="674" t="s">
        <v>1000</v>
      </c>
      <c r="J28" s="675" t="s">
        <v>1001</v>
      </c>
      <c r="K28" s="673"/>
    </row>
    <row r="29" spans="2:11">
      <c r="B29" s="119" t="s">
        <v>1000</v>
      </c>
      <c r="C29" s="119" t="s">
        <v>1000</v>
      </c>
      <c r="H29" s="673">
        <v>21</v>
      </c>
      <c r="I29" s="674" t="s">
        <v>1000</v>
      </c>
      <c r="J29" s="675" t="s">
        <v>1002</v>
      </c>
      <c r="K29" s="675"/>
    </row>
    <row r="30" spans="2:11">
      <c r="B30" s="139" t="s">
        <v>1003</v>
      </c>
      <c r="C30" s="139" t="s">
        <v>1003</v>
      </c>
      <c r="H30" s="673">
        <v>22</v>
      </c>
      <c r="I30" s="674" t="s">
        <v>1000</v>
      </c>
      <c r="J30" s="675" t="s">
        <v>1004</v>
      </c>
      <c r="K30" s="675"/>
    </row>
    <row r="31" spans="2:11">
      <c r="B31" s="139" t="s">
        <v>1002</v>
      </c>
      <c r="C31" s="139" t="s">
        <v>1002</v>
      </c>
      <c r="H31" s="673">
        <v>23</v>
      </c>
      <c r="I31" s="674" t="s">
        <v>1000</v>
      </c>
      <c r="J31" s="675" t="s">
        <v>1005</v>
      </c>
      <c r="K31" s="673"/>
    </row>
    <row r="32" spans="2:11">
      <c r="B32" s="139"/>
      <c r="C32" s="139"/>
      <c r="H32" s="674" t="s">
        <v>710</v>
      </c>
      <c r="I32" s="674"/>
      <c r="J32" s="674" t="s">
        <v>1006</v>
      </c>
      <c r="K32" s="673"/>
    </row>
    <row r="33" spans="2:11">
      <c r="B33" s="139" t="s">
        <v>1004</v>
      </c>
      <c r="C33" s="139" t="s">
        <v>1004</v>
      </c>
      <c r="H33" s="673">
        <v>24</v>
      </c>
      <c r="I33" s="674" t="s">
        <v>1007</v>
      </c>
      <c r="J33" s="675" t="s">
        <v>1008</v>
      </c>
      <c r="K33" s="673"/>
    </row>
    <row r="34" spans="2:11">
      <c r="B34" s="139" t="s">
        <v>1005</v>
      </c>
      <c r="C34" s="139" t="s">
        <v>1005</v>
      </c>
      <c r="H34" s="673">
        <v>25</v>
      </c>
      <c r="I34" s="674" t="s">
        <v>1007</v>
      </c>
      <c r="J34" s="675" t="s">
        <v>1009</v>
      </c>
      <c r="K34" s="673"/>
    </row>
    <row r="35" spans="2:11">
      <c r="H35" s="673">
        <v>26</v>
      </c>
      <c r="I35" s="674" t="s">
        <v>1007</v>
      </c>
      <c r="J35" s="675" t="s">
        <v>1010</v>
      </c>
      <c r="K35" s="673"/>
    </row>
    <row r="36" spans="2:11">
      <c r="B36" s="119" t="s">
        <v>1007</v>
      </c>
      <c r="C36" s="119" t="s">
        <v>1007</v>
      </c>
      <c r="H36" s="673">
        <v>27</v>
      </c>
      <c r="I36" s="674" t="s">
        <v>1007</v>
      </c>
      <c r="J36" s="675" t="s">
        <v>1011</v>
      </c>
      <c r="K36" s="673"/>
    </row>
    <row r="37" spans="2:11">
      <c r="B37" s="139" t="s">
        <v>1008</v>
      </c>
      <c r="C37" s="139" t="s">
        <v>1008</v>
      </c>
      <c r="H37" s="673">
        <v>28</v>
      </c>
      <c r="I37" s="674" t="s">
        <v>1007</v>
      </c>
      <c r="J37" s="675" t="s">
        <v>1012</v>
      </c>
      <c r="K37" s="675"/>
    </row>
    <row r="38" spans="2:11">
      <c r="B38" s="139" t="s">
        <v>1009</v>
      </c>
      <c r="C38" s="139" t="s">
        <v>1009</v>
      </c>
      <c r="H38" s="673">
        <v>29</v>
      </c>
      <c r="I38" s="674" t="s">
        <v>1007</v>
      </c>
      <c r="J38" s="676" t="s">
        <v>1013</v>
      </c>
      <c r="K38" s="673"/>
    </row>
    <row r="39" spans="2:11">
      <c r="B39" s="139" t="s">
        <v>1010</v>
      </c>
      <c r="C39" s="139" t="s">
        <v>1010</v>
      </c>
      <c r="H39" s="673">
        <v>30</v>
      </c>
      <c r="I39" s="674" t="s">
        <v>1007</v>
      </c>
      <c r="J39" s="675" t="s">
        <v>1014</v>
      </c>
      <c r="K39" s="673"/>
    </row>
    <row r="40" spans="2:11">
      <c r="B40" s="139" t="s">
        <v>1011</v>
      </c>
      <c r="C40" s="139" t="s">
        <v>1011</v>
      </c>
      <c r="H40" s="673">
        <v>31</v>
      </c>
      <c r="I40" s="674" t="s">
        <v>1007</v>
      </c>
      <c r="J40" s="675" t="s">
        <v>1015</v>
      </c>
      <c r="K40" s="673"/>
    </row>
    <row r="41" spans="2:11">
      <c r="B41" s="139"/>
      <c r="C41" s="139"/>
      <c r="H41" s="673">
        <v>32</v>
      </c>
      <c r="I41" s="674" t="s">
        <v>1007</v>
      </c>
      <c r="J41" s="675" t="s">
        <v>1016</v>
      </c>
      <c r="K41" s="673"/>
    </row>
    <row r="42" spans="2:11">
      <c r="B42" s="139" t="s">
        <v>1012</v>
      </c>
      <c r="C42" s="139" t="s">
        <v>1012</v>
      </c>
      <c r="H42" s="673">
        <v>33</v>
      </c>
      <c r="I42" s="674" t="s">
        <v>1007</v>
      </c>
      <c r="J42" s="675" t="s">
        <v>1017</v>
      </c>
      <c r="K42" s="673"/>
    </row>
    <row r="43" spans="2:11">
      <c r="B43" s="139" t="s">
        <v>1013</v>
      </c>
      <c r="C43" s="139" t="s">
        <v>1013</v>
      </c>
      <c r="H43" s="677">
        <v>34</v>
      </c>
      <c r="I43" s="674" t="s">
        <v>1007</v>
      </c>
      <c r="J43" s="673" t="s">
        <v>1018</v>
      </c>
      <c r="K43" s="673"/>
    </row>
    <row r="44" spans="2:11">
      <c r="B44" s="139" t="s">
        <v>1014</v>
      </c>
      <c r="C44" s="139" t="s">
        <v>1014</v>
      </c>
      <c r="H44" s="674" t="s">
        <v>1019</v>
      </c>
      <c r="I44" s="673"/>
      <c r="J44" s="674" t="s">
        <v>1020</v>
      </c>
      <c r="K44" s="674"/>
    </row>
    <row r="45" spans="2:11">
      <c r="B45" s="139" t="s">
        <v>1015</v>
      </c>
      <c r="C45" s="139" t="s">
        <v>1015</v>
      </c>
      <c r="H45" s="673"/>
      <c r="I45" s="673"/>
      <c r="J45" s="674" t="s">
        <v>1021</v>
      </c>
      <c r="K45" s="678">
        <f>K43</f>
        <v>0</v>
      </c>
    </row>
    <row r="46" spans="2:11">
      <c r="B46" s="139" t="s">
        <v>1018</v>
      </c>
      <c r="C46" s="139" t="s">
        <v>1018</v>
      </c>
    </row>
    <row r="48" spans="2:11">
      <c r="I48" s="679" t="s">
        <v>1022</v>
      </c>
      <c r="J48" s="680"/>
      <c r="K48" s="674" t="s">
        <v>1023</v>
      </c>
    </row>
    <row r="49" spans="8:15">
      <c r="I49" s="681"/>
      <c r="J49" s="682"/>
      <c r="K49" s="682"/>
    </row>
    <row r="50" spans="8:15">
      <c r="I50" s="683" t="s">
        <v>1024</v>
      </c>
      <c r="J50" s="683"/>
      <c r="K50" s="673">
        <v>7</v>
      </c>
    </row>
    <row r="51" spans="8:15">
      <c r="I51" s="673" t="s">
        <v>1025</v>
      </c>
      <c r="J51" s="673"/>
      <c r="K51" s="673">
        <v>1</v>
      </c>
    </row>
    <row r="52" spans="8:15">
      <c r="I52" s="673" t="s">
        <v>1026</v>
      </c>
      <c r="J52" s="673"/>
      <c r="K52" s="673">
        <v>2</v>
      </c>
    </row>
    <row r="53" spans="8:15">
      <c r="I53" s="673" t="s">
        <v>1027</v>
      </c>
      <c r="J53" s="673"/>
      <c r="K53" s="673">
        <v>1</v>
      </c>
    </row>
    <row r="54" spans="8:15">
      <c r="I54" s="684" t="s">
        <v>1028</v>
      </c>
      <c r="J54" s="680"/>
      <c r="K54" s="673"/>
    </row>
    <row r="55" spans="8:15">
      <c r="I55" s="685"/>
      <c r="J55" s="686" t="s">
        <v>301</v>
      </c>
      <c r="K55" s="686">
        <v>11</v>
      </c>
    </row>
    <row r="57" spans="8:15">
      <c r="K57" s="119" t="s">
        <v>900</v>
      </c>
    </row>
    <row r="58" spans="8:15">
      <c r="K58" s="642" t="s">
        <v>1057</v>
      </c>
    </row>
    <row r="59" spans="8:15">
      <c r="I59" s="119" t="s">
        <v>1029</v>
      </c>
    </row>
    <row r="61" spans="8:15">
      <c r="I61" s="119"/>
    </row>
    <row r="62" spans="8:15">
      <c r="H62" s="119"/>
      <c r="I62" s="119"/>
      <c r="J62" s="119"/>
      <c r="K62" s="119"/>
      <c r="L62" s="119"/>
      <c r="M62" s="119"/>
      <c r="N62" s="119"/>
      <c r="O62" s="119"/>
    </row>
    <row r="63" spans="8:15">
      <c r="H63" s="119"/>
      <c r="I63" s="119"/>
      <c r="J63" s="119"/>
      <c r="K63" s="119"/>
      <c r="L63" s="119"/>
      <c r="M63" s="119"/>
      <c r="N63" s="119"/>
      <c r="O63" s="119"/>
    </row>
    <row r="64" spans="8:15">
      <c r="I64" s="119"/>
      <c r="J64" s="119"/>
      <c r="K64" s="119"/>
      <c r="L64" s="119"/>
      <c r="M64" s="119"/>
      <c r="N64" s="119"/>
      <c r="O64" s="119"/>
    </row>
    <row r="65" spans="8:15">
      <c r="I65" s="119"/>
      <c r="J65" s="119"/>
      <c r="K65" s="119"/>
      <c r="L65" s="119"/>
      <c r="M65" s="119"/>
      <c r="N65" s="119"/>
      <c r="O65" s="119"/>
    </row>
    <row r="66" spans="8:15">
      <c r="H66" s="119"/>
      <c r="I66" s="119"/>
    </row>
  </sheetData>
  <pageMargins left="0.75" right="0.75" top="0.25" bottom="0.53" header="0.17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G119"/>
  <sheetViews>
    <sheetView showGridLines="0" defaultGridColor="0" topLeftCell="B96" colorId="18" zoomScaleSheetLayoutView="70" workbookViewId="0">
      <selection activeCell="D106" sqref="D106"/>
    </sheetView>
  </sheetViews>
  <sheetFormatPr defaultRowHeight="12.75" outlineLevelRow="1"/>
  <cols>
    <col min="1" max="1" width="2.140625" style="6" hidden="1" customWidth="1"/>
    <col min="2" max="2" width="6.5703125" style="2" customWidth="1"/>
    <col min="3" max="3" width="6.5703125" style="2" hidden="1" customWidth="1"/>
    <col min="4" max="4" width="50.28515625" style="2" customWidth="1"/>
    <col min="5" max="5" width="47.5703125" style="2" hidden="1" customWidth="1"/>
    <col min="6" max="6" width="47.5703125" style="3" hidden="1" customWidth="1"/>
    <col min="7" max="7" width="2.28515625" style="3" customWidth="1"/>
    <col min="8" max="8" width="9.7109375" style="2" customWidth="1"/>
    <col min="9" max="9" width="17.7109375" style="120" customWidth="1"/>
    <col min="10" max="10" width="19.140625" style="2" customWidth="1"/>
    <col min="11" max="11" width="1.85546875" style="2" customWidth="1"/>
    <col min="12" max="12" width="0.42578125" style="2" customWidth="1"/>
    <col min="13" max="13" width="2.7109375" style="2" customWidth="1"/>
    <col min="14" max="14" width="3" style="2" customWidth="1"/>
    <col min="15" max="15" width="6.42578125" style="4" bestFit="1" customWidth="1"/>
    <col min="16" max="16" width="6.42578125" style="4" hidden="1" customWidth="1"/>
    <col min="17" max="17" width="40.5703125" style="4" customWidth="1"/>
    <col min="18" max="18" width="45.5703125" style="4" hidden="1" customWidth="1"/>
    <col min="19" max="19" width="46.42578125" style="5" hidden="1" customWidth="1"/>
    <col min="20" max="20" width="2.28515625" style="3" customWidth="1"/>
    <col min="21" max="21" width="9.140625" style="4" bestFit="1" customWidth="1"/>
    <col min="22" max="22" width="2.28515625" style="2" customWidth="1"/>
    <col min="23" max="23" width="24.7109375" style="2" customWidth="1"/>
    <col min="24" max="24" width="17.28515625" style="2" customWidth="1"/>
    <col min="25" max="25" width="2.7109375" style="2" customWidth="1"/>
    <col min="26" max="26" width="18.140625" style="2" hidden="1" customWidth="1"/>
    <col min="27" max="27" width="12.85546875" style="6" hidden="1" customWidth="1"/>
    <col min="28" max="28" width="2.28515625" style="7" customWidth="1"/>
    <col min="29" max="29" width="11.42578125" style="4" bestFit="1" customWidth="1"/>
    <col min="30" max="30" width="12.5703125" style="4" bestFit="1" customWidth="1"/>
    <col min="31" max="31" width="13.7109375" style="4" bestFit="1" customWidth="1"/>
    <col min="32" max="32" width="14.140625" style="4" bestFit="1" customWidth="1"/>
    <col min="33" max="33" width="9.140625" style="4"/>
    <col min="34" max="16384" width="9.140625" style="6"/>
  </cols>
  <sheetData>
    <row r="1" spans="2:33">
      <c r="B1" s="1"/>
      <c r="C1" s="1"/>
    </row>
    <row r="3" spans="2:33" s="11" customFormat="1" ht="17.25" hidden="1" customHeight="1" outlineLevel="1">
      <c r="B3" s="733" t="s">
        <v>2</v>
      </c>
      <c r="C3" s="134"/>
      <c r="D3" s="733" t="s">
        <v>3</v>
      </c>
      <c r="E3" s="733" t="s">
        <v>4</v>
      </c>
      <c r="F3" s="134"/>
      <c r="G3" s="134"/>
      <c r="H3" s="134"/>
      <c r="I3" s="121"/>
      <c r="J3" s="8"/>
      <c r="K3" s="8"/>
      <c r="L3" s="8" t="s">
        <v>5</v>
      </c>
      <c r="M3" s="8"/>
      <c r="N3" s="8"/>
      <c r="O3" s="734" t="s">
        <v>6</v>
      </c>
      <c r="P3" s="135"/>
      <c r="Q3" s="734" t="s">
        <v>7</v>
      </c>
      <c r="R3" s="734" t="s">
        <v>8</v>
      </c>
      <c r="S3" s="135"/>
      <c r="T3" s="134"/>
      <c r="U3" s="135"/>
      <c r="V3" s="134"/>
      <c r="W3" s="134"/>
      <c r="X3" s="8"/>
      <c r="Y3" s="8"/>
      <c r="Z3" s="8" t="s">
        <v>5</v>
      </c>
      <c r="AA3" s="724" t="s">
        <v>9</v>
      </c>
      <c r="AB3" s="9"/>
      <c r="AC3" s="10"/>
      <c r="AD3" s="10"/>
      <c r="AE3" s="10"/>
      <c r="AF3" s="10"/>
      <c r="AG3" s="10"/>
    </row>
    <row r="4" spans="2:33" s="11" customFormat="1" ht="18.75" hidden="1" customHeight="1" outlineLevel="1" thickBot="1">
      <c r="B4" s="733"/>
      <c r="C4" s="134"/>
      <c r="D4" s="733"/>
      <c r="E4" s="733"/>
      <c r="F4" s="134"/>
      <c r="G4" s="134"/>
      <c r="H4" s="134" t="s">
        <v>10</v>
      </c>
      <c r="I4" s="121"/>
      <c r="J4" s="12" t="s">
        <v>11</v>
      </c>
      <c r="K4" s="12"/>
      <c r="L4" s="12" t="s">
        <v>12</v>
      </c>
      <c r="M4" s="12"/>
      <c r="N4" s="12"/>
      <c r="O4" s="734"/>
      <c r="P4" s="135"/>
      <c r="Q4" s="734"/>
      <c r="R4" s="734"/>
      <c r="S4" s="135"/>
      <c r="T4" s="134"/>
      <c r="U4" s="135" t="s">
        <v>10</v>
      </c>
      <c r="V4" s="134"/>
      <c r="W4" s="134"/>
      <c r="X4" s="13" t="s">
        <v>11</v>
      </c>
      <c r="Y4" s="12"/>
      <c r="Z4" s="13" t="s">
        <v>12</v>
      </c>
      <c r="AA4" s="724"/>
      <c r="AB4" s="9"/>
      <c r="AC4" s="10"/>
      <c r="AD4" s="10"/>
      <c r="AE4" s="10"/>
      <c r="AF4" s="10"/>
      <c r="AG4" s="10"/>
    </row>
    <row r="5" spans="2:33" s="11" customFormat="1" ht="12.75" hidden="1" customHeight="1" outlineLevel="1">
      <c r="B5" s="14"/>
      <c r="C5" s="14"/>
      <c r="D5" s="15" t="s">
        <v>13</v>
      </c>
      <c r="E5" s="16" t="s">
        <v>14</v>
      </c>
      <c r="F5" s="16"/>
      <c r="G5" s="16"/>
      <c r="H5" s="16"/>
      <c r="I5" s="122"/>
      <c r="J5" s="17">
        <v>14769600000</v>
      </c>
      <c r="K5" s="17"/>
      <c r="L5" s="17">
        <v>14769600000</v>
      </c>
      <c r="M5" s="17"/>
      <c r="N5" s="17"/>
      <c r="O5" s="18" t="s">
        <v>15</v>
      </c>
      <c r="P5" s="18"/>
      <c r="Q5" s="18" t="s">
        <v>16</v>
      </c>
      <c r="R5" s="19" t="s">
        <v>17</v>
      </c>
      <c r="S5" s="19"/>
      <c r="T5" s="16"/>
      <c r="U5" s="19"/>
      <c r="V5" s="16"/>
      <c r="W5" s="16"/>
      <c r="X5" s="20">
        <v>3493513045.1682043</v>
      </c>
      <c r="Y5" s="21"/>
      <c r="Z5" s="22" t="e">
        <f>SUM(Z6+Z17+Z22+Z23)</f>
        <v>#REF!</v>
      </c>
      <c r="AA5" s="23" t="e">
        <f>SUM(AA6+AA17+AA22+AA23)</f>
        <v>#REF!</v>
      </c>
      <c r="AB5" s="9"/>
      <c r="AC5" s="10"/>
      <c r="AD5" s="10"/>
      <c r="AE5" s="10"/>
      <c r="AF5" s="10"/>
      <c r="AG5" s="10"/>
    </row>
    <row r="6" spans="2:33" s="11" customFormat="1" ht="12.75" hidden="1" customHeight="1" outlineLevel="1">
      <c r="B6" s="15" t="s">
        <v>18</v>
      </c>
      <c r="C6" s="15"/>
      <c r="D6" s="24" t="s">
        <v>19</v>
      </c>
      <c r="E6" s="24" t="s">
        <v>20</v>
      </c>
      <c r="F6" s="24"/>
      <c r="G6" s="24"/>
      <c r="H6" s="24"/>
      <c r="I6" s="123"/>
      <c r="J6" s="25">
        <v>0</v>
      </c>
      <c r="K6" s="25"/>
      <c r="L6" s="25">
        <v>0</v>
      </c>
      <c r="M6" s="25"/>
      <c r="N6" s="25"/>
      <c r="O6" s="26" t="s">
        <v>21</v>
      </c>
      <c r="P6" s="26"/>
      <c r="Q6" s="27" t="s">
        <v>22</v>
      </c>
      <c r="R6" s="27" t="s">
        <v>23</v>
      </c>
      <c r="S6" s="27"/>
      <c r="T6" s="24"/>
      <c r="U6" s="27"/>
      <c r="V6" s="24"/>
      <c r="W6" s="24"/>
      <c r="X6" s="25">
        <v>3493513045.1682043</v>
      </c>
      <c r="Y6" s="25"/>
      <c r="Z6" s="25" t="e">
        <f>+Z8+Z9+Z11+Z15+Z16</f>
        <v>#REF!</v>
      </c>
      <c r="AA6" s="28" t="e">
        <f>SUM(AA8:AA16)</f>
        <v>#REF!</v>
      </c>
      <c r="AB6" s="9"/>
      <c r="AC6" s="10"/>
      <c r="AD6" s="10"/>
      <c r="AE6" s="10"/>
      <c r="AF6" s="10"/>
      <c r="AG6" s="10"/>
    </row>
    <row r="7" spans="2:33" s="11" customFormat="1" ht="12.75" hidden="1" customHeight="1" outlineLevel="1">
      <c r="B7" s="14" t="s">
        <v>24</v>
      </c>
      <c r="C7" s="14"/>
      <c r="D7" s="14" t="s">
        <v>25</v>
      </c>
      <c r="E7" s="24"/>
      <c r="F7" s="24"/>
      <c r="G7" s="24"/>
      <c r="H7" s="24"/>
      <c r="I7" s="123"/>
      <c r="J7" s="29"/>
      <c r="K7" s="29"/>
      <c r="L7" s="29"/>
      <c r="M7" s="29"/>
      <c r="N7" s="29"/>
      <c r="O7" s="10"/>
      <c r="P7" s="10"/>
      <c r="Q7" s="10" t="s">
        <v>26</v>
      </c>
      <c r="R7" s="10" t="s">
        <v>27</v>
      </c>
      <c r="S7" s="10"/>
      <c r="T7" s="14"/>
      <c r="U7" s="10"/>
      <c r="V7" s="14"/>
      <c r="W7" s="14"/>
      <c r="X7" s="29"/>
      <c r="Y7" s="30"/>
      <c r="Z7" s="30"/>
      <c r="AA7" s="31">
        <f t="shared" ref="AA7:AA14" si="0">Z7-X7</f>
        <v>0</v>
      </c>
      <c r="AB7" s="9"/>
      <c r="AC7" s="10"/>
      <c r="AD7" s="10"/>
      <c r="AE7" s="10"/>
      <c r="AF7" s="10"/>
      <c r="AG7" s="10"/>
    </row>
    <row r="8" spans="2:33" s="11" customFormat="1" ht="12.75" hidden="1" customHeight="1" outlineLevel="1">
      <c r="B8" s="14" t="s">
        <v>28</v>
      </c>
      <c r="C8" s="14"/>
      <c r="D8" s="14" t="s">
        <v>29</v>
      </c>
      <c r="E8" s="14" t="s">
        <v>30</v>
      </c>
      <c r="F8" s="14"/>
      <c r="G8" s="14"/>
      <c r="H8" s="14"/>
      <c r="I8" s="124"/>
      <c r="J8" s="29"/>
      <c r="K8" s="29"/>
      <c r="L8" s="29"/>
      <c r="M8" s="29"/>
      <c r="N8" s="29"/>
      <c r="O8" s="10" t="s">
        <v>31</v>
      </c>
      <c r="P8" s="10"/>
      <c r="Q8" s="10" t="s">
        <v>32</v>
      </c>
      <c r="R8" s="10" t="s">
        <v>33</v>
      </c>
      <c r="S8" s="10"/>
      <c r="T8" s="14"/>
      <c r="U8" s="10"/>
      <c r="V8" s="14"/>
      <c r="W8" s="14"/>
      <c r="X8" s="32">
        <v>3720000000</v>
      </c>
      <c r="Y8" s="30"/>
      <c r="Z8" s="33">
        <f>3720000000+381000000</f>
        <v>4101000000</v>
      </c>
      <c r="AA8" s="31">
        <f t="shared" si="0"/>
        <v>381000000</v>
      </c>
      <c r="AB8" s="9"/>
      <c r="AC8" s="10"/>
      <c r="AD8" s="10"/>
      <c r="AE8" s="10"/>
      <c r="AF8" s="10"/>
      <c r="AG8" s="10"/>
    </row>
    <row r="9" spans="2:33" s="11" customFormat="1" ht="12.75" hidden="1" customHeight="1" outlineLevel="1">
      <c r="B9" s="14" t="s">
        <v>34</v>
      </c>
      <c r="C9" s="14"/>
      <c r="D9" s="14" t="s">
        <v>35</v>
      </c>
      <c r="E9" s="14" t="s">
        <v>36</v>
      </c>
      <c r="F9" s="14"/>
      <c r="G9" s="14"/>
      <c r="H9" s="14"/>
      <c r="I9" s="124"/>
      <c r="J9" s="29"/>
      <c r="K9" s="29"/>
      <c r="L9" s="29"/>
      <c r="M9" s="29"/>
      <c r="N9" s="29"/>
      <c r="O9" s="10" t="s">
        <v>37</v>
      </c>
      <c r="P9" s="10"/>
      <c r="Q9" s="10" t="s">
        <v>38</v>
      </c>
      <c r="R9" s="10" t="s">
        <v>39</v>
      </c>
      <c r="S9" s="10"/>
      <c r="T9" s="14"/>
      <c r="U9" s="10"/>
      <c r="V9" s="14"/>
      <c r="W9" s="14"/>
      <c r="X9" s="29"/>
      <c r="Y9" s="30"/>
      <c r="Z9" s="30"/>
      <c r="AA9" s="31">
        <f t="shared" si="0"/>
        <v>0</v>
      </c>
      <c r="AB9" s="9"/>
      <c r="AC9" s="10"/>
      <c r="AD9" s="10"/>
      <c r="AE9" s="10"/>
      <c r="AF9" s="10"/>
      <c r="AG9" s="10"/>
    </row>
    <row r="10" spans="2:33" s="11" customFormat="1" ht="12.75" hidden="1" customHeight="1" outlineLevel="1">
      <c r="B10" s="14" t="s">
        <v>40</v>
      </c>
      <c r="C10" s="14"/>
      <c r="D10" s="14" t="s">
        <v>41</v>
      </c>
      <c r="E10" s="14" t="s">
        <v>42</v>
      </c>
      <c r="F10" s="14"/>
      <c r="G10" s="14"/>
      <c r="H10" s="14"/>
      <c r="I10" s="124"/>
      <c r="J10" s="29"/>
      <c r="K10" s="29"/>
      <c r="L10" s="29"/>
      <c r="M10" s="29"/>
      <c r="N10" s="29"/>
      <c r="O10" s="10" t="s">
        <v>43</v>
      </c>
      <c r="P10" s="10"/>
      <c r="Q10" s="10" t="s">
        <v>44</v>
      </c>
      <c r="R10" s="10" t="s">
        <v>45</v>
      </c>
      <c r="S10" s="10"/>
      <c r="T10" s="14"/>
      <c r="U10" s="10"/>
      <c r="V10" s="14"/>
      <c r="W10" s="14"/>
      <c r="X10" s="29"/>
      <c r="Y10" s="30"/>
      <c r="Z10" s="30"/>
      <c r="AA10" s="31">
        <f t="shared" si="0"/>
        <v>0</v>
      </c>
      <c r="AB10" s="9"/>
      <c r="AC10" s="10"/>
      <c r="AD10" s="10"/>
      <c r="AE10" s="10"/>
      <c r="AF10" s="10"/>
      <c r="AG10" s="10"/>
    </row>
    <row r="11" spans="2:33" s="11" customFormat="1" ht="12.75" hidden="1" customHeight="1" outlineLevel="1">
      <c r="B11" s="14" t="s">
        <v>46</v>
      </c>
      <c r="C11" s="14"/>
      <c r="D11" s="14" t="s">
        <v>47</v>
      </c>
      <c r="E11" s="14" t="s">
        <v>48</v>
      </c>
      <c r="F11" s="14"/>
      <c r="G11" s="14"/>
      <c r="H11" s="14"/>
      <c r="I11" s="124"/>
      <c r="J11" s="29"/>
      <c r="K11" s="29"/>
      <c r="L11" s="29"/>
      <c r="M11" s="29"/>
      <c r="N11" s="29"/>
      <c r="O11" s="10" t="s">
        <v>49</v>
      </c>
      <c r="P11" s="10"/>
      <c r="Q11" s="10" t="s">
        <v>50</v>
      </c>
      <c r="R11" s="10" t="s">
        <v>51</v>
      </c>
      <c r="S11" s="10"/>
      <c r="T11" s="14"/>
      <c r="U11" s="10"/>
      <c r="V11" s="14"/>
      <c r="W11" s="14"/>
      <c r="X11" s="29">
        <v>0</v>
      </c>
      <c r="Y11" s="30"/>
      <c r="Z11" s="30">
        <f>SUM(Z12:Z14)</f>
        <v>0</v>
      </c>
      <c r="AA11" s="31">
        <f t="shared" si="0"/>
        <v>0</v>
      </c>
      <c r="AB11" s="9"/>
      <c r="AC11" s="34"/>
      <c r="AD11" s="10"/>
      <c r="AE11" s="10"/>
      <c r="AF11" s="10"/>
      <c r="AG11" s="10"/>
    </row>
    <row r="12" spans="2:33" s="11" customFormat="1" ht="12.75" hidden="1" customHeight="1" outlineLevel="1">
      <c r="B12" s="14" t="s">
        <v>52</v>
      </c>
      <c r="C12" s="14"/>
      <c r="D12" s="14" t="s">
        <v>53</v>
      </c>
      <c r="E12" s="14" t="s">
        <v>54</v>
      </c>
      <c r="F12" s="14"/>
      <c r="G12" s="14"/>
      <c r="H12" s="14"/>
      <c r="I12" s="124"/>
      <c r="J12" s="29"/>
      <c r="K12" s="29"/>
      <c r="L12" s="29"/>
      <c r="M12" s="29"/>
      <c r="N12" s="29"/>
      <c r="O12" s="10"/>
      <c r="P12" s="10"/>
      <c r="Q12" s="10" t="s">
        <v>55</v>
      </c>
      <c r="R12" s="10" t="s">
        <v>56</v>
      </c>
      <c r="S12" s="10"/>
      <c r="T12" s="14"/>
      <c r="U12" s="10"/>
      <c r="V12" s="14"/>
      <c r="W12" s="14"/>
      <c r="X12" s="29"/>
      <c r="Y12" s="30"/>
      <c r="Z12" s="30"/>
      <c r="AA12" s="31">
        <f t="shared" si="0"/>
        <v>0</v>
      </c>
      <c r="AB12" s="9"/>
      <c r="AC12" s="10"/>
      <c r="AD12" s="10"/>
      <c r="AE12" s="10"/>
      <c r="AF12" s="10"/>
      <c r="AG12" s="10"/>
    </row>
    <row r="13" spans="2:33" s="11" customFormat="1" ht="12.75" hidden="1" customHeight="1" outlineLevel="1">
      <c r="B13" s="14"/>
      <c r="C13" s="14"/>
      <c r="D13" s="14"/>
      <c r="E13" s="14"/>
      <c r="F13" s="14"/>
      <c r="G13" s="14"/>
      <c r="H13" s="14"/>
      <c r="I13" s="124"/>
      <c r="J13" s="29"/>
      <c r="K13" s="29"/>
      <c r="L13" s="29"/>
      <c r="M13" s="29"/>
      <c r="N13" s="29"/>
      <c r="O13" s="10"/>
      <c r="P13" s="10"/>
      <c r="Q13" s="10" t="s">
        <v>57</v>
      </c>
      <c r="R13" s="10" t="s">
        <v>58</v>
      </c>
      <c r="S13" s="10"/>
      <c r="T13" s="14"/>
      <c r="U13" s="10"/>
      <c r="V13" s="14"/>
      <c r="W13" s="14"/>
      <c r="X13" s="29"/>
      <c r="Y13" s="30"/>
      <c r="Z13" s="30"/>
      <c r="AA13" s="31">
        <f t="shared" si="0"/>
        <v>0</v>
      </c>
      <c r="AB13" s="9"/>
      <c r="AC13" s="10"/>
      <c r="AD13" s="10"/>
      <c r="AE13" s="10"/>
      <c r="AF13" s="10"/>
      <c r="AG13" s="10"/>
    </row>
    <row r="14" spans="2:33" s="11" customFormat="1" ht="12.75" hidden="1" customHeight="1" outlineLevel="1">
      <c r="B14" s="15" t="s">
        <v>59</v>
      </c>
      <c r="C14" s="15"/>
      <c r="D14" s="24" t="s">
        <v>60</v>
      </c>
      <c r="E14" s="24" t="s">
        <v>61</v>
      </c>
      <c r="F14" s="24"/>
      <c r="G14" s="24"/>
      <c r="H14" s="24"/>
      <c r="I14" s="123"/>
      <c r="J14" s="25">
        <v>0</v>
      </c>
      <c r="K14" s="25"/>
      <c r="L14" s="25">
        <v>0</v>
      </c>
      <c r="M14" s="25"/>
      <c r="N14" s="25"/>
      <c r="O14" s="10"/>
      <c r="P14" s="10"/>
      <c r="Q14" s="10" t="s">
        <v>62</v>
      </c>
      <c r="R14" s="10" t="s">
        <v>63</v>
      </c>
      <c r="S14" s="10"/>
      <c r="T14" s="14"/>
      <c r="U14" s="10"/>
      <c r="V14" s="14"/>
      <c r="W14" s="14"/>
      <c r="X14" s="29"/>
      <c r="Y14" s="30"/>
      <c r="Z14" s="30"/>
      <c r="AA14" s="31">
        <f t="shared" si="0"/>
        <v>0</v>
      </c>
      <c r="AB14" s="9"/>
      <c r="AC14" s="10"/>
      <c r="AD14" s="10"/>
      <c r="AE14" s="10"/>
      <c r="AF14" s="10"/>
      <c r="AG14" s="10"/>
    </row>
    <row r="15" spans="2:33" s="11" customFormat="1" ht="12.75" hidden="1" customHeight="1" outlineLevel="1">
      <c r="B15" s="14" t="s">
        <v>64</v>
      </c>
      <c r="C15" s="14"/>
      <c r="D15" s="14" t="s">
        <v>65</v>
      </c>
      <c r="E15" s="14" t="s">
        <v>66</v>
      </c>
      <c r="F15" s="14"/>
      <c r="G15" s="14"/>
      <c r="H15" s="14"/>
      <c r="I15" s="124"/>
      <c r="J15" s="29"/>
      <c r="K15" s="29"/>
      <c r="L15" s="29"/>
      <c r="M15" s="29"/>
      <c r="N15" s="29"/>
      <c r="O15" s="10" t="s">
        <v>67</v>
      </c>
      <c r="P15" s="10"/>
      <c r="Q15" s="10" t="s">
        <v>68</v>
      </c>
      <c r="R15" s="10" t="s">
        <v>69</v>
      </c>
      <c r="S15" s="10"/>
      <c r="T15" s="14"/>
      <c r="U15" s="10"/>
      <c r="V15" s="14"/>
      <c r="W15" s="14"/>
      <c r="X15" s="29"/>
      <c r="Y15" s="29"/>
      <c r="Z15" s="29">
        <f>+X16</f>
        <v>-226486954.8317959</v>
      </c>
      <c r="AA15" s="31">
        <f>+Z15-X15</f>
        <v>-226486954.8317959</v>
      </c>
      <c r="AB15" s="9"/>
      <c r="AC15" s="35"/>
      <c r="AD15" s="36"/>
      <c r="AE15" s="10"/>
      <c r="AF15" s="10"/>
      <c r="AG15" s="10"/>
    </row>
    <row r="16" spans="2:33" s="11" customFormat="1" ht="12.75" hidden="1" customHeight="1" outlineLevel="1">
      <c r="B16" s="14" t="s">
        <v>70</v>
      </c>
      <c r="C16" s="14"/>
      <c r="D16" s="14" t="s">
        <v>71</v>
      </c>
      <c r="E16" s="14" t="s">
        <v>72</v>
      </c>
      <c r="F16" s="14"/>
      <c r="G16" s="14"/>
      <c r="H16" s="14"/>
      <c r="I16" s="124"/>
      <c r="J16" s="29"/>
      <c r="K16" s="29"/>
      <c r="L16" s="29"/>
      <c r="M16" s="29"/>
      <c r="N16" s="29"/>
      <c r="O16" s="10" t="s">
        <v>73</v>
      </c>
      <c r="P16" s="10"/>
      <c r="Q16" s="10" t="s">
        <v>74</v>
      </c>
      <c r="R16" s="10" t="s">
        <v>75</v>
      </c>
      <c r="S16" s="10"/>
      <c r="T16" s="14"/>
      <c r="U16" s="10"/>
      <c r="V16" s="14"/>
      <c r="W16" s="14"/>
      <c r="X16" s="21">
        <v>-226486954.8317959</v>
      </c>
      <c r="Y16" s="21"/>
      <c r="Z16" s="21" t="e">
        <f>#REF!</f>
        <v>#REF!</v>
      </c>
      <c r="AA16" s="37" t="e">
        <f>Z16-X16</f>
        <v>#REF!</v>
      </c>
      <c r="AB16" s="9"/>
      <c r="AC16" s="38"/>
      <c r="AD16" s="10"/>
      <c r="AE16" s="10"/>
      <c r="AF16" s="10"/>
      <c r="AG16" s="10"/>
    </row>
    <row r="17" spans="2:33" s="11" customFormat="1" ht="12.75" hidden="1" customHeight="1" outlineLevel="1">
      <c r="B17" s="14" t="s">
        <v>76</v>
      </c>
      <c r="C17" s="14"/>
      <c r="D17" s="14" t="s">
        <v>35</v>
      </c>
      <c r="E17" s="14" t="s">
        <v>42</v>
      </c>
      <c r="F17" s="14"/>
      <c r="G17" s="14"/>
      <c r="H17" s="14"/>
      <c r="I17" s="124"/>
      <c r="J17" s="29"/>
      <c r="K17" s="29"/>
      <c r="L17" s="29"/>
      <c r="M17" s="29"/>
      <c r="N17" s="29"/>
      <c r="O17" s="26" t="s">
        <v>77</v>
      </c>
      <c r="P17" s="26"/>
      <c r="Q17" s="27" t="s">
        <v>78</v>
      </c>
      <c r="R17" s="27" t="s">
        <v>79</v>
      </c>
      <c r="S17" s="27"/>
      <c r="T17" s="24"/>
      <c r="U17" s="27"/>
      <c r="V17" s="24"/>
      <c r="W17" s="24"/>
      <c r="X17" s="25">
        <v>0</v>
      </c>
      <c r="Y17" s="39"/>
      <c r="Z17" s="39">
        <f>SUM(Z18:Z21)</f>
        <v>0</v>
      </c>
      <c r="AA17" s="40">
        <f>SUM(AA18:AA21)</f>
        <v>0</v>
      </c>
      <c r="AB17" s="9"/>
      <c r="AC17" s="10"/>
      <c r="AD17" s="10"/>
      <c r="AE17" s="10"/>
      <c r="AF17" s="10"/>
      <c r="AG17" s="10"/>
    </row>
    <row r="18" spans="2:33" s="11" customFormat="1" ht="12.75" hidden="1" customHeight="1" outlineLevel="1">
      <c r="B18" s="14" t="s">
        <v>80</v>
      </c>
      <c r="C18" s="14"/>
      <c r="D18" s="14" t="s">
        <v>81</v>
      </c>
      <c r="E18" s="14" t="s">
        <v>82</v>
      </c>
      <c r="F18" s="14"/>
      <c r="G18" s="14"/>
      <c r="H18" s="14"/>
      <c r="I18" s="124"/>
      <c r="J18" s="29"/>
      <c r="K18" s="29"/>
      <c r="L18" s="29"/>
      <c r="M18" s="29"/>
      <c r="N18" s="29"/>
      <c r="O18" s="10" t="s">
        <v>83</v>
      </c>
      <c r="P18" s="10"/>
      <c r="Q18" s="10" t="s">
        <v>84</v>
      </c>
      <c r="R18" s="10" t="s">
        <v>85</v>
      </c>
      <c r="S18" s="10"/>
      <c r="T18" s="14"/>
      <c r="U18" s="10"/>
      <c r="V18" s="14"/>
      <c r="W18" s="14"/>
      <c r="X18" s="29"/>
      <c r="Y18" s="30"/>
      <c r="Z18" s="30"/>
      <c r="AA18" s="31">
        <f>Z18-X18</f>
        <v>0</v>
      </c>
      <c r="AB18" s="9"/>
      <c r="AC18" s="10"/>
      <c r="AD18" s="10"/>
      <c r="AE18" s="10"/>
      <c r="AF18" s="10"/>
      <c r="AG18" s="10"/>
    </row>
    <row r="19" spans="2:33" s="11" customFormat="1" ht="12.75" hidden="1" customHeight="1" outlineLevel="1">
      <c r="B19" s="14" t="s">
        <v>86</v>
      </c>
      <c r="C19" s="14"/>
      <c r="D19" s="14" t="s">
        <v>47</v>
      </c>
      <c r="E19" s="14" t="s">
        <v>54</v>
      </c>
      <c r="F19" s="14"/>
      <c r="G19" s="14"/>
      <c r="H19" s="14"/>
      <c r="I19" s="124"/>
      <c r="J19" s="29"/>
      <c r="K19" s="29"/>
      <c r="L19" s="29"/>
      <c r="M19" s="29"/>
      <c r="N19" s="29"/>
      <c r="O19" s="10" t="s">
        <v>87</v>
      </c>
      <c r="P19" s="10"/>
      <c r="Q19" s="10" t="s">
        <v>88</v>
      </c>
      <c r="R19" s="10" t="s">
        <v>89</v>
      </c>
      <c r="S19" s="10"/>
      <c r="T19" s="14"/>
      <c r="U19" s="10"/>
      <c r="V19" s="14"/>
      <c r="W19" s="14"/>
      <c r="X19" s="29"/>
      <c r="Y19" s="30"/>
      <c r="Z19" s="30"/>
      <c r="AA19" s="31">
        <f>Z19-X19</f>
        <v>0</v>
      </c>
      <c r="AB19" s="9"/>
      <c r="AC19" s="10"/>
      <c r="AD19" s="10"/>
      <c r="AE19" s="41"/>
      <c r="AF19" s="41"/>
      <c r="AG19" s="10"/>
    </row>
    <row r="20" spans="2:33" s="11" customFormat="1" ht="12.75" hidden="1" customHeight="1" outlineLevel="1">
      <c r="B20" s="14" t="s">
        <v>90</v>
      </c>
      <c r="C20" s="14"/>
      <c r="D20" s="14" t="s">
        <v>91</v>
      </c>
      <c r="E20" s="14" t="s">
        <v>92</v>
      </c>
      <c r="F20" s="14"/>
      <c r="G20" s="14"/>
      <c r="H20" s="14"/>
      <c r="I20" s="124"/>
      <c r="J20" s="29"/>
      <c r="K20" s="29"/>
      <c r="L20" s="29"/>
      <c r="M20" s="29"/>
      <c r="N20" s="29"/>
      <c r="O20" s="10" t="s">
        <v>93</v>
      </c>
      <c r="P20" s="10"/>
      <c r="Q20" s="10" t="s">
        <v>94</v>
      </c>
      <c r="R20" s="10" t="s">
        <v>95</v>
      </c>
      <c r="S20" s="10"/>
      <c r="T20" s="14"/>
      <c r="U20" s="10"/>
      <c r="V20" s="14"/>
      <c r="W20" s="14"/>
      <c r="X20" s="29"/>
      <c r="Y20" s="30"/>
      <c r="Z20" s="30"/>
      <c r="AA20" s="31">
        <f>Z20-X20</f>
        <v>0</v>
      </c>
      <c r="AB20" s="9"/>
      <c r="AC20" s="10"/>
      <c r="AD20" s="10"/>
      <c r="AE20" s="41"/>
      <c r="AF20" s="41"/>
      <c r="AG20" s="10"/>
    </row>
    <row r="21" spans="2:33" s="11" customFormat="1" ht="12.75" hidden="1" customHeight="1" outlineLevel="1">
      <c r="B21" s="15" t="s">
        <v>96</v>
      </c>
      <c r="C21" s="15"/>
      <c r="D21" s="24" t="s">
        <v>97</v>
      </c>
      <c r="E21" s="24" t="s">
        <v>98</v>
      </c>
      <c r="F21" s="24"/>
      <c r="G21" s="24"/>
      <c r="H21" s="24"/>
      <c r="I21" s="123"/>
      <c r="J21" s="25">
        <v>14769600000</v>
      </c>
      <c r="K21" s="25"/>
      <c r="L21" s="25">
        <v>14769600000</v>
      </c>
      <c r="M21" s="25"/>
      <c r="N21" s="25"/>
      <c r="O21" s="10" t="s">
        <v>99</v>
      </c>
      <c r="P21" s="10"/>
      <c r="Q21" s="10" t="s">
        <v>100</v>
      </c>
      <c r="R21" s="10" t="s">
        <v>101</v>
      </c>
      <c r="S21" s="10"/>
      <c r="T21" s="14"/>
      <c r="U21" s="10"/>
      <c r="V21" s="14"/>
      <c r="W21" s="14"/>
      <c r="X21" s="29"/>
      <c r="Y21" s="30"/>
      <c r="Z21" s="30"/>
      <c r="AA21" s="31">
        <f>Z21-X21</f>
        <v>0</v>
      </c>
      <c r="AB21" s="9"/>
      <c r="AC21" s="10"/>
      <c r="AD21" s="10"/>
      <c r="AE21" s="41"/>
      <c r="AF21" s="41"/>
      <c r="AG21" s="10"/>
    </row>
    <row r="22" spans="2:33" s="11" customFormat="1" ht="12.75" hidden="1" customHeight="1" outlineLevel="1">
      <c r="B22" s="14" t="s">
        <v>102</v>
      </c>
      <c r="C22" s="14"/>
      <c r="D22" s="14" t="s">
        <v>103</v>
      </c>
      <c r="E22" s="14" t="s">
        <v>104</v>
      </c>
      <c r="F22" s="14"/>
      <c r="G22" s="14"/>
      <c r="H22" s="14"/>
      <c r="I22" s="124"/>
      <c r="J22" s="29">
        <v>14769600000</v>
      </c>
      <c r="K22" s="29"/>
      <c r="L22" s="29">
        <v>14769600000</v>
      </c>
      <c r="M22" s="29"/>
      <c r="N22" s="29"/>
      <c r="O22" s="26" t="s">
        <v>105</v>
      </c>
      <c r="P22" s="26"/>
      <c r="Q22" s="27" t="s">
        <v>106</v>
      </c>
      <c r="R22" s="27" t="s">
        <v>107</v>
      </c>
      <c r="S22" s="27"/>
      <c r="T22" s="24"/>
      <c r="U22" s="27"/>
      <c r="V22" s="24"/>
      <c r="W22" s="24"/>
      <c r="X22" s="25"/>
      <c r="Y22" s="39"/>
      <c r="Z22" s="39"/>
      <c r="AA22" s="42">
        <f>Z22-X22</f>
        <v>0</v>
      </c>
      <c r="AB22" s="9"/>
      <c r="AC22" s="10"/>
      <c r="AD22" s="10"/>
      <c r="AE22" s="41"/>
      <c r="AF22" s="41"/>
      <c r="AG22" s="10"/>
    </row>
    <row r="23" spans="2:33" s="11" customFormat="1" ht="12.75" hidden="1" customHeight="1" outlineLevel="1">
      <c r="B23" s="14" t="s">
        <v>108</v>
      </c>
      <c r="C23" s="14"/>
      <c r="D23" s="14" t="s">
        <v>109</v>
      </c>
      <c r="E23" s="14" t="s">
        <v>110</v>
      </c>
      <c r="F23" s="14"/>
      <c r="G23" s="14"/>
      <c r="H23" s="14"/>
      <c r="I23" s="124"/>
      <c r="J23" s="29"/>
      <c r="K23" s="29"/>
      <c r="L23" s="29"/>
      <c r="M23" s="29"/>
      <c r="N23" s="29"/>
      <c r="O23" s="26" t="s">
        <v>111</v>
      </c>
      <c r="P23" s="26"/>
      <c r="Q23" s="27" t="s">
        <v>112</v>
      </c>
      <c r="R23" s="27" t="s">
        <v>113</v>
      </c>
      <c r="S23" s="27"/>
      <c r="T23" s="24"/>
      <c r="U23" s="27"/>
      <c r="V23" s="24"/>
      <c r="W23" s="24"/>
      <c r="X23" s="25">
        <v>0</v>
      </c>
      <c r="Y23" s="39"/>
      <c r="Z23" s="39">
        <f>SUM(Z24:Z25)</f>
        <v>0</v>
      </c>
      <c r="AA23" s="40">
        <f>SUM(AA24:AA25)</f>
        <v>0</v>
      </c>
      <c r="AB23" s="9"/>
      <c r="AC23" s="10"/>
      <c r="AD23" s="10"/>
      <c r="AE23" s="41"/>
      <c r="AF23" s="41"/>
      <c r="AG23" s="10"/>
    </row>
    <row r="24" spans="2:33" s="11" customFormat="1" ht="12.75" hidden="1" customHeight="1" outlineLevel="1">
      <c r="B24" s="14" t="s">
        <v>114</v>
      </c>
      <c r="C24" s="14"/>
      <c r="D24" s="14" t="s">
        <v>115</v>
      </c>
      <c r="E24" s="14" t="s">
        <v>116</v>
      </c>
      <c r="F24" s="14"/>
      <c r="G24" s="14"/>
      <c r="H24" s="14"/>
      <c r="I24" s="124"/>
      <c r="J24" s="29"/>
      <c r="K24" s="29"/>
      <c r="L24" s="29"/>
      <c r="M24" s="29"/>
      <c r="N24" s="29"/>
      <c r="O24" s="10" t="s">
        <v>117</v>
      </c>
      <c r="P24" s="10"/>
      <c r="Q24" s="10" t="s">
        <v>118</v>
      </c>
      <c r="R24" s="10" t="s">
        <v>119</v>
      </c>
      <c r="S24" s="10"/>
      <c r="T24" s="14"/>
      <c r="U24" s="10"/>
      <c r="V24" s="14"/>
      <c r="W24" s="14"/>
      <c r="X24" s="29"/>
      <c r="Y24" s="30"/>
      <c r="Z24" s="30"/>
      <c r="AA24" s="31">
        <f>Z24-X24</f>
        <v>0</v>
      </c>
      <c r="AB24" s="9"/>
      <c r="AC24" s="10"/>
      <c r="AD24" s="10"/>
      <c r="AE24" s="41"/>
      <c r="AF24" s="41"/>
      <c r="AG24" s="10"/>
    </row>
    <row r="25" spans="2:33" s="11" customFormat="1" ht="12.75" hidden="1" customHeight="1" outlineLevel="1">
      <c r="B25" s="14" t="s">
        <v>120</v>
      </c>
      <c r="C25" s="14"/>
      <c r="D25" s="14" t="s">
        <v>121</v>
      </c>
      <c r="E25" s="14" t="s">
        <v>92</v>
      </c>
      <c r="F25" s="14"/>
      <c r="G25" s="14"/>
      <c r="H25" s="14"/>
      <c r="I25" s="124"/>
      <c r="J25" s="29"/>
      <c r="K25" s="29"/>
      <c r="L25" s="29"/>
      <c r="M25" s="29"/>
      <c r="N25" s="29"/>
      <c r="O25" s="10" t="s">
        <v>122</v>
      </c>
      <c r="P25" s="10"/>
      <c r="Q25" s="10" t="s">
        <v>123</v>
      </c>
      <c r="R25" s="10" t="s">
        <v>124</v>
      </c>
      <c r="S25" s="10"/>
      <c r="T25" s="14"/>
      <c r="U25" s="10"/>
      <c r="V25" s="14"/>
      <c r="W25" s="14"/>
      <c r="X25" s="29"/>
      <c r="Y25" s="30"/>
      <c r="Z25" s="30"/>
      <c r="AA25" s="31">
        <f>Z25-X25</f>
        <v>0</v>
      </c>
      <c r="AB25" s="9"/>
      <c r="AC25" s="10"/>
      <c r="AD25" s="10"/>
      <c r="AE25" s="41"/>
      <c r="AF25" s="41"/>
      <c r="AG25" s="10"/>
    </row>
    <row r="26" spans="2:33" s="11" customFormat="1" ht="12.75" hidden="1" customHeight="1" outlineLevel="1">
      <c r="B26" s="15" t="s">
        <v>125</v>
      </c>
      <c r="C26" s="15"/>
      <c r="D26" s="15" t="s">
        <v>126</v>
      </c>
      <c r="E26" s="15" t="s">
        <v>127</v>
      </c>
      <c r="F26" s="15"/>
      <c r="G26" s="15"/>
      <c r="H26" s="15"/>
      <c r="I26" s="125"/>
      <c r="J26" s="17">
        <v>14491905.0562</v>
      </c>
      <c r="K26" s="17"/>
      <c r="L26" s="17">
        <v>2106609</v>
      </c>
      <c r="M26" s="17"/>
      <c r="N26" s="17"/>
      <c r="O26" s="18" t="s">
        <v>128</v>
      </c>
      <c r="P26" s="18"/>
      <c r="Q26" s="18" t="s">
        <v>129</v>
      </c>
      <c r="R26" s="18" t="s">
        <v>130</v>
      </c>
      <c r="S26" s="18"/>
      <c r="T26" s="15"/>
      <c r="U26" s="18"/>
      <c r="V26" s="15"/>
      <c r="W26" s="15"/>
      <c r="X26" s="20">
        <v>11157170765.4</v>
      </c>
      <c r="Y26" s="21"/>
      <c r="Z26" s="22">
        <f>SUM(Z27+Z35+Z45)</f>
        <v>11510220356</v>
      </c>
      <c r="AA26" s="43">
        <f>SUM(AA27+AA35+AA45)</f>
        <v>353049590.60000038</v>
      </c>
      <c r="AB26" s="9"/>
      <c r="AC26" s="10"/>
      <c r="AD26" s="10"/>
      <c r="AE26" s="41"/>
      <c r="AF26" s="44"/>
      <c r="AG26" s="10"/>
    </row>
    <row r="27" spans="2:33" s="11" customFormat="1" ht="12.75" hidden="1" customHeight="1" outlineLevel="1">
      <c r="B27" s="15" t="s">
        <v>131</v>
      </c>
      <c r="C27" s="15"/>
      <c r="D27" s="24" t="s">
        <v>132</v>
      </c>
      <c r="E27" s="24" t="s">
        <v>133</v>
      </c>
      <c r="F27" s="24"/>
      <c r="G27" s="24"/>
      <c r="H27" s="24"/>
      <c r="I27" s="123"/>
      <c r="J27" s="25">
        <v>0</v>
      </c>
      <c r="K27" s="25"/>
      <c r="L27" s="25">
        <v>0</v>
      </c>
      <c r="M27" s="25"/>
      <c r="N27" s="25"/>
      <c r="O27" s="26" t="s">
        <v>134</v>
      </c>
      <c r="P27" s="26"/>
      <c r="Q27" s="27" t="s">
        <v>135</v>
      </c>
      <c r="R27" s="27" t="s">
        <v>136</v>
      </c>
      <c r="S27" s="27"/>
      <c r="T27" s="24"/>
      <c r="U27" s="27"/>
      <c r="V27" s="24"/>
      <c r="W27" s="24"/>
      <c r="X27" s="25">
        <v>10960200000.4</v>
      </c>
      <c r="Y27" s="39"/>
      <c r="Z27" s="39">
        <f>SUM(Z28:Z34)</f>
        <v>10984500000</v>
      </c>
      <c r="AA27" s="40">
        <f>SUM(AA28:AA34)</f>
        <v>24299999.600000381</v>
      </c>
      <c r="AB27" s="9"/>
      <c r="AC27" s="10"/>
      <c r="AD27" s="10"/>
      <c r="AE27" s="41"/>
      <c r="AF27" s="10"/>
      <c r="AG27" s="10"/>
    </row>
    <row r="28" spans="2:33" s="11" customFormat="1" ht="12.75" hidden="1" customHeight="1" outlineLevel="1">
      <c r="B28" s="14" t="s">
        <v>137</v>
      </c>
      <c r="C28" s="14"/>
      <c r="D28" s="14" t="s">
        <v>138</v>
      </c>
      <c r="E28" s="14" t="s">
        <v>139</v>
      </c>
      <c r="F28" s="14"/>
      <c r="G28" s="14"/>
      <c r="H28" s="14"/>
      <c r="I28" s="124"/>
      <c r="J28" s="29"/>
      <c r="K28" s="29"/>
      <c r="L28" s="29"/>
      <c r="M28" s="29"/>
      <c r="N28" s="29"/>
      <c r="O28" s="10" t="s">
        <v>140</v>
      </c>
      <c r="P28" s="10"/>
      <c r="Q28" s="10" t="s">
        <v>141</v>
      </c>
      <c r="R28" s="10" t="s">
        <v>142</v>
      </c>
      <c r="S28" s="10"/>
      <c r="T28" s="14"/>
      <c r="U28" s="10"/>
      <c r="V28" s="14"/>
      <c r="W28" s="14"/>
      <c r="X28" s="29">
        <v>10960200000.4</v>
      </c>
      <c r="Y28" s="30"/>
      <c r="Z28" s="30">
        <f>8238375000+2746125000</f>
        <v>10984500000</v>
      </c>
      <c r="AA28" s="31">
        <f t="shared" ref="AA28:AA34" si="1">Z28-X28</f>
        <v>24299999.600000381</v>
      </c>
      <c r="AB28" s="9"/>
      <c r="AC28" s="10"/>
      <c r="AD28" s="10">
        <f>+Z28/Z8</f>
        <v>2.6784930504754936</v>
      </c>
      <c r="AE28" s="10"/>
      <c r="AF28" s="10"/>
      <c r="AG28" s="10"/>
    </row>
    <row r="29" spans="2:33" s="11" customFormat="1" ht="12.75" hidden="1" customHeight="1" outlineLevel="1">
      <c r="B29" s="14" t="s">
        <v>143</v>
      </c>
      <c r="C29" s="14"/>
      <c r="D29" s="14" t="s">
        <v>144</v>
      </c>
      <c r="E29" s="14" t="s">
        <v>145</v>
      </c>
      <c r="F29" s="14"/>
      <c r="G29" s="14"/>
      <c r="H29" s="14"/>
      <c r="I29" s="124"/>
      <c r="J29" s="29"/>
      <c r="K29" s="29"/>
      <c r="L29" s="29"/>
      <c r="M29" s="29"/>
      <c r="N29" s="29"/>
      <c r="O29" s="10" t="s">
        <v>146</v>
      </c>
      <c r="P29" s="10"/>
      <c r="Q29" s="10" t="s">
        <v>147</v>
      </c>
      <c r="R29" s="10" t="s">
        <v>148</v>
      </c>
      <c r="S29" s="10"/>
      <c r="T29" s="14"/>
      <c r="U29" s="10"/>
      <c r="V29" s="14"/>
      <c r="W29" s="14"/>
      <c r="X29" s="29"/>
      <c r="Y29" s="30"/>
      <c r="Z29" s="30"/>
      <c r="AA29" s="31">
        <f t="shared" si="1"/>
        <v>0</v>
      </c>
      <c r="AB29" s="9"/>
      <c r="AC29" s="10"/>
      <c r="AD29" s="10"/>
      <c r="AE29" s="10"/>
      <c r="AF29" s="10"/>
      <c r="AG29" s="10"/>
    </row>
    <row r="30" spans="2:33" s="11" customFormat="1" ht="12.75" hidden="1" customHeight="1" outlineLevel="1">
      <c r="B30" s="14" t="s">
        <v>149</v>
      </c>
      <c r="C30" s="14"/>
      <c r="D30" s="14" t="s">
        <v>150</v>
      </c>
      <c r="E30" s="14" t="s">
        <v>151</v>
      </c>
      <c r="F30" s="14"/>
      <c r="G30" s="14"/>
      <c r="H30" s="14"/>
      <c r="I30" s="124"/>
      <c r="J30" s="29"/>
      <c r="K30" s="29"/>
      <c r="L30" s="29"/>
      <c r="M30" s="29"/>
      <c r="N30" s="29"/>
      <c r="O30" s="10" t="s">
        <v>152</v>
      </c>
      <c r="P30" s="10"/>
      <c r="Q30" s="10" t="s">
        <v>153</v>
      </c>
      <c r="R30" s="10" t="s">
        <v>154</v>
      </c>
      <c r="S30" s="10"/>
      <c r="T30" s="14"/>
      <c r="U30" s="10"/>
      <c r="V30" s="14"/>
      <c r="W30" s="14"/>
      <c r="X30" s="29"/>
      <c r="Y30" s="30"/>
      <c r="Z30" s="30"/>
      <c r="AA30" s="31">
        <f t="shared" si="1"/>
        <v>0</v>
      </c>
      <c r="AB30" s="9"/>
      <c r="AC30" s="10"/>
      <c r="AD30" s="10"/>
      <c r="AE30" s="10"/>
      <c r="AF30" s="10"/>
      <c r="AG30" s="10"/>
    </row>
    <row r="31" spans="2:33" s="11" customFormat="1" ht="12.75" hidden="1" customHeight="1" outlineLevel="1">
      <c r="B31" s="14" t="s">
        <v>155</v>
      </c>
      <c r="C31" s="14"/>
      <c r="D31" s="14" t="s">
        <v>156</v>
      </c>
      <c r="E31" s="14" t="s">
        <v>157</v>
      </c>
      <c r="F31" s="14"/>
      <c r="G31" s="14"/>
      <c r="H31" s="14"/>
      <c r="I31" s="124"/>
      <c r="J31" s="29"/>
      <c r="K31" s="29"/>
      <c r="L31" s="29"/>
      <c r="M31" s="29"/>
      <c r="N31" s="29"/>
      <c r="O31" s="10" t="s">
        <v>158</v>
      </c>
      <c r="P31" s="10"/>
      <c r="Q31" s="10" t="s">
        <v>159</v>
      </c>
      <c r="R31" s="10" t="s">
        <v>160</v>
      </c>
      <c r="S31" s="10"/>
      <c r="T31" s="14"/>
      <c r="U31" s="10"/>
      <c r="V31" s="14"/>
      <c r="W31" s="14"/>
      <c r="X31" s="29"/>
      <c r="Y31" s="30"/>
      <c r="Z31" s="30"/>
      <c r="AA31" s="31">
        <f t="shared" si="1"/>
        <v>0</v>
      </c>
      <c r="AB31" s="9"/>
      <c r="AC31" s="10"/>
      <c r="AD31" s="10"/>
      <c r="AE31" s="10"/>
      <c r="AF31" s="10"/>
      <c r="AG31" s="10"/>
    </row>
    <row r="32" spans="2:33" s="11" customFormat="1" ht="12.75" hidden="1" customHeight="1" outlineLevel="1">
      <c r="B32" s="14" t="s">
        <v>161</v>
      </c>
      <c r="C32" s="14"/>
      <c r="D32" s="14" t="s">
        <v>162</v>
      </c>
      <c r="E32" s="14" t="s">
        <v>92</v>
      </c>
      <c r="F32" s="14"/>
      <c r="G32" s="14"/>
      <c r="H32" s="14"/>
      <c r="I32" s="124"/>
      <c r="J32" s="29"/>
      <c r="K32" s="29"/>
      <c r="L32" s="29"/>
      <c r="M32" s="29"/>
      <c r="N32" s="29"/>
      <c r="O32" s="10" t="s">
        <v>163</v>
      </c>
      <c r="P32" s="10"/>
      <c r="Q32" s="10" t="s">
        <v>164</v>
      </c>
      <c r="R32" s="10" t="s">
        <v>165</v>
      </c>
      <c r="S32" s="10"/>
      <c r="T32" s="14"/>
      <c r="U32" s="10"/>
      <c r="V32" s="14"/>
      <c r="W32" s="14"/>
      <c r="X32" s="29"/>
      <c r="Y32" s="30"/>
      <c r="Z32" s="30"/>
      <c r="AA32" s="31">
        <f t="shared" si="1"/>
        <v>0</v>
      </c>
      <c r="AB32" s="9"/>
      <c r="AC32" s="10"/>
      <c r="AD32" s="10"/>
      <c r="AE32" s="10"/>
      <c r="AF32" s="10"/>
      <c r="AG32" s="10"/>
    </row>
    <row r="33" spans="2:33" s="11" customFormat="1" ht="12.75" hidden="1" customHeight="1" outlineLevel="1">
      <c r="B33" s="15" t="s">
        <v>166</v>
      </c>
      <c r="C33" s="15"/>
      <c r="D33" s="24" t="s">
        <v>167</v>
      </c>
      <c r="E33" s="24" t="s">
        <v>168</v>
      </c>
      <c r="F33" s="24"/>
      <c r="G33" s="24"/>
      <c r="H33" s="24"/>
      <c r="I33" s="123"/>
      <c r="J33" s="25">
        <v>312659</v>
      </c>
      <c r="K33" s="25"/>
      <c r="L33" s="25">
        <v>1972967</v>
      </c>
      <c r="M33" s="25"/>
      <c r="N33" s="25"/>
      <c r="O33" s="10" t="s">
        <v>169</v>
      </c>
      <c r="P33" s="10"/>
      <c r="Q33" s="10" t="s">
        <v>170</v>
      </c>
      <c r="R33" s="10" t="s">
        <v>171</v>
      </c>
      <c r="S33" s="10"/>
      <c r="T33" s="14"/>
      <c r="U33" s="10"/>
      <c r="V33" s="14"/>
      <c r="W33" s="14"/>
      <c r="X33" s="29"/>
      <c r="Y33" s="30"/>
      <c r="Z33" s="30"/>
      <c r="AA33" s="31">
        <f t="shared" si="1"/>
        <v>0</v>
      </c>
      <c r="AB33" s="9"/>
      <c r="AC33" s="10"/>
      <c r="AD33" s="10"/>
      <c r="AE33" s="10"/>
      <c r="AF33" s="10"/>
      <c r="AG33" s="10"/>
    </row>
    <row r="34" spans="2:33" s="11" customFormat="1" ht="12.75" hidden="1" customHeight="1" outlineLevel="1">
      <c r="B34" s="14"/>
      <c r="C34" s="14"/>
      <c r="D34" s="14" t="s">
        <v>172</v>
      </c>
      <c r="E34" s="14" t="s">
        <v>173</v>
      </c>
      <c r="F34" s="14"/>
      <c r="G34" s="14"/>
      <c r="H34" s="14"/>
      <c r="I34" s="124"/>
      <c r="J34" s="29"/>
      <c r="K34" s="29"/>
      <c r="L34" s="29"/>
      <c r="M34" s="29"/>
      <c r="N34" s="29"/>
      <c r="O34" s="10" t="s">
        <v>174</v>
      </c>
      <c r="P34" s="10"/>
      <c r="Q34" s="10" t="s">
        <v>175</v>
      </c>
      <c r="R34" s="10" t="s">
        <v>176</v>
      </c>
      <c r="S34" s="10"/>
      <c r="T34" s="14"/>
      <c r="U34" s="10"/>
      <c r="V34" s="14"/>
      <c r="W34" s="14"/>
      <c r="X34" s="29"/>
      <c r="Y34" s="30"/>
      <c r="Z34" s="30"/>
      <c r="AA34" s="31">
        <f t="shared" si="1"/>
        <v>0</v>
      </c>
      <c r="AB34" s="9"/>
      <c r="AC34" s="10"/>
      <c r="AD34" s="10"/>
      <c r="AE34" s="10"/>
      <c r="AF34" s="10"/>
      <c r="AG34" s="10"/>
    </row>
    <row r="35" spans="2:33" s="11" customFormat="1" ht="12.75" hidden="1" customHeight="1" outlineLevel="1">
      <c r="B35" s="14" t="s">
        <v>177</v>
      </c>
      <c r="C35" s="14"/>
      <c r="D35" s="14" t="s">
        <v>178</v>
      </c>
      <c r="E35" s="14" t="s">
        <v>179</v>
      </c>
      <c r="F35" s="14"/>
      <c r="G35" s="14"/>
      <c r="H35" s="14"/>
      <c r="I35" s="124"/>
      <c r="J35" s="29"/>
      <c r="K35" s="29"/>
      <c r="L35" s="29"/>
      <c r="M35" s="29"/>
      <c r="N35" s="29"/>
      <c r="O35" s="26" t="s">
        <v>180</v>
      </c>
      <c r="P35" s="26"/>
      <c r="Q35" s="27" t="s">
        <v>181</v>
      </c>
      <c r="R35" s="27" t="s">
        <v>182</v>
      </c>
      <c r="S35" s="27"/>
      <c r="T35" s="24"/>
      <c r="U35" s="27"/>
      <c r="V35" s="24"/>
      <c r="W35" s="24"/>
      <c r="X35" s="25">
        <v>196970765</v>
      </c>
      <c r="Y35" s="39"/>
      <c r="Z35" s="39">
        <f>SUM(Z36:Z44)</f>
        <v>36976688</v>
      </c>
      <c r="AA35" s="40">
        <f>SUM(AA36:AA44)</f>
        <v>-159994077</v>
      </c>
      <c r="AB35" s="9"/>
      <c r="AC35" s="10"/>
      <c r="AD35" s="10"/>
      <c r="AE35" s="10"/>
      <c r="AF35" s="10"/>
      <c r="AG35" s="10"/>
    </row>
    <row r="36" spans="2:33" s="11" customFormat="1" ht="12.75" hidden="1" customHeight="1" outlineLevel="1">
      <c r="B36" s="14" t="s">
        <v>183</v>
      </c>
      <c r="C36" s="14"/>
      <c r="D36" s="14" t="s">
        <v>184</v>
      </c>
      <c r="E36" s="14" t="s">
        <v>185</v>
      </c>
      <c r="F36" s="14"/>
      <c r="G36" s="14"/>
      <c r="H36" s="14"/>
      <c r="I36" s="124"/>
      <c r="J36" s="29"/>
      <c r="K36" s="29"/>
      <c r="L36" s="29"/>
      <c r="M36" s="29"/>
      <c r="N36" s="29"/>
      <c r="O36" s="10" t="s">
        <v>186</v>
      </c>
      <c r="P36" s="10"/>
      <c r="Q36" s="10" t="s">
        <v>187</v>
      </c>
      <c r="R36" s="10" t="s">
        <v>142</v>
      </c>
      <c r="S36" s="10"/>
      <c r="T36" s="14"/>
      <c r="U36" s="10"/>
      <c r="V36" s="14"/>
      <c r="W36" s="14"/>
      <c r="X36" s="30">
        <v>196231421</v>
      </c>
      <c r="Y36" s="30"/>
      <c r="Z36" s="30">
        <f>10400125+15105884+8675009+2036709</f>
        <v>36217727</v>
      </c>
      <c r="AA36" s="31">
        <f t="shared" ref="AA36:AA53" si="2">Z36-X36</f>
        <v>-160013694</v>
      </c>
      <c r="AB36" s="9"/>
      <c r="AC36" s="10"/>
      <c r="AD36" s="34" t="e">
        <f>Z36+Z16</f>
        <v>#REF!</v>
      </c>
      <c r="AE36" s="10"/>
      <c r="AF36" s="10"/>
      <c r="AG36" s="10"/>
    </row>
    <row r="37" spans="2:33" s="11" customFormat="1" ht="12.75" hidden="1" customHeight="1" outlineLevel="1">
      <c r="B37" s="14" t="s">
        <v>188</v>
      </c>
      <c r="C37" s="14"/>
      <c r="D37" s="14" t="s">
        <v>189</v>
      </c>
      <c r="E37" s="14" t="s">
        <v>190</v>
      </c>
      <c r="F37" s="14"/>
      <c r="G37" s="14"/>
      <c r="H37" s="14"/>
      <c r="I37" s="124"/>
      <c r="J37" s="29"/>
      <c r="K37" s="29"/>
      <c r="L37" s="29"/>
      <c r="M37" s="29"/>
      <c r="N37" s="29"/>
      <c r="O37" s="10" t="s">
        <v>191</v>
      </c>
      <c r="P37" s="10"/>
      <c r="Q37" s="10" t="s">
        <v>147</v>
      </c>
      <c r="R37" s="10" t="s">
        <v>148</v>
      </c>
      <c r="S37" s="10"/>
      <c r="T37" s="14"/>
      <c r="U37" s="10"/>
      <c r="V37" s="14"/>
      <c r="W37" s="14"/>
      <c r="X37" s="30"/>
      <c r="Y37" s="30"/>
      <c r="Z37" s="30"/>
      <c r="AA37" s="31">
        <f t="shared" si="2"/>
        <v>0</v>
      </c>
      <c r="AB37" s="9"/>
      <c r="AC37" s="10"/>
      <c r="AD37" s="10"/>
      <c r="AE37" s="10"/>
      <c r="AF37" s="10"/>
      <c r="AG37" s="10"/>
    </row>
    <row r="38" spans="2:33" s="11" customFormat="1" ht="12.75" hidden="1" customHeight="1" outlineLevel="1">
      <c r="B38" s="14" t="s">
        <v>192</v>
      </c>
      <c r="C38" s="14"/>
      <c r="D38" s="14" t="s">
        <v>193</v>
      </c>
      <c r="E38" s="14" t="s">
        <v>194</v>
      </c>
      <c r="F38" s="14"/>
      <c r="G38" s="14"/>
      <c r="H38" s="14"/>
      <c r="I38" s="124"/>
      <c r="J38" s="29">
        <v>312659</v>
      </c>
      <c r="K38" s="29"/>
      <c r="L38" s="29">
        <v>1972967</v>
      </c>
      <c r="M38" s="29"/>
      <c r="N38" s="29"/>
      <c r="O38" s="10" t="s">
        <v>195</v>
      </c>
      <c r="P38" s="10"/>
      <c r="Q38" s="10" t="s">
        <v>153</v>
      </c>
      <c r="R38" s="10" t="s">
        <v>154</v>
      </c>
      <c r="S38" s="10"/>
      <c r="T38" s="14"/>
      <c r="U38" s="10"/>
      <c r="V38" s="14"/>
      <c r="W38" s="14"/>
      <c r="X38" s="30"/>
      <c r="Y38" s="30"/>
      <c r="Z38" s="30"/>
      <c r="AA38" s="31">
        <f t="shared" si="2"/>
        <v>0</v>
      </c>
      <c r="AB38" s="9"/>
      <c r="AC38" s="10"/>
      <c r="AD38" s="10"/>
      <c r="AE38" s="10"/>
      <c r="AF38" s="10"/>
      <c r="AG38" s="10"/>
    </row>
    <row r="39" spans="2:33" s="11" customFormat="1" ht="12.75" hidden="1" customHeight="1" outlineLevel="1">
      <c r="B39" s="14" t="s">
        <v>196</v>
      </c>
      <c r="C39" s="14"/>
      <c r="D39" s="14" t="s">
        <v>197</v>
      </c>
      <c r="E39" s="14" t="s">
        <v>92</v>
      </c>
      <c r="F39" s="14"/>
      <c r="G39" s="14"/>
      <c r="H39" s="14"/>
      <c r="I39" s="124"/>
      <c r="J39" s="29"/>
      <c r="K39" s="29"/>
      <c r="L39" s="29"/>
      <c r="M39" s="29"/>
      <c r="N39" s="29"/>
      <c r="O39" s="10" t="s">
        <v>198</v>
      </c>
      <c r="P39" s="10"/>
      <c r="Q39" s="10" t="s">
        <v>159</v>
      </c>
      <c r="R39" s="10" t="s">
        <v>160</v>
      </c>
      <c r="S39" s="10"/>
      <c r="T39" s="14"/>
      <c r="U39" s="10"/>
      <c r="V39" s="14"/>
      <c r="W39" s="14"/>
      <c r="X39" s="30">
        <v>538605</v>
      </c>
      <c r="Y39" s="30"/>
      <c r="Z39" s="30">
        <f>253376</f>
        <v>253376</v>
      </c>
      <c r="AA39" s="31">
        <f t="shared" si="2"/>
        <v>-285229</v>
      </c>
      <c r="AB39" s="9"/>
      <c r="AC39" s="45"/>
      <c r="AD39" s="46"/>
      <c r="AE39" s="45"/>
      <c r="AF39" s="10"/>
      <c r="AG39" s="10"/>
    </row>
    <row r="40" spans="2:33" s="11" customFormat="1" ht="12.75" hidden="1" customHeight="1" outlineLevel="1">
      <c r="B40" s="15" t="s">
        <v>199</v>
      </c>
      <c r="C40" s="15"/>
      <c r="D40" s="24" t="s">
        <v>200</v>
      </c>
      <c r="E40" s="24" t="s">
        <v>201</v>
      </c>
      <c r="F40" s="24"/>
      <c r="G40" s="24"/>
      <c r="H40" s="24"/>
      <c r="I40" s="123"/>
      <c r="J40" s="25">
        <v>0</v>
      </c>
      <c r="K40" s="25"/>
      <c r="L40" s="25">
        <v>0</v>
      </c>
      <c r="M40" s="25"/>
      <c r="N40" s="25"/>
      <c r="O40" s="10" t="s">
        <v>202</v>
      </c>
      <c r="P40" s="10"/>
      <c r="Q40" s="10" t="s">
        <v>203</v>
      </c>
      <c r="R40" s="10" t="s">
        <v>204</v>
      </c>
      <c r="S40" s="10"/>
      <c r="T40" s="14"/>
      <c r="U40" s="10"/>
      <c r="V40" s="14"/>
      <c r="W40" s="14"/>
      <c r="X40" s="30">
        <v>9891</v>
      </c>
      <c r="Y40" s="30"/>
      <c r="Z40" s="30"/>
      <c r="AA40" s="31">
        <f t="shared" si="2"/>
        <v>-9891</v>
      </c>
      <c r="AB40" s="9"/>
      <c r="AC40" s="45"/>
      <c r="AD40" s="47"/>
      <c r="AE40" s="45"/>
      <c r="AF40" s="10"/>
      <c r="AG40" s="10"/>
    </row>
    <row r="41" spans="2:33" s="11" customFormat="1" ht="12.75" hidden="1" customHeight="1" outlineLevel="1">
      <c r="B41" s="14" t="s">
        <v>205</v>
      </c>
      <c r="C41" s="14"/>
      <c r="D41" s="14" t="s">
        <v>206</v>
      </c>
      <c r="E41" s="14" t="s">
        <v>207</v>
      </c>
      <c r="F41" s="14"/>
      <c r="G41" s="14"/>
      <c r="H41" s="14"/>
      <c r="I41" s="124"/>
      <c r="J41" s="29"/>
      <c r="K41" s="29"/>
      <c r="L41" s="29"/>
      <c r="M41" s="29"/>
      <c r="N41" s="29"/>
      <c r="O41" s="10" t="s">
        <v>208</v>
      </c>
      <c r="P41" s="10"/>
      <c r="Q41" s="10" t="s">
        <v>209</v>
      </c>
      <c r="R41" s="10" t="s">
        <v>210</v>
      </c>
      <c r="S41" s="10"/>
      <c r="T41" s="14"/>
      <c r="U41" s="10"/>
      <c r="V41" s="14"/>
      <c r="W41" s="14"/>
      <c r="X41" s="30">
        <v>35368</v>
      </c>
      <c r="Y41" s="30"/>
      <c r="Z41" s="30">
        <f>35368</f>
        <v>35368</v>
      </c>
      <c r="AA41" s="31">
        <f t="shared" si="2"/>
        <v>0</v>
      </c>
      <c r="AB41" s="9"/>
      <c r="AC41" s="45"/>
      <c r="AD41" s="47"/>
      <c r="AE41" s="45"/>
      <c r="AF41" s="10"/>
      <c r="AG41" s="10"/>
    </row>
    <row r="42" spans="2:33" s="11" customFormat="1" ht="12.75" hidden="1" customHeight="1" outlineLevel="1">
      <c r="B42" s="14" t="s">
        <v>211</v>
      </c>
      <c r="C42" s="14"/>
      <c r="D42" s="14" t="s">
        <v>53</v>
      </c>
      <c r="E42" s="14" t="s">
        <v>92</v>
      </c>
      <c r="F42" s="14"/>
      <c r="G42" s="14"/>
      <c r="H42" s="14"/>
      <c r="I42" s="124"/>
      <c r="J42" s="29"/>
      <c r="K42" s="29"/>
      <c r="L42" s="29"/>
      <c r="M42" s="29"/>
      <c r="N42" s="29"/>
      <c r="O42" s="10" t="s">
        <v>212</v>
      </c>
      <c r="P42" s="10"/>
      <c r="Q42" s="10" t="s">
        <v>213</v>
      </c>
      <c r="R42" s="10" t="s">
        <v>214</v>
      </c>
      <c r="S42" s="10"/>
      <c r="T42" s="14"/>
      <c r="U42" s="10"/>
      <c r="V42" s="14"/>
      <c r="W42" s="14"/>
      <c r="X42" s="30">
        <v>140919</v>
      </c>
      <c r="Y42" s="30"/>
      <c r="Z42" s="30">
        <v>12180</v>
      </c>
      <c r="AA42" s="31">
        <f t="shared" si="2"/>
        <v>-128739</v>
      </c>
      <c r="AB42" s="9"/>
      <c r="AC42" s="45"/>
      <c r="AD42" s="47"/>
      <c r="AE42" s="45"/>
      <c r="AF42" s="10"/>
      <c r="AG42" s="10"/>
    </row>
    <row r="43" spans="2:33" s="11" customFormat="1" ht="12.75" hidden="1" customHeight="1" outlineLevel="1">
      <c r="B43" s="15" t="s">
        <v>215</v>
      </c>
      <c r="C43" s="15"/>
      <c r="D43" s="24" t="s">
        <v>216</v>
      </c>
      <c r="E43" s="24" t="s">
        <v>217</v>
      </c>
      <c r="F43" s="24"/>
      <c r="G43" s="24"/>
      <c r="H43" s="24"/>
      <c r="I43" s="123"/>
      <c r="J43" s="25">
        <v>14179246.0562</v>
      </c>
      <c r="K43" s="25"/>
      <c r="L43" s="25">
        <v>133642</v>
      </c>
      <c r="M43" s="25"/>
      <c r="N43" s="25"/>
      <c r="O43" s="10" t="s">
        <v>218</v>
      </c>
      <c r="P43" s="10"/>
      <c r="Q43" s="10" t="s">
        <v>219</v>
      </c>
      <c r="R43" s="10" t="s">
        <v>171</v>
      </c>
      <c r="S43" s="10"/>
      <c r="T43" s="14"/>
      <c r="U43" s="10"/>
      <c r="V43" s="14"/>
      <c r="W43" s="14"/>
      <c r="X43" s="29">
        <v>14561</v>
      </c>
      <c r="Y43" s="30"/>
      <c r="Z43" s="30">
        <v>458037</v>
      </c>
      <c r="AA43" s="31">
        <f t="shared" si="2"/>
        <v>443476</v>
      </c>
      <c r="AB43" s="9"/>
      <c r="AC43" s="45"/>
      <c r="AD43" s="45"/>
      <c r="AE43" s="45"/>
      <c r="AF43" s="10"/>
      <c r="AG43" s="10"/>
    </row>
    <row r="44" spans="2:33" s="11" customFormat="1" ht="12.75" hidden="1" customHeight="1" outlineLevel="1">
      <c r="B44" s="14" t="s">
        <v>220</v>
      </c>
      <c r="C44" s="14"/>
      <c r="D44" s="14" t="s">
        <v>221</v>
      </c>
      <c r="E44" s="14" t="s">
        <v>222</v>
      </c>
      <c r="F44" s="14"/>
      <c r="G44" s="14"/>
      <c r="H44" s="14"/>
      <c r="I44" s="124"/>
      <c r="J44" s="29">
        <v>14179246.0562</v>
      </c>
      <c r="K44" s="29"/>
      <c r="L44" s="29">
        <v>133642</v>
      </c>
      <c r="M44" s="29"/>
      <c r="N44" s="29"/>
      <c r="O44" s="10" t="s">
        <v>223</v>
      </c>
      <c r="P44" s="10"/>
      <c r="Q44" s="10" t="s">
        <v>224</v>
      </c>
      <c r="R44" s="10" t="s">
        <v>176</v>
      </c>
      <c r="S44" s="10"/>
      <c r="T44" s="14"/>
      <c r="U44" s="10"/>
      <c r="V44" s="14"/>
      <c r="W44" s="14"/>
      <c r="X44" s="29"/>
      <c r="Y44" s="30"/>
      <c r="Z44" s="30"/>
      <c r="AA44" s="31">
        <f t="shared" si="2"/>
        <v>0</v>
      </c>
      <c r="AB44" s="9"/>
      <c r="AC44" s="45"/>
      <c r="AD44" s="45"/>
      <c r="AE44" s="45"/>
      <c r="AF44" s="10"/>
      <c r="AG44" s="10"/>
    </row>
    <row r="45" spans="2:33" s="11" customFormat="1" ht="12.75" hidden="1" customHeight="1" outlineLevel="1">
      <c r="B45" s="14" t="s">
        <v>225</v>
      </c>
      <c r="C45" s="14"/>
      <c r="D45" s="14" t="s">
        <v>226</v>
      </c>
      <c r="E45" s="14" t="s">
        <v>227</v>
      </c>
      <c r="F45" s="14"/>
      <c r="G45" s="14"/>
      <c r="H45" s="14"/>
      <c r="I45" s="124"/>
      <c r="J45" s="29"/>
      <c r="K45" s="29"/>
      <c r="L45" s="29"/>
      <c r="M45" s="29"/>
      <c r="N45" s="29"/>
      <c r="O45" s="26" t="s">
        <v>96</v>
      </c>
      <c r="P45" s="26"/>
      <c r="Q45" s="27" t="s">
        <v>228</v>
      </c>
      <c r="R45" s="27" t="s">
        <v>229</v>
      </c>
      <c r="S45" s="27"/>
      <c r="T45" s="24"/>
      <c r="U45" s="27"/>
      <c r="V45" s="24"/>
      <c r="W45" s="24"/>
      <c r="X45" s="25"/>
      <c r="Y45" s="39"/>
      <c r="Z45" s="39">
        <v>488743668</v>
      </c>
      <c r="AA45" s="42">
        <f t="shared" si="2"/>
        <v>488743668</v>
      </c>
      <c r="AB45" s="9"/>
      <c r="AC45" s="45"/>
      <c r="AD45" s="45"/>
      <c r="AE45" s="45"/>
      <c r="AF45" s="10"/>
      <c r="AG45" s="10"/>
    </row>
    <row r="46" spans="2:33" s="11" customFormat="1" ht="12.75" hidden="1" customHeight="1" outlineLevel="1">
      <c r="B46" s="14" t="s">
        <v>230</v>
      </c>
      <c r="C46" s="14"/>
      <c r="D46" s="14" t="s">
        <v>231</v>
      </c>
      <c r="E46" s="14" t="s">
        <v>232</v>
      </c>
      <c r="F46" s="14"/>
      <c r="G46" s="14"/>
      <c r="H46" s="14"/>
      <c r="I46" s="124"/>
      <c r="J46" s="29"/>
      <c r="K46" s="29"/>
      <c r="L46" s="29"/>
      <c r="M46" s="29"/>
      <c r="N46" s="29"/>
      <c r="O46" s="10"/>
      <c r="P46" s="10"/>
      <c r="Q46" s="10"/>
      <c r="R46" s="10"/>
      <c r="S46" s="10"/>
      <c r="T46" s="14"/>
      <c r="U46" s="10"/>
      <c r="V46" s="14"/>
      <c r="W46" s="14"/>
      <c r="X46" s="29"/>
      <c r="Y46" s="30"/>
      <c r="Z46" s="30"/>
      <c r="AA46" s="31">
        <f t="shared" si="2"/>
        <v>0</v>
      </c>
      <c r="AB46" s="9"/>
      <c r="AC46" s="45"/>
      <c r="AD46" s="45"/>
      <c r="AE46" s="45"/>
      <c r="AF46" s="10"/>
      <c r="AG46" s="10"/>
    </row>
    <row r="47" spans="2:33" s="11" customFormat="1" ht="12.75" hidden="1" customHeight="1" outlineLevel="1">
      <c r="B47" s="15" t="s">
        <v>233</v>
      </c>
      <c r="C47" s="15"/>
      <c r="D47" s="24" t="s">
        <v>234</v>
      </c>
      <c r="E47" s="24" t="s">
        <v>235</v>
      </c>
      <c r="F47" s="24"/>
      <c r="G47" s="24"/>
      <c r="H47" s="24"/>
      <c r="I47" s="123"/>
      <c r="J47" s="25"/>
      <c r="K47" s="25"/>
      <c r="L47" s="25"/>
      <c r="M47" s="25"/>
      <c r="N47" s="25"/>
      <c r="O47" s="10"/>
      <c r="P47" s="10"/>
      <c r="Q47" s="10"/>
      <c r="R47" s="10"/>
      <c r="S47" s="10"/>
      <c r="T47" s="14"/>
      <c r="U47" s="10"/>
      <c r="V47" s="14"/>
      <c r="W47" s="14"/>
      <c r="X47" s="29"/>
      <c r="Y47" s="30"/>
      <c r="Z47" s="30"/>
      <c r="AA47" s="31">
        <f t="shared" si="2"/>
        <v>0</v>
      </c>
      <c r="AB47" s="9"/>
      <c r="AC47" s="45"/>
      <c r="AD47" s="45"/>
      <c r="AE47" s="45"/>
      <c r="AF47" s="10"/>
      <c r="AG47" s="10"/>
    </row>
    <row r="48" spans="2:33" s="11" customFormat="1" ht="12.75" hidden="1" customHeight="1" outlineLevel="1">
      <c r="B48" s="14"/>
      <c r="C48" s="14"/>
      <c r="D48" s="14" t="s">
        <v>236</v>
      </c>
      <c r="E48" s="14" t="s">
        <v>173</v>
      </c>
      <c r="F48" s="14"/>
      <c r="G48" s="14"/>
      <c r="H48" s="14"/>
      <c r="I48" s="124"/>
      <c r="J48" s="29"/>
      <c r="K48" s="29"/>
      <c r="L48" s="29"/>
      <c r="M48" s="29"/>
      <c r="N48" s="29"/>
      <c r="O48" s="10"/>
      <c r="P48" s="10"/>
      <c r="Q48" s="10"/>
      <c r="R48" s="10"/>
      <c r="S48" s="10"/>
      <c r="T48" s="14"/>
      <c r="U48" s="10"/>
      <c r="V48" s="14"/>
      <c r="W48" s="14"/>
      <c r="X48" s="29"/>
      <c r="Y48" s="30"/>
      <c r="Z48" s="30"/>
      <c r="AA48" s="31">
        <f t="shared" si="2"/>
        <v>0</v>
      </c>
      <c r="AB48" s="9"/>
      <c r="AC48" s="45"/>
      <c r="AD48" s="45"/>
      <c r="AE48" s="45"/>
      <c r="AF48" s="10"/>
      <c r="AG48" s="10"/>
    </row>
    <row r="49" spans="2:33" s="11" customFormat="1" ht="12.75" hidden="1" customHeight="1" outlineLevel="1">
      <c r="B49" s="15" t="s">
        <v>237</v>
      </c>
      <c r="C49" s="15"/>
      <c r="D49" s="15" t="s">
        <v>238</v>
      </c>
      <c r="E49" s="15" t="s">
        <v>239</v>
      </c>
      <c r="F49" s="15"/>
      <c r="G49" s="15"/>
      <c r="H49" s="15"/>
      <c r="I49" s="125"/>
      <c r="J49" s="17">
        <v>4739.2974172996337</v>
      </c>
      <c r="K49" s="17"/>
      <c r="L49" s="17">
        <v>236923828</v>
      </c>
      <c r="M49" s="17"/>
      <c r="N49" s="17"/>
      <c r="O49" s="18" t="s">
        <v>125</v>
      </c>
      <c r="P49" s="18"/>
      <c r="Q49" s="18" t="s">
        <v>238</v>
      </c>
      <c r="R49" s="18" t="s">
        <v>240</v>
      </c>
      <c r="S49" s="18"/>
      <c r="T49" s="15"/>
      <c r="U49" s="18"/>
      <c r="V49" s="15"/>
      <c r="W49" s="15"/>
      <c r="X49" s="20">
        <v>133412833.80000035</v>
      </c>
      <c r="Y49" s="21"/>
      <c r="Z49" s="22">
        <f>+Z50</f>
        <v>0</v>
      </c>
      <c r="AA49" s="48">
        <f t="shared" si="2"/>
        <v>-133412833.80000035</v>
      </c>
      <c r="AB49" s="9"/>
      <c r="AC49" s="45"/>
      <c r="AD49" s="45"/>
      <c r="AE49" s="45"/>
      <c r="AF49" s="10"/>
      <c r="AG49" s="10"/>
    </row>
    <row r="50" spans="2:33" s="11" customFormat="1" ht="12.75" hidden="1" customHeight="1" outlineLevel="1">
      <c r="B50" s="14" t="s">
        <v>241</v>
      </c>
      <c r="C50" s="14"/>
      <c r="D50" s="14" t="s">
        <v>242</v>
      </c>
      <c r="E50" s="14" t="s">
        <v>243</v>
      </c>
      <c r="F50" s="14"/>
      <c r="G50" s="14"/>
      <c r="H50" s="14"/>
      <c r="I50" s="124"/>
      <c r="J50" s="29">
        <v>4739.2974172996337</v>
      </c>
      <c r="K50" s="29"/>
      <c r="L50" s="29">
        <v>236923828</v>
      </c>
      <c r="M50" s="29"/>
      <c r="N50" s="29"/>
      <c r="O50" s="10" t="s">
        <v>244</v>
      </c>
      <c r="P50" s="10"/>
      <c r="Q50" s="10" t="s">
        <v>245</v>
      </c>
      <c r="R50" s="10" t="s">
        <v>246</v>
      </c>
      <c r="S50" s="10"/>
      <c r="T50" s="14"/>
      <c r="U50" s="10"/>
      <c r="V50" s="14"/>
      <c r="W50" s="14"/>
      <c r="X50" s="30">
        <v>133412833.80000035</v>
      </c>
      <c r="Y50" s="30"/>
      <c r="Z50" s="30"/>
      <c r="AA50" s="31">
        <f t="shared" si="2"/>
        <v>-133412833.80000035</v>
      </c>
      <c r="AB50" s="9"/>
      <c r="AC50" s="45"/>
      <c r="AD50" s="45"/>
      <c r="AE50" s="45"/>
      <c r="AF50" s="10"/>
      <c r="AG50" s="10"/>
    </row>
    <row r="51" spans="2:33" s="11" customFormat="1" ht="12.75" hidden="1" customHeight="1" outlineLevel="1">
      <c r="B51" s="14" t="s">
        <v>247</v>
      </c>
      <c r="C51" s="14"/>
      <c r="D51" s="14" t="s">
        <v>248</v>
      </c>
      <c r="E51" s="14" t="s">
        <v>249</v>
      </c>
      <c r="F51" s="14"/>
      <c r="G51" s="14"/>
      <c r="H51" s="14"/>
      <c r="I51" s="124"/>
      <c r="J51" s="29"/>
      <c r="K51" s="29"/>
      <c r="L51" s="29"/>
      <c r="M51" s="29"/>
      <c r="N51" s="29"/>
      <c r="O51" s="10"/>
      <c r="P51" s="10"/>
      <c r="Q51" s="10"/>
      <c r="R51" s="10"/>
      <c r="S51" s="10"/>
      <c r="T51" s="14"/>
      <c r="U51" s="10"/>
      <c r="V51" s="14"/>
      <c r="W51" s="14"/>
      <c r="X51" s="29"/>
      <c r="Y51" s="30"/>
      <c r="Z51" s="30"/>
      <c r="AA51" s="31">
        <f t="shared" si="2"/>
        <v>0</v>
      </c>
      <c r="AB51" s="9"/>
      <c r="AC51" s="45"/>
      <c r="AD51" s="45"/>
      <c r="AE51" s="45"/>
      <c r="AF51" s="10"/>
      <c r="AG51" s="10"/>
    </row>
    <row r="52" spans="2:33" s="11" customFormat="1" ht="12.75" hidden="1" customHeight="1" outlineLevel="1">
      <c r="B52" s="14"/>
      <c r="C52" s="14"/>
      <c r="D52" s="14"/>
      <c r="E52" s="14"/>
      <c r="F52" s="14"/>
      <c r="G52" s="14"/>
      <c r="H52" s="14"/>
      <c r="I52" s="124"/>
      <c r="J52" s="29"/>
      <c r="K52" s="29"/>
      <c r="L52" s="29"/>
      <c r="M52" s="29"/>
      <c r="N52" s="29"/>
      <c r="O52" s="10"/>
      <c r="P52" s="10"/>
      <c r="Q52" s="10"/>
      <c r="R52" s="10"/>
      <c r="S52" s="10"/>
      <c r="T52" s="14"/>
      <c r="U52" s="10"/>
      <c r="V52" s="14"/>
      <c r="W52" s="14"/>
      <c r="X52" s="29"/>
      <c r="Y52" s="30"/>
      <c r="Z52" s="30"/>
      <c r="AA52" s="31">
        <f t="shared" si="2"/>
        <v>0</v>
      </c>
      <c r="AB52" s="9"/>
      <c r="AC52" s="45"/>
      <c r="AD52" s="45"/>
      <c r="AE52" s="45"/>
      <c r="AF52" s="10"/>
      <c r="AG52" s="10"/>
    </row>
    <row r="53" spans="2:33" s="11" customFormat="1" ht="18" hidden="1" customHeight="1" outlineLevel="1" thickBot="1">
      <c r="B53" s="15"/>
      <c r="C53" s="15"/>
      <c r="D53" s="15" t="s">
        <v>250</v>
      </c>
      <c r="E53" s="15" t="s">
        <v>251</v>
      </c>
      <c r="F53" s="15"/>
      <c r="G53" s="15"/>
      <c r="H53" s="15"/>
      <c r="I53" s="125"/>
      <c r="J53" s="17">
        <v>14784096644.353617</v>
      </c>
      <c r="K53" s="17"/>
      <c r="L53" s="17">
        <v>15008630437</v>
      </c>
      <c r="M53" s="17"/>
      <c r="N53" s="17"/>
      <c r="O53" s="10"/>
      <c r="P53" s="10"/>
      <c r="Q53" s="26" t="s">
        <v>252</v>
      </c>
      <c r="R53" s="26" t="s">
        <v>253</v>
      </c>
      <c r="S53" s="26"/>
      <c r="T53" s="15"/>
      <c r="U53" s="26"/>
      <c r="V53" s="15"/>
      <c r="W53" s="15"/>
      <c r="X53" s="17">
        <v>14784096644.368206</v>
      </c>
      <c r="Y53" s="21"/>
      <c r="Z53" s="21" t="e">
        <f>SUM(Z49+Z26+Z5)</f>
        <v>#REF!</v>
      </c>
      <c r="AA53" s="49" t="e">
        <f t="shared" si="2"/>
        <v>#REF!</v>
      </c>
      <c r="AB53" s="9"/>
      <c r="AC53" s="45"/>
      <c r="AD53" s="45"/>
      <c r="AE53" s="45"/>
      <c r="AF53" s="10"/>
      <c r="AG53" s="10"/>
    </row>
    <row r="54" spans="2:33" collapsed="1">
      <c r="J54" s="50"/>
      <c r="K54" s="50"/>
      <c r="L54" s="50"/>
      <c r="M54" s="50"/>
      <c r="N54" s="50"/>
      <c r="AC54" s="51"/>
      <c r="AD54" s="51"/>
      <c r="AE54" s="51"/>
    </row>
    <row r="55" spans="2:33">
      <c r="J55" s="50"/>
      <c r="K55" s="50"/>
      <c r="L55" s="50"/>
      <c r="M55" s="50"/>
      <c r="N55" s="50"/>
      <c r="Y55" s="52"/>
      <c r="Z55" s="52"/>
      <c r="AC55" s="51"/>
      <c r="AD55" s="51"/>
      <c r="AE55" s="51"/>
    </row>
    <row r="56" spans="2:33">
      <c r="J56" s="53"/>
      <c r="K56" s="53"/>
      <c r="L56" s="53"/>
      <c r="M56" s="53"/>
      <c r="N56" s="53"/>
      <c r="AC56" s="51"/>
      <c r="AD56" s="51"/>
      <c r="AE56" s="51"/>
    </row>
    <row r="57" spans="2:33">
      <c r="AC57" s="51"/>
      <c r="AD57" s="51"/>
      <c r="AE57" s="51"/>
    </row>
    <row r="58" spans="2:33">
      <c r="J58" s="52"/>
      <c r="AC58" s="51"/>
      <c r="AD58" s="51"/>
      <c r="AE58" s="51"/>
    </row>
    <row r="59" spans="2:33" ht="33.75">
      <c r="B59" s="141"/>
      <c r="O59" s="141"/>
    </row>
    <row r="60" spans="2:33" ht="27.75">
      <c r="B60" s="148"/>
      <c r="O60" s="148"/>
    </row>
    <row r="61" spans="2:33" ht="17.25" customHeight="1">
      <c r="B61" s="725" t="s">
        <v>2</v>
      </c>
      <c r="C61" s="131" t="s">
        <v>254</v>
      </c>
      <c r="D61" s="727" t="s">
        <v>255</v>
      </c>
      <c r="E61" s="725" t="s">
        <v>4</v>
      </c>
      <c r="F61" s="131"/>
      <c r="G61" s="131"/>
      <c r="H61" s="725"/>
      <c r="I61" s="721" t="s">
        <v>5</v>
      </c>
      <c r="J61" s="721"/>
      <c r="K61" s="140"/>
      <c r="L61" s="140"/>
      <c r="M61" s="132"/>
      <c r="N61" s="132"/>
      <c r="O61" s="729" t="s">
        <v>6</v>
      </c>
      <c r="P61" s="133" t="s">
        <v>254</v>
      </c>
      <c r="Q61" s="730" t="s">
        <v>256</v>
      </c>
      <c r="R61" s="729" t="s">
        <v>8</v>
      </c>
      <c r="S61" s="133"/>
      <c r="T61" s="131"/>
      <c r="U61" s="729"/>
      <c r="V61" s="131"/>
      <c r="W61" s="721" t="s">
        <v>5</v>
      </c>
      <c r="X61" s="721"/>
      <c r="Y61" s="721"/>
      <c r="Z61" s="721"/>
      <c r="AA61" s="722"/>
    </row>
    <row r="62" spans="2:33" ht="18.75" customHeight="1">
      <c r="B62" s="726"/>
      <c r="C62" s="131" t="s">
        <v>257</v>
      </c>
      <c r="D62" s="728"/>
      <c r="E62" s="725"/>
      <c r="F62" s="131"/>
      <c r="G62" s="131"/>
      <c r="H62" s="726"/>
      <c r="I62" s="54" t="s">
        <v>502</v>
      </c>
      <c r="J62" s="54" t="s">
        <v>258</v>
      </c>
      <c r="K62" s="54"/>
      <c r="L62" s="54"/>
      <c r="M62" s="55"/>
      <c r="N62" s="55"/>
      <c r="O62" s="729"/>
      <c r="P62" s="133" t="s">
        <v>257</v>
      </c>
      <c r="Q62" s="731"/>
      <c r="R62" s="729"/>
      <c r="S62" s="133"/>
      <c r="T62" s="131"/>
      <c r="U62" s="732"/>
      <c r="V62" s="131"/>
      <c r="W62" s="56" t="s">
        <v>502</v>
      </c>
      <c r="X62" s="56" t="s">
        <v>258</v>
      </c>
      <c r="Y62" s="55"/>
      <c r="Z62" s="56" t="s">
        <v>259</v>
      </c>
      <c r="AA62" s="722"/>
    </row>
    <row r="63" spans="2:33">
      <c r="B63" s="57" t="s">
        <v>260</v>
      </c>
      <c r="C63" s="132" t="s">
        <v>15</v>
      </c>
      <c r="D63" s="58" t="s">
        <v>261</v>
      </c>
      <c r="E63" s="59" t="s">
        <v>262</v>
      </c>
      <c r="F63" s="60"/>
      <c r="G63" s="60"/>
      <c r="H63" s="59"/>
      <c r="I63" s="126"/>
      <c r="J63" s="61"/>
      <c r="K63" s="61"/>
      <c r="L63" s="61"/>
      <c r="M63" s="61"/>
      <c r="N63" s="61"/>
      <c r="O63" s="57" t="s">
        <v>260</v>
      </c>
      <c r="P63" s="57" t="s">
        <v>263</v>
      </c>
      <c r="Q63" s="58" t="s">
        <v>264</v>
      </c>
      <c r="R63" s="62"/>
      <c r="S63" s="63"/>
      <c r="T63" s="60"/>
      <c r="U63" s="59"/>
      <c r="V63" s="59"/>
      <c r="W63" s="59"/>
      <c r="X63" s="61"/>
      <c r="Y63" s="64"/>
      <c r="Z63" s="64"/>
      <c r="AA63" s="65"/>
    </row>
    <row r="64" spans="2:33">
      <c r="B64" s="66">
        <v>1</v>
      </c>
      <c r="C64" s="66" t="s">
        <v>265</v>
      </c>
      <c r="D64" s="1" t="s">
        <v>266</v>
      </c>
      <c r="E64" s="67" t="s">
        <v>267</v>
      </c>
      <c r="F64" s="68" t="s">
        <v>268</v>
      </c>
      <c r="G64" s="68"/>
      <c r="H64" s="69"/>
      <c r="I64" s="127"/>
      <c r="J64" s="61"/>
      <c r="K64" s="61"/>
      <c r="L64" s="61"/>
      <c r="M64" s="61"/>
      <c r="N64" s="70"/>
      <c r="O64" s="71">
        <v>1</v>
      </c>
      <c r="P64" s="71" t="s">
        <v>269</v>
      </c>
      <c r="Q64" s="71" t="s">
        <v>270</v>
      </c>
      <c r="R64" s="71" t="s">
        <v>271</v>
      </c>
      <c r="S64" s="5" t="s">
        <v>272</v>
      </c>
      <c r="U64" s="71"/>
      <c r="V64" s="1"/>
      <c r="W64" s="1"/>
      <c r="X64" s="70">
        <v>0</v>
      </c>
      <c r="Y64" s="70"/>
      <c r="Z64" s="70">
        <v>0</v>
      </c>
      <c r="AA64" s="72"/>
    </row>
    <row r="65" spans="2:32">
      <c r="B65" s="66"/>
      <c r="C65" s="66"/>
      <c r="D65" s="2" t="s">
        <v>273</v>
      </c>
      <c r="E65" s="67"/>
      <c r="F65" s="68"/>
      <c r="G65" s="68"/>
      <c r="H65" s="69"/>
      <c r="I65" s="120">
        <v>47321</v>
      </c>
      <c r="J65" s="50">
        <v>1266223</v>
      </c>
      <c r="K65" s="61"/>
      <c r="L65" s="50">
        <v>3677937</v>
      </c>
      <c r="M65" s="61"/>
      <c r="N65" s="70"/>
      <c r="O65" s="71"/>
      <c r="P65" s="71"/>
      <c r="Q65" s="71"/>
      <c r="R65" s="71"/>
      <c r="U65" s="71"/>
      <c r="V65" s="1"/>
      <c r="W65" s="1"/>
      <c r="X65" s="70"/>
      <c r="Y65" s="70"/>
      <c r="Z65" s="70"/>
      <c r="AA65" s="72"/>
    </row>
    <row r="66" spans="2:32">
      <c r="B66" s="66"/>
      <c r="C66" s="66"/>
      <c r="D66" s="2" t="s">
        <v>274</v>
      </c>
      <c r="E66" s="67"/>
      <c r="F66" s="68"/>
      <c r="G66" s="68"/>
      <c r="H66" s="69"/>
      <c r="I66" s="120">
        <v>8957171.1482000016</v>
      </c>
      <c r="J66" s="50">
        <v>11840279</v>
      </c>
      <c r="K66" s="61"/>
      <c r="L66" s="50">
        <v>716080</v>
      </c>
      <c r="M66" s="61"/>
      <c r="N66" s="70"/>
      <c r="O66" s="71">
        <v>2</v>
      </c>
      <c r="P66" s="71" t="s">
        <v>275</v>
      </c>
      <c r="Q66" s="71" t="s">
        <v>276</v>
      </c>
      <c r="R66" s="71" t="s">
        <v>277</v>
      </c>
      <c r="S66" s="73"/>
      <c r="T66" s="74"/>
      <c r="U66" s="71"/>
      <c r="V66" s="1"/>
      <c r="W66" s="1"/>
      <c r="X66" s="50"/>
      <c r="Y66" s="53"/>
      <c r="Z66" s="53"/>
      <c r="AA66" s="75"/>
    </row>
    <row r="67" spans="2:32" ht="15.75" customHeight="1">
      <c r="B67" s="66">
        <v>2</v>
      </c>
      <c r="C67" s="66" t="s">
        <v>278</v>
      </c>
      <c r="D67" s="1"/>
      <c r="E67" s="67" t="s">
        <v>279</v>
      </c>
      <c r="F67" s="719" t="s">
        <v>280</v>
      </c>
      <c r="G67" s="137"/>
      <c r="H67" s="69"/>
      <c r="I67" s="127"/>
      <c r="J67" s="50"/>
      <c r="K67" s="50"/>
      <c r="L67" s="50">
        <v>0</v>
      </c>
      <c r="M67" s="50"/>
      <c r="N67" s="50"/>
      <c r="O67" s="76" t="s">
        <v>281</v>
      </c>
      <c r="P67" s="76" t="s">
        <v>282</v>
      </c>
      <c r="Q67" s="4" t="s">
        <v>501</v>
      </c>
      <c r="R67" s="4" t="s">
        <v>283</v>
      </c>
      <c r="S67" s="5" t="s">
        <v>284</v>
      </c>
      <c r="W67" s="120">
        <v>3289849.2947000004</v>
      </c>
      <c r="X67" s="50"/>
      <c r="Y67" s="53"/>
      <c r="Z67" s="53"/>
      <c r="AA67" s="75"/>
    </row>
    <row r="68" spans="2:32" ht="38.25">
      <c r="B68" s="77" t="s">
        <v>281</v>
      </c>
      <c r="C68" s="77" t="s">
        <v>285</v>
      </c>
      <c r="D68" s="2" t="s">
        <v>286</v>
      </c>
      <c r="E68" s="50" t="s">
        <v>287</v>
      </c>
      <c r="F68" s="719"/>
      <c r="G68" s="723"/>
      <c r="H68" s="723"/>
      <c r="J68" s="50">
        <v>0</v>
      </c>
      <c r="K68" s="50"/>
      <c r="L68" s="50">
        <v>0</v>
      </c>
      <c r="M68" s="50"/>
      <c r="N68" s="50"/>
      <c r="O68" s="76" t="s">
        <v>288</v>
      </c>
      <c r="P68" s="76" t="s">
        <v>289</v>
      </c>
      <c r="Q68" s="4" t="s">
        <v>290</v>
      </c>
      <c r="R68" s="4" t="s">
        <v>291</v>
      </c>
      <c r="S68" s="79" t="s">
        <v>292</v>
      </c>
      <c r="T68" s="80"/>
      <c r="U68" s="4" t="s">
        <v>498</v>
      </c>
      <c r="X68" s="50"/>
      <c r="Y68" s="53"/>
      <c r="Z68" s="53"/>
      <c r="AA68" s="75"/>
    </row>
    <row r="69" spans="2:32" ht="16.5" customHeight="1">
      <c r="B69" s="77" t="s">
        <v>288</v>
      </c>
      <c r="C69" s="77" t="s">
        <v>293</v>
      </c>
      <c r="D69" s="2" t="s">
        <v>294</v>
      </c>
      <c r="E69" s="50" t="s">
        <v>295</v>
      </c>
      <c r="F69" s="719"/>
      <c r="G69" s="137"/>
      <c r="H69" s="138"/>
      <c r="I69" s="81">
        <v>0</v>
      </c>
      <c r="J69" s="81"/>
      <c r="K69" s="81"/>
      <c r="L69" s="81">
        <v>0</v>
      </c>
      <c r="M69" s="50"/>
      <c r="N69" s="50"/>
      <c r="O69" s="76" t="s">
        <v>296</v>
      </c>
      <c r="P69" s="76" t="s">
        <v>297</v>
      </c>
      <c r="Q69" s="4" t="s">
        <v>298</v>
      </c>
      <c r="R69" s="4" t="s">
        <v>299</v>
      </c>
      <c r="S69" s="79" t="s">
        <v>300</v>
      </c>
      <c r="T69" s="80"/>
      <c r="W69" s="147"/>
      <c r="X69" s="81"/>
      <c r="Y69" s="53"/>
      <c r="Z69" s="82"/>
      <c r="AA69" s="75"/>
    </row>
    <row r="70" spans="2:32" ht="15" customHeight="1">
      <c r="B70" s="77"/>
      <c r="C70" s="77"/>
      <c r="D70" s="66" t="s">
        <v>301</v>
      </c>
      <c r="E70" s="66" t="s">
        <v>0</v>
      </c>
      <c r="F70" s="83"/>
      <c r="G70" s="83"/>
      <c r="H70" s="84"/>
      <c r="I70" s="128">
        <v>9004492.1482000016</v>
      </c>
      <c r="J70" s="61">
        <v>13106502</v>
      </c>
      <c r="K70" s="61"/>
      <c r="L70" s="61">
        <v>4394017</v>
      </c>
      <c r="M70" s="61"/>
      <c r="N70" s="50"/>
      <c r="O70" s="76"/>
      <c r="P70" s="76" t="s">
        <v>302</v>
      </c>
      <c r="Q70" s="85" t="s">
        <v>301</v>
      </c>
      <c r="R70" s="71" t="s">
        <v>0</v>
      </c>
      <c r="S70" s="73"/>
      <c r="T70" s="74"/>
      <c r="U70" s="71"/>
      <c r="V70" s="1"/>
      <c r="W70" s="61">
        <v>3289849.2947000004</v>
      </c>
      <c r="X70" s="61">
        <v>0</v>
      </c>
      <c r="Y70" s="53"/>
      <c r="Z70" s="53">
        <f>SUM(Z67:Z69)</f>
        <v>0</v>
      </c>
      <c r="AA70" s="75"/>
    </row>
    <row r="71" spans="2:32" ht="12.75" customHeight="1">
      <c r="B71" s="66">
        <v>3</v>
      </c>
      <c r="C71" s="66" t="s">
        <v>303</v>
      </c>
      <c r="D71" s="1" t="s">
        <v>304</v>
      </c>
      <c r="E71" s="1" t="s">
        <v>305</v>
      </c>
      <c r="F71" s="719" t="s">
        <v>306</v>
      </c>
      <c r="G71" s="137"/>
      <c r="H71" s="132"/>
      <c r="I71" s="128"/>
      <c r="J71" s="50"/>
      <c r="K71" s="50"/>
      <c r="L71" s="50"/>
      <c r="M71" s="50"/>
      <c r="N71" s="50"/>
      <c r="O71" s="85">
        <v>3</v>
      </c>
      <c r="P71" s="85" t="s">
        <v>307</v>
      </c>
      <c r="Q71" s="71" t="s">
        <v>308</v>
      </c>
      <c r="X71" s="50"/>
      <c r="Y71" s="53"/>
      <c r="Z71" s="53"/>
      <c r="AA71" s="75"/>
      <c r="AC71" s="86"/>
    </row>
    <row r="72" spans="2:32">
      <c r="B72" s="77" t="s">
        <v>281</v>
      </c>
      <c r="C72" s="77" t="s">
        <v>309</v>
      </c>
      <c r="D72" s="2" t="s">
        <v>310</v>
      </c>
      <c r="E72" s="50" t="s">
        <v>311</v>
      </c>
      <c r="F72" s="719"/>
      <c r="G72" s="137"/>
      <c r="H72" s="84"/>
      <c r="I72" s="120">
        <v>8301429.8000000007</v>
      </c>
      <c r="J72" s="50">
        <v>1309966</v>
      </c>
      <c r="K72" s="50"/>
      <c r="L72" s="50">
        <v>1820294</v>
      </c>
      <c r="M72" s="50"/>
      <c r="N72" s="50"/>
      <c r="O72" s="76" t="s">
        <v>281</v>
      </c>
      <c r="P72" s="76" t="s">
        <v>312</v>
      </c>
      <c r="Q72" s="4" t="s">
        <v>313</v>
      </c>
      <c r="R72" s="4" t="s">
        <v>314</v>
      </c>
      <c r="S72" s="5" t="s">
        <v>284</v>
      </c>
      <c r="U72" s="87"/>
      <c r="W72" s="120">
        <v>349561.0438000001</v>
      </c>
      <c r="X72" s="50">
        <v>139216</v>
      </c>
      <c r="Y72" s="53"/>
      <c r="Z72" s="53">
        <v>80004</v>
      </c>
      <c r="AA72" s="75"/>
    </row>
    <row r="73" spans="2:32">
      <c r="B73" s="77" t="s">
        <v>288</v>
      </c>
      <c r="C73" s="77" t="s">
        <v>315</v>
      </c>
      <c r="D73" s="2" t="s">
        <v>316</v>
      </c>
      <c r="E73" s="50" t="s">
        <v>317</v>
      </c>
      <c r="F73" s="719"/>
      <c r="G73" s="137"/>
      <c r="H73" s="84"/>
      <c r="I73" s="142">
        <v>7666387</v>
      </c>
      <c r="J73" s="50">
        <v>7666387</v>
      </c>
      <c r="K73" s="50"/>
      <c r="L73" s="50">
        <v>1666387</v>
      </c>
      <c r="M73" s="50"/>
      <c r="N73" s="50"/>
      <c r="O73" s="76" t="s">
        <v>288</v>
      </c>
      <c r="P73" s="76" t="s">
        <v>318</v>
      </c>
      <c r="Q73" s="4" t="s">
        <v>319</v>
      </c>
      <c r="R73" s="4" t="s">
        <v>320</v>
      </c>
      <c r="U73" s="87"/>
      <c r="W73" s="53">
        <v>794886.10400000005</v>
      </c>
      <c r="X73" s="50"/>
      <c r="Y73" s="53"/>
      <c r="Z73" s="53"/>
      <c r="AA73" s="75"/>
    </row>
    <row r="74" spans="2:32">
      <c r="B74" s="77" t="s">
        <v>296</v>
      </c>
      <c r="C74" s="77" t="s">
        <v>321</v>
      </c>
      <c r="D74" s="2" t="s">
        <v>322</v>
      </c>
      <c r="E74" s="50" t="s">
        <v>287</v>
      </c>
      <c r="F74" s="719"/>
      <c r="G74" s="137"/>
      <c r="H74" s="84"/>
      <c r="I74" s="120">
        <v>32203.450932465668</v>
      </c>
      <c r="J74" s="50">
        <v>69000</v>
      </c>
      <c r="K74" s="50"/>
      <c r="L74" s="50">
        <v>60000</v>
      </c>
      <c r="M74" s="50"/>
      <c r="N74" s="70"/>
      <c r="O74" s="76" t="s">
        <v>296</v>
      </c>
      <c r="P74" s="76" t="s">
        <v>323</v>
      </c>
      <c r="Q74" s="4" t="s">
        <v>324</v>
      </c>
      <c r="R74" s="4" t="s">
        <v>325</v>
      </c>
      <c r="U74" s="87"/>
      <c r="W74" s="53">
        <v>87362.3569999998</v>
      </c>
      <c r="X74" s="50">
        <v>84266</v>
      </c>
      <c r="Y74" s="50"/>
      <c r="Z74" s="50">
        <v>53918</v>
      </c>
      <c r="AA74" s="75"/>
    </row>
    <row r="75" spans="2:32">
      <c r="B75" s="77" t="s">
        <v>326</v>
      </c>
      <c r="C75" s="77" t="s">
        <v>327</v>
      </c>
      <c r="D75" s="2" t="s">
        <v>504</v>
      </c>
      <c r="E75" s="50" t="s">
        <v>328</v>
      </c>
      <c r="F75" s="719"/>
      <c r="G75" s="137"/>
      <c r="H75" s="78"/>
      <c r="I75" s="81">
        <v>1134164</v>
      </c>
      <c r="J75" s="81">
        <v>1004859</v>
      </c>
      <c r="K75" s="81"/>
      <c r="L75" s="81">
        <v>2438453</v>
      </c>
      <c r="M75" s="50"/>
      <c r="N75" s="50"/>
      <c r="O75" s="76" t="s">
        <v>329</v>
      </c>
      <c r="P75" s="76" t="s">
        <v>330</v>
      </c>
      <c r="Q75" s="4" t="s">
        <v>331</v>
      </c>
      <c r="R75" s="4" t="s">
        <v>332</v>
      </c>
      <c r="W75" s="53">
        <v>23313</v>
      </c>
      <c r="X75" s="50">
        <v>22203</v>
      </c>
      <c r="Y75" s="64"/>
      <c r="Z75" s="53">
        <v>14223</v>
      </c>
      <c r="AA75" s="88"/>
      <c r="AC75" s="89"/>
      <c r="AD75" s="90"/>
    </row>
    <row r="76" spans="2:32">
      <c r="B76" s="77"/>
      <c r="C76" s="77"/>
      <c r="E76" s="50"/>
      <c r="F76" s="137"/>
      <c r="G76" s="137"/>
      <c r="H76" s="78"/>
      <c r="J76" s="50"/>
      <c r="K76" s="50"/>
      <c r="L76" s="50"/>
      <c r="M76" s="50"/>
      <c r="N76" s="50"/>
      <c r="O76" s="76"/>
      <c r="P76" s="76"/>
      <c r="Q76" s="4" t="s">
        <v>503</v>
      </c>
      <c r="W76" s="53">
        <v>25000</v>
      </c>
      <c r="X76" s="50"/>
      <c r="Y76" s="64"/>
      <c r="Z76" s="53"/>
      <c r="AA76" s="88"/>
      <c r="AC76" s="89"/>
      <c r="AD76" s="90"/>
    </row>
    <row r="77" spans="2:32">
      <c r="B77" s="77"/>
      <c r="C77" s="77"/>
      <c r="D77" s="66" t="s">
        <v>301</v>
      </c>
      <c r="E77" s="66" t="s">
        <v>0</v>
      </c>
      <c r="F77" s="83"/>
      <c r="G77" s="83"/>
      <c r="H77" s="84"/>
      <c r="I77" s="128">
        <v>17134184.250932466</v>
      </c>
      <c r="J77" s="61">
        <v>10050212</v>
      </c>
      <c r="K77" s="61"/>
      <c r="L77" s="61">
        <v>5985134</v>
      </c>
      <c r="M77" s="61"/>
      <c r="N77" s="50"/>
      <c r="O77" s="76" t="s">
        <v>326</v>
      </c>
      <c r="P77" s="76" t="s">
        <v>333</v>
      </c>
      <c r="Q77" s="4" t="s">
        <v>334</v>
      </c>
      <c r="R77" s="4" t="s">
        <v>335</v>
      </c>
      <c r="W77" s="143"/>
      <c r="X77" s="144">
        <v>1238300</v>
      </c>
      <c r="Y77" s="64"/>
      <c r="Z77" s="53">
        <v>3072576</v>
      </c>
      <c r="AA77" s="91"/>
      <c r="AC77" s="92"/>
    </row>
    <row r="78" spans="2:32" ht="12.75" customHeight="1">
      <c r="B78" s="66">
        <v>4</v>
      </c>
      <c r="C78" s="66" t="s">
        <v>128</v>
      </c>
      <c r="D78" s="1" t="s">
        <v>336</v>
      </c>
      <c r="E78" s="1" t="s">
        <v>133</v>
      </c>
      <c r="F78" s="719" t="s">
        <v>337</v>
      </c>
      <c r="G78" s="137"/>
      <c r="H78" s="132"/>
      <c r="I78" s="128"/>
      <c r="J78" s="50"/>
      <c r="K78" s="50"/>
      <c r="L78" s="50"/>
      <c r="M78" s="50"/>
      <c r="N78" s="50"/>
      <c r="O78" s="76" t="s">
        <v>338</v>
      </c>
      <c r="P78" s="76"/>
      <c r="Q78" s="4" t="s">
        <v>339</v>
      </c>
      <c r="W78" s="146">
        <v>26453134</v>
      </c>
      <c r="X78" s="145">
        <v>26453134</v>
      </c>
      <c r="Y78" s="93"/>
      <c r="Z78" s="82">
        <v>21870365</v>
      </c>
      <c r="AA78" s="75"/>
    </row>
    <row r="79" spans="2:32">
      <c r="B79" s="77" t="s">
        <v>281</v>
      </c>
      <c r="C79" s="77" t="s">
        <v>340</v>
      </c>
      <c r="D79" s="2" t="s">
        <v>341</v>
      </c>
      <c r="E79" s="50" t="s">
        <v>342</v>
      </c>
      <c r="F79" s="719"/>
      <c r="G79" s="137"/>
      <c r="H79" s="78"/>
      <c r="I79" s="120">
        <v>299430</v>
      </c>
      <c r="J79" s="50">
        <v>0</v>
      </c>
      <c r="K79" s="50"/>
      <c r="L79" s="50">
        <v>0</v>
      </c>
      <c r="M79" s="50"/>
      <c r="N79" s="50"/>
      <c r="O79" s="76"/>
      <c r="P79" s="76" t="s">
        <v>343</v>
      </c>
      <c r="Q79" s="85" t="s">
        <v>301</v>
      </c>
      <c r="R79" s="71" t="s">
        <v>0</v>
      </c>
      <c r="S79" s="73"/>
      <c r="T79" s="74"/>
      <c r="W79" s="61">
        <v>27733256.504799999</v>
      </c>
      <c r="X79" s="61">
        <v>27937119</v>
      </c>
      <c r="Y79" s="53"/>
      <c r="Z79" s="64">
        <f>SUM(Z72:Z78)</f>
        <v>25091086</v>
      </c>
      <c r="AA79" s="75"/>
    </row>
    <row r="80" spans="2:32" ht="15.75" customHeight="1">
      <c r="B80" s="77" t="s">
        <v>288</v>
      </c>
      <c r="C80" s="77" t="s">
        <v>344</v>
      </c>
      <c r="D80" s="2" t="s">
        <v>345</v>
      </c>
      <c r="E80" s="50" t="s">
        <v>346</v>
      </c>
      <c r="F80" s="719"/>
      <c r="G80" s="137"/>
      <c r="H80" s="78"/>
      <c r="J80" s="50">
        <v>0</v>
      </c>
      <c r="K80" s="50"/>
      <c r="L80" s="50">
        <v>0</v>
      </c>
      <c r="M80" s="50"/>
      <c r="N80" s="50"/>
      <c r="O80" s="85">
        <v>4</v>
      </c>
      <c r="P80" s="85" t="s">
        <v>347</v>
      </c>
      <c r="Q80" s="71" t="s">
        <v>348</v>
      </c>
      <c r="R80" s="71" t="s">
        <v>349</v>
      </c>
      <c r="S80" s="79" t="s">
        <v>350</v>
      </c>
      <c r="T80" s="80"/>
      <c r="X80" s="50">
        <v>0</v>
      </c>
      <c r="Y80" s="53"/>
      <c r="Z80" s="53"/>
      <c r="AA80" s="75"/>
      <c r="AE80" s="94"/>
      <c r="AF80" s="94"/>
    </row>
    <row r="81" spans="2:32" ht="38.25">
      <c r="B81" s="77" t="s">
        <v>296</v>
      </c>
      <c r="C81" s="77" t="s">
        <v>351</v>
      </c>
      <c r="D81" s="2" t="s">
        <v>352</v>
      </c>
      <c r="E81" s="50" t="s">
        <v>353</v>
      </c>
      <c r="F81" s="95"/>
      <c r="G81" s="95"/>
      <c r="H81" s="78"/>
      <c r="J81" s="50">
        <v>0</v>
      </c>
      <c r="K81" s="50"/>
      <c r="L81" s="50">
        <v>0</v>
      </c>
      <c r="M81" s="50"/>
      <c r="N81" s="50"/>
      <c r="O81" s="85">
        <v>5</v>
      </c>
      <c r="P81" s="85" t="s">
        <v>354</v>
      </c>
      <c r="Q81" s="71" t="s">
        <v>355</v>
      </c>
      <c r="R81" s="71" t="s">
        <v>356</v>
      </c>
      <c r="S81" s="79" t="s">
        <v>357</v>
      </c>
      <c r="T81" s="80"/>
      <c r="X81" s="50">
        <v>0</v>
      </c>
      <c r="Y81" s="53"/>
      <c r="Z81" s="53">
        <v>0</v>
      </c>
      <c r="AA81" s="75"/>
      <c r="AE81" s="94"/>
      <c r="AF81" s="94"/>
    </row>
    <row r="82" spans="2:32">
      <c r="B82" s="77" t="s">
        <v>326</v>
      </c>
      <c r="C82" s="77" t="s">
        <v>358</v>
      </c>
      <c r="D82" s="2" t="s">
        <v>359</v>
      </c>
      <c r="E82" s="50" t="s">
        <v>360</v>
      </c>
      <c r="F82" s="95"/>
      <c r="G82" s="95"/>
      <c r="H82" s="78"/>
      <c r="J82" s="61">
        <v>0</v>
      </c>
      <c r="K82" s="61"/>
      <c r="L82" s="50">
        <v>0</v>
      </c>
      <c r="M82" s="50"/>
      <c r="N82" s="70"/>
      <c r="O82" s="76"/>
      <c r="P82" s="76"/>
      <c r="X82" s="81"/>
      <c r="Y82" s="53"/>
      <c r="Z82" s="82"/>
      <c r="AA82" s="96"/>
      <c r="AE82" s="94"/>
      <c r="AF82" s="94"/>
    </row>
    <row r="83" spans="2:32">
      <c r="B83" s="77" t="s">
        <v>338</v>
      </c>
      <c r="C83" s="77" t="s">
        <v>361</v>
      </c>
      <c r="D83" s="2" t="s">
        <v>362</v>
      </c>
      <c r="E83" s="50" t="s">
        <v>363</v>
      </c>
      <c r="F83" s="95"/>
      <c r="G83" s="95"/>
      <c r="H83" s="78"/>
      <c r="J83" s="50">
        <v>0</v>
      </c>
      <c r="K83" s="50"/>
      <c r="L83" s="50">
        <v>0</v>
      </c>
      <c r="M83" s="50"/>
      <c r="N83" s="50"/>
      <c r="O83" s="76"/>
      <c r="P83" s="76"/>
      <c r="Q83" s="85" t="s">
        <v>364</v>
      </c>
      <c r="R83" s="97" t="s">
        <v>365</v>
      </c>
      <c r="S83" s="73"/>
      <c r="T83" s="74"/>
      <c r="U83" s="97"/>
      <c r="V83" s="98"/>
      <c r="W83" s="99">
        <v>31023105.7995</v>
      </c>
      <c r="X83" s="99">
        <v>27937119</v>
      </c>
      <c r="Y83" s="64"/>
      <c r="Z83" s="100">
        <f>SUM(Z80,Z79,Z70)</f>
        <v>25091086</v>
      </c>
      <c r="AA83" s="91"/>
      <c r="AE83" s="94"/>
      <c r="AF83" s="94"/>
    </row>
    <row r="84" spans="2:32">
      <c r="B84" s="77"/>
      <c r="C84" s="77"/>
      <c r="D84" s="66" t="s">
        <v>301</v>
      </c>
      <c r="E84" s="66" t="s">
        <v>0</v>
      </c>
      <c r="F84" s="83"/>
      <c r="G84" s="83"/>
      <c r="H84" s="84"/>
      <c r="J84" s="61">
        <v>0</v>
      </c>
      <c r="K84" s="61"/>
      <c r="L84" s="61">
        <v>0</v>
      </c>
      <c r="M84" s="61"/>
      <c r="N84" s="50"/>
      <c r="O84" s="71"/>
      <c r="P84" s="71"/>
      <c r="Q84" s="101"/>
      <c r="X84" s="70"/>
      <c r="Y84" s="93"/>
      <c r="Z84" s="93">
        <f>SUM(Z81,Z80,Z71)</f>
        <v>0</v>
      </c>
      <c r="AA84" s="75"/>
      <c r="AE84" s="94"/>
      <c r="AF84" s="94"/>
    </row>
    <row r="85" spans="2:32">
      <c r="B85" s="77">
        <v>5</v>
      </c>
      <c r="C85" s="77" t="s">
        <v>366</v>
      </c>
      <c r="D85" s="1" t="s">
        <v>367</v>
      </c>
      <c r="E85" s="1" t="s">
        <v>368</v>
      </c>
      <c r="F85" s="74"/>
      <c r="G85" s="74"/>
      <c r="H85" s="132"/>
      <c r="I85" s="128"/>
      <c r="J85" s="50">
        <v>0</v>
      </c>
      <c r="K85" s="50"/>
      <c r="L85" s="50">
        <v>0</v>
      </c>
      <c r="M85" s="50"/>
      <c r="N85" s="50"/>
      <c r="O85" s="57" t="s">
        <v>369</v>
      </c>
      <c r="P85" s="57" t="s">
        <v>370</v>
      </c>
      <c r="Q85" s="58" t="s">
        <v>371</v>
      </c>
      <c r="R85" s="102"/>
      <c r="S85" s="103"/>
      <c r="T85" s="58"/>
      <c r="U85" s="58"/>
      <c r="V85" s="58"/>
      <c r="W85" s="58"/>
      <c r="X85" s="58"/>
      <c r="Y85" s="53"/>
      <c r="Z85" s="53"/>
      <c r="AA85" s="75"/>
      <c r="AE85" s="94"/>
      <c r="AF85" s="94"/>
    </row>
    <row r="86" spans="2:32" ht="15.75" customHeight="1">
      <c r="B86" s="77">
        <v>6</v>
      </c>
      <c r="C86" s="77" t="s">
        <v>372</v>
      </c>
      <c r="D86" s="1" t="s">
        <v>373</v>
      </c>
      <c r="E86" s="1" t="s">
        <v>295</v>
      </c>
      <c r="F86" s="80" t="s">
        <v>374</v>
      </c>
      <c r="G86" s="80"/>
      <c r="H86" s="132"/>
      <c r="I86" s="128"/>
      <c r="J86" s="50">
        <v>0</v>
      </c>
      <c r="K86" s="50"/>
      <c r="L86" s="50">
        <v>0</v>
      </c>
      <c r="M86" s="50"/>
      <c r="N86" s="50"/>
      <c r="U86" s="2"/>
      <c r="X86" s="50"/>
      <c r="Y86" s="53"/>
      <c r="Z86" s="53"/>
      <c r="AA86" s="104"/>
      <c r="AE86" s="94"/>
      <c r="AF86" s="94"/>
    </row>
    <row r="87" spans="2:32">
      <c r="B87" s="77">
        <v>7</v>
      </c>
      <c r="C87" s="77" t="s">
        <v>375</v>
      </c>
      <c r="D87" s="1" t="s">
        <v>376</v>
      </c>
      <c r="E87" s="1" t="s">
        <v>377</v>
      </c>
      <c r="F87" s="3" t="s">
        <v>378</v>
      </c>
      <c r="H87" s="132"/>
      <c r="I87" s="128"/>
      <c r="J87" s="50"/>
      <c r="K87" s="50"/>
      <c r="L87" s="50">
        <v>0</v>
      </c>
      <c r="M87" s="50"/>
      <c r="N87" s="50"/>
      <c r="O87" s="1">
        <v>1</v>
      </c>
      <c r="P87" s="1" t="s">
        <v>379</v>
      </c>
      <c r="Q87" s="1" t="s">
        <v>380</v>
      </c>
      <c r="R87" s="71" t="s">
        <v>381</v>
      </c>
      <c r="S87" s="73"/>
      <c r="T87" s="74"/>
      <c r="U87" s="1"/>
      <c r="V87" s="1"/>
      <c r="W87" s="1"/>
      <c r="X87" s="61">
        <v>0</v>
      </c>
      <c r="Y87" s="64"/>
      <c r="Z87" s="64">
        <v>0</v>
      </c>
      <c r="AA87" s="91"/>
      <c r="AE87" s="94"/>
      <c r="AF87" s="105"/>
    </row>
    <row r="88" spans="2:32">
      <c r="B88" s="1"/>
      <c r="C88" s="1"/>
      <c r="D88" s="66" t="s">
        <v>382</v>
      </c>
      <c r="E88" s="67"/>
      <c r="F88" s="106"/>
      <c r="G88" s="106"/>
      <c r="H88" s="69"/>
      <c r="I88" s="129">
        <v>26438106.399132468</v>
      </c>
      <c r="J88" s="99">
        <v>23156714</v>
      </c>
      <c r="K88" s="99"/>
      <c r="L88" s="99">
        <v>10379151</v>
      </c>
      <c r="M88" s="61"/>
      <c r="N88" s="70"/>
      <c r="O88" s="77" t="s">
        <v>281</v>
      </c>
      <c r="P88" s="77" t="s">
        <v>383</v>
      </c>
      <c r="Q88" s="2" t="s">
        <v>384</v>
      </c>
      <c r="R88" s="4" t="s">
        <v>385</v>
      </c>
      <c r="U88" s="2"/>
      <c r="X88" s="50"/>
      <c r="Y88" s="53"/>
      <c r="Z88" s="53"/>
      <c r="AA88" s="75"/>
      <c r="AE88" s="94"/>
    </row>
    <row r="89" spans="2:32" ht="25.5">
      <c r="B89" s="1"/>
      <c r="C89" s="1"/>
      <c r="D89" s="1"/>
      <c r="E89" s="67"/>
      <c r="F89" s="106"/>
      <c r="G89" s="106"/>
      <c r="H89" s="69"/>
      <c r="I89" s="127"/>
      <c r="J89" s="61"/>
      <c r="K89" s="61"/>
      <c r="L89" s="61"/>
      <c r="M89" s="61"/>
      <c r="N89" s="70"/>
      <c r="O89" s="77" t="s">
        <v>288</v>
      </c>
      <c r="P89" s="77" t="s">
        <v>386</v>
      </c>
      <c r="Q89" s="2" t="s">
        <v>387</v>
      </c>
      <c r="R89" s="4" t="s">
        <v>291</v>
      </c>
      <c r="S89" s="79" t="s">
        <v>388</v>
      </c>
      <c r="T89" s="80"/>
      <c r="U89" s="2"/>
      <c r="W89" s="81"/>
      <c r="X89" s="81">
        <v>0</v>
      </c>
      <c r="Y89" s="53"/>
      <c r="Z89" s="82">
        <v>0</v>
      </c>
      <c r="AA89" s="75"/>
    </row>
    <row r="90" spans="2:32">
      <c r="B90" s="57" t="s">
        <v>369</v>
      </c>
      <c r="C90" s="132" t="s">
        <v>125</v>
      </c>
      <c r="D90" s="58" t="s">
        <v>389</v>
      </c>
      <c r="E90" s="61" t="s">
        <v>390</v>
      </c>
      <c r="F90" s="107"/>
      <c r="G90" s="107"/>
      <c r="H90" s="108"/>
      <c r="I90" s="128"/>
      <c r="J90" s="50"/>
      <c r="K90" s="50"/>
      <c r="L90" s="50"/>
      <c r="M90" s="50"/>
      <c r="N90" s="50"/>
      <c r="O90" s="2"/>
      <c r="P90" s="2"/>
      <c r="Q90" s="66" t="s">
        <v>301</v>
      </c>
      <c r="R90" s="71" t="s">
        <v>301</v>
      </c>
      <c r="S90" s="73"/>
      <c r="T90" s="74"/>
      <c r="U90" s="2"/>
      <c r="X90" s="50">
        <v>0</v>
      </c>
      <c r="Y90" s="53"/>
      <c r="Z90" s="53">
        <f>Z87</f>
        <v>0</v>
      </c>
      <c r="AA90" s="75"/>
    </row>
    <row r="91" spans="2:32" ht="11.25" customHeight="1">
      <c r="B91" s="1">
        <v>1</v>
      </c>
      <c r="C91" s="1" t="s">
        <v>391</v>
      </c>
      <c r="D91" s="1" t="s">
        <v>392</v>
      </c>
      <c r="E91" s="1" t="s">
        <v>393</v>
      </c>
      <c r="F91" s="80" t="s">
        <v>394</v>
      </c>
      <c r="G91" s="80"/>
      <c r="H91" s="132"/>
      <c r="I91" s="128"/>
      <c r="J91" s="50"/>
      <c r="K91" s="50"/>
      <c r="L91" s="50"/>
      <c r="M91" s="50"/>
      <c r="N91" s="50"/>
      <c r="O91" s="1">
        <v>2</v>
      </c>
      <c r="P91" s="1" t="s">
        <v>395</v>
      </c>
      <c r="Q91" s="1" t="s">
        <v>396</v>
      </c>
      <c r="R91" s="71" t="s">
        <v>397</v>
      </c>
      <c r="S91" s="73"/>
      <c r="T91" s="74"/>
      <c r="U91" s="84"/>
      <c r="W91" s="50">
        <v>6600000</v>
      </c>
      <c r="X91" s="50">
        <v>6600000</v>
      </c>
      <c r="Y91" s="53"/>
      <c r="Z91" s="53">
        <v>0</v>
      </c>
      <c r="AA91" s="75"/>
    </row>
    <row r="92" spans="2:32" ht="17.25" customHeight="1">
      <c r="B92" s="77" t="s">
        <v>281</v>
      </c>
      <c r="C92" s="77" t="s">
        <v>398</v>
      </c>
      <c r="D92" s="2" t="s">
        <v>399</v>
      </c>
      <c r="E92" s="2" t="s">
        <v>400</v>
      </c>
      <c r="H92" s="84"/>
      <c r="J92" s="50">
        <v>0</v>
      </c>
      <c r="K92" s="50"/>
      <c r="L92" s="50">
        <v>0</v>
      </c>
      <c r="M92" s="50"/>
      <c r="N92" s="50"/>
      <c r="O92" s="1">
        <v>3</v>
      </c>
      <c r="P92" s="1" t="s">
        <v>401</v>
      </c>
      <c r="Q92" s="1" t="s">
        <v>402</v>
      </c>
      <c r="R92" s="71" t="s">
        <v>113</v>
      </c>
      <c r="S92" s="79" t="s">
        <v>403</v>
      </c>
      <c r="T92" s="80"/>
      <c r="U92" s="84"/>
      <c r="X92" s="50">
        <v>0</v>
      </c>
      <c r="Y92" s="53"/>
      <c r="Z92" s="53">
        <v>0</v>
      </c>
      <c r="AA92" s="75"/>
    </row>
    <row r="93" spans="2:32" ht="18.75" customHeight="1">
      <c r="B93" s="77" t="s">
        <v>288</v>
      </c>
      <c r="C93" s="77" t="s">
        <v>404</v>
      </c>
      <c r="D93" s="2" t="s">
        <v>405</v>
      </c>
      <c r="E93" s="2" t="s">
        <v>406</v>
      </c>
      <c r="F93" s="80" t="s">
        <v>407</v>
      </c>
      <c r="G93" s="80"/>
      <c r="H93" s="84"/>
      <c r="J93" s="50">
        <v>0</v>
      </c>
      <c r="K93" s="50"/>
      <c r="L93" s="50">
        <v>0</v>
      </c>
      <c r="M93" s="50"/>
      <c r="N93" s="50"/>
      <c r="O93" s="1">
        <v>4</v>
      </c>
      <c r="P93" s="1" t="s">
        <v>408</v>
      </c>
      <c r="Q93" s="1" t="s">
        <v>409</v>
      </c>
      <c r="R93" s="71" t="s">
        <v>349</v>
      </c>
      <c r="S93" s="79" t="s">
        <v>410</v>
      </c>
      <c r="T93" s="80"/>
      <c r="U93" s="2"/>
      <c r="X93" s="50">
        <v>0</v>
      </c>
      <c r="Y93" s="53"/>
      <c r="Z93" s="53"/>
      <c r="AA93" s="75"/>
    </row>
    <row r="94" spans="2:32" ht="25.5">
      <c r="B94" s="77" t="s">
        <v>296</v>
      </c>
      <c r="C94" s="77" t="s">
        <v>411</v>
      </c>
      <c r="D94" s="2" t="s">
        <v>412</v>
      </c>
      <c r="E94" s="2" t="s">
        <v>413</v>
      </c>
      <c r="F94" s="80" t="s">
        <v>414</v>
      </c>
      <c r="G94" s="80"/>
      <c r="H94" s="84"/>
      <c r="J94" s="50">
        <v>0</v>
      </c>
      <c r="K94" s="50"/>
      <c r="L94" s="50">
        <v>0</v>
      </c>
      <c r="M94" s="50"/>
      <c r="N94" s="50"/>
      <c r="O94" s="2"/>
      <c r="P94" s="2"/>
      <c r="Q94" s="66" t="s">
        <v>415</v>
      </c>
      <c r="R94" s="97" t="s">
        <v>416</v>
      </c>
      <c r="S94" s="73"/>
      <c r="T94" s="74"/>
      <c r="U94" s="98"/>
      <c r="V94" s="98"/>
      <c r="W94" s="99">
        <v>6600000</v>
      </c>
      <c r="X94" s="99">
        <v>6600000</v>
      </c>
      <c r="Y94" s="53"/>
      <c r="Z94" s="100">
        <f>SUM(Z91:Z93,Z87)</f>
        <v>0</v>
      </c>
      <c r="AA94" s="75"/>
    </row>
    <row r="95" spans="2:32">
      <c r="B95" s="77" t="s">
        <v>329</v>
      </c>
      <c r="C95" s="77" t="s">
        <v>417</v>
      </c>
      <c r="D95" s="2" t="s">
        <v>418</v>
      </c>
      <c r="E95" s="2" t="s">
        <v>419</v>
      </c>
      <c r="F95" s="3" t="s">
        <v>420</v>
      </c>
      <c r="H95" s="84"/>
      <c r="I95" s="81"/>
      <c r="J95" s="81"/>
      <c r="K95" s="81"/>
      <c r="L95" s="81"/>
      <c r="M95" s="50"/>
      <c r="N95" s="109"/>
      <c r="O95" s="2"/>
      <c r="P95" s="2"/>
      <c r="Q95" s="2"/>
      <c r="R95" s="2"/>
      <c r="S95" s="3"/>
      <c r="U95" s="2"/>
      <c r="X95" s="50"/>
      <c r="Y95" s="53"/>
      <c r="Z95" s="53"/>
      <c r="AA95" s="91"/>
    </row>
    <row r="96" spans="2:32">
      <c r="B96" s="66"/>
      <c r="C96" s="66"/>
      <c r="D96" s="66" t="s">
        <v>301</v>
      </c>
      <c r="E96" s="110" t="s">
        <v>0</v>
      </c>
      <c r="F96" s="111"/>
      <c r="G96" s="111"/>
      <c r="H96" s="69"/>
      <c r="I96" s="127"/>
      <c r="J96" s="61">
        <v>0</v>
      </c>
      <c r="K96" s="61"/>
      <c r="L96" s="50">
        <v>0</v>
      </c>
      <c r="M96" s="50"/>
      <c r="N96" s="61"/>
      <c r="O96" s="1"/>
      <c r="P96" s="1"/>
      <c r="Q96" s="1" t="s">
        <v>421</v>
      </c>
      <c r="R96" s="97" t="s">
        <v>422</v>
      </c>
      <c r="S96" s="73"/>
      <c r="T96" s="74"/>
      <c r="U96" s="98"/>
      <c r="V96" s="98"/>
      <c r="W96" s="61">
        <v>37623105.799500003</v>
      </c>
      <c r="X96" s="61">
        <v>34537119</v>
      </c>
      <c r="Y96" s="53"/>
      <c r="Z96" s="64">
        <f>+Z94+Z83</f>
        <v>25091086</v>
      </c>
      <c r="AA96" s="75"/>
    </row>
    <row r="97" spans="2:31">
      <c r="B97" s="77"/>
      <c r="C97" s="132" t="s">
        <v>237</v>
      </c>
      <c r="D97" s="1" t="s">
        <v>423</v>
      </c>
      <c r="E97" s="1" t="s">
        <v>424</v>
      </c>
      <c r="F97" s="74"/>
      <c r="G97" s="74"/>
      <c r="H97" s="132"/>
      <c r="I97" s="128"/>
      <c r="J97" s="50"/>
      <c r="K97" s="50"/>
      <c r="L97" s="50"/>
      <c r="M97" s="50"/>
      <c r="N97" s="50"/>
      <c r="O97" s="2"/>
      <c r="P97" s="2"/>
      <c r="Q97" s="2"/>
      <c r="U97" s="2"/>
      <c r="X97" s="53"/>
      <c r="Y97" s="53"/>
      <c r="Z97" s="53"/>
      <c r="AA97" s="75"/>
      <c r="AD97" s="86"/>
    </row>
    <row r="98" spans="2:31" ht="12.75" customHeight="1">
      <c r="B98" s="77" t="s">
        <v>281</v>
      </c>
      <c r="C98" s="77" t="s">
        <v>425</v>
      </c>
      <c r="D98" s="2" t="s">
        <v>426</v>
      </c>
      <c r="E98" s="2" t="s">
        <v>427</v>
      </c>
      <c r="F98" s="720" t="s">
        <v>428</v>
      </c>
      <c r="G98" s="136"/>
      <c r="H98" s="84"/>
      <c r="J98" s="50">
        <v>0</v>
      </c>
      <c r="K98" s="50"/>
      <c r="L98" s="50">
        <v>0</v>
      </c>
      <c r="M98" s="50"/>
      <c r="N98" s="50"/>
      <c r="O98" s="57" t="s">
        <v>429</v>
      </c>
      <c r="P98" s="57" t="s">
        <v>430</v>
      </c>
      <c r="Q98" s="58" t="s">
        <v>431</v>
      </c>
      <c r="R98" s="102"/>
      <c r="S98" s="103"/>
      <c r="T98" s="58"/>
      <c r="U98" s="58"/>
      <c r="V98" s="58"/>
      <c r="W98" s="58"/>
      <c r="X98" s="58"/>
      <c r="Y98" s="53"/>
      <c r="Z98" s="53"/>
      <c r="AA98" s="75"/>
    </row>
    <row r="99" spans="2:31">
      <c r="B99" s="77" t="s">
        <v>288</v>
      </c>
      <c r="C99" s="77" t="s">
        <v>432</v>
      </c>
      <c r="D99" s="2" t="s">
        <v>433</v>
      </c>
      <c r="E99" s="2" t="s">
        <v>434</v>
      </c>
      <c r="F99" s="720"/>
      <c r="G99" s="136"/>
      <c r="H99" s="84"/>
      <c r="J99" s="50">
        <v>0</v>
      </c>
      <c r="K99" s="50"/>
      <c r="L99" s="50">
        <v>0</v>
      </c>
      <c r="M99" s="50"/>
      <c r="N99" s="50"/>
      <c r="O99" s="2"/>
      <c r="P99" s="2"/>
      <c r="Q99" s="2"/>
      <c r="R99" s="2"/>
      <c r="S99" s="3"/>
      <c r="U99" s="2"/>
      <c r="X99" s="53"/>
      <c r="Y99" s="53"/>
      <c r="Z99" s="53"/>
      <c r="AA99" s="75"/>
    </row>
    <row r="100" spans="2:31">
      <c r="B100" s="77" t="s">
        <v>296</v>
      </c>
      <c r="C100" s="77" t="s">
        <v>435</v>
      </c>
      <c r="D100" s="2" t="s">
        <v>436</v>
      </c>
      <c r="E100" s="2" t="s">
        <v>437</v>
      </c>
      <c r="F100" s="720"/>
      <c r="G100" s="136"/>
      <c r="H100" s="84"/>
      <c r="I100" s="120">
        <v>14781974.086575342</v>
      </c>
      <c r="J100" s="50">
        <v>12489510</v>
      </c>
      <c r="K100" s="50"/>
      <c r="L100" s="50">
        <v>14591515</v>
      </c>
      <c r="M100" s="50"/>
      <c r="N100" s="50"/>
      <c r="O100" s="1">
        <v>1</v>
      </c>
      <c r="P100" s="1" t="s">
        <v>438</v>
      </c>
      <c r="Q100" s="1" t="s">
        <v>439</v>
      </c>
      <c r="R100" s="1" t="s">
        <v>440</v>
      </c>
      <c r="S100" s="3" t="s">
        <v>441</v>
      </c>
      <c r="U100" s="53"/>
      <c r="V100" s="53"/>
      <c r="W100" s="53"/>
      <c r="X100" s="53">
        <v>0</v>
      </c>
      <c r="Y100" s="53"/>
      <c r="Z100" s="53">
        <v>0</v>
      </c>
      <c r="AA100" s="75"/>
      <c r="AC100" s="51"/>
      <c r="AD100" s="112"/>
      <c r="AE100" s="51"/>
    </row>
    <row r="101" spans="2:31">
      <c r="B101" s="77" t="s">
        <v>329</v>
      </c>
      <c r="C101" s="77" t="s">
        <v>442</v>
      </c>
      <c r="D101" s="2" t="s">
        <v>443</v>
      </c>
      <c r="E101" s="2" t="s">
        <v>444</v>
      </c>
      <c r="F101" s="136"/>
      <c r="G101" s="136"/>
      <c r="H101" s="84"/>
      <c r="I101" s="81">
        <v>18457.5</v>
      </c>
      <c r="J101" s="81">
        <v>24610</v>
      </c>
      <c r="K101" s="81"/>
      <c r="L101" s="81">
        <v>30762</v>
      </c>
      <c r="M101" s="50"/>
      <c r="N101" s="50"/>
      <c r="O101" s="1">
        <v>2</v>
      </c>
      <c r="P101" s="1" t="s">
        <v>445</v>
      </c>
      <c r="Q101" s="1" t="s">
        <v>446</v>
      </c>
      <c r="R101" s="1" t="s">
        <v>447</v>
      </c>
      <c r="S101" s="74"/>
      <c r="T101" s="74"/>
      <c r="U101" s="53"/>
      <c r="V101" s="53"/>
      <c r="W101" s="53"/>
      <c r="X101" s="53">
        <v>0</v>
      </c>
      <c r="Y101" s="53"/>
      <c r="Z101" s="53">
        <v>0</v>
      </c>
      <c r="AA101" s="75"/>
      <c r="AC101" s="51"/>
      <c r="AD101" s="113"/>
      <c r="AE101" s="51"/>
    </row>
    <row r="102" spans="2:31">
      <c r="B102" s="66"/>
      <c r="C102" s="66"/>
      <c r="D102" s="66" t="s">
        <v>301</v>
      </c>
      <c r="E102" s="110" t="s">
        <v>0</v>
      </c>
      <c r="F102" s="111"/>
      <c r="G102" s="111"/>
      <c r="H102" s="69"/>
      <c r="I102" s="128">
        <v>14800431.586575342</v>
      </c>
      <c r="J102" s="61">
        <v>12514120</v>
      </c>
      <c r="K102" s="61"/>
      <c r="L102" s="61">
        <v>14622277</v>
      </c>
      <c r="M102" s="50"/>
      <c r="N102" s="70"/>
      <c r="O102" s="1">
        <v>3</v>
      </c>
      <c r="P102" s="1" t="s">
        <v>448</v>
      </c>
      <c r="Q102" s="1" t="s">
        <v>449</v>
      </c>
      <c r="R102" s="1" t="s">
        <v>450</v>
      </c>
      <c r="S102" s="74"/>
      <c r="T102" s="74"/>
      <c r="U102" s="53"/>
      <c r="V102" s="53"/>
      <c r="W102" s="53">
        <v>1100000</v>
      </c>
      <c r="X102" s="53">
        <v>100000</v>
      </c>
      <c r="Y102" s="53"/>
      <c r="Z102" s="53">
        <v>100000</v>
      </c>
      <c r="AA102" s="75"/>
      <c r="AC102" s="51"/>
      <c r="AD102" s="113"/>
      <c r="AE102" s="51"/>
    </row>
    <row r="103" spans="2:31" ht="15.75" customHeight="1">
      <c r="B103" s="66">
        <v>3</v>
      </c>
      <c r="C103" s="66" t="s">
        <v>451</v>
      </c>
      <c r="D103" s="1" t="s">
        <v>452</v>
      </c>
      <c r="E103" s="67"/>
      <c r="F103" s="80" t="s">
        <v>453</v>
      </c>
      <c r="G103" s="80"/>
      <c r="H103" s="67"/>
      <c r="I103" s="127"/>
      <c r="J103" s="50"/>
      <c r="K103" s="50"/>
      <c r="L103" s="50"/>
      <c r="M103" s="50"/>
      <c r="N103" s="50"/>
      <c r="O103" s="1">
        <v>4</v>
      </c>
      <c r="P103" s="1" t="s">
        <v>454</v>
      </c>
      <c r="Q103" s="1" t="s">
        <v>455</v>
      </c>
      <c r="R103" s="1" t="s">
        <v>456</v>
      </c>
      <c r="S103" s="80" t="s">
        <v>457</v>
      </c>
      <c r="T103" s="80"/>
      <c r="U103" s="53"/>
      <c r="V103" s="53"/>
      <c r="W103" s="53"/>
      <c r="X103" s="53">
        <v>0</v>
      </c>
      <c r="Y103" s="53"/>
      <c r="Z103" s="53">
        <v>0</v>
      </c>
      <c r="AA103" s="75"/>
      <c r="AC103" s="51"/>
      <c r="AD103" s="113"/>
      <c r="AE103" s="51"/>
    </row>
    <row r="104" spans="2:31">
      <c r="B104" s="66">
        <v>4</v>
      </c>
      <c r="C104" s="66" t="s">
        <v>458</v>
      </c>
      <c r="D104" s="1" t="s">
        <v>459</v>
      </c>
      <c r="E104" s="67"/>
      <c r="F104" s="106"/>
      <c r="G104" s="106"/>
      <c r="H104" s="67"/>
      <c r="I104" s="127"/>
      <c r="J104" s="50"/>
      <c r="K104" s="50"/>
      <c r="L104" s="50"/>
      <c r="M104" s="50"/>
      <c r="N104" s="50"/>
      <c r="O104" s="1">
        <v>5</v>
      </c>
      <c r="P104" s="1" t="s">
        <v>460</v>
      </c>
      <c r="Q104" s="1" t="s">
        <v>461</v>
      </c>
      <c r="R104" s="1" t="s">
        <v>462</v>
      </c>
      <c r="S104" s="3" t="s">
        <v>463</v>
      </c>
      <c r="U104" s="53"/>
      <c r="V104" s="53"/>
      <c r="W104" s="53"/>
      <c r="X104" s="50">
        <v>0</v>
      </c>
      <c r="Y104" s="53"/>
      <c r="Z104" s="53">
        <v>0</v>
      </c>
      <c r="AA104" s="75"/>
      <c r="AC104" s="51"/>
      <c r="AD104" s="51"/>
      <c r="AE104" s="51"/>
    </row>
    <row r="105" spans="2:31" ht="51">
      <c r="B105" s="77" t="s">
        <v>281</v>
      </c>
      <c r="C105" s="77" t="s">
        <v>464</v>
      </c>
      <c r="D105" s="2" t="s">
        <v>465</v>
      </c>
      <c r="E105" s="2" t="s">
        <v>466</v>
      </c>
      <c r="F105" s="80" t="s">
        <v>467</v>
      </c>
      <c r="G105" s="80"/>
      <c r="H105" s="67"/>
      <c r="I105" s="127"/>
      <c r="J105" s="61">
        <v>0</v>
      </c>
      <c r="K105" s="61"/>
      <c r="L105" s="61">
        <v>0</v>
      </c>
      <c r="M105" s="61"/>
      <c r="N105" s="70"/>
      <c r="O105" s="1">
        <v>6</v>
      </c>
      <c r="P105" s="1" t="s">
        <v>468</v>
      </c>
      <c r="Q105" s="1" t="s">
        <v>469</v>
      </c>
      <c r="R105" s="1" t="s">
        <v>470</v>
      </c>
      <c r="S105" s="74"/>
      <c r="T105" s="74"/>
      <c r="U105" s="53"/>
      <c r="V105" s="53"/>
      <c r="W105" s="53">
        <v>33715</v>
      </c>
      <c r="X105" s="50">
        <v>0</v>
      </c>
      <c r="Y105" s="53"/>
      <c r="Z105" s="53">
        <v>0</v>
      </c>
      <c r="AA105" s="96"/>
      <c r="AC105" s="51"/>
      <c r="AD105" s="51"/>
      <c r="AE105" s="51"/>
    </row>
    <row r="106" spans="2:31">
      <c r="B106" s="77" t="s">
        <v>288</v>
      </c>
      <c r="C106" s="77" t="s">
        <v>471</v>
      </c>
      <c r="D106" s="2" t="s">
        <v>472</v>
      </c>
      <c r="E106" s="67"/>
      <c r="F106" s="106"/>
      <c r="G106" s="106"/>
      <c r="H106" s="67"/>
      <c r="I106" s="127"/>
      <c r="J106" s="50">
        <v>0</v>
      </c>
      <c r="K106" s="50"/>
      <c r="L106" s="50">
        <v>0</v>
      </c>
      <c r="M106" s="50"/>
      <c r="N106" s="50"/>
      <c r="O106" s="1">
        <v>7</v>
      </c>
      <c r="P106" s="1" t="s">
        <v>473</v>
      </c>
      <c r="Q106" s="1" t="s">
        <v>474</v>
      </c>
      <c r="R106" s="1" t="s">
        <v>475</v>
      </c>
      <c r="S106" s="74"/>
      <c r="T106" s="74"/>
      <c r="U106" s="53"/>
      <c r="V106" s="53"/>
      <c r="W106" s="53"/>
      <c r="X106" s="50">
        <v>0</v>
      </c>
      <c r="Y106" s="53"/>
      <c r="Z106" s="53">
        <v>0</v>
      </c>
      <c r="AA106" s="75"/>
      <c r="AC106" s="51"/>
      <c r="AD106" s="51"/>
      <c r="AE106" s="51"/>
    </row>
    <row r="107" spans="2:31">
      <c r="B107" s="77" t="s">
        <v>296</v>
      </c>
      <c r="C107" s="77" t="s">
        <v>476</v>
      </c>
      <c r="D107" s="2" t="s">
        <v>477</v>
      </c>
      <c r="E107" s="67"/>
      <c r="F107" s="106"/>
      <c r="G107" s="106"/>
      <c r="H107" s="67"/>
      <c r="I107" s="81"/>
      <c r="J107" s="81"/>
      <c r="K107" s="81"/>
      <c r="L107" s="81"/>
      <c r="M107" s="50"/>
      <c r="N107" s="50"/>
      <c r="O107" s="1">
        <v>8</v>
      </c>
      <c r="P107" s="1" t="s">
        <v>478</v>
      </c>
      <c r="Q107" s="1" t="s">
        <v>479</v>
      </c>
      <c r="R107" s="1" t="s">
        <v>480</v>
      </c>
      <c r="S107" s="74"/>
      <c r="T107" s="74"/>
      <c r="U107" s="53"/>
      <c r="V107" s="53"/>
      <c r="W107" s="53"/>
      <c r="X107" s="50">
        <v>0</v>
      </c>
      <c r="Y107" s="53"/>
      <c r="Z107" s="53">
        <v>0</v>
      </c>
      <c r="AA107" s="75"/>
      <c r="AC107" s="51"/>
      <c r="AD107" s="51"/>
      <c r="AE107" s="51"/>
    </row>
    <row r="108" spans="2:31" ht="12.75" customHeight="1">
      <c r="B108" s="77"/>
      <c r="C108" s="77"/>
      <c r="D108" s="66" t="s">
        <v>301</v>
      </c>
      <c r="E108" s="110" t="s">
        <v>0</v>
      </c>
      <c r="F108" s="111"/>
      <c r="G108" s="111"/>
      <c r="H108" s="67"/>
      <c r="I108" s="127"/>
      <c r="J108" s="61">
        <v>0</v>
      </c>
      <c r="K108" s="61"/>
      <c r="L108" s="61">
        <v>0</v>
      </c>
      <c r="M108" s="50">
        <v>0</v>
      </c>
      <c r="N108" s="50"/>
      <c r="O108" s="1">
        <v>9</v>
      </c>
      <c r="P108" s="1" t="s">
        <v>481</v>
      </c>
      <c r="Q108" s="1" t="s">
        <v>482</v>
      </c>
      <c r="R108" s="1" t="s">
        <v>69</v>
      </c>
      <c r="S108" s="80" t="s">
        <v>483</v>
      </c>
      <c r="T108" s="80"/>
      <c r="U108" s="53"/>
      <c r="V108" s="53"/>
      <c r="W108" s="53"/>
      <c r="X108" s="50">
        <v>-189663</v>
      </c>
      <c r="Y108" s="53"/>
      <c r="Z108" s="53">
        <v>0</v>
      </c>
      <c r="AA108" s="75"/>
      <c r="AC108" s="51"/>
      <c r="AD108" s="51"/>
      <c r="AE108" s="51"/>
    </row>
    <row r="109" spans="2:31" ht="12.75" customHeight="1">
      <c r="B109" s="77">
        <v>5</v>
      </c>
      <c r="C109" s="77" t="s">
        <v>484</v>
      </c>
      <c r="D109" s="114" t="s">
        <v>485</v>
      </c>
      <c r="E109" s="110"/>
      <c r="F109" s="111"/>
      <c r="G109" s="111"/>
      <c r="H109" s="67"/>
      <c r="I109" s="127"/>
      <c r="J109" s="50"/>
      <c r="K109" s="50"/>
      <c r="L109" s="50"/>
      <c r="M109" s="50"/>
      <c r="N109" s="50"/>
      <c r="O109" s="1">
        <v>10</v>
      </c>
      <c r="P109" s="1" t="s">
        <v>486</v>
      </c>
      <c r="Q109" s="1" t="s">
        <v>487</v>
      </c>
      <c r="R109" s="1" t="s">
        <v>488</v>
      </c>
      <c r="S109" s="80" t="s">
        <v>489</v>
      </c>
      <c r="T109" s="80"/>
      <c r="U109" s="84"/>
      <c r="V109" s="53"/>
      <c r="W109" s="53">
        <v>2481717.5416078074</v>
      </c>
      <c r="X109" s="50">
        <v>1223378</v>
      </c>
      <c r="Y109" s="53"/>
      <c r="Z109" s="53">
        <v>-189663</v>
      </c>
      <c r="AA109" s="115"/>
      <c r="AC109" s="51"/>
      <c r="AD109" s="51"/>
      <c r="AE109" s="51"/>
    </row>
    <row r="110" spans="2:31">
      <c r="B110" s="66">
        <v>6</v>
      </c>
      <c r="C110" s="66" t="s">
        <v>490</v>
      </c>
      <c r="D110" s="1" t="s">
        <v>491</v>
      </c>
      <c r="E110" s="67"/>
      <c r="F110" s="106"/>
      <c r="G110" s="106"/>
      <c r="H110" s="67"/>
      <c r="I110" s="127"/>
      <c r="J110" s="50">
        <v>0</v>
      </c>
      <c r="K110" s="50"/>
      <c r="L110" s="50">
        <v>0</v>
      </c>
      <c r="M110" s="50"/>
      <c r="N110" s="50"/>
      <c r="O110" s="1"/>
      <c r="P110" s="1"/>
      <c r="Q110" s="66" t="s">
        <v>492</v>
      </c>
      <c r="R110" s="2"/>
      <c r="S110" s="3"/>
      <c r="U110" s="84"/>
      <c r="W110" s="61">
        <v>3615432.5416078074</v>
      </c>
      <c r="X110" s="61">
        <v>1133715</v>
      </c>
      <c r="Y110" s="64"/>
      <c r="Z110" s="64">
        <f>SUM(Z100:Z109)</f>
        <v>-89663</v>
      </c>
      <c r="AA110" s="75"/>
      <c r="AC110" s="51"/>
      <c r="AD110" s="51"/>
      <c r="AE110" s="51"/>
    </row>
    <row r="111" spans="2:31">
      <c r="B111" s="1"/>
      <c r="C111" s="1"/>
      <c r="D111" s="66" t="s">
        <v>493</v>
      </c>
      <c r="E111" s="1"/>
      <c r="F111" s="74"/>
      <c r="G111" s="74"/>
      <c r="H111" s="1"/>
      <c r="I111" s="129">
        <v>14800431.586575342</v>
      </c>
      <c r="J111" s="99">
        <v>12514120</v>
      </c>
      <c r="K111" s="99"/>
      <c r="L111" s="99">
        <v>14622277</v>
      </c>
      <c r="M111" s="61"/>
      <c r="N111" s="61"/>
      <c r="X111" s="50"/>
      <c r="Y111" s="53"/>
      <c r="Z111" s="53"/>
      <c r="AA111" s="116"/>
      <c r="AC111" s="51"/>
      <c r="AD111" s="51"/>
      <c r="AE111" s="51"/>
    </row>
    <row r="112" spans="2:31" ht="18" customHeight="1">
      <c r="E112" s="67"/>
      <c r="F112" s="106"/>
      <c r="G112" s="106"/>
      <c r="H112" s="67"/>
      <c r="I112" s="127"/>
      <c r="J112" s="50"/>
      <c r="K112" s="50"/>
      <c r="L112" s="50"/>
      <c r="M112" s="50"/>
      <c r="N112" s="50"/>
      <c r="X112" s="50"/>
      <c r="Y112" s="53"/>
      <c r="Z112" s="53"/>
      <c r="AC112" s="51"/>
      <c r="AD112" s="51"/>
      <c r="AE112" s="51"/>
    </row>
    <row r="113" spans="2:26" ht="13.5" thickBot="1">
      <c r="B113" s="1"/>
      <c r="C113" s="1"/>
      <c r="D113" s="1" t="s">
        <v>494</v>
      </c>
      <c r="E113" s="1" t="s">
        <v>495</v>
      </c>
      <c r="F113" s="74"/>
      <c r="G113" s="74"/>
      <c r="H113" s="1"/>
      <c r="I113" s="130">
        <v>41238537.985707812</v>
      </c>
      <c r="J113" s="117">
        <v>35670834</v>
      </c>
      <c r="K113" s="117"/>
      <c r="L113" s="117">
        <v>25001428</v>
      </c>
      <c r="M113" s="61"/>
      <c r="N113" s="61"/>
      <c r="Q113" s="71" t="s">
        <v>496</v>
      </c>
      <c r="R113" s="71"/>
      <c r="S113" s="73"/>
      <c r="T113" s="74"/>
      <c r="U113" s="71"/>
      <c r="V113" s="1"/>
      <c r="W113" s="117">
        <v>41238538.341107808</v>
      </c>
      <c r="X113" s="117">
        <v>35670834</v>
      </c>
      <c r="Y113" s="64"/>
      <c r="Z113" s="118">
        <f>+Z110+Z96</f>
        <v>25001423</v>
      </c>
    </row>
    <row r="114" spans="2:26">
      <c r="X114" s="642"/>
    </row>
    <row r="115" spans="2:26">
      <c r="J115" s="112"/>
      <c r="X115" s="642"/>
    </row>
    <row r="116" spans="2:26">
      <c r="J116" s="52"/>
      <c r="K116" s="52"/>
      <c r="L116" s="52"/>
      <c r="N116" s="52"/>
    </row>
    <row r="117" spans="2:26">
      <c r="J117" s="52"/>
      <c r="L117" s="52"/>
    </row>
    <row r="118" spans="2:26">
      <c r="J118" s="52"/>
    </row>
    <row r="119" spans="2:26">
      <c r="J119" s="52"/>
    </row>
  </sheetData>
  <mergeCells count="24">
    <mergeCell ref="AA3:AA4"/>
    <mergeCell ref="B61:B62"/>
    <mergeCell ref="D61:D62"/>
    <mergeCell ref="E61:E62"/>
    <mergeCell ref="H61:H62"/>
    <mergeCell ref="O61:O62"/>
    <mergeCell ref="Q61:Q62"/>
    <mergeCell ref="R61:R62"/>
    <mergeCell ref="U61:U62"/>
    <mergeCell ref="B3:B4"/>
    <mergeCell ref="D3:D4"/>
    <mergeCell ref="E3:E4"/>
    <mergeCell ref="O3:O4"/>
    <mergeCell ref="Q3:Q4"/>
    <mergeCell ref="R3:R4"/>
    <mergeCell ref="F78:F80"/>
    <mergeCell ref="F98:F100"/>
    <mergeCell ref="I61:J61"/>
    <mergeCell ref="W61:Z61"/>
    <mergeCell ref="AA61:AA62"/>
    <mergeCell ref="F67:F69"/>
    <mergeCell ref="G68:H68"/>
    <mergeCell ref="F71:F73"/>
    <mergeCell ref="F74:F75"/>
  </mergeCells>
  <pageMargins left="0.31496062992125984" right="0.15748031496062992" top="0.51181102362204722" bottom="0.86614173228346458" header="0.51181102362204722" footer="0.51181102362204722"/>
  <pageSetup paperSize="9" scale="79" orientation="portrait" horizontalDpi="300" verticalDpi="300" r:id="rId1"/>
  <headerFooter alignWithMargins="0">
    <oddHeader>&amp;L&amp;"Arial Black,Bold"&amp;14ORANGE SHPK
&amp;"Arial Black,Regular"&amp;12NIPT K7171600</oddHeader>
  </headerFooter>
  <colBreaks count="1" manualBreakCount="1">
    <brk id="13" min="58" max="1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H92"/>
  <sheetViews>
    <sheetView showGridLines="0" topLeftCell="A73" workbookViewId="0">
      <selection activeCell="D106" sqref="D106"/>
    </sheetView>
  </sheetViews>
  <sheetFormatPr defaultRowHeight="12.75"/>
  <cols>
    <col min="1" max="1" width="2.85546875" style="149" customWidth="1"/>
    <col min="2" max="2" width="4" style="149" hidden="1" customWidth="1"/>
    <col min="3" max="3" width="9.5703125" style="154" customWidth="1"/>
    <col min="4" max="4" width="40.7109375" style="149" customWidth="1"/>
    <col min="5" max="5" width="4" style="149" customWidth="1"/>
    <col min="6" max="6" width="0.140625" style="165" hidden="1" customWidth="1"/>
    <col min="7" max="7" width="3.7109375" style="149" customWidth="1"/>
    <col min="8" max="8" width="18.7109375" style="149" customWidth="1"/>
    <col min="9" max="9" width="2.7109375" style="149" customWidth="1"/>
    <col min="10" max="10" width="3.42578125" style="149" customWidth="1"/>
    <col min="11" max="11" width="3.140625" style="149" customWidth="1"/>
    <col min="12" max="256" width="9.140625" style="149"/>
    <col min="257" max="257" width="2.85546875" style="149" customWidth="1"/>
    <col min="258" max="258" width="0" style="149" hidden="1" customWidth="1"/>
    <col min="259" max="259" width="9.5703125" style="149" customWidth="1"/>
    <col min="260" max="260" width="40.7109375" style="149" customWidth="1"/>
    <col min="261" max="261" width="4" style="149" customWidth="1"/>
    <col min="262" max="262" width="0" style="149" hidden="1" customWidth="1"/>
    <col min="263" max="263" width="3.7109375" style="149" customWidth="1"/>
    <col min="264" max="264" width="18.7109375" style="149" customWidth="1"/>
    <col min="265" max="265" width="2.7109375" style="149" customWidth="1"/>
    <col min="266" max="266" width="3.42578125" style="149" customWidth="1"/>
    <col min="267" max="267" width="3.140625" style="149" customWidth="1"/>
    <col min="268" max="512" width="9.140625" style="149"/>
    <col min="513" max="513" width="2.85546875" style="149" customWidth="1"/>
    <col min="514" max="514" width="0" style="149" hidden="1" customWidth="1"/>
    <col min="515" max="515" width="9.5703125" style="149" customWidth="1"/>
    <col min="516" max="516" width="40.7109375" style="149" customWidth="1"/>
    <col min="517" max="517" width="4" style="149" customWidth="1"/>
    <col min="518" max="518" width="0" style="149" hidden="1" customWidth="1"/>
    <col min="519" max="519" width="3.7109375" style="149" customWidth="1"/>
    <col min="520" max="520" width="18.7109375" style="149" customWidth="1"/>
    <col min="521" max="521" width="2.7109375" style="149" customWidth="1"/>
    <col min="522" max="522" width="3.42578125" style="149" customWidth="1"/>
    <col min="523" max="523" width="3.140625" style="149" customWidth="1"/>
    <col min="524" max="768" width="9.140625" style="149"/>
    <col min="769" max="769" width="2.85546875" style="149" customWidth="1"/>
    <col min="770" max="770" width="0" style="149" hidden="1" customWidth="1"/>
    <col min="771" max="771" width="9.5703125" style="149" customWidth="1"/>
    <col min="772" max="772" width="40.7109375" style="149" customWidth="1"/>
    <col min="773" max="773" width="4" style="149" customWidth="1"/>
    <col min="774" max="774" width="0" style="149" hidden="1" customWidth="1"/>
    <col min="775" max="775" width="3.7109375" style="149" customWidth="1"/>
    <col min="776" max="776" width="18.7109375" style="149" customWidth="1"/>
    <col min="777" max="777" width="2.7109375" style="149" customWidth="1"/>
    <col min="778" max="778" width="3.42578125" style="149" customWidth="1"/>
    <col min="779" max="779" width="3.140625" style="149" customWidth="1"/>
    <col min="780" max="1024" width="9.140625" style="149"/>
    <col min="1025" max="1025" width="2.85546875" style="149" customWidth="1"/>
    <col min="1026" max="1026" width="0" style="149" hidden="1" customWidth="1"/>
    <col min="1027" max="1027" width="9.5703125" style="149" customWidth="1"/>
    <col min="1028" max="1028" width="40.7109375" style="149" customWidth="1"/>
    <col min="1029" max="1029" width="4" style="149" customWidth="1"/>
    <col min="1030" max="1030" width="0" style="149" hidden="1" customWidth="1"/>
    <col min="1031" max="1031" width="3.7109375" style="149" customWidth="1"/>
    <col min="1032" max="1032" width="18.7109375" style="149" customWidth="1"/>
    <col min="1033" max="1033" width="2.7109375" style="149" customWidth="1"/>
    <col min="1034" max="1034" width="3.42578125" style="149" customWidth="1"/>
    <col min="1035" max="1035" width="3.140625" style="149" customWidth="1"/>
    <col min="1036" max="1280" width="9.140625" style="149"/>
    <col min="1281" max="1281" width="2.85546875" style="149" customWidth="1"/>
    <col min="1282" max="1282" width="0" style="149" hidden="1" customWidth="1"/>
    <col min="1283" max="1283" width="9.5703125" style="149" customWidth="1"/>
    <col min="1284" max="1284" width="40.7109375" style="149" customWidth="1"/>
    <col min="1285" max="1285" width="4" style="149" customWidth="1"/>
    <col min="1286" max="1286" width="0" style="149" hidden="1" customWidth="1"/>
    <col min="1287" max="1287" width="3.7109375" style="149" customWidth="1"/>
    <col min="1288" max="1288" width="18.7109375" style="149" customWidth="1"/>
    <col min="1289" max="1289" width="2.7109375" style="149" customWidth="1"/>
    <col min="1290" max="1290" width="3.42578125" style="149" customWidth="1"/>
    <col min="1291" max="1291" width="3.140625" style="149" customWidth="1"/>
    <col min="1292" max="1536" width="9.140625" style="149"/>
    <col min="1537" max="1537" width="2.85546875" style="149" customWidth="1"/>
    <col min="1538" max="1538" width="0" style="149" hidden="1" customWidth="1"/>
    <col min="1539" max="1539" width="9.5703125" style="149" customWidth="1"/>
    <col min="1540" max="1540" width="40.7109375" style="149" customWidth="1"/>
    <col min="1541" max="1541" width="4" style="149" customWidth="1"/>
    <col min="1542" max="1542" width="0" style="149" hidden="1" customWidth="1"/>
    <col min="1543" max="1543" width="3.7109375" style="149" customWidth="1"/>
    <col min="1544" max="1544" width="18.7109375" style="149" customWidth="1"/>
    <col min="1545" max="1545" width="2.7109375" style="149" customWidth="1"/>
    <col min="1546" max="1546" width="3.42578125" style="149" customWidth="1"/>
    <col min="1547" max="1547" width="3.140625" style="149" customWidth="1"/>
    <col min="1548" max="1792" width="9.140625" style="149"/>
    <col min="1793" max="1793" width="2.85546875" style="149" customWidth="1"/>
    <col min="1794" max="1794" width="0" style="149" hidden="1" customWidth="1"/>
    <col min="1795" max="1795" width="9.5703125" style="149" customWidth="1"/>
    <col min="1796" max="1796" width="40.7109375" style="149" customWidth="1"/>
    <col min="1797" max="1797" width="4" style="149" customWidth="1"/>
    <col min="1798" max="1798" width="0" style="149" hidden="1" customWidth="1"/>
    <col min="1799" max="1799" width="3.7109375" style="149" customWidth="1"/>
    <col min="1800" max="1800" width="18.7109375" style="149" customWidth="1"/>
    <col min="1801" max="1801" width="2.7109375" style="149" customWidth="1"/>
    <col min="1802" max="1802" width="3.42578125" style="149" customWidth="1"/>
    <col min="1803" max="1803" width="3.140625" style="149" customWidth="1"/>
    <col min="1804" max="2048" width="9.140625" style="149"/>
    <col min="2049" max="2049" width="2.85546875" style="149" customWidth="1"/>
    <col min="2050" max="2050" width="0" style="149" hidden="1" customWidth="1"/>
    <col min="2051" max="2051" width="9.5703125" style="149" customWidth="1"/>
    <col min="2052" max="2052" width="40.7109375" style="149" customWidth="1"/>
    <col min="2053" max="2053" width="4" style="149" customWidth="1"/>
    <col min="2054" max="2054" width="0" style="149" hidden="1" customWidth="1"/>
    <col min="2055" max="2055" width="3.7109375" style="149" customWidth="1"/>
    <col min="2056" max="2056" width="18.7109375" style="149" customWidth="1"/>
    <col min="2057" max="2057" width="2.7109375" style="149" customWidth="1"/>
    <col min="2058" max="2058" width="3.42578125" style="149" customWidth="1"/>
    <col min="2059" max="2059" width="3.140625" style="149" customWidth="1"/>
    <col min="2060" max="2304" width="9.140625" style="149"/>
    <col min="2305" max="2305" width="2.85546875" style="149" customWidth="1"/>
    <col min="2306" max="2306" width="0" style="149" hidden="1" customWidth="1"/>
    <col min="2307" max="2307" width="9.5703125" style="149" customWidth="1"/>
    <col min="2308" max="2308" width="40.7109375" style="149" customWidth="1"/>
    <col min="2309" max="2309" width="4" style="149" customWidth="1"/>
    <col min="2310" max="2310" width="0" style="149" hidden="1" customWidth="1"/>
    <col min="2311" max="2311" width="3.7109375" style="149" customWidth="1"/>
    <col min="2312" max="2312" width="18.7109375" style="149" customWidth="1"/>
    <col min="2313" max="2313" width="2.7109375" style="149" customWidth="1"/>
    <col min="2314" max="2314" width="3.42578125" style="149" customWidth="1"/>
    <col min="2315" max="2315" width="3.140625" style="149" customWidth="1"/>
    <col min="2316" max="2560" width="9.140625" style="149"/>
    <col min="2561" max="2561" width="2.85546875" style="149" customWidth="1"/>
    <col min="2562" max="2562" width="0" style="149" hidden="1" customWidth="1"/>
    <col min="2563" max="2563" width="9.5703125" style="149" customWidth="1"/>
    <col min="2564" max="2564" width="40.7109375" style="149" customWidth="1"/>
    <col min="2565" max="2565" width="4" style="149" customWidth="1"/>
    <col min="2566" max="2566" width="0" style="149" hidden="1" customWidth="1"/>
    <col min="2567" max="2567" width="3.7109375" style="149" customWidth="1"/>
    <col min="2568" max="2568" width="18.7109375" style="149" customWidth="1"/>
    <col min="2569" max="2569" width="2.7109375" style="149" customWidth="1"/>
    <col min="2570" max="2570" width="3.42578125" style="149" customWidth="1"/>
    <col min="2571" max="2571" width="3.140625" style="149" customWidth="1"/>
    <col min="2572" max="2816" width="9.140625" style="149"/>
    <col min="2817" max="2817" width="2.85546875" style="149" customWidth="1"/>
    <col min="2818" max="2818" width="0" style="149" hidden="1" customWidth="1"/>
    <col min="2819" max="2819" width="9.5703125" style="149" customWidth="1"/>
    <col min="2820" max="2820" width="40.7109375" style="149" customWidth="1"/>
    <col min="2821" max="2821" width="4" style="149" customWidth="1"/>
    <col min="2822" max="2822" width="0" style="149" hidden="1" customWidth="1"/>
    <col min="2823" max="2823" width="3.7109375" style="149" customWidth="1"/>
    <col min="2824" max="2824" width="18.7109375" style="149" customWidth="1"/>
    <col min="2825" max="2825" width="2.7109375" style="149" customWidth="1"/>
    <col min="2826" max="2826" width="3.42578125" style="149" customWidth="1"/>
    <col min="2827" max="2827" width="3.140625" style="149" customWidth="1"/>
    <col min="2828" max="3072" width="9.140625" style="149"/>
    <col min="3073" max="3073" width="2.85546875" style="149" customWidth="1"/>
    <col min="3074" max="3074" width="0" style="149" hidden="1" customWidth="1"/>
    <col min="3075" max="3075" width="9.5703125" style="149" customWidth="1"/>
    <col min="3076" max="3076" width="40.7109375" style="149" customWidth="1"/>
    <col min="3077" max="3077" width="4" style="149" customWidth="1"/>
    <col min="3078" max="3078" width="0" style="149" hidden="1" customWidth="1"/>
    <col min="3079" max="3079" width="3.7109375" style="149" customWidth="1"/>
    <col min="3080" max="3080" width="18.7109375" style="149" customWidth="1"/>
    <col min="3081" max="3081" width="2.7109375" style="149" customWidth="1"/>
    <col min="3082" max="3082" width="3.42578125" style="149" customWidth="1"/>
    <col min="3083" max="3083" width="3.140625" style="149" customWidth="1"/>
    <col min="3084" max="3328" width="9.140625" style="149"/>
    <col min="3329" max="3329" width="2.85546875" style="149" customWidth="1"/>
    <col min="3330" max="3330" width="0" style="149" hidden="1" customWidth="1"/>
    <col min="3331" max="3331" width="9.5703125" style="149" customWidth="1"/>
    <col min="3332" max="3332" width="40.7109375" style="149" customWidth="1"/>
    <col min="3333" max="3333" width="4" style="149" customWidth="1"/>
    <col min="3334" max="3334" width="0" style="149" hidden="1" customWidth="1"/>
    <col min="3335" max="3335" width="3.7109375" style="149" customWidth="1"/>
    <col min="3336" max="3336" width="18.7109375" style="149" customWidth="1"/>
    <col min="3337" max="3337" width="2.7109375" style="149" customWidth="1"/>
    <col min="3338" max="3338" width="3.42578125" style="149" customWidth="1"/>
    <col min="3339" max="3339" width="3.140625" style="149" customWidth="1"/>
    <col min="3340" max="3584" width="9.140625" style="149"/>
    <col min="3585" max="3585" width="2.85546875" style="149" customWidth="1"/>
    <col min="3586" max="3586" width="0" style="149" hidden="1" customWidth="1"/>
    <col min="3587" max="3587" width="9.5703125" style="149" customWidth="1"/>
    <col min="3588" max="3588" width="40.7109375" style="149" customWidth="1"/>
    <col min="3589" max="3589" width="4" style="149" customWidth="1"/>
    <col min="3590" max="3590" width="0" style="149" hidden="1" customWidth="1"/>
    <col min="3591" max="3591" width="3.7109375" style="149" customWidth="1"/>
    <col min="3592" max="3592" width="18.7109375" style="149" customWidth="1"/>
    <col min="3593" max="3593" width="2.7109375" style="149" customWidth="1"/>
    <col min="3594" max="3594" width="3.42578125" style="149" customWidth="1"/>
    <col min="3595" max="3595" width="3.140625" style="149" customWidth="1"/>
    <col min="3596" max="3840" width="9.140625" style="149"/>
    <col min="3841" max="3841" width="2.85546875" style="149" customWidth="1"/>
    <col min="3842" max="3842" width="0" style="149" hidden="1" customWidth="1"/>
    <col min="3843" max="3843" width="9.5703125" style="149" customWidth="1"/>
    <col min="3844" max="3844" width="40.7109375" style="149" customWidth="1"/>
    <col min="3845" max="3845" width="4" style="149" customWidth="1"/>
    <col min="3846" max="3846" width="0" style="149" hidden="1" customWidth="1"/>
    <col min="3847" max="3847" width="3.7109375" style="149" customWidth="1"/>
    <col min="3848" max="3848" width="18.7109375" style="149" customWidth="1"/>
    <col min="3849" max="3849" width="2.7109375" style="149" customWidth="1"/>
    <col min="3850" max="3850" width="3.42578125" style="149" customWidth="1"/>
    <col min="3851" max="3851" width="3.140625" style="149" customWidth="1"/>
    <col min="3852" max="4096" width="9.140625" style="149"/>
    <col min="4097" max="4097" width="2.85546875" style="149" customWidth="1"/>
    <col min="4098" max="4098" width="0" style="149" hidden="1" customWidth="1"/>
    <col min="4099" max="4099" width="9.5703125" style="149" customWidth="1"/>
    <col min="4100" max="4100" width="40.7109375" style="149" customWidth="1"/>
    <col min="4101" max="4101" width="4" style="149" customWidth="1"/>
    <col min="4102" max="4102" width="0" style="149" hidden="1" customWidth="1"/>
    <col min="4103" max="4103" width="3.7109375" style="149" customWidth="1"/>
    <col min="4104" max="4104" width="18.7109375" style="149" customWidth="1"/>
    <col min="4105" max="4105" width="2.7109375" style="149" customWidth="1"/>
    <col min="4106" max="4106" width="3.42578125" style="149" customWidth="1"/>
    <col min="4107" max="4107" width="3.140625" style="149" customWidth="1"/>
    <col min="4108" max="4352" width="9.140625" style="149"/>
    <col min="4353" max="4353" width="2.85546875" style="149" customWidth="1"/>
    <col min="4354" max="4354" width="0" style="149" hidden="1" customWidth="1"/>
    <col min="4355" max="4355" width="9.5703125" style="149" customWidth="1"/>
    <col min="4356" max="4356" width="40.7109375" style="149" customWidth="1"/>
    <col min="4357" max="4357" width="4" style="149" customWidth="1"/>
    <col min="4358" max="4358" width="0" style="149" hidden="1" customWidth="1"/>
    <col min="4359" max="4359" width="3.7109375" style="149" customWidth="1"/>
    <col min="4360" max="4360" width="18.7109375" style="149" customWidth="1"/>
    <col min="4361" max="4361" width="2.7109375" style="149" customWidth="1"/>
    <col min="4362" max="4362" width="3.42578125" style="149" customWidth="1"/>
    <col min="4363" max="4363" width="3.140625" style="149" customWidth="1"/>
    <col min="4364" max="4608" width="9.140625" style="149"/>
    <col min="4609" max="4609" width="2.85546875" style="149" customWidth="1"/>
    <col min="4610" max="4610" width="0" style="149" hidden="1" customWidth="1"/>
    <col min="4611" max="4611" width="9.5703125" style="149" customWidth="1"/>
    <col min="4612" max="4612" width="40.7109375" style="149" customWidth="1"/>
    <col min="4613" max="4613" width="4" style="149" customWidth="1"/>
    <col min="4614" max="4614" width="0" style="149" hidden="1" customWidth="1"/>
    <col min="4615" max="4615" width="3.7109375" style="149" customWidth="1"/>
    <col min="4616" max="4616" width="18.7109375" style="149" customWidth="1"/>
    <col min="4617" max="4617" width="2.7109375" style="149" customWidth="1"/>
    <col min="4618" max="4618" width="3.42578125" style="149" customWidth="1"/>
    <col min="4619" max="4619" width="3.140625" style="149" customWidth="1"/>
    <col min="4620" max="4864" width="9.140625" style="149"/>
    <col min="4865" max="4865" width="2.85546875" style="149" customWidth="1"/>
    <col min="4866" max="4866" width="0" style="149" hidden="1" customWidth="1"/>
    <col min="4867" max="4867" width="9.5703125" style="149" customWidth="1"/>
    <col min="4868" max="4868" width="40.7109375" style="149" customWidth="1"/>
    <col min="4869" max="4869" width="4" style="149" customWidth="1"/>
    <col min="4870" max="4870" width="0" style="149" hidden="1" customWidth="1"/>
    <col min="4871" max="4871" width="3.7109375" style="149" customWidth="1"/>
    <col min="4872" max="4872" width="18.7109375" style="149" customWidth="1"/>
    <col min="4873" max="4873" width="2.7109375" style="149" customWidth="1"/>
    <col min="4874" max="4874" width="3.42578125" style="149" customWidth="1"/>
    <col min="4875" max="4875" width="3.140625" style="149" customWidth="1"/>
    <col min="4876" max="5120" width="9.140625" style="149"/>
    <col min="5121" max="5121" width="2.85546875" style="149" customWidth="1"/>
    <col min="5122" max="5122" width="0" style="149" hidden="1" customWidth="1"/>
    <col min="5123" max="5123" width="9.5703125" style="149" customWidth="1"/>
    <col min="5124" max="5124" width="40.7109375" style="149" customWidth="1"/>
    <col min="5125" max="5125" width="4" style="149" customWidth="1"/>
    <col min="5126" max="5126" width="0" style="149" hidden="1" customWidth="1"/>
    <col min="5127" max="5127" width="3.7109375" style="149" customWidth="1"/>
    <col min="5128" max="5128" width="18.7109375" style="149" customWidth="1"/>
    <col min="5129" max="5129" width="2.7109375" style="149" customWidth="1"/>
    <col min="5130" max="5130" width="3.42578125" style="149" customWidth="1"/>
    <col min="5131" max="5131" width="3.140625" style="149" customWidth="1"/>
    <col min="5132" max="5376" width="9.140625" style="149"/>
    <col min="5377" max="5377" width="2.85546875" style="149" customWidth="1"/>
    <col min="5378" max="5378" width="0" style="149" hidden="1" customWidth="1"/>
    <col min="5379" max="5379" width="9.5703125" style="149" customWidth="1"/>
    <col min="5380" max="5380" width="40.7109375" style="149" customWidth="1"/>
    <col min="5381" max="5381" width="4" style="149" customWidth="1"/>
    <col min="5382" max="5382" width="0" style="149" hidden="1" customWidth="1"/>
    <col min="5383" max="5383" width="3.7109375" style="149" customWidth="1"/>
    <col min="5384" max="5384" width="18.7109375" style="149" customWidth="1"/>
    <col min="5385" max="5385" width="2.7109375" style="149" customWidth="1"/>
    <col min="5386" max="5386" width="3.42578125" style="149" customWidth="1"/>
    <col min="5387" max="5387" width="3.140625" style="149" customWidth="1"/>
    <col min="5388" max="5632" width="9.140625" style="149"/>
    <col min="5633" max="5633" width="2.85546875" style="149" customWidth="1"/>
    <col min="5634" max="5634" width="0" style="149" hidden="1" customWidth="1"/>
    <col min="5635" max="5635" width="9.5703125" style="149" customWidth="1"/>
    <col min="5636" max="5636" width="40.7109375" style="149" customWidth="1"/>
    <col min="5637" max="5637" width="4" style="149" customWidth="1"/>
    <col min="5638" max="5638" width="0" style="149" hidden="1" customWidth="1"/>
    <col min="5639" max="5639" width="3.7109375" style="149" customWidth="1"/>
    <col min="5640" max="5640" width="18.7109375" style="149" customWidth="1"/>
    <col min="5641" max="5641" width="2.7109375" style="149" customWidth="1"/>
    <col min="5642" max="5642" width="3.42578125" style="149" customWidth="1"/>
    <col min="5643" max="5643" width="3.140625" style="149" customWidth="1"/>
    <col min="5644" max="5888" width="9.140625" style="149"/>
    <col min="5889" max="5889" width="2.85546875" style="149" customWidth="1"/>
    <col min="5890" max="5890" width="0" style="149" hidden="1" customWidth="1"/>
    <col min="5891" max="5891" width="9.5703125" style="149" customWidth="1"/>
    <col min="5892" max="5892" width="40.7109375" style="149" customWidth="1"/>
    <col min="5893" max="5893" width="4" style="149" customWidth="1"/>
    <col min="5894" max="5894" width="0" style="149" hidden="1" customWidth="1"/>
    <col min="5895" max="5895" width="3.7109375" style="149" customWidth="1"/>
    <col min="5896" max="5896" width="18.7109375" style="149" customWidth="1"/>
    <col min="5897" max="5897" width="2.7109375" style="149" customWidth="1"/>
    <col min="5898" max="5898" width="3.42578125" style="149" customWidth="1"/>
    <col min="5899" max="5899" width="3.140625" style="149" customWidth="1"/>
    <col min="5900" max="6144" width="9.140625" style="149"/>
    <col min="6145" max="6145" width="2.85546875" style="149" customWidth="1"/>
    <col min="6146" max="6146" width="0" style="149" hidden="1" customWidth="1"/>
    <col min="6147" max="6147" width="9.5703125" style="149" customWidth="1"/>
    <col min="6148" max="6148" width="40.7109375" style="149" customWidth="1"/>
    <col min="6149" max="6149" width="4" style="149" customWidth="1"/>
    <col min="6150" max="6150" width="0" style="149" hidden="1" customWidth="1"/>
    <col min="6151" max="6151" width="3.7109375" style="149" customWidth="1"/>
    <col min="6152" max="6152" width="18.7109375" style="149" customWidth="1"/>
    <col min="6153" max="6153" width="2.7109375" style="149" customWidth="1"/>
    <col min="6154" max="6154" width="3.42578125" style="149" customWidth="1"/>
    <col min="6155" max="6155" width="3.140625" style="149" customWidth="1"/>
    <col min="6156" max="6400" width="9.140625" style="149"/>
    <col min="6401" max="6401" width="2.85546875" style="149" customWidth="1"/>
    <col min="6402" max="6402" width="0" style="149" hidden="1" customWidth="1"/>
    <col min="6403" max="6403" width="9.5703125" style="149" customWidth="1"/>
    <col min="6404" max="6404" width="40.7109375" style="149" customWidth="1"/>
    <col min="6405" max="6405" width="4" style="149" customWidth="1"/>
    <col min="6406" max="6406" width="0" style="149" hidden="1" customWidth="1"/>
    <col min="6407" max="6407" width="3.7109375" style="149" customWidth="1"/>
    <col min="6408" max="6408" width="18.7109375" style="149" customWidth="1"/>
    <col min="6409" max="6409" width="2.7109375" style="149" customWidth="1"/>
    <col min="6410" max="6410" width="3.42578125" style="149" customWidth="1"/>
    <col min="6411" max="6411" width="3.140625" style="149" customWidth="1"/>
    <col min="6412" max="6656" width="9.140625" style="149"/>
    <col min="6657" max="6657" width="2.85546875" style="149" customWidth="1"/>
    <col min="6658" max="6658" width="0" style="149" hidden="1" customWidth="1"/>
    <col min="6659" max="6659" width="9.5703125" style="149" customWidth="1"/>
    <col min="6660" max="6660" width="40.7109375" style="149" customWidth="1"/>
    <col min="6661" max="6661" width="4" style="149" customWidth="1"/>
    <col min="6662" max="6662" width="0" style="149" hidden="1" customWidth="1"/>
    <col min="6663" max="6663" width="3.7109375" style="149" customWidth="1"/>
    <col min="6664" max="6664" width="18.7109375" style="149" customWidth="1"/>
    <col min="6665" max="6665" width="2.7109375" style="149" customWidth="1"/>
    <col min="6666" max="6666" width="3.42578125" style="149" customWidth="1"/>
    <col min="6667" max="6667" width="3.140625" style="149" customWidth="1"/>
    <col min="6668" max="6912" width="9.140625" style="149"/>
    <col min="6913" max="6913" width="2.85546875" style="149" customWidth="1"/>
    <col min="6914" max="6914" width="0" style="149" hidden="1" customWidth="1"/>
    <col min="6915" max="6915" width="9.5703125" style="149" customWidth="1"/>
    <col min="6916" max="6916" width="40.7109375" style="149" customWidth="1"/>
    <col min="6917" max="6917" width="4" style="149" customWidth="1"/>
    <col min="6918" max="6918" width="0" style="149" hidden="1" customWidth="1"/>
    <col min="6919" max="6919" width="3.7109375" style="149" customWidth="1"/>
    <col min="6920" max="6920" width="18.7109375" style="149" customWidth="1"/>
    <col min="6921" max="6921" width="2.7109375" style="149" customWidth="1"/>
    <col min="6922" max="6922" width="3.42578125" style="149" customWidth="1"/>
    <col min="6923" max="6923" width="3.140625" style="149" customWidth="1"/>
    <col min="6924" max="7168" width="9.140625" style="149"/>
    <col min="7169" max="7169" width="2.85546875" style="149" customWidth="1"/>
    <col min="7170" max="7170" width="0" style="149" hidden="1" customWidth="1"/>
    <col min="7171" max="7171" width="9.5703125" style="149" customWidth="1"/>
    <col min="7172" max="7172" width="40.7109375" style="149" customWidth="1"/>
    <col min="7173" max="7173" width="4" style="149" customWidth="1"/>
    <col min="7174" max="7174" width="0" style="149" hidden="1" customWidth="1"/>
    <col min="7175" max="7175" width="3.7109375" style="149" customWidth="1"/>
    <col min="7176" max="7176" width="18.7109375" style="149" customWidth="1"/>
    <col min="7177" max="7177" width="2.7109375" style="149" customWidth="1"/>
    <col min="7178" max="7178" width="3.42578125" style="149" customWidth="1"/>
    <col min="7179" max="7179" width="3.140625" style="149" customWidth="1"/>
    <col min="7180" max="7424" width="9.140625" style="149"/>
    <col min="7425" max="7425" width="2.85546875" style="149" customWidth="1"/>
    <col min="7426" max="7426" width="0" style="149" hidden="1" customWidth="1"/>
    <col min="7427" max="7427" width="9.5703125" style="149" customWidth="1"/>
    <col min="7428" max="7428" width="40.7109375" style="149" customWidth="1"/>
    <col min="7429" max="7429" width="4" style="149" customWidth="1"/>
    <col min="7430" max="7430" width="0" style="149" hidden="1" customWidth="1"/>
    <col min="7431" max="7431" width="3.7109375" style="149" customWidth="1"/>
    <col min="7432" max="7432" width="18.7109375" style="149" customWidth="1"/>
    <col min="7433" max="7433" width="2.7109375" style="149" customWidth="1"/>
    <col min="7434" max="7434" width="3.42578125" style="149" customWidth="1"/>
    <col min="7435" max="7435" width="3.140625" style="149" customWidth="1"/>
    <col min="7436" max="7680" width="9.140625" style="149"/>
    <col min="7681" max="7681" width="2.85546875" style="149" customWidth="1"/>
    <col min="7682" max="7682" width="0" style="149" hidden="1" customWidth="1"/>
    <col min="7683" max="7683" width="9.5703125" style="149" customWidth="1"/>
    <col min="7684" max="7684" width="40.7109375" style="149" customWidth="1"/>
    <col min="7685" max="7685" width="4" style="149" customWidth="1"/>
    <col min="7686" max="7686" width="0" style="149" hidden="1" customWidth="1"/>
    <col min="7687" max="7687" width="3.7109375" style="149" customWidth="1"/>
    <col min="7688" max="7688" width="18.7109375" style="149" customWidth="1"/>
    <col min="7689" max="7689" width="2.7109375" style="149" customWidth="1"/>
    <col min="7690" max="7690" width="3.42578125" style="149" customWidth="1"/>
    <col min="7691" max="7691" width="3.140625" style="149" customWidth="1"/>
    <col min="7692" max="7936" width="9.140625" style="149"/>
    <col min="7937" max="7937" width="2.85546875" style="149" customWidth="1"/>
    <col min="7938" max="7938" width="0" style="149" hidden="1" customWidth="1"/>
    <col min="7939" max="7939" width="9.5703125" style="149" customWidth="1"/>
    <col min="7940" max="7940" width="40.7109375" style="149" customWidth="1"/>
    <col min="7941" max="7941" width="4" style="149" customWidth="1"/>
    <col min="7942" max="7942" width="0" style="149" hidden="1" customWidth="1"/>
    <col min="7943" max="7943" width="3.7109375" style="149" customWidth="1"/>
    <col min="7944" max="7944" width="18.7109375" style="149" customWidth="1"/>
    <col min="7945" max="7945" width="2.7109375" style="149" customWidth="1"/>
    <col min="7946" max="7946" width="3.42578125" style="149" customWidth="1"/>
    <col min="7947" max="7947" width="3.140625" style="149" customWidth="1"/>
    <col min="7948" max="8192" width="9.140625" style="149"/>
    <col min="8193" max="8193" width="2.85546875" style="149" customWidth="1"/>
    <col min="8194" max="8194" width="0" style="149" hidden="1" customWidth="1"/>
    <col min="8195" max="8195" width="9.5703125" style="149" customWidth="1"/>
    <col min="8196" max="8196" width="40.7109375" style="149" customWidth="1"/>
    <col min="8197" max="8197" width="4" style="149" customWidth="1"/>
    <col min="8198" max="8198" width="0" style="149" hidden="1" customWidth="1"/>
    <col min="8199" max="8199" width="3.7109375" style="149" customWidth="1"/>
    <col min="8200" max="8200" width="18.7109375" style="149" customWidth="1"/>
    <col min="8201" max="8201" width="2.7109375" style="149" customWidth="1"/>
    <col min="8202" max="8202" width="3.42578125" style="149" customWidth="1"/>
    <col min="8203" max="8203" width="3.140625" style="149" customWidth="1"/>
    <col min="8204" max="8448" width="9.140625" style="149"/>
    <col min="8449" max="8449" width="2.85546875" style="149" customWidth="1"/>
    <col min="8450" max="8450" width="0" style="149" hidden="1" customWidth="1"/>
    <col min="8451" max="8451" width="9.5703125" style="149" customWidth="1"/>
    <col min="8452" max="8452" width="40.7109375" style="149" customWidth="1"/>
    <col min="8453" max="8453" width="4" style="149" customWidth="1"/>
    <col min="8454" max="8454" width="0" style="149" hidden="1" customWidth="1"/>
    <col min="8455" max="8455" width="3.7109375" style="149" customWidth="1"/>
    <col min="8456" max="8456" width="18.7109375" style="149" customWidth="1"/>
    <col min="8457" max="8457" width="2.7109375" style="149" customWidth="1"/>
    <col min="8458" max="8458" width="3.42578125" style="149" customWidth="1"/>
    <col min="8459" max="8459" width="3.140625" style="149" customWidth="1"/>
    <col min="8460" max="8704" width="9.140625" style="149"/>
    <col min="8705" max="8705" width="2.85546875" style="149" customWidth="1"/>
    <col min="8706" max="8706" width="0" style="149" hidden="1" customWidth="1"/>
    <col min="8707" max="8707" width="9.5703125" style="149" customWidth="1"/>
    <col min="8708" max="8708" width="40.7109375" style="149" customWidth="1"/>
    <col min="8709" max="8709" width="4" style="149" customWidth="1"/>
    <col min="8710" max="8710" width="0" style="149" hidden="1" customWidth="1"/>
    <col min="8711" max="8711" width="3.7109375" style="149" customWidth="1"/>
    <col min="8712" max="8712" width="18.7109375" style="149" customWidth="1"/>
    <col min="8713" max="8713" width="2.7109375" style="149" customWidth="1"/>
    <col min="8714" max="8714" width="3.42578125" style="149" customWidth="1"/>
    <col min="8715" max="8715" width="3.140625" style="149" customWidth="1"/>
    <col min="8716" max="8960" width="9.140625" style="149"/>
    <col min="8961" max="8961" width="2.85546875" style="149" customWidth="1"/>
    <col min="8962" max="8962" width="0" style="149" hidden="1" customWidth="1"/>
    <col min="8963" max="8963" width="9.5703125" style="149" customWidth="1"/>
    <col min="8964" max="8964" width="40.7109375" style="149" customWidth="1"/>
    <col min="8965" max="8965" width="4" style="149" customWidth="1"/>
    <col min="8966" max="8966" width="0" style="149" hidden="1" customWidth="1"/>
    <col min="8967" max="8967" width="3.7109375" style="149" customWidth="1"/>
    <col min="8968" max="8968" width="18.7109375" style="149" customWidth="1"/>
    <col min="8969" max="8969" width="2.7109375" style="149" customWidth="1"/>
    <col min="8970" max="8970" width="3.42578125" style="149" customWidth="1"/>
    <col min="8971" max="8971" width="3.140625" style="149" customWidth="1"/>
    <col min="8972" max="9216" width="9.140625" style="149"/>
    <col min="9217" max="9217" width="2.85546875" style="149" customWidth="1"/>
    <col min="9218" max="9218" width="0" style="149" hidden="1" customWidth="1"/>
    <col min="9219" max="9219" width="9.5703125" style="149" customWidth="1"/>
    <col min="9220" max="9220" width="40.7109375" style="149" customWidth="1"/>
    <col min="9221" max="9221" width="4" style="149" customWidth="1"/>
    <col min="9222" max="9222" width="0" style="149" hidden="1" customWidth="1"/>
    <col min="9223" max="9223" width="3.7109375" style="149" customWidth="1"/>
    <col min="9224" max="9224" width="18.7109375" style="149" customWidth="1"/>
    <col min="9225" max="9225" width="2.7109375" style="149" customWidth="1"/>
    <col min="9226" max="9226" width="3.42578125" style="149" customWidth="1"/>
    <col min="9227" max="9227" width="3.140625" style="149" customWidth="1"/>
    <col min="9228" max="9472" width="9.140625" style="149"/>
    <col min="9473" max="9473" width="2.85546875" style="149" customWidth="1"/>
    <col min="9474" max="9474" width="0" style="149" hidden="1" customWidth="1"/>
    <col min="9475" max="9475" width="9.5703125" style="149" customWidth="1"/>
    <col min="9476" max="9476" width="40.7109375" style="149" customWidth="1"/>
    <col min="9477" max="9477" width="4" style="149" customWidth="1"/>
    <col min="9478" max="9478" width="0" style="149" hidden="1" customWidth="1"/>
    <col min="9479" max="9479" width="3.7109375" style="149" customWidth="1"/>
    <col min="9480" max="9480" width="18.7109375" style="149" customWidth="1"/>
    <col min="9481" max="9481" width="2.7109375" style="149" customWidth="1"/>
    <col min="9482" max="9482" width="3.42578125" style="149" customWidth="1"/>
    <col min="9483" max="9483" width="3.140625" style="149" customWidth="1"/>
    <col min="9484" max="9728" width="9.140625" style="149"/>
    <col min="9729" max="9729" width="2.85546875" style="149" customWidth="1"/>
    <col min="9730" max="9730" width="0" style="149" hidden="1" customWidth="1"/>
    <col min="9731" max="9731" width="9.5703125" style="149" customWidth="1"/>
    <col min="9732" max="9732" width="40.7109375" style="149" customWidth="1"/>
    <col min="9733" max="9733" width="4" style="149" customWidth="1"/>
    <col min="9734" max="9734" width="0" style="149" hidden="1" customWidth="1"/>
    <col min="9735" max="9735" width="3.7109375" style="149" customWidth="1"/>
    <col min="9736" max="9736" width="18.7109375" style="149" customWidth="1"/>
    <col min="9737" max="9737" width="2.7109375" style="149" customWidth="1"/>
    <col min="9738" max="9738" width="3.42578125" style="149" customWidth="1"/>
    <col min="9739" max="9739" width="3.140625" style="149" customWidth="1"/>
    <col min="9740" max="9984" width="9.140625" style="149"/>
    <col min="9985" max="9985" width="2.85546875" style="149" customWidth="1"/>
    <col min="9986" max="9986" width="0" style="149" hidden="1" customWidth="1"/>
    <col min="9987" max="9987" width="9.5703125" style="149" customWidth="1"/>
    <col min="9988" max="9988" width="40.7109375" style="149" customWidth="1"/>
    <col min="9989" max="9989" width="4" style="149" customWidth="1"/>
    <col min="9990" max="9990" width="0" style="149" hidden="1" customWidth="1"/>
    <col min="9991" max="9991" width="3.7109375" style="149" customWidth="1"/>
    <col min="9992" max="9992" width="18.7109375" style="149" customWidth="1"/>
    <col min="9993" max="9993" width="2.7109375" style="149" customWidth="1"/>
    <col min="9994" max="9994" width="3.42578125" style="149" customWidth="1"/>
    <col min="9995" max="9995" width="3.140625" style="149" customWidth="1"/>
    <col min="9996" max="10240" width="9.140625" style="149"/>
    <col min="10241" max="10241" width="2.85546875" style="149" customWidth="1"/>
    <col min="10242" max="10242" width="0" style="149" hidden="1" customWidth="1"/>
    <col min="10243" max="10243" width="9.5703125" style="149" customWidth="1"/>
    <col min="10244" max="10244" width="40.7109375" style="149" customWidth="1"/>
    <col min="10245" max="10245" width="4" style="149" customWidth="1"/>
    <col min="10246" max="10246" width="0" style="149" hidden="1" customWidth="1"/>
    <col min="10247" max="10247" width="3.7109375" style="149" customWidth="1"/>
    <col min="10248" max="10248" width="18.7109375" style="149" customWidth="1"/>
    <col min="10249" max="10249" width="2.7109375" style="149" customWidth="1"/>
    <col min="10250" max="10250" width="3.42578125" style="149" customWidth="1"/>
    <col min="10251" max="10251" width="3.140625" style="149" customWidth="1"/>
    <col min="10252" max="10496" width="9.140625" style="149"/>
    <col min="10497" max="10497" width="2.85546875" style="149" customWidth="1"/>
    <col min="10498" max="10498" width="0" style="149" hidden="1" customWidth="1"/>
    <col min="10499" max="10499" width="9.5703125" style="149" customWidth="1"/>
    <col min="10500" max="10500" width="40.7109375" style="149" customWidth="1"/>
    <col min="10501" max="10501" width="4" style="149" customWidth="1"/>
    <col min="10502" max="10502" width="0" style="149" hidden="1" customWidth="1"/>
    <col min="10503" max="10503" width="3.7109375" style="149" customWidth="1"/>
    <col min="10504" max="10504" width="18.7109375" style="149" customWidth="1"/>
    <col min="10505" max="10505" width="2.7109375" style="149" customWidth="1"/>
    <col min="10506" max="10506" width="3.42578125" style="149" customWidth="1"/>
    <col min="10507" max="10507" width="3.140625" style="149" customWidth="1"/>
    <col min="10508" max="10752" width="9.140625" style="149"/>
    <col min="10753" max="10753" width="2.85546875" style="149" customWidth="1"/>
    <col min="10754" max="10754" width="0" style="149" hidden="1" customWidth="1"/>
    <col min="10755" max="10755" width="9.5703125" style="149" customWidth="1"/>
    <col min="10756" max="10756" width="40.7109375" style="149" customWidth="1"/>
    <col min="10757" max="10757" width="4" style="149" customWidth="1"/>
    <col min="10758" max="10758" width="0" style="149" hidden="1" customWidth="1"/>
    <col min="10759" max="10759" width="3.7109375" style="149" customWidth="1"/>
    <col min="10760" max="10760" width="18.7109375" style="149" customWidth="1"/>
    <col min="10761" max="10761" width="2.7109375" style="149" customWidth="1"/>
    <col min="10762" max="10762" width="3.42578125" style="149" customWidth="1"/>
    <col min="10763" max="10763" width="3.140625" style="149" customWidth="1"/>
    <col min="10764" max="11008" width="9.140625" style="149"/>
    <col min="11009" max="11009" width="2.85546875" style="149" customWidth="1"/>
    <col min="11010" max="11010" width="0" style="149" hidden="1" customWidth="1"/>
    <col min="11011" max="11011" width="9.5703125" style="149" customWidth="1"/>
    <col min="11012" max="11012" width="40.7109375" style="149" customWidth="1"/>
    <col min="11013" max="11013" width="4" style="149" customWidth="1"/>
    <col min="11014" max="11014" width="0" style="149" hidden="1" customWidth="1"/>
    <col min="11015" max="11015" width="3.7109375" style="149" customWidth="1"/>
    <col min="11016" max="11016" width="18.7109375" style="149" customWidth="1"/>
    <col min="11017" max="11017" width="2.7109375" style="149" customWidth="1"/>
    <col min="11018" max="11018" width="3.42578125" style="149" customWidth="1"/>
    <col min="11019" max="11019" width="3.140625" style="149" customWidth="1"/>
    <col min="11020" max="11264" width="9.140625" style="149"/>
    <col min="11265" max="11265" width="2.85546875" style="149" customWidth="1"/>
    <col min="11266" max="11266" width="0" style="149" hidden="1" customWidth="1"/>
    <col min="11267" max="11267" width="9.5703125" style="149" customWidth="1"/>
    <col min="11268" max="11268" width="40.7109375" style="149" customWidth="1"/>
    <col min="11269" max="11269" width="4" style="149" customWidth="1"/>
    <col min="11270" max="11270" width="0" style="149" hidden="1" customWidth="1"/>
    <col min="11271" max="11271" width="3.7109375" style="149" customWidth="1"/>
    <col min="11272" max="11272" width="18.7109375" style="149" customWidth="1"/>
    <col min="11273" max="11273" width="2.7109375" style="149" customWidth="1"/>
    <col min="11274" max="11274" width="3.42578125" style="149" customWidth="1"/>
    <col min="11275" max="11275" width="3.140625" style="149" customWidth="1"/>
    <col min="11276" max="11520" width="9.140625" style="149"/>
    <col min="11521" max="11521" width="2.85546875" style="149" customWidth="1"/>
    <col min="11522" max="11522" width="0" style="149" hidden="1" customWidth="1"/>
    <col min="11523" max="11523" width="9.5703125" style="149" customWidth="1"/>
    <col min="11524" max="11524" width="40.7109375" style="149" customWidth="1"/>
    <col min="11525" max="11525" width="4" style="149" customWidth="1"/>
    <col min="11526" max="11526" width="0" style="149" hidden="1" customWidth="1"/>
    <col min="11527" max="11527" width="3.7109375" style="149" customWidth="1"/>
    <col min="11528" max="11528" width="18.7109375" style="149" customWidth="1"/>
    <col min="11529" max="11529" width="2.7109375" style="149" customWidth="1"/>
    <col min="11530" max="11530" width="3.42578125" style="149" customWidth="1"/>
    <col min="11531" max="11531" width="3.140625" style="149" customWidth="1"/>
    <col min="11532" max="11776" width="9.140625" style="149"/>
    <col min="11777" max="11777" width="2.85546875" style="149" customWidth="1"/>
    <col min="11778" max="11778" width="0" style="149" hidden="1" customWidth="1"/>
    <col min="11779" max="11779" width="9.5703125" style="149" customWidth="1"/>
    <col min="11780" max="11780" width="40.7109375" style="149" customWidth="1"/>
    <col min="11781" max="11781" width="4" style="149" customWidth="1"/>
    <col min="11782" max="11782" width="0" style="149" hidden="1" customWidth="1"/>
    <col min="11783" max="11783" width="3.7109375" style="149" customWidth="1"/>
    <col min="11784" max="11784" width="18.7109375" style="149" customWidth="1"/>
    <col min="11785" max="11785" width="2.7109375" style="149" customWidth="1"/>
    <col min="11786" max="11786" width="3.42578125" style="149" customWidth="1"/>
    <col min="11787" max="11787" width="3.140625" style="149" customWidth="1"/>
    <col min="11788" max="12032" width="9.140625" style="149"/>
    <col min="12033" max="12033" width="2.85546875" style="149" customWidth="1"/>
    <col min="12034" max="12034" width="0" style="149" hidden="1" customWidth="1"/>
    <col min="12035" max="12035" width="9.5703125" style="149" customWidth="1"/>
    <col min="12036" max="12036" width="40.7109375" style="149" customWidth="1"/>
    <col min="12037" max="12037" width="4" style="149" customWidth="1"/>
    <col min="12038" max="12038" width="0" style="149" hidden="1" customWidth="1"/>
    <col min="12039" max="12039" width="3.7109375" style="149" customWidth="1"/>
    <col min="12040" max="12040" width="18.7109375" style="149" customWidth="1"/>
    <col min="12041" max="12041" width="2.7109375" style="149" customWidth="1"/>
    <col min="12042" max="12042" width="3.42578125" style="149" customWidth="1"/>
    <col min="12043" max="12043" width="3.140625" style="149" customWidth="1"/>
    <col min="12044" max="12288" width="9.140625" style="149"/>
    <col min="12289" max="12289" width="2.85546875" style="149" customWidth="1"/>
    <col min="12290" max="12290" width="0" style="149" hidden="1" customWidth="1"/>
    <col min="12291" max="12291" width="9.5703125" style="149" customWidth="1"/>
    <col min="12292" max="12292" width="40.7109375" style="149" customWidth="1"/>
    <col min="12293" max="12293" width="4" style="149" customWidth="1"/>
    <col min="12294" max="12294" width="0" style="149" hidden="1" customWidth="1"/>
    <col min="12295" max="12295" width="3.7109375" style="149" customWidth="1"/>
    <col min="12296" max="12296" width="18.7109375" style="149" customWidth="1"/>
    <col min="12297" max="12297" width="2.7109375" style="149" customWidth="1"/>
    <col min="12298" max="12298" width="3.42578125" style="149" customWidth="1"/>
    <col min="12299" max="12299" width="3.140625" style="149" customWidth="1"/>
    <col min="12300" max="12544" width="9.140625" style="149"/>
    <col min="12545" max="12545" width="2.85546875" style="149" customWidth="1"/>
    <col min="12546" max="12546" width="0" style="149" hidden="1" customWidth="1"/>
    <col min="12547" max="12547" width="9.5703125" style="149" customWidth="1"/>
    <col min="12548" max="12548" width="40.7109375" style="149" customWidth="1"/>
    <col min="12549" max="12549" width="4" style="149" customWidth="1"/>
    <col min="12550" max="12550" width="0" style="149" hidden="1" customWidth="1"/>
    <col min="12551" max="12551" width="3.7109375" style="149" customWidth="1"/>
    <col min="12552" max="12552" width="18.7109375" style="149" customWidth="1"/>
    <col min="12553" max="12553" width="2.7109375" style="149" customWidth="1"/>
    <col min="12554" max="12554" width="3.42578125" style="149" customWidth="1"/>
    <col min="12555" max="12555" width="3.140625" style="149" customWidth="1"/>
    <col min="12556" max="12800" width="9.140625" style="149"/>
    <col min="12801" max="12801" width="2.85546875" style="149" customWidth="1"/>
    <col min="12802" max="12802" width="0" style="149" hidden="1" customWidth="1"/>
    <col min="12803" max="12803" width="9.5703125" style="149" customWidth="1"/>
    <col min="12804" max="12804" width="40.7109375" style="149" customWidth="1"/>
    <col min="12805" max="12805" width="4" style="149" customWidth="1"/>
    <col min="12806" max="12806" width="0" style="149" hidden="1" customWidth="1"/>
    <col min="12807" max="12807" width="3.7109375" style="149" customWidth="1"/>
    <col min="12808" max="12808" width="18.7109375" style="149" customWidth="1"/>
    <col min="12809" max="12809" width="2.7109375" style="149" customWidth="1"/>
    <col min="12810" max="12810" width="3.42578125" style="149" customWidth="1"/>
    <col min="12811" max="12811" width="3.140625" style="149" customWidth="1"/>
    <col min="12812" max="13056" width="9.140625" style="149"/>
    <col min="13057" max="13057" width="2.85546875" style="149" customWidth="1"/>
    <col min="13058" max="13058" width="0" style="149" hidden="1" customWidth="1"/>
    <col min="13059" max="13059" width="9.5703125" style="149" customWidth="1"/>
    <col min="13060" max="13060" width="40.7109375" style="149" customWidth="1"/>
    <col min="13061" max="13061" width="4" style="149" customWidth="1"/>
    <col min="13062" max="13062" width="0" style="149" hidden="1" customWidth="1"/>
    <col min="13063" max="13063" width="3.7109375" style="149" customWidth="1"/>
    <col min="13064" max="13064" width="18.7109375" style="149" customWidth="1"/>
    <col min="13065" max="13065" width="2.7109375" style="149" customWidth="1"/>
    <col min="13066" max="13066" width="3.42578125" style="149" customWidth="1"/>
    <col min="13067" max="13067" width="3.140625" style="149" customWidth="1"/>
    <col min="13068" max="13312" width="9.140625" style="149"/>
    <col min="13313" max="13313" width="2.85546875" style="149" customWidth="1"/>
    <col min="13314" max="13314" width="0" style="149" hidden="1" customWidth="1"/>
    <col min="13315" max="13315" width="9.5703125" style="149" customWidth="1"/>
    <col min="13316" max="13316" width="40.7109375" style="149" customWidth="1"/>
    <col min="13317" max="13317" width="4" style="149" customWidth="1"/>
    <col min="13318" max="13318" width="0" style="149" hidden="1" customWidth="1"/>
    <col min="13319" max="13319" width="3.7109375" style="149" customWidth="1"/>
    <col min="13320" max="13320" width="18.7109375" style="149" customWidth="1"/>
    <col min="13321" max="13321" width="2.7109375" style="149" customWidth="1"/>
    <col min="13322" max="13322" width="3.42578125" style="149" customWidth="1"/>
    <col min="13323" max="13323" width="3.140625" style="149" customWidth="1"/>
    <col min="13324" max="13568" width="9.140625" style="149"/>
    <col min="13569" max="13569" width="2.85546875" style="149" customWidth="1"/>
    <col min="13570" max="13570" width="0" style="149" hidden="1" customWidth="1"/>
    <col min="13571" max="13571" width="9.5703125" style="149" customWidth="1"/>
    <col min="13572" max="13572" width="40.7109375" style="149" customWidth="1"/>
    <col min="13573" max="13573" width="4" style="149" customWidth="1"/>
    <col min="13574" max="13574" width="0" style="149" hidden="1" customWidth="1"/>
    <col min="13575" max="13575" width="3.7109375" style="149" customWidth="1"/>
    <col min="13576" max="13576" width="18.7109375" style="149" customWidth="1"/>
    <col min="13577" max="13577" width="2.7109375" style="149" customWidth="1"/>
    <col min="13578" max="13578" width="3.42578125" style="149" customWidth="1"/>
    <col min="13579" max="13579" width="3.140625" style="149" customWidth="1"/>
    <col min="13580" max="13824" width="9.140625" style="149"/>
    <col min="13825" max="13825" width="2.85546875" style="149" customWidth="1"/>
    <col min="13826" max="13826" width="0" style="149" hidden="1" customWidth="1"/>
    <col min="13827" max="13827" width="9.5703125" style="149" customWidth="1"/>
    <col min="13828" max="13828" width="40.7109375" style="149" customWidth="1"/>
    <col min="13829" max="13829" width="4" style="149" customWidth="1"/>
    <col min="13830" max="13830" width="0" style="149" hidden="1" customWidth="1"/>
    <col min="13831" max="13831" width="3.7109375" style="149" customWidth="1"/>
    <col min="13832" max="13832" width="18.7109375" style="149" customWidth="1"/>
    <col min="13833" max="13833" width="2.7109375" style="149" customWidth="1"/>
    <col min="13834" max="13834" width="3.42578125" style="149" customWidth="1"/>
    <col min="13835" max="13835" width="3.140625" style="149" customWidth="1"/>
    <col min="13836" max="14080" width="9.140625" style="149"/>
    <col min="14081" max="14081" width="2.85546875" style="149" customWidth="1"/>
    <col min="14082" max="14082" width="0" style="149" hidden="1" customWidth="1"/>
    <col min="14083" max="14083" width="9.5703125" style="149" customWidth="1"/>
    <col min="14084" max="14084" width="40.7109375" style="149" customWidth="1"/>
    <col min="14085" max="14085" width="4" style="149" customWidth="1"/>
    <col min="14086" max="14086" width="0" style="149" hidden="1" customWidth="1"/>
    <col min="14087" max="14087" width="3.7109375" style="149" customWidth="1"/>
    <col min="14088" max="14088" width="18.7109375" style="149" customWidth="1"/>
    <col min="14089" max="14089" width="2.7109375" style="149" customWidth="1"/>
    <col min="14090" max="14090" width="3.42578125" style="149" customWidth="1"/>
    <col min="14091" max="14091" width="3.140625" style="149" customWidth="1"/>
    <col min="14092" max="14336" width="9.140625" style="149"/>
    <col min="14337" max="14337" width="2.85546875" style="149" customWidth="1"/>
    <col min="14338" max="14338" width="0" style="149" hidden="1" customWidth="1"/>
    <col min="14339" max="14339" width="9.5703125" style="149" customWidth="1"/>
    <col min="14340" max="14340" width="40.7109375" style="149" customWidth="1"/>
    <col min="14341" max="14341" width="4" style="149" customWidth="1"/>
    <col min="14342" max="14342" width="0" style="149" hidden="1" customWidth="1"/>
    <col min="14343" max="14343" width="3.7109375" style="149" customWidth="1"/>
    <col min="14344" max="14344" width="18.7109375" style="149" customWidth="1"/>
    <col min="14345" max="14345" width="2.7109375" style="149" customWidth="1"/>
    <col min="14346" max="14346" width="3.42578125" style="149" customWidth="1"/>
    <col min="14347" max="14347" width="3.140625" style="149" customWidth="1"/>
    <col min="14348" max="14592" width="9.140625" style="149"/>
    <col min="14593" max="14593" width="2.85546875" style="149" customWidth="1"/>
    <col min="14594" max="14594" width="0" style="149" hidden="1" customWidth="1"/>
    <col min="14595" max="14595" width="9.5703125" style="149" customWidth="1"/>
    <col min="14596" max="14596" width="40.7109375" style="149" customWidth="1"/>
    <col min="14597" max="14597" width="4" style="149" customWidth="1"/>
    <col min="14598" max="14598" width="0" style="149" hidden="1" customWidth="1"/>
    <col min="14599" max="14599" width="3.7109375" style="149" customWidth="1"/>
    <col min="14600" max="14600" width="18.7109375" style="149" customWidth="1"/>
    <col min="14601" max="14601" width="2.7109375" style="149" customWidth="1"/>
    <col min="14602" max="14602" width="3.42578125" style="149" customWidth="1"/>
    <col min="14603" max="14603" width="3.140625" style="149" customWidth="1"/>
    <col min="14604" max="14848" width="9.140625" style="149"/>
    <col min="14849" max="14849" width="2.85546875" style="149" customWidth="1"/>
    <col min="14850" max="14850" width="0" style="149" hidden="1" customWidth="1"/>
    <col min="14851" max="14851" width="9.5703125" style="149" customWidth="1"/>
    <col min="14852" max="14852" width="40.7109375" style="149" customWidth="1"/>
    <col min="14853" max="14853" width="4" style="149" customWidth="1"/>
    <col min="14854" max="14854" width="0" style="149" hidden="1" customWidth="1"/>
    <col min="14855" max="14855" width="3.7109375" style="149" customWidth="1"/>
    <col min="14856" max="14856" width="18.7109375" style="149" customWidth="1"/>
    <col min="14857" max="14857" width="2.7109375" style="149" customWidth="1"/>
    <col min="14858" max="14858" width="3.42578125" style="149" customWidth="1"/>
    <col min="14859" max="14859" width="3.140625" style="149" customWidth="1"/>
    <col min="14860" max="15104" width="9.140625" style="149"/>
    <col min="15105" max="15105" width="2.85546875" style="149" customWidth="1"/>
    <col min="15106" max="15106" width="0" style="149" hidden="1" customWidth="1"/>
    <col min="15107" max="15107" width="9.5703125" style="149" customWidth="1"/>
    <col min="15108" max="15108" width="40.7109375" style="149" customWidth="1"/>
    <col min="15109" max="15109" width="4" style="149" customWidth="1"/>
    <col min="15110" max="15110" width="0" style="149" hidden="1" customWidth="1"/>
    <col min="15111" max="15111" width="3.7109375" style="149" customWidth="1"/>
    <col min="15112" max="15112" width="18.7109375" style="149" customWidth="1"/>
    <col min="15113" max="15113" width="2.7109375" style="149" customWidth="1"/>
    <col min="15114" max="15114" width="3.42578125" style="149" customWidth="1"/>
    <col min="15115" max="15115" width="3.140625" style="149" customWidth="1"/>
    <col min="15116" max="15360" width="9.140625" style="149"/>
    <col min="15361" max="15361" width="2.85546875" style="149" customWidth="1"/>
    <col min="15362" max="15362" width="0" style="149" hidden="1" customWidth="1"/>
    <col min="15363" max="15363" width="9.5703125" style="149" customWidth="1"/>
    <col min="15364" max="15364" width="40.7109375" style="149" customWidth="1"/>
    <col min="15365" max="15365" width="4" style="149" customWidth="1"/>
    <col min="15366" max="15366" width="0" style="149" hidden="1" customWidth="1"/>
    <col min="15367" max="15367" width="3.7109375" style="149" customWidth="1"/>
    <col min="15368" max="15368" width="18.7109375" style="149" customWidth="1"/>
    <col min="15369" max="15369" width="2.7109375" style="149" customWidth="1"/>
    <col min="15370" max="15370" width="3.42578125" style="149" customWidth="1"/>
    <col min="15371" max="15371" width="3.140625" style="149" customWidth="1"/>
    <col min="15372" max="15616" width="9.140625" style="149"/>
    <col min="15617" max="15617" width="2.85546875" style="149" customWidth="1"/>
    <col min="15618" max="15618" width="0" style="149" hidden="1" customWidth="1"/>
    <col min="15619" max="15619" width="9.5703125" style="149" customWidth="1"/>
    <col min="15620" max="15620" width="40.7109375" style="149" customWidth="1"/>
    <col min="15621" max="15621" width="4" style="149" customWidth="1"/>
    <col min="15622" max="15622" width="0" style="149" hidden="1" customWidth="1"/>
    <col min="15623" max="15623" width="3.7109375" style="149" customWidth="1"/>
    <col min="15624" max="15624" width="18.7109375" style="149" customWidth="1"/>
    <col min="15625" max="15625" width="2.7109375" style="149" customWidth="1"/>
    <col min="15626" max="15626" width="3.42578125" style="149" customWidth="1"/>
    <col min="15627" max="15627" width="3.140625" style="149" customWidth="1"/>
    <col min="15628" max="15872" width="9.140625" style="149"/>
    <col min="15873" max="15873" width="2.85546875" style="149" customWidth="1"/>
    <col min="15874" max="15874" width="0" style="149" hidden="1" customWidth="1"/>
    <col min="15875" max="15875" width="9.5703125" style="149" customWidth="1"/>
    <col min="15876" max="15876" width="40.7109375" style="149" customWidth="1"/>
    <col min="15877" max="15877" width="4" style="149" customWidth="1"/>
    <col min="15878" max="15878" width="0" style="149" hidden="1" customWidth="1"/>
    <col min="15879" max="15879" width="3.7109375" style="149" customWidth="1"/>
    <col min="15880" max="15880" width="18.7109375" style="149" customWidth="1"/>
    <col min="15881" max="15881" width="2.7109375" style="149" customWidth="1"/>
    <col min="15882" max="15882" width="3.42578125" style="149" customWidth="1"/>
    <col min="15883" max="15883" width="3.140625" style="149" customWidth="1"/>
    <col min="15884" max="16128" width="9.140625" style="149"/>
    <col min="16129" max="16129" width="2.85546875" style="149" customWidth="1"/>
    <col min="16130" max="16130" width="0" style="149" hidden="1" customWidth="1"/>
    <col min="16131" max="16131" width="9.5703125" style="149" customWidth="1"/>
    <col min="16132" max="16132" width="40.7109375" style="149" customWidth="1"/>
    <col min="16133" max="16133" width="4" style="149" customWidth="1"/>
    <col min="16134" max="16134" width="0" style="149" hidden="1" customWidth="1"/>
    <col min="16135" max="16135" width="3.7109375" style="149" customWidth="1"/>
    <col min="16136" max="16136" width="18.7109375" style="149" customWidth="1"/>
    <col min="16137" max="16137" width="2.7109375" style="149" customWidth="1"/>
    <col min="16138" max="16138" width="3.42578125" style="149" customWidth="1"/>
    <col min="16139" max="16139" width="3.140625" style="149" customWidth="1"/>
    <col min="16140" max="16384" width="9.140625" style="149"/>
  </cols>
  <sheetData>
    <row r="1" spans="2:8" ht="12.75" customHeight="1">
      <c r="C1" s="737"/>
      <c r="D1" s="737"/>
      <c r="E1" s="737"/>
      <c r="F1" s="737"/>
    </row>
    <row r="2" spans="2:8" ht="12.75" customHeight="1">
      <c r="C2" s="737"/>
      <c r="D2" s="737"/>
      <c r="E2" s="737"/>
      <c r="F2" s="737"/>
    </row>
    <row r="3" spans="2:8">
      <c r="B3" s="150">
        <v>4</v>
      </c>
      <c r="C3" s="151"/>
      <c r="D3" s="735" t="s">
        <v>506</v>
      </c>
      <c r="E3" s="152"/>
      <c r="F3" s="153">
        <v>2008</v>
      </c>
      <c r="G3" s="736"/>
      <c r="H3" s="153">
        <v>2010</v>
      </c>
    </row>
    <row r="4" spans="2:8" ht="38.25">
      <c r="D4" s="735"/>
      <c r="E4" s="152"/>
      <c r="F4" s="155" t="s">
        <v>507</v>
      </c>
      <c r="G4" s="736"/>
      <c r="H4" s="155" t="s">
        <v>507</v>
      </c>
    </row>
    <row r="5" spans="2:8">
      <c r="D5" s="156"/>
      <c r="E5" s="156"/>
      <c r="F5" s="157"/>
      <c r="G5" s="156"/>
      <c r="H5" s="156"/>
    </row>
    <row r="6" spans="2:8">
      <c r="D6" s="158" t="s">
        <v>508</v>
      </c>
      <c r="E6" s="158"/>
      <c r="F6" s="159" t="e">
        <f>#REF!</f>
        <v>#REF!</v>
      </c>
      <c r="G6" s="156"/>
      <c r="H6" s="160">
        <v>8957171.1482000016</v>
      </c>
    </row>
    <row r="7" spans="2:8">
      <c r="D7" s="158" t="s">
        <v>509</v>
      </c>
      <c r="E7" s="158"/>
      <c r="F7" s="161" t="e">
        <f>#REF!</f>
        <v>#REF!</v>
      </c>
      <c r="G7" s="156"/>
      <c r="H7" s="599">
        <v>8957171.1482000016</v>
      </c>
    </row>
    <row r="8" spans="2:8" ht="13.5" thickBot="1">
      <c r="D8" s="162"/>
      <c r="E8" s="162"/>
      <c r="F8" s="163" t="e">
        <f>SUM(F5:F7)</f>
        <v>#REF!</v>
      </c>
      <c r="G8" s="157"/>
      <c r="H8" s="164">
        <v>17914342.296400003</v>
      </c>
    </row>
    <row r="9" spans="2:8" ht="13.5" thickTop="1"/>
    <row r="12" spans="2:8">
      <c r="B12" s="150">
        <v>5</v>
      </c>
      <c r="C12" s="151"/>
      <c r="D12" s="735" t="s">
        <v>510</v>
      </c>
      <c r="E12" s="152"/>
      <c r="F12" s="153">
        <v>2008</v>
      </c>
      <c r="G12" s="736"/>
      <c r="H12" s="153">
        <v>2010</v>
      </c>
    </row>
    <row r="13" spans="2:8" ht="38.25">
      <c r="D13" s="735"/>
      <c r="E13" s="152"/>
      <c r="F13" s="155" t="s">
        <v>511</v>
      </c>
      <c r="G13" s="736"/>
      <c r="H13" s="155" t="s">
        <v>511</v>
      </c>
    </row>
    <row r="14" spans="2:8">
      <c r="D14" s="156"/>
      <c r="E14" s="156"/>
      <c r="F14" s="157"/>
      <c r="G14" s="156"/>
      <c r="H14" s="156"/>
    </row>
    <row r="15" spans="2:8">
      <c r="D15" s="158" t="s">
        <v>512</v>
      </c>
      <c r="E15" s="158"/>
      <c r="F15" s="166" t="e">
        <f>#REF!</f>
        <v>#REF!</v>
      </c>
      <c r="G15" s="167"/>
      <c r="H15" s="168">
        <v>8301429.8000000007</v>
      </c>
    </row>
    <row r="16" spans="2:8">
      <c r="D16" s="158"/>
      <c r="E16" s="158"/>
      <c r="F16" s="166"/>
      <c r="G16" s="156"/>
      <c r="H16" s="167"/>
    </row>
    <row r="17" spans="2:8">
      <c r="D17" s="158"/>
      <c r="F17" s="149"/>
      <c r="G17" s="167"/>
      <c r="H17" s="166"/>
    </row>
    <row r="18" spans="2:8">
      <c r="D18" s="158"/>
      <c r="F18" s="149"/>
      <c r="G18" s="167"/>
      <c r="H18" s="166"/>
    </row>
    <row r="19" spans="2:8">
      <c r="D19" s="158"/>
      <c r="F19" s="149"/>
      <c r="G19" s="167"/>
      <c r="H19" s="166"/>
    </row>
    <row r="20" spans="2:8">
      <c r="D20" s="158"/>
      <c r="F20" s="149"/>
      <c r="G20" s="167"/>
      <c r="H20" s="166"/>
    </row>
    <row r="21" spans="2:8">
      <c r="D21" s="158"/>
      <c r="F21" s="149"/>
      <c r="G21" s="167"/>
      <c r="H21" s="166"/>
    </row>
    <row r="22" spans="2:8" ht="13.5" customHeight="1" thickBot="1">
      <c r="D22" s="162"/>
      <c r="E22" s="162"/>
      <c r="F22" s="169" t="e">
        <f>SUM(F15:F21)</f>
        <v>#REF!</v>
      </c>
      <c r="G22" s="170"/>
      <c r="H22" s="171">
        <v>8301429.8000000007</v>
      </c>
    </row>
    <row r="23" spans="2:8" ht="13.5" thickTop="1"/>
    <row r="26" spans="2:8">
      <c r="B26" s="150">
        <v>6</v>
      </c>
      <c r="C26" s="151"/>
      <c r="D26" s="735" t="s">
        <v>513</v>
      </c>
      <c r="E26" s="152"/>
      <c r="F26" s="153">
        <v>2008</v>
      </c>
      <c r="G26" s="736"/>
      <c r="H26" s="153">
        <v>2010</v>
      </c>
    </row>
    <row r="27" spans="2:8" ht="38.25">
      <c r="D27" s="735"/>
      <c r="E27" s="152"/>
      <c r="F27" s="155" t="s">
        <v>511</v>
      </c>
      <c r="G27" s="736"/>
      <c r="H27" s="155" t="s">
        <v>511</v>
      </c>
    </row>
    <row r="28" spans="2:8">
      <c r="D28" s="156"/>
      <c r="E28" s="156"/>
      <c r="F28" s="157"/>
      <c r="G28" s="156"/>
      <c r="H28" s="156"/>
    </row>
    <row r="29" spans="2:8">
      <c r="D29" s="158" t="s">
        <v>514</v>
      </c>
      <c r="E29" s="158"/>
      <c r="F29" s="166" t="e">
        <f>#REF!</f>
        <v>#REF!</v>
      </c>
      <c r="G29" s="172"/>
      <c r="H29" s="166">
        <v>1166367.4509324657</v>
      </c>
    </row>
    <row r="30" spans="2:8">
      <c r="D30" s="158"/>
      <c r="E30" s="158"/>
      <c r="F30" s="166"/>
      <c r="G30" s="172"/>
      <c r="H30" s="172"/>
    </row>
    <row r="31" spans="2:8">
      <c r="D31" s="158" t="s">
        <v>515</v>
      </c>
      <c r="E31" s="158"/>
      <c r="F31" s="173" t="e">
        <f>#REF!-15300</f>
        <v>#REF!</v>
      </c>
      <c r="G31" s="174"/>
      <c r="H31" s="166">
        <v>7666387</v>
      </c>
    </row>
    <row r="32" spans="2:8" ht="17.25" customHeight="1" thickBot="1">
      <c r="D32" s="162"/>
      <c r="E32" s="162"/>
      <c r="F32" s="169" t="e">
        <f>SUM(F29:F31)</f>
        <v>#REF!</v>
      </c>
      <c r="G32" s="170"/>
      <c r="H32" s="171">
        <v>8832754.4509324655</v>
      </c>
    </row>
    <row r="33" spans="2:8" ht="13.5" thickTop="1"/>
    <row r="35" spans="2:8">
      <c r="B35" s="150" t="s">
        <v>516</v>
      </c>
      <c r="C35" s="151"/>
      <c r="D35" s="735" t="s">
        <v>517</v>
      </c>
      <c r="E35" s="152"/>
      <c r="F35" s="153">
        <v>2008</v>
      </c>
      <c r="G35" s="736"/>
      <c r="H35" s="153">
        <v>2010</v>
      </c>
    </row>
    <row r="36" spans="2:8" ht="38.25">
      <c r="D36" s="735"/>
      <c r="E36" s="152"/>
      <c r="F36" s="155" t="s">
        <v>511</v>
      </c>
      <c r="G36" s="736"/>
      <c r="H36" s="155" t="s">
        <v>511</v>
      </c>
    </row>
    <row r="37" spans="2:8">
      <c r="D37" s="156"/>
      <c r="E37" s="156"/>
      <c r="F37" s="157"/>
      <c r="G37" s="156"/>
      <c r="H37" s="156"/>
    </row>
    <row r="38" spans="2:8">
      <c r="D38" s="158" t="s">
        <v>518</v>
      </c>
      <c r="E38" s="158"/>
      <c r="F38" s="166">
        <v>80000</v>
      </c>
      <c r="G38" s="172"/>
      <c r="H38" s="166">
        <v>32203.450932465668</v>
      </c>
    </row>
    <row r="39" spans="2:8">
      <c r="D39" s="158" t="s">
        <v>519</v>
      </c>
      <c r="E39" s="158"/>
      <c r="F39" s="166" t="e">
        <f>#REF!-80000</f>
        <v>#REF!</v>
      </c>
      <c r="G39" s="172"/>
      <c r="H39" s="175">
        <v>1134164</v>
      </c>
    </row>
    <row r="40" spans="2:8" ht="13.5" thickBot="1">
      <c r="D40" s="162"/>
      <c r="E40" s="162"/>
      <c r="F40" s="169" t="e">
        <f>SUM(F38:F39)</f>
        <v>#REF!</v>
      </c>
      <c r="G40" s="170"/>
      <c r="H40" s="169">
        <v>1166367.4509324657</v>
      </c>
    </row>
    <row r="41" spans="2:8" ht="13.5" thickTop="1"/>
    <row r="47" spans="2:8">
      <c r="B47" s="150">
        <v>10</v>
      </c>
      <c r="D47" s="735" t="s">
        <v>520</v>
      </c>
      <c r="E47" s="152"/>
      <c r="F47" s="153">
        <v>2008</v>
      </c>
      <c r="G47" s="736"/>
      <c r="H47" s="153">
        <v>2010</v>
      </c>
    </row>
    <row r="48" spans="2:8" ht="38.25">
      <c r="D48" s="735"/>
      <c r="E48" s="152"/>
      <c r="F48" s="155" t="s">
        <v>511</v>
      </c>
      <c r="G48" s="736"/>
      <c r="H48" s="155" t="s">
        <v>511</v>
      </c>
    </row>
    <row r="49" spans="2:8">
      <c r="D49" s="156"/>
      <c r="E49" s="156"/>
      <c r="F49" s="157"/>
      <c r="G49" s="156"/>
      <c r="H49" s="156"/>
    </row>
    <row r="50" spans="2:8">
      <c r="D50" s="158" t="s">
        <v>521</v>
      </c>
      <c r="E50" s="158"/>
      <c r="F50" s="166" t="e">
        <f>#REF!</f>
        <v>#REF!</v>
      </c>
      <c r="G50" s="172"/>
      <c r="H50" s="166">
        <v>349561.0438000001</v>
      </c>
    </row>
    <row r="51" spans="2:8">
      <c r="D51" s="158"/>
      <c r="E51" s="158"/>
      <c r="F51" s="166"/>
      <c r="G51" s="172"/>
      <c r="H51" s="166"/>
    </row>
    <row r="52" spans="2:8">
      <c r="D52" s="158"/>
      <c r="E52" s="158"/>
      <c r="F52" s="166"/>
      <c r="G52" s="172"/>
      <c r="H52" s="166"/>
    </row>
    <row r="53" spans="2:8" ht="6.75" customHeight="1">
      <c r="D53" s="158"/>
      <c r="E53" s="158"/>
      <c r="F53" s="176"/>
      <c r="G53" s="156"/>
      <c r="H53" s="177"/>
    </row>
    <row r="54" spans="2:8" ht="13.5" thickBot="1">
      <c r="D54" s="162"/>
      <c r="E54" s="162"/>
      <c r="F54" s="178" t="e">
        <f>SUM(F49:F53)</f>
        <v>#REF!</v>
      </c>
      <c r="G54" s="179"/>
      <c r="H54" s="178">
        <v>349561.0438000001</v>
      </c>
    </row>
    <row r="55" spans="2:8" ht="13.5" thickTop="1"/>
    <row r="58" spans="2:8">
      <c r="B58" s="150">
        <v>11</v>
      </c>
      <c r="C58" s="151"/>
      <c r="D58" s="735" t="s">
        <v>522</v>
      </c>
      <c r="E58" s="152"/>
      <c r="F58" s="153">
        <v>2008</v>
      </c>
      <c r="G58" s="736"/>
      <c r="H58" s="153">
        <v>2010</v>
      </c>
    </row>
    <row r="59" spans="2:8" ht="38.25">
      <c r="D59" s="735"/>
      <c r="E59" s="152"/>
      <c r="F59" s="155" t="s">
        <v>511</v>
      </c>
      <c r="G59" s="736"/>
      <c r="H59" s="155" t="s">
        <v>511</v>
      </c>
    </row>
    <row r="60" spans="2:8">
      <c r="D60" s="156"/>
      <c r="E60" s="156"/>
      <c r="F60" s="157"/>
      <c r="G60" s="156"/>
      <c r="H60" s="156"/>
    </row>
    <row r="61" spans="2:8">
      <c r="D61" s="158" t="s">
        <v>523</v>
      </c>
      <c r="E61" s="158"/>
      <c r="F61" s="168">
        <v>63875</v>
      </c>
      <c r="G61" s="167"/>
      <c r="H61" s="168">
        <v>87362.3569999998</v>
      </c>
    </row>
    <row r="62" spans="2:8">
      <c r="D62" s="158" t="s">
        <v>524</v>
      </c>
      <c r="E62" s="158"/>
      <c r="F62" s="168">
        <v>19000</v>
      </c>
      <c r="G62" s="167"/>
      <c r="H62" s="168">
        <v>23313</v>
      </c>
    </row>
    <row r="63" spans="2:8">
      <c r="D63" s="158" t="s">
        <v>872</v>
      </c>
      <c r="E63" s="158"/>
      <c r="F63" s="168"/>
      <c r="G63" s="167"/>
      <c r="H63" s="168">
        <v>25000</v>
      </c>
    </row>
    <row r="64" spans="2:8" ht="13.5" thickBot="1">
      <c r="D64" s="162"/>
      <c r="E64" s="162"/>
      <c r="F64" s="169">
        <f>SUM(F61:F62)</f>
        <v>82875</v>
      </c>
      <c r="G64" s="170"/>
      <c r="H64" s="169">
        <v>135675.35699999979</v>
      </c>
    </row>
    <row r="65" spans="2:8" ht="13.5" thickTop="1"/>
    <row r="67" spans="2:8">
      <c r="B67" s="150">
        <v>12</v>
      </c>
      <c r="C67" s="151"/>
      <c r="D67" s="735" t="s">
        <v>525</v>
      </c>
      <c r="E67" s="152"/>
      <c r="F67" s="153">
        <v>2008</v>
      </c>
      <c r="G67" s="736"/>
      <c r="H67" s="153">
        <v>2010</v>
      </c>
    </row>
    <row r="68" spans="2:8" ht="38.25">
      <c r="D68" s="735"/>
      <c r="E68" s="152"/>
      <c r="F68" s="155" t="s">
        <v>511</v>
      </c>
      <c r="G68" s="736"/>
      <c r="H68" s="155" t="s">
        <v>511</v>
      </c>
    </row>
    <row r="69" spans="2:8">
      <c r="D69" s="156"/>
      <c r="E69" s="156"/>
      <c r="F69" s="157"/>
      <c r="G69" s="156"/>
      <c r="H69" s="156"/>
    </row>
    <row r="70" spans="2:8">
      <c r="D70" s="172" t="s">
        <v>873</v>
      </c>
      <c r="E70" s="158"/>
      <c r="F70" s="180" t="e">
        <f>#REF!</f>
        <v>#REF!</v>
      </c>
      <c r="G70" s="167"/>
      <c r="H70" s="181">
        <v>3289849.2947000004</v>
      </c>
    </row>
    <row r="71" spans="2:8">
      <c r="D71" s="182"/>
      <c r="E71" s="158"/>
      <c r="F71" s="180"/>
      <c r="G71" s="156"/>
      <c r="H71" s="181"/>
    </row>
    <row r="72" spans="2:8">
      <c r="D72" s="172"/>
      <c r="E72" s="158"/>
      <c r="F72" s="180"/>
      <c r="G72" s="167"/>
      <c r="H72" s="168"/>
    </row>
    <row r="73" spans="2:8" ht="13.5" thickBot="1">
      <c r="D73" s="162"/>
      <c r="E73" s="162"/>
      <c r="F73" s="171" t="e">
        <f>SUM(F70:F72)</f>
        <v>#REF!</v>
      </c>
      <c r="G73" s="170"/>
      <c r="H73" s="171">
        <v>3289849.2947000004</v>
      </c>
    </row>
    <row r="74" spans="2:8" ht="13.5" thickTop="1"/>
    <row r="75" spans="2:8">
      <c r="B75" s="150">
        <v>12</v>
      </c>
      <c r="C75" s="151"/>
      <c r="D75" s="735" t="s">
        <v>526</v>
      </c>
      <c r="E75" s="152"/>
      <c r="F75" s="153">
        <v>2008</v>
      </c>
      <c r="G75" s="736"/>
      <c r="H75" s="153">
        <v>2010</v>
      </c>
    </row>
    <row r="76" spans="2:8" ht="38.25">
      <c r="D76" s="735"/>
      <c r="E76" s="152"/>
      <c r="F76" s="155" t="s">
        <v>511</v>
      </c>
      <c r="G76" s="736"/>
      <c r="H76" s="155" t="s">
        <v>511</v>
      </c>
    </row>
    <row r="77" spans="2:8">
      <c r="D77" s="157"/>
      <c r="E77" s="156"/>
      <c r="F77" s="157"/>
      <c r="G77" s="156"/>
      <c r="H77" s="156"/>
    </row>
    <row r="78" spans="2:8">
      <c r="D78" s="172"/>
      <c r="E78" s="158"/>
      <c r="F78" s="180"/>
      <c r="G78" s="167"/>
      <c r="H78" s="168"/>
    </row>
    <row r="79" spans="2:8">
      <c r="D79" s="172"/>
      <c r="E79" s="158"/>
      <c r="F79" s="180"/>
      <c r="G79" s="156"/>
      <c r="H79" s="168"/>
    </row>
    <row r="80" spans="2:8" ht="13.5" thickBot="1">
      <c r="D80" s="162"/>
      <c r="E80" s="162"/>
      <c r="F80" s="171">
        <f>SUM(F78:F79)</f>
        <v>0</v>
      </c>
      <c r="G80" s="170"/>
      <c r="H80" s="171">
        <v>0</v>
      </c>
    </row>
    <row r="81" spans="2:8" ht="13.5" thickTop="1">
      <c r="D81" s="162"/>
      <c r="E81" s="162"/>
      <c r="F81" s="183"/>
      <c r="G81" s="170"/>
      <c r="H81" s="183"/>
    </row>
    <row r="82" spans="2:8">
      <c r="B82" s="150">
        <v>12</v>
      </c>
      <c r="C82" s="151"/>
      <c r="D82" s="735" t="s">
        <v>527</v>
      </c>
      <c r="E82" s="152"/>
      <c r="F82" s="153">
        <v>2008</v>
      </c>
      <c r="G82" s="736"/>
      <c r="H82" s="153">
        <v>2010</v>
      </c>
    </row>
    <row r="83" spans="2:8" ht="38.25">
      <c r="D83" s="735"/>
      <c r="E83" s="152"/>
      <c r="F83" s="155" t="s">
        <v>511</v>
      </c>
      <c r="G83" s="736"/>
      <c r="H83" s="155" t="s">
        <v>511</v>
      </c>
    </row>
    <row r="84" spans="2:8">
      <c r="D84" s="156"/>
      <c r="E84" s="156"/>
      <c r="F84" s="157"/>
      <c r="G84" s="156"/>
      <c r="H84" s="156"/>
    </row>
    <row r="85" spans="2:8">
      <c r="D85" s="172"/>
      <c r="E85" s="158"/>
      <c r="F85" s="180" t="e">
        <f>#REF!</f>
        <v>#REF!</v>
      </c>
      <c r="G85" s="167"/>
      <c r="H85" s="168"/>
    </row>
    <row r="86" spans="2:8">
      <c r="D86" s="172" t="s">
        <v>874</v>
      </c>
      <c r="E86" s="158"/>
      <c r="F86" s="180"/>
      <c r="G86" s="156"/>
      <c r="H86" s="181">
        <v>6600000</v>
      </c>
    </row>
    <row r="87" spans="2:8">
      <c r="D87" s="172"/>
      <c r="E87" s="158"/>
      <c r="F87" s="180"/>
      <c r="G87" s="167"/>
      <c r="H87" s="168"/>
    </row>
    <row r="88" spans="2:8">
      <c r="E88" s="158"/>
      <c r="F88" s="180"/>
      <c r="G88" s="167"/>
      <c r="H88" s="168"/>
    </row>
    <row r="89" spans="2:8" ht="13.5" thickBot="1">
      <c r="D89" s="162"/>
      <c r="E89" s="162"/>
      <c r="F89" s="171" t="e">
        <f>SUM(F85:F88)</f>
        <v>#REF!</v>
      </c>
      <c r="G89" s="170"/>
      <c r="H89" s="171">
        <v>6600000</v>
      </c>
    </row>
    <row r="90" spans="2:8" ht="13.5" thickTop="1"/>
    <row r="91" spans="2:8">
      <c r="H91" s="642" t="s">
        <v>900</v>
      </c>
    </row>
    <row r="92" spans="2:8">
      <c r="H92" s="642" t="s">
        <v>1057</v>
      </c>
    </row>
  </sheetData>
  <mergeCells count="19">
    <mergeCell ref="D26:D27"/>
    <mergeCell ref="G26:G27"/>
    <mergeCell ref="C1:F2"/>
    <mergeCell ref="D3:D4"/>
    <mergeCell ref="G3:G4"/>
    <mergeCell ref="D12:D13"/>
    <mergeCell ref="G12:G13"/>
    <mergeCell ref="D35:D36"/>
    <mergeCell ref="G35:G36"/>
    <mergeCell ref="D47:D48"/>
    <mergeCell ref="G47:G48"/>
    <mergeCell ref="D58:D59"/>
    <mergeCell ref="G58:G59"/>
    <mergeCell ref="D67:D68"/>
    <mergeCell ref="G67:G68"/>
    <mergeCell ref="D75:D76"/>
    <mergeCell ref="G75:G76"/>
    <mergeCell ref="D82:D83"/>
    <mergeCell ref="G82:G83"/>
  </mergeCells>
  <pageMargins left="0.23622047244094491" right="0.55118110236220474" top="0.86614173228346458" bottom="0.74803149606299213" header="0.31496062992125984" footer="0.31496062992125984"/>
  <pageSetup paperSize="9" scale="98" orientation="portrait" r:id="rId1"/>
  <headerFooter>
    <oddHeader>&amp;L&amp;"Arial Black,Bold"&amp;14ORANGE SHPK&amp;RShenime per pasqyrat financiare
 per ushtrimin e mbyllur 2010</oddHeader>
  </headerFooter>
  <rowBreaks count="1" manualBreakCount="1">
    <brk id="4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G110"/>
  <sheetViews>
    <sheetView showGridLines="0" topLeftCell="A88" zoomScaleSheetLayoutView="115" workbookViewId="0">
      <selection activeCell="D106" sqref="D106"/>
    </sheetView>
  </sheetViews>
  <sheetFormatPr defaultRowHeight="12.75"/>
  <cols>
    <col min="1" max="1" width="2.5703125" style="149" customWidth="1"/>
    <col min="2" max="2" width="0.140625" style="149" hidden="1" customWidth="1"/>
    <col min="3" max="3" width="4.28515625" style="154" customWidth="1"/>
    <col min="4" max="4" width="40.7109375" style="149" customWidth="1"/>
    <col min="5" max="5" width="2.140625" style="149" customWidth="1"/>
    <col min="6" max="6" width="18.7109375" style="149" customWidth="1"/>
    <col min="7" max="7" width="3.7109375" style="149" customWidth="1"/>
    <col min="8" max="8" width="2.7109375" style="149" customWidth="1"/>
    <col min="9" max="9" width="3.42578125" style="149" customWidth="1"/>
    <col min="10" max="10" width="3.140625" style="149" customWidth="1"/>
    <col min="11" max="256" width="9.140625" style="149"/>
    <col min="257" max="257" width="2.5703125" style="149" customWidth="1"/>
    <col min="258" max="258" width="0" style="149" hidden="1" customWidth="1"/>
    <col min="259" max="259" width="4.28515625" style="149" customWidth="1"/>
    <col min="260" max="260" width="40.7109375" style="149" customWidth="1"/>
    <col min="261" max="261" width="2.140625" style="149" customWidth="1"/>
    <col min="262" max="262" width="18.7109375" style="149" customWidth="1"/>
    <col min="263" max="263" width="3.7109375" style="149" customWidth="1"/>
    <col min="264" max="264" width="2.7109375" style="149" customWidth="1"/>
    <col min="265" max="265" width="3.42578125" style="149" customWidth="1"/>
    <col min="266" max="266" width="3.140625" style="149" customWidth="1"/>
    <col min="267" max="512" width="9.140625" style="149"/>
    <col min="513" max="513" width="2.5703125" style="149" customWidth="1"/>
    <col min="514" max="514" width="0" style="149" hidden="1" customWidth="1"/>
    <col min="515" max="515" width="4.28515625" style="149" customWidth="1"/>
    <col min="516" max="516" width="40.7109375" style="149" customWidth="1"/>
    <col min="517" max="517" width="2.140625" style="149" customWidth="1"/>
    <col min="518" max="518" width="18.7109375" style="149" customWidth="1"/>
    <col min="519" max="519" width="3.7109375" style="149" customWidth="1"/>
    <col min="520" max="520" width="2.7109375" style="149" customWidth="1"/>
    <col min="521" max="521" width="3.42578125" style="149" customWidth="1"/>
    <col min="522" max="522" width="3.140625" style="149" customWidth="1"/>
    <col min="523" max="768" width="9.140625" style="149"/>
    <col min="769" max="769" width="2.5703125" style="149" customWidth="1"/>
    <col min="770" max="770" width="0" style="149" hidden="1" customWidth="1"/>
    <col min="771" max="771" width="4.28515625" style="149" customWidth="1"/>
    <col min="772" max="772" width="40.7109375" style="149" customWidth="1"/>
    <col min="773" max="773" width="2.140625" style="149" customWidth="1"/>
    <col min="774" max="774" width="18.7109375" style="149" customWidth="1"/>
    <col min="775" max="775" width="3.7109375" style="149" customWidth="1"/>
    <col min="776" max="776" width="2.7109375" style="149" customWidth="1"/>
    <col min="777" max="777" width="3.42578125" style="149" customWidth="1"/>
    <col min="778" max="778" width="3.140625" style="149" customWidth="1"/>
    <col min="779" max="1024" width="9.140625" style="149"/>
    <col min="1025" max="1025" width="2.5703125" style="149" customWidth="1"/>
    <col min="1026" max="1026" width="0" style="149" hidden="1" customWidth="1"/>
    <col min="1027" max="1027" width="4.28515625" style="149" customWidth="1"/>
    <col min="1028" max="1028" width="40.7109375" style="149" customWidth="1"/>
    <col min="1029" max="1029" width="2.140625" style="149" customWidth="1"/>
    <col min="1030" max="1030" width="18.7109375" style="149" customWidth="1"/>
    <col min="1031" max="1031" width="3.7109375" style="149" customWidth="1"/>
    <col min="1032" max="1032" width="2.7109375" style="149" customWidth="1"/>
    <col min="1033" max="1033" width="3.42578125" style="149" customWidth="1"/>
    <col min="1034" max="1034" width="3.140625" style="149" customWidth="1"/>
    <col min="1035" max="1280" width="9.140625" style="149"/>
    <col min="1281" max="1281" width="2.5703125" style="149" customWidth="1"/>
    <col min="1282" max="1282" width="0" style="149" hidden="1" customWidth="1"/>
    <col min="1283" max="1283" width="4.28515625" style="149" customWidth="1"/>
    <col min="1284" max="1284" width="40.7109375" style="149" customWidth="1"/>
    <col min="1285" max="1285" width="2.140625" style="149" customWidth="1"/>
    <col min="1286" max="1286" width="18.7109375" style="149" customWidth="1"/>
    <col min="1287" max="1287" width="3.7109375" style="149" customWidth="1"/>
    <col min="1288" max="1288" width="2.7109375" style="149" customWidth="1"/>
    <col min="1289" max="1289" width="3.42578125" style="149" customWidth="1"/>
    <col min="1290" max="1290" width="3.140625" style="149" customWidth="1"/>
    <col min="1291" max="1536" width="9.140625" style="149"/>
    <col min="1537" max="1537" width="2.5703125" style="149" customWidth="1"/>
    <col min="1538" max="1538" width="0" style="149" hidden="1" customWidth="1"/>
    <col min="1539" max="1539" width="4.28515625" style="149" customWidth="1"/>
    <col min="1540" max="1540" width="40.7109375" style="149" customWidth="1"/>
    <col min="1541" max="1541" width="2.140625" style="149" customWidth="1"/>
    <col min="1542" max="1542" width="18.7109375" style="149" customWidth="1"/>
    <col min="1543" max="1543" width="3.7109375" style="149" customWidth="1"/>
    <col min="1544" max="1544" width="2.7109375" style="149" customWidth="1"/>
    <col min="1545" max="1545" width="3.42578125" style="149" customWidth="1"/>
    <col min="1546" max="1546" width="3.140625" style="149" customWidth="1"/>
    <col min="1547" max="1792" width="9.140625" style="149"/>
    <col min="1793" max="1793" width="2.5703125" style="149" customWidth="1"/>
    <col min="1794" max="1794" width="0" style="149" hidden="1" customWidth="1"/>
    <col min="1795" max="1795" width="4.28515625" style="149" customWidth="1"/>
    <col min="1796" max="1796" width="40.7109375" style="149" customWidth="1"/>
    <col min="1797" max="1797" width="2.140625" style="149" customWidth="1"/>
    <col min="1798" max="1798" width="18.7109375" style="149" customWidth="1"/>
    <col min="1799" max="1799" width="3.7109375" style="149" customWidth="1"/>
    <col min="1800" max="1800" width="2.7109375" style="149" customWidth="1"/>
    <col min="1801" max="1801" width="3.42578125" style="149" customWidth="1"/>
    <col min="1802" max="1802" width="3.140625" style="149" customWidth="1"/>
    <col min="1803" max="2048" width="9.140625" style="149"/>
    <col min="2049" max="2049" width="2.5703125" style="149" customWidth="1"/>
    <col min="2050" max="2050" width="0" style="149" hidden="1" customWidth="1"/>
    <col min="2051" max="2051" width="4.28515625" style="149" customWidth="1"/>
    <col min="2052" max="2052" width="40.7109375" style="149" customWidth="1"/>
    <col min="2053" max="2053" width="2.140625" style="149" customWidth="1"/>
    <col min="2054" max="2054" width="18.7109375" style="149" customWidth="1"/>
    <col min="2055" max="2055" width="3.7109375" style="149" customWidth="1"/>
    <col min="2056" max="2056" width="2.7109375" style="149" customWidth="1"/>
    <col min="2057" max="2057" width="3.42578125" style="149" customWidth="1"/>
    <col min="2058" max="2058" width="3.140625" style="149" customWidth="1"/>
    <col min="2059" max="2304" width="9.140625" style="149"/>
    <col min="2305" max="2305" width="2.5703125" style="149" customWidth="1"/>
    <col min="2306" max="2306" width="0" style="149" hidden="1" customWidth="1"/>
    <col min="2307" max="2307" width="4.28515625" style="149" customWidth="1"/>
    <col min="2308" max="2308" width="40.7109375" style="149" customWidth="1"/>
    <col min="2309" max="2309" width="2.140625" style="149" customWidth="1"/>
    <col min="2310" max="2310" width="18.7109375" style="149" customWidth="1"/>
    <col min="2311" max="2311" width="3.7109375" style="149" customWidth="1"/>
    <col min="2312" max="2312" width="2.7109375" style="149" customWidth="1"/>
    <col min="2313" max="2313" width="3.42578125" style="149" customWidth="1"/>
    <col min="2314" max="2314" width="3.140625" style="149" customWidth="1"/>
    <col min="2315" max="2560" width="9.140625" style="149"/>
    <col min="2561" max="2561" width="2.5703125" style="149" customWidth="1"/>
    <col min="2562" max="2562" width="0" style="149" hidden="1" customWidth="1"/>
    <col min="2563" max="2563" width="4.28515625" style="149" customWidth="1"/>
    <col min="2564" max="2564" width="40.7109375" style="149" customWidth="1"/>
    <col min="2565" max="2565" width="2.140625" style="149" customWidth="1"/>
    <col min="2566" max="2566" width="18.7109375" style="149" customWidth="1"/>
    <col min="2567" max="2567" width="3.7109375" style="149" customWidth="1"/>
    <col min="2568" max="2568" width="2.7109375" style="149" customWidth="1"/>
    <col min="2569" max="2569" width="3.42578125" style="149" customWidth="1"/>
    <col min="2570" max="2570" width="3.140625" style="149" customWidth="1"/>
    <col min="2571" max="2816" width="9.140625" style="149"/>
    <col min="2817" max="2817" width="2.5703125" style="149" customWidth="1"/>
    <col min="2818" max="2818" width="0" style="149" hidden="1" customWidth="1"/>
    <col min="2819" max="2819" width="4.28515625" style="149" customWidth="1"/>
    <col min="2820" max="2820" width="40.7109375" style="149" customWidth="1"/>
    <col min="2821" max="2821" width="2.140625" style="149" customWidth="1"/>
    <col min="2822" max="2822" width="18.7109375" style="149" customWidth="1"/>
    <col min="2823" max="2823" width="3.7109375" style="149" customWidth="1"/>
    <col min="2824" max="2824" width="2.7109375" style="149" customWidth="1"/>
    <col min="2825" max="2825" width="3.42578125" style="149" customWidth="1"/>
    <col min="2826" max="2826" width="3.140625" style="149" customWidth="1"/>
    <col min="2827" max="3072" width="9.140625" style="149"/>
    <col min="3073" max="3073" width="2.5703125" style="149" customWidth="1"/>
    <col min="3074" max="3074" width="0" style="149" hidden="1" customWidth="1"/>
    <col min="3075" max="3075" width="4.28515625" style="149" customWidth="1"/>
    <col min="3076" max="3076" width="40.7109375" style="149" customWidth="1"/>
    <col min="3077" max="3077" width="2.140625" style="149" customWidth="1"/>
    <col min="3078" max="3078" width="18.7109375" style="149" customWidth="1"/>
    <col min="3079" max="3079" width="3.7109375" style="149" customWidth="1"/>
    <col min="3080" max="3080" width="2.7109375" style="149" customWidth="1"/>
    <col min="3081" max="3081" width="3.42578125" style="149" customWidth="1"/>
    <col min="3082" max="3082" width="3.140625" style="149" customWidth="1"/>
    <col min="3083" max="3328" width="9.140625" style="149"/>
    <col min="3329" max="3329" width="2.5703125" style="149" customWidth="1"/>
    <col min="3330" max="3330" width="0" style="149" hidden="1" customWidth="1"/>
    <col min="3331" max="3331" width="4.28515625" style="149" customWidth="1"/>
    <col min="3332" max="3332" width="40.7109375" style="149" customWidth="1"/>
    <col min="3333" max="3333" width="2.140625" style="149" customWidth="1"/>
    <col min="3334" max="3334" width="18.7109375" style="149" customWidth="1"/>
    <col min="3335" max="3335" width="3.7109375" style="149" customWidth="1"/>
    <col min="3336" max="3336" width="2.7109375" style="149" customWidth="1"/>
    <col min="3337" max="3337" width="3.42578125" style="149" customWidth="1"/>
    <col min="3338" max="3338" width="3.140625" style="149" customWidth="1"/>
    <col min="3339" max="3584" width="9.140625" style="149"/>
    <col min="3585" max="3585" width="2.5703125" style="149" customWidth="1"/>
    <col min="3586" max="3586" width="0" style="149" hidden="1" customWidth="1"/>
    <col min="3587" max="3587" width="4.28515625" style="149" customWidth="1"/>
    <col min="3588" max="3588" width="40.7109375" style="149" customWidth="1"/>
    <col min="3589" max="3589" width="2.140625" style="149" customWidth="1"/>
    <col min="3590" max="3590" width="18.7109375" style="149" customWidth="1"/>
    <col min="3591" max="3591" width="3.7109375" style="149" customWidth="1"/>
    <col min="3592" max="3592" width="2.7109375" style="149" customWidth="1"/>
    <col min="3593" max="3593" width="3.42578125" style="149" customWidth="1"/>
    <col min="3594" max="3594" width="3.140625" style="149" customWidth="1"/>
    <col min="3595" max="3840" width="9.140625" style="149"/>
    <col min="3841" max="3841" width="2.5703125" style="149" customWidth="1"/>
    <col min="3842" max="3842" width="0" style="149" hidden="1" customWidth="1"/>
    <col min="3843" max="3843" width="4.28515625" style="149" customWidth="1"/>
    <col min="3844" max="3844" width="40.7109375" style="149" customWidth="1"/>
    <col min="3845" max="3845" width="2.140625" style="149" customWidth="1"/>
    <col min="3846" max="3846" width="18.7109375" style="149" customWidth="1"/>
    <col min="3847" max="3847" width="3.7109375" style="149" customWidth="1"/>
    <col min="3848" max="3848" width="2.7109375" style="149" customWidth="1"/>
    <col min="3849" max="3849" width="3.42578125" style="149" customWidth="1"/>
    <col min="3850" max="3850" width="3.140625" style="149" customWidth="1"/>
    <col min="3851" max="4096" width="9.140625" style="149"/>
    <col min="4097" max="4097" width="2.5703125" style="149" customWidth="1"/>
    <col min="4098" max="4098" width="0" style="149" hidden="1" customWidth="1"/>
    <col min="4099" max="4099" width="4.28515625" style="149" customWidth="1"/>
    <col min="4100" max="4100" width="40.7109375" style="149" customWidth="1"/>
    <col min="4101" max="4101" width="2.140625" style="149" customWidth="1"/>
    <col min="4102" max="4102" width="18.7109375" style="149" customWidth="1"/>
    <col min="4103" max="4103" width="3.7109375" style="149" customWidth="1"/>
    <col min="4104" max="4104" width="2.7109375" style="149" customWidth="1"/>
    <col min="4105" max="4105" width="3.42578125" style="149" customWidth="1"/>
    <col min="4106" max="4106" width="3.140625" style="149" customWidth="1"/>
    <col min="4107" max="4352" width="9.140625" style="149"/>
    <col min="4353" max="4353" width="2.5703125" style="149" customWidth="1"/>
    <col min="4354" max="4354" width="0" style="149" hidden="1" customWidth="1"/>
    <col min="4355" max="4355" width="4.28515625" style="149" customWidth="1"/>
    <col min="4356" max="4356" width="40.7109375" style="149" customWidth="1"/>
    <col min="4357" max="4357" width="2.140625" style="149" customWidth="1"/>
    <col min="4358" max="4358" width="18.7109375" style="149" customWidth="1"/>
    <col min="4359" max="4359" width="3.7109375" style="149" customWidth="1"/>
    <col min="4360" max="4360" width="2.7109375" style="149" customWidth="1"/>
    <col min="4361" max="4361" width="3.42578125" style="149" customWidth="1"/>
    <col min="4362" max="4362" width="3.140625" style="149" customWidth="1"/>
    <col min="4363" max="4608" width="9.140625" style="149"/>
    <col min="4609" max="4609" width="2.5703125" style="149" customWidth="1"/>
    <col min="4610" max="4610" width="0" style="149" hidden="1" customWidth="1"/>
    <col min="4611" max="4611" width="4.28515625" style="149" customWidth="1"/>
    <col min="4612" max="4612" width="40.7109375" style="149" customWidth="1"/>
    <col min="4613" max="4613" width="2.140625" style="149" customWidth="1"/>
    <col min="4614" max="4614" width="18.7109375" style="149" customWidth="1"/>
    <col min="4615" max="4615" width="3.7109375" style="149" customWidth="1"/>
    <col min="4616" max="4616" width="2.7109375" style="149" customWidth="1"/>
    <col min="4617" max="4617" width="3.42578125" style="149" customWidth="1"/>
    <col min="4618" max="4618" width="3.140625" style="149" customWidth="1"/>
    <col min="4619" max="4864" width="9.140625" style="149"/>
    <col min="4865" max="4865" width="2.5703125" style="149" customWidth="1"/>
    <col min="4866" max="4866" width="0" style="149" hidden="1" customWidth="1"/>
    <col min="4867" max="4867" width="4.28515625" style="149" customWidth="1"/>
    <col min="4868" max="4868" width="40.7109375" style="149" customWidth="1"/>
    <col min="4869" max="4869" width="2.140625" style="149" customWidth="1"/>
    <col min="4870" max="4870" width="18.7109375" style="149" customWidth="1"/>
    <col min="4871" max="4871" width="3.7109375" style="149" customWidth="1"/>
    <col min="4872" max="4872" width="2.7109375" style="149" customWidth="1"/>
    <col min="4873" max="4873" width="3.42578125" style="149" customWidth="1"/>
    <col min="4874" max="4874" width="3.140625" style="149" customWidth="1"/>
    <col min="4875" max="5120" width="9.140625" style="149"/>
    <col min="5121" max="5121" width="2.5703125" style="149" customWidth="1"/>
    <col min="5122" max="5122" width="0" style="149" hidden="1" customWidth="1"/>
    <col min="5123" max="5123" width="4.28515625" style="149" customWidth="1"/>
    <col min="5124" max="5124" width="40.7109375" style="149" customWidth="1"/>
    <col min="5125" max="5125" width="2.140625" style="149" customWidth="1"/>
    <col min="5126" max="5126" width="18.7109375" style="149" customWidth="1"/>
    <col min="5127" max="5127" width="3.7109375" style="149" customWidth="1"/>
    <col min="5128" max="5128" width="2.7109375" style="149" customWidth="1"/>
    <col min="5129" max="5129" width="3.42578125" style="149" customWidth="1"/>
    <col min="5130" max="5130" width="3.140625" style="149" customWidth="1"/>
    <col min="5131" max="5376" width="9.140625" style="149"/>
    <col min="5377" max="5377" width="2.5703125" style="149" customWidth="1"/>
    <col min="5378" max="5378" width="0" style="149" hidden="1" customWidth="1"/>
    <col min="5379" max="5379" width="4.28515625" style="149" customWidth="1"/>
    <col min="5380" max="5380" width="40.7109375" style="149" customWidth="1"/>
    <col min="5381" max="5381" width="2.140625" style="149" customWidth="1"/>
    <col min="5382" max="5382" width="18.7109375" style="149" customWidth="1"/>
    <col min="5383" max="5383" width="3.7109375" style="149" customWidth="1"/>
    <col min="5384" max="5384" width="2.7109375" style="149" customWidth="1"/>
    <col min="5385" max="5385" width="3.42578125" style="149" customWidth="1"/>
    <col min="5386" max="5386" width="3.140625" style="149" customWidth="1"/>
    <col min="5387" max="5632" width="9.140625" style="149"/>
    <col min="5633" max="5633" width="2.5703125" style="149" customWidth="1"/>
    <col min="5634" max="5634" width="0" style="149" hidden="1" customWidth="1"/>
    <col min="5635" max="5635" width="4.28515625" style="149" customWidth="1"/>
    <col min="5636" max="5636" width="40.7109375" style="149" customWidth="1"/>
    <col min="5637" max="5637" width="2.140625" style="149" customWidth="1"/>
    <col min="5638" max="5638" width="18.7109375" style="149" customWidth="1"/>
    <col min="5639" max="5639" width="3.7109375" style="149" customWidth="1"/>
    <col min="5640" max="5640" width="2.7109375" style="149" customWidth="1"/>
    <col min="5641" max="5641" width="3.42578125" style="149" customWidth="1"/>
    <col min="5642" max="5642" width="3.140625" style="149" customWidth="1"/>
    <col min="5643" max="5888" width="9.140625" style="149"/>
    <col min="5889" max="5889" width="2.5703125" style="149" customWidth="1"/>
    <col min="5890" max="5890" width="0" style="149" hidden="1" customWidth="1"/>
    <col min="5891" max="5891" width="4.28515625" style="149" customWidth="1"/>
    <col min="5892" max="5892" width="40.7109375" style="149" customWidth="1"/>
    <col min="5893" max="5893" width="2.140625" style="149" customWidth="1"/>
    <col min="5894" max="5894" width="18.7109375" style="149" customWidth="1"/>
    <col min="5895" max="5895" width="3.7109375" style="149" customWidth="1"/>
    <col min="5896" max="5896" width="2.7109375" style="149" customWidth="1"/>
    <col min="5897" max="5897" width="3.42578125" style="149" customWidth="1"/>
    <col min="5898" max="5898" width="3.140625" style="149" customWidth="1"/>
    <col min="5899" max="6144" width="9.140625" style="149"/>
    <col min="6145" max="6145" width="2.5703125" style="149" customWidth="1"/>
    <col min="6146" max="6146" width="0" style="149" hidden="1" customWidth="1"/>
    <col min="6147" max="6147" width="4.28515625" style="149" customWidth="1"/>
    <col min="6148" max="6148" width="40.7109375" style="149" customWidth="1"/>
    <col min="6149" max="6149" width="2.140625" style="149" customWidth="1"/>
    <col min="6150" max="6150" width="18.7109375" style="149" customWidth="1"/>
    <col min="6151" max="6151" width="3.7109375" style="149" customWidth="1"/>
    <col min="6152" max="6152" width="2.7109375" style="149" customWidth="1"/>
    <col min="6153" max="6153" width="3.42578125" style="149" customWidth="1"/>
    <col min="6154" max="6154" width="3.140625" style="149" customWidth="1"/>
    <col min="6155" max="6400" width="9.140625" style="149"/>
    <col min="6401" max="6401" width="2.5703125" style="149" customWidth="1"/>
    <col min="6402" max="6402" width="0" style="149" hidden="1" customWidth="1"/>
    <col min="6403" max="6403" width="4.28515625" style="149" customWidth="1"/>
    <col min="6404" max="6404" width="40.7109375" style="149" customWidth="1"/>
    <col min="6405" max="6405" width="2.140625" style="149" customWidth="1"/>
    <col min="6406" max="6406" width="18.7109375" style="149" customWidth="1"/>
    <col min="6407" max="6407" width="3.7109375" style="149" customWidth="1"/>
    <col min="6408" max="6408" width="2.7109375" style="149" customWidth="1"/>
    <col min="6409" max="6409" width="3.42578125" style="149" customWidth="1"/>
    <col min="6410" max="6410" width="3.140625" style="149" customWidth="1"/>
    <col min="6411" max="6656" width="9.140625" style="149"/>
    <col min="6657" max="6657" width="2.5703125" style="149" customWidth="1"/>
    <col min="6658" max="6658" width="0" style="149" hidden="1" customWidth="1"/>
    <col min="6659" max="6659" width="4.28515625" style="149" customWidth="1"/>
    <col min="6660" max="6660" width="40.7109375" style="149" customWidth="1"/>
    <col min="6661" max="6661" width="2.140625" style="149" customWidth="1"/>
    <col min="6662" max="6662" width="18.7109375" style="149" customWidth="1"/>
    <col min="6663" max="6663" width="3.7109375" style="149" customWidth="1"/>
    <col min="6664" max="6664" width="2.7109375" style="149" customWidth="1"/>
    <col min="6665" max="6665" width="3.42578125" style="149" customWidth="1"/>
    <col min="6666" max="6666" width="3.140625" style="149" customWidth="1"/>
    <col min="6667" max="6912" width="9.140625" style="149"/>
    <col min="6913" max="6913" width="2.5703125" style="149" customWidth="1"/>
    <col min="6914" max="6914" width="0" style="149" hidden="1" customWidth="1"/>
    <col min="6915" max="6915" width="4.28515625" style="149" customWidth="1"/>
    <col min="6916" max="6916" width="40.7109375" style="149" customWidth="1"/>
    <col min="6917" max="6917" width="2.140625" style="149" customWidth="1"/>
    <col min="6918" max="6918" width="18.7109375" style="149" customWidth="1"/>
    <col min="6919" max="6919" width="3.7109375" style="149" customWidth="1"/>
    <col min="6920" max="6920" width="2.7109375" style="149" customWidth="1"/>
    <col min="6921" max="6921" width="3.42578125" style="149" customWidth="1"/>
    <col min="6922" max="6922" width="3.140625" style="149" customWidth="1"/>
    <col min="6923" max="7168" width="9.140625" style="149"/>
    <col min="7169" max="7169" width="2.5703125" style="149" customWidth="1"/>
    <col min="7170" max="7170" width="0" style="149" hidden="1" customWidth="1"/>
    <col min="7171" max="7171" width="4.28515625" style="149" customWidth="1"/>
    <col min="7172" max="7172" width="40.7109375" style="149" customWidth="1"/>
    <col min="7173" max="7173" width="2.140625" style="149" customWidth="1"/>
    <col min="7174" max="7174" width="18.7109375" style="149" customWidth="1"/>
    <col min="7175" max="7175" width="3.7109375" style="149" customWidth="1"/>
    <col min="7176" max="7176" width="2.7109375" style="149" customWidth="1"/>
    <col min="7177" max="7177" width="3.42578125" style="149" customWidth="1"/>
    <col min="7178" max="7178" width="3.140625" style="149" customWidth="1"/>
    <col min="7179" max="7424" width="9.140625" style="149"/>
    <col min="7425" max="7425" width="2.5703125" style="149" customWidth="1"/>
    <col min="7426" max="7426" width="0" style="149" hidden="1" customWidth="1"/>
    <col min="7427" max="7427" width="4.28515625" style="149" customWidth="1"/>
    <col min="7428" max="7428" width="40.7109375" style="149" customWidth="1"/>
    <col min="7429" max="7429" width="2.140625" style="149" customWidth="1"/>
    <col min="7430" max="7430" width="18.7109375" style="149" customWidth="1"/>
    <col min="7431" max="7431" width="3.7109375" style="149" customWidth="1"/>
    <col min="7432" max="7432" width="2.7109375" style="149" customWidth="1"/>
    <col min="7433" max="7433" width="3.42578125" style="149" customWidth="1"/>
    <col min="7434" max="7434" width="3.140625" style="149" customWidth="1"/>
    <col min="7435" max="7680" width="9.140625" style="149"/>
    <col min="7681" max="7681" width="2.5703125" style="149" customWidth="1"/>
    <col min="7682" max="7682" width="0" style="149" hidden="1" customWidth="1"/>
    <col min="7683" max="7683" width="4.28515625" style="149" customWidth="1"/>
    <col min="7684" max="7684" width="40.7109375" style="149" customWidth="1"/>
    <col min="7685" max="7685" width="2.140625" style="149" customWidth="1"/>
    <col min="7686" max="7686" width="18.7109375" style="149" customWidth="1"/>
    <col min="7687" max="7687" width="3.7109375" style="149" customWidth="1"/>
    <col min="7688" max="7688" width="2.7109375" style="149" customWidth="1"/>
    <col min="7689" max="7689" width="3.42578125" style="149" customWidth="1"/>
    <col min="7690" max="7690" width="3.140625" style="149" customWidth="1"/>
    <col min="7691" max="7936" width="9.140625" style="149"/>
    <col min="7937" max="7937" width="2.5703125" style="149" customWidth="1"/>
    <col min="7938" max="7938" width="0" style="149" hidden="1" customWidth="1"/>
    <col min="7939" max="7939" width="4.28515625" style="149" customWidth="1"/>
    <col min="7940" max="7940" width="40.7109375" style="149" customWidth="1"/>
    <col min="7941" max="7941" width="2.140625" style="149" customWidth="1"/>
    <col min="7942" max="7942" width="18.7109375" style="149" customWidth="1"/>
    <col min="7943" max="7943" width="3.7109375" style="149" customWidth="1"/>
    <col min="7944" max="7944" width="2.7109375" style="149" customWidth="1"/>
    <col min="7945" max="7945" width="3.42578125" style="149" customWidth="1"/>
    <col min="7946" max="7946" width="3.140625" style="149" customWidth="1"/>
    <col min="7947" max="8192" width="9.140625" style="149"/>
    <col min="8193" max="8193" width="2.5703125" style="149" customWidth="1"/>
    <col min="8194" max="8194" width="0" style="149" hidden="1" customWidth="1"/>
    <col min="8195" max="8195" width="4.28515625" style="149" customWidth="1"/>
    <col min="8196" max="8196" width="40.7109375" style="149" customWidth="1"/>
    <col min="8197" max="8197" width="2.140625" style="149" customWidth="1"/>
    <col min="8198" max="8198" width="18.7109375" style="149" customWidth="1"/>
    <col min="8199" max="8199" width="3.7109375" style="149" customWidth="1"/>
    <col min="8200" max="8200" width="2.7109375" style="149" customWidth="1"/>
    <col min="8201" max="8201" width="3.42578125" style="149" customWidth="1"/>
    <col min="8202" max="8202" width="3.140625" style="149" customWidth="1"/>
    <col min="8203" max="8448" width="9.140625" style="149"/>
    <col min="8449" max="8449" width="2.5703125" style="149" customWidth="1"/>
    <col min="8450" max="8450" width="0" style="149" hidden="1" customWidth="1"/>
    <col min="8451" max="8451" width="4.28515625" style="149" customWidth="1"/>
    <col min="8452" max="8452" width="40.7109375" style="149" customWidth="1"/>
    <col min="8453" max="8453" width="2.140625" style="149" customWidth="1"/>
    <col min="8454" max="8454" width="18.7109375" style="149" customWidth="1"/>
    <col min="8455" max="8455" width="3.7109375" style="149" customWidth="1"/>
    <col min="8456" max="8456" width="2.7109375" style="149" customWidth="1"/>
    <col min="8457" max="8457" width="3.42578125" style="149" customWidth="1"/>
    <col min="8458" max="8458" width="3.140625" style="149" customWidth="1"/>
    <col min="8459" max="8704" width="9.140625" style="149"/>
    <col min="8705" max="8705" width="2.5703125" style="149" customWidth="1"/>
    <col min="8706" max="8706" width="0" style="149" hidden="1" customWidth="1"/>
    <col min="8707" max="8707" width="4.28515625" style="149" customWidth="1"/>
    <col min="8708" max="8708" width="40.7109375" style="149" customWidth="1"/>
    <col min="8709" max="8709" width="2.140625" style="149" customWidth="1"/>
    <col min="8710" max="8710" width="18.7109375" style="149" customWidth="1"/>
    <col min="8711" max="8711" width="3.7109375" style="149" customWidth="1"/>
    <col min="8712" max="8712" width="2.7109375" style="149" customWidth="1"/>
    <col min="8713" max="8713" width="3.42578125" style="149" customWidth="1"/>
    <col min="8714" max="8714" width="3.140625" style="149" customWidth="1"/>
    <col min="8715" max="8960" width="9.140625" style="149"/>
    <col min="8961" max="8961" width="2.5703125" style="149" customWidth="1"/>
    <col min="8962" max="8962" width="0" style="149" hidden="1" customWidth="1"/>
    <col min="8963" max="8963" width="4.28515625" style="149" customWidth="1"/>
    <col min="8964" max="8964" width="40.7109375" style="149" customWidth="1"/>
    <col min="8965" max="8965" width="2.140625" style="149" customWidth="1"/>
    <col min="8966" max="8966" width="18.7109375" style="149" customWidth="1"/>
    <col min="8967" max="8967" width="3.7109375" style="149" customWidth="1"/>
    <col min="8968" max="8968" width="2.7109375" style="149" customWidth="1"/>
    <col min="8969" max="8969" width="3.42578125" style="149" customWidth="1"/>
    <col min="8970" max="8970" width="3.140625" style="149" customWidth="1"/>
    <col min="8971" max="9216" width="9.140625" style="149"/>
    <col min="9217" max="9217" width="2.5703125" style="149" customWidth="1"/>
    <col min="9218" max="9218" width="0" style="149" hidden="1" customWidth="1"/>
    <col min="9219" max="9219" width="4.28515625" style="149" customWidth="1"/>
    <col min="9220" max="9220" width="40.7109375" style="149" customWidth="1"/>
    <col min="9221" max="9221" width="2.140625" style="149" customWidth="1"/>
    <col min="9222" max="9222" width="18.7109375" style="149" customWidth="1"/>
    <col min="9223" max="9223" width="3.7109375" style="149" customWidth="1"/>
    <col min="9224" max="9224" width="2.7109375" style="149" customWidth="1"/>
    <col min="9225" max="9225" width="3.42578125" style="149" customWidth="1"/>
    <col min="9226" max="9226" width="3.140625" style="149" customWidth="1"/>
    <col min="9227" max="9472" width="9.140625" style="149"/>
    <col min="9473" max="9473" width="2.5703125" style="149" customWidth="1"/>
    <col min="9474" max="9474" width="0" style="149" hidden="1" customWidth="1"/>
    <col min="9475" max="9475" width="4.28515625" style="149" customWidth="1"/>
    <col min="9476" max="9476" width="40.7109375" style="149" customWidth="1"/>
    <col min="9477" max="9477" width="2.140625" style="149" customWidth="1"/>
    <col min="9478" max="9478" width="18.7109375" style="149" customWidth="1"/>
    <col min="9479" max="9479" width="3.7109375" style="149" customWidth="1"/>
    <col min="9480" max="9480" width="2.7109375" style="149" customWidth="1"/>
    <col min="9481" max="9481" width="3.42578125" style="149" customWidth="1"/>
    <col min="9482" max="9482" width="3.140625" style="149" customWidth="1"/>
    <col min="9483" max="9728" width="9.140625" style="149"/>
    <col min="9729" max="9729" width="2.5703125" style="149" customWidth="1"/>
    <col min="9730" max="9730" width="0" style="149" hidden="1" customWidth="1"/>
    <col min="9731" max="9731" width="4.28515625" style="149" customWidth="1"/>
    <col min="9732" max="9732" width="40.7109375" style="149" customWidth="1"/>
    <col min="9733" max="9733" width="2.140625" style="149" customWidth="1"/>
    <col min="9734" max="9734" width="18.7109375" style="149" customWidth="1"/>
    <col min="9735" max="9735" width="3.7109375" style="149" customWidth="1"/>
    <col min="9736" max="9736" width="2.7109375" style="149" customWidth="1"/>
    <col min="9737" max="9737" width="3.42578125" style="149" customWidth="1"/>
    <col min="9738" max="9738" width="3.140625" style="149" customWidth="1"/>
    <col min="9739" max="9984" width="9.140625" style="149"/>
    <col min="9985" max="9985" width="2.5703125" style="149" customWidth="1"/>
    <col min="9986" max="9986" width="0" style="149" hidden="1" customWidth="1"/>
    <col min="9987" max="9987" width="4.28515625" style="149" customWidth="1"/>
    <col min="9988" max="9988" width="40.7109375" style="149" customWidth="1"/>
    <col min="9989" max="9989" width="2.140625" style="149" customWidth="1"/>
    <col min="9990" max="9990" width="18.7109375" style="149" customWidth="1"/>
    <col min="9991" max="9991" width="3.7109375" style="149" customWidth="1"/>
    <col min="9992" max="9992" width="2.7109375" style="149" customWidth="1"/>
    <col min="9993" max="9993" width="3.42578125" style="149" customWidth="1"/>
    <col min="9994" max="9994" width="3.140625" style="149" customWidth="1"/>
    <col min="9995" max="10240" width="9.140625" style="149"/>
    <col min="10241" max="10241" width="2.5703125" style="149" customWidth="1"/>
    <col min="10242" max="10242" width="0" style="149" hidden="1" customWidth="1"/>
    <col min="10243" max="10243" width="4.28515625" style="149" customWidth="1"/>
    <col min="10244" max="10244" width="40.7109375" style="149" customWidth="1"/>
    <col min="10245" max="10245" width="2.140625" style="149" customWidth="1"/>
    <col min="10246" max="10246" width="18.7109375" style="149" customWidth="1"/>
    <col min="10247" max="10247" width="3.7109375" style="149" customWidth="1"/>
    <col min="10248" max="10248" width="2.7109375" style="149" customWidth="1"/>
    <col min="10249" max="10249" width="3.42578125" style="149" customWidth="1"/>
    <col min="10250" max="10250" width="3.140625" style="149" customWidth="1"/>
    <col min="10251" max="10496" width="9.140625" style="149"/>
    <col min="10497" max="10497" width="2.5703125" style="149" customWidth="1"/>
    <col min="10498" max="10498" width="0" style="149" hidden="1" customWidth="1"/>
    <col min="10499" max="10499" width="4.28515625" style="149" customWidth="1"/>
    <col min="10500" max="10500" width="40.7109375" style="149" customWidth="1"/>
    <col min="10501" max="10501" width="2.140625" style="149" customWidth="1"/>
    <col min="10502" max="10502" width="18.7109375" style="149" customWidth="1"/>
    <col min="10503" max="10503" width="3.7109375" style="149" customWidth="1"/>
    <col min="10504" max="10504" width="2.7109375" style="149" customWidth="1"/>
    <col min="10505" max="10505" width="3.42578125" style="149" customWidth="1"/>
    <col min="10506" max="10506" width="3.140625" style="149" customWidth="1"/>
    <col min="10507" max="10752" width="9.140625" style="149"/>
    <col min="10753" max="10753" width="2.5703125" style="149" customWidth="1"/>
    <col min="10754" max="10754" width="0" style="149" hidden="1" customWidth="1"/>
    <col min="10755" max="10755" width="4.28515625" style="149" customWidth="1"/>
    <col min="10756" max="10756" width="40.7109375" style="149" customWidth="1"/>
    <col min="10757" max="10757" width="2.140625" style="149" customWidth="1"/>
    <col min="10758" max="10758" width="18.7109375" style="149" customWidth="1"/>
    <col min="10759" max="10759" width="3.7109375" style="149" customWidth="1"/>
    <col min="10760" max="10760" width="2.7109375" style="149" customWidth="1"/>
    <col min="10761" max="10761" width="3.42578125" style="149" customWidth="1"/>
    <col min="10762" max="10762" width="3.140625" style="149" customWidth="1"/>
    <col min="10763" max="11008" width="9.140625" style="149"/>
    <col min="11009" max="11009" width="2.5703125" style="149" customWidth="1"/>
    <col min="11010" max="11010" width="0" style="149" hidden="1" customWidth="1"/>
    <col min="11011" max="11011" width="4.28515625" style="149" customWidth="1"/>
    <col min="11012" max="11012" width="40.7109375" style="149" customWidth="1"/>
    <col min="11013" max="11013" width="2.140625" style="149" customWidth="1"/>
    <col min="11014" max="11014" width="18.7109375" style="149" customWidth="1"/>
    <col min="11015" max="11015" width="3.7109375" style="149" customWidth="1"/>
    <col min="11016" max="11016" width="2.7109375" style="149" customWidth="1"/>
    <col min="11017" max="11017" width="3.42578125" style="149" customWidth="1"/>
    <col min="11018" max="11018" width="3.140625" style="149" customWidth="1"/>
    <col min="11019" max="11264" width="9.140625" style="149"/>
    <col min="11265" max="11265" width="2.5703125" style="149" customWidth="1"/>
    <col min="11266" max="11266" width="0" style="149" hidden="1" customWidth="1"/>
    <col min="11267" max="11267" width="4.28515625" style="149" customWidth="1"/>
    <col min="11268" max="11268" width="40.7109375" style="149" customWidth="1"/>
    <col min="11269" max="11269" width="2.140625" style="149" customWidth="1"/>
    <col min="11270" max="11270" width="18.7109375" style="149" customWidth="1"/>
    <col min="11271" max="11271" width="3.7109375" style="149" customWidth="1"/>
    <col min="11272" max="11272" width="2.7109375" style="149" customWidth="1"/>
    <col min="11273" max="11273" width="3.42578125" style="149" customWidth="1"/>
    <col min="11274" max="11274" width="3.140625" style="149" customWidth="1"/>
    <col min="11275" max="11520" width="9.140625" style="149"/>
    <col min="11521" max="11521" width="2.5703125" style="149" customWidth="1"/>
    <col min="11522" max="11522" width="0" style="149" hidden="1" customWidth="1"/>
    <col min="11523" max="11523" width="4.28515625" style="149" customWidth="1"/>
    <col min="11524" max="11524" width="40.7109375" style="149" customWidth="1"/>
    <col min="11525" max="11525" width="2.140625" style="149" customWidth="1"/>
    <col min="11526" max="11526" width="18.7109375" style="149" customWidth="1"/>
    <col min="11527" max="11527" width="3.7109375" style="149" customWidth="1"/>
    <col min="11528" max="11528" width="2.7109375" style="149" customWidth="1"/>
    <col min="11529" max="11529" width="3.42578125" style="149" customWidth="1"/>
    <col min="11530" max="11530" width="3.140625" style="149" customWidth="1"/>
    <col min="11531" max="11776" width="9.140625" style="149"/>
    <col min="11777" max="11777" width="2.5703125" style="149" customWidth="1"/>
    <col min="11778" max="11778" width="0" style="149" hidden="1" customWidth="1"/>
    <col min="11779" max="11779" width="4.28515625" style="149" customWidth="1"/>
    <col min="11780" max="11780" width="40.7109375" style="149" customWidth="1"/>
    <col min="11781" max="11781" width="2.140625" style="149" customWidth="1"/>
    <col min="11782" max="11782" width="18.7109375" style="149" customWidth="1"/>
    <col min="11783" max="11783" width="3.7109375" style="149" customWidth="1"/>
    <col min="11784" max="11784" width="2.7109375" style="149" customWidth="1"/>
    <col min="11785" max="11785" width="3.42578125" style="149" customWidth="1"/>
    <col min="11786" max="11786" width="3.140625" style="149" customWidth="1"/>
    <col min="11787" max="12032" width="9.140625" style="149"/>
    <col min="12033" max="12033" width="2.5703125" style="149" customWidth="1"/>
    <col min="12034" max="12034" width="0" style="149" hidden="1" customWidth="1"/>
    <col min="12035" max="12035" width="4.28515625" style="149" customWidth="1"/>
    <col min="12036" max="12036" width="40.7109375" style="149" customWidth="1"/>
    <col min="12037" max="12037" width="2.140625" style="149" customWidth="1"/>
    <col min="12038" max="12038" width="18.7109375" style="149" customWidth="1"/>
    <col min="12039" max="12039" width="3.7109375" style="149" customWidth="1"/>
    <col min="12040" max="12040" width="2.7109375" style="149" customWidth="1"/>
    <col min="12041" max="12041" width="3.42578125" style="149" customWidth="1"/>
    <col min="12042" max="12042" width="3.140625" style="149" customWidth="1"/>
    <col min="12043" max="12288" width="9.140625" style="149"/>
    <col min="12289" max="12289" width="2.5703125" style="149" customWidth="1"/>
    <col min="12290" max="12290" width="0" style="149" hidden="1" customWidth="1"/>
    <col min="12291" max="12291" width="4.28515625" style="149" customWidth="1"/>
    <col min="12292" max="12292" width="40.7109375" style="149" customWidth="1"/>
    <col min="12293" max="12293" width="2.140625" style="149" customWidth="1"/>
    <col min="12294" max="12294" width="18.7109375" style="149" customWidth="1"/>
    <col min="12295" max="12295" width="3.7109375" style="149" customWidth="1"/>
    <col min="12296" max="12296" width="2.7109375" style="149" customWidth="1"/>
    <col min="12297" max="12297" width="3.42578125" style="149" customWidth="1"/>
    <col min="12298" max="12298" width="3.140625" style="149" customWidth="1"/>
    <col min="12299" max="12544" width="9.140625" style="149"/>
    <col min="12545" max="12545" width="2.5703125" style="149" customWidth="1"/>
    <col min="12546" max="12546" width="0" style="149" hidden="1" customWidth="1"/>
    <col min="12547" max="12547" width="4.28515625" style="149" customWidth="1"/>
    <col min="12548" max="12548" width="40.7109375" style="149" customWidth="1"/>
    <col min="12549" max="12549" width="2.140625" style="149" customWidth="1"/>
    <col min="12550" max="12550" width="18.7109375" style="149" customWidth="1"/>
    <col min="12551" max="12551" width="3.7109375" style="149" customWidth="1"/>
    <col min="12552" max="12552" width="2.7109375" style="149" customWidth="1"/>
    <col min="12553" max="12553" width="3.42578125" style="149" customWidth="1"/>
    <col min="12554" max="12554" width="3.140625" style="149" customWidth="1"/>
    <col min="12555" max="12800" width="9.140625" style="149"/>
    <col min="12801" max="12801" width="2.5703125" style="149" customWidth="1"/>
    <col min="12802" max="12802" width="0" style="149" hidden="1" customWidth="1"/>
    <col min="12803" max="12803" width="4.28515625" style="149" customWidth="1"/>
    <col min="12804" max="12804" width="40.7109375" style="149" customWidth="1"/>
    <col min="12805" max="12805" width="2.140625" style="149" customWidth="1"/>
    <col min="12806" max="12806" width="18.7109375" style="149" customWidth="1"/>
    <col min="12807" max="12807" width="3.7109375" style="149" customWidth="1"/>
    <col min="12808" max="12808" width="2.7109375" style="149" customWidth="1"/>
    <col min="12809" max="12809" width="3.42578125" style="149" customWidth="1"/>
    <col min="12810" max="12810" width="3.140625" style="149" customWidth="1"/>
    <col min="12811" max="13056" width="9.140625" style="149"/>
    <col min="13057" max="13057" width="2.5703125" style="149" customWidth="1"/>
    <col min="13058" max="13058" width="0" style="149" hidden="1" customWidth="1"/>
    <col min="13059" max="13059" width="4.28515625" style="149" customWidth="1"/>
    <col min="13060" max="13060" width="40.7109375" style="149" customWidth="1"/>
    <col min="13061" max="13061" width="2.140625" style="149" customWidth="1"/>
    <col min="13062" max="13062" width="18.7109375" style="149" customWidth="1"/>
    <col min="13063" max="13063" width="3.7109375" style="149" customWidth="1"/>
    <col min="13064" max="13064" width="2.7109375" style="149" customWidth="1"/>
    <col min="13065" max="13065" width="3.42578125" style="149" customWidth="1"/>
    <col min="13066" max="13066" width="3.140625" style="149" customWidth="1"/>
    <col min="13067" max="13312" width="9.140625" style="149"/>
    <col min="13313" max="13313" width="2.5703125" style="149" customWidth="1"/>
    <col min="13314" max="13314" width="0" style="149" hidden="1" customWidth="1"/>
    <col min="13315" max="13315" width="4.28515625" style="149" customWidth="1"/>
    <col min="13316" max="13316" width="40.7109375" style="149" customWidth="1"/>
    <col min="13317" max="13317" width="2.140625" style="149" customWidth="1"/>
    <col min="13318" max="13318" width="18.7109375" style="149" customWidth="1"/>
    <col min="13319" max="13319" width="3.7109375" style="149" customWidth="1"/>
    <col min="13320" max="13320" width="2.7109375" style="149" customWidth="1"/>
    <col min="13321" max="13321" width="3.42578125" style="149" customWidth="1"/>
    <col min="13322" max="13322" width="3.140625" style="149" customWidth="1"/>
    <col min="13323" max="13568" width="9.140625" style="149"/>
    <col min="13569" max="13569" width="2.5703125" style="149" customWidth="1"/>
    <col min="13570" max="13570" width="0" style="149" hidden="1" customWidth="1"/>
    <col min="13571" max="13571" width="4.28515625" style="149" customWidth="1"/>
    <col min="13572" max="13572" width="40.7109375" style="149" customWidth="1"/>
    <col min="13573" max="13573" width="2.140625" style="149" customWidth="1"/>
    <col min="13574" max="13574" width="18.7109375" style="149" customWidth="1"/>
    <col min="13575" max="13575" width="3.7109375" style="149" customWidth="1"/>
    <col min="13576" max="13576" width="2.7109375" style="149" customWidth="1"/>
    <col min="13577" max="13577" width="3.42578125" style="149" customWidth="1"/>
    <col min="13578" max="13578" width="3.140625" style="149" customWidth="1"/>
    <col min="13579" max="13824" width="9.140625" style="149"/>
    <col min="13825" max="13825" width="2.5703125" style="149" customWidth="1"/>
    <col min="13826" max="13826" width="0" style="149" hidden="1" customWidth="1"/>
    <col min="13827" max="13827" width="4.28515625" style="149" customWidth="1"/>
    <col min="13828" max="13828" width="40.7109375" style="149" customWidth="1"/>
    <col min="13829" max="13829" width="2.140625" style="149" customWidth="1"/>
    <col min="13830" max="13830" width="18.7109375" style="149" customWidth="1"/>
    <col min="13831" max="13831" width="3.7109375" style="149" customWidth="1"/>
    <col min="13832" max="13832" width="2.7109375" style="149" customWidth="1"/>
    <col min="13833" max="13833" width="3.42578125" style="149" customWidth="1"/>
    <col min="13834" max="13834" width="3.140625" style="149" customWidth="1"/>
    <col min="13835" max="14080" width="9.140625" style="149"/>
    <col min="14081" max="14081" width="2.5703125" style="149" customWidth="1"/>
    <col min="14082" max="14082" width="0" style="149" hidden="1" customWidth="1"/>
    <col min="14083" max="14083" width="4.28515625" style="149" customWidth="1"/>
    <col min="14084" max="14084" width="40.7109375" style="149" customWidth="1"/>
    <col min="14085" max="14085" width="2.140625" style="149" customWidth="1"/>
    <col min="14086" max="14086" width="18.7109375" style="149" customWidth="1"/>
    <col min="14087" max="14087" width="3.7109375" style="149" customWidth="1"/>
    <col min="14088" max="14088" width="2.7109375" style="149" customWidth="1"/>
    <col min="14089" max="14089" width="3.42578125" style="149" customWidth="1"/>
    <col min="14090" max="14090" width="3.140625" style="149" customWidth="1"/>
    <col min="14091" max="14336" width="9.140625" style="149"/>
    <col min="14337" max="14337" width="2.5703125" style="149" customWidth="1"/>
    <col min="14338" max="14338" width="0" style="149" hidden="1" customWidth="1"/>
    <col min="14339" max="14339" width="4.28515625" style="149" customWidth="1"/>
    <col min="14340" max="14340" width="40.7109375" style="149" customWidth="1"/>
    <col min="14341" max="14341" width="2.140625" style="149" customWidth="1"/>
    <col min="14342" max="14342" width="18.7109375" style="149" customWidth="1"/>
    <col min="14343" max="14343" width="3.7109375" style="149" customWidth="1"/>
    <col min="14344" max="14344" width="2.7109375" style="149" customWidth="1"/>
    <col min="14345" max="14345" width="3.42578125" style="149" customWidth="1"/>
    <col min="14346" max="14346" width="3.140625" style="149" customWidth="1"/>
    <col min="14347" max="14592" width="9.140625" style="149"/>
    <col min="14593" max="14593" width="2.5703125" style="149" customWidth="1"/>
    <col min="14594" max="14594" width="0" style="149" hidden="1" customWidth="1"/>
    <col min="14595" max="14595" width="4.28515625" style="149" customWidth="1"/>
    <col min="14596" max="14596" width="40.7109375" style="149" customWidth="1"/>
    <col min="14597" max="14597" width="2.140625" style="149" customWidth="1"/>
    <col min="14598" max="14598" width="18.7109375" style="149" customWidth="1"/>
    <col min="14599" max="14599" width="3.7109375" style="149" customWidth="1"/>
    <col min="14600" max="14600" width="2.7109375" style="149" customWidth="1"/>
    <col min="14601" max="14601" width="3.42578125" style="149" customWidth="1"/>
    <col min="14602" max="14602" width="3.140625" style="149" customWidth="1"/>
    <col min="14603" max="14848" width="9.140625" style="149"/>
    <col min="14849" max="14849" width="2.5703125" style="149" customWidth="1"/>
    <col min="14850" max="14850" width="0" style="149" hidden="1" customWidth="1"/>
    <col min="14851" max="14851" width="4.28515625" style="149" customWidth="1"/>
    <col min="14852" max="14852" width="40.7109375" style="149" customWidth="1"/>
    <col min="14853" max="14853" width="2.140625" style="149" customWidth="1"/>
    <col min="14854" max="14854" width="18.7109375" style="149" customWidth="1"/>
    <col min="14855" max="14855" width="3.7109375" style="149" customWidth="1"/>
    <col min="14856" max="14856" width="2.7109375" style="149" customWidth="1"/>
    <col min="14857" max="14857" width="3.42578125" style="149" customWidth="1"/>
    <col min="14858" max="14858" width="3.140625" style="149" customWidth="1"/>
    <col min="14859" max="15104" width="9.140625" style="149"/>
    <col min="15105" max="15105" width="2.5703125" style="149" customWidth="1"/>
    <col min="15106" max="15106" width="0" style="149" hidden="1" customWidth="1"/>
    <col min="15107" max="15107" width="4.28515625" style="149" customWidth="1"/>
    <col min="15108" max="15108" width="40.7109375" style="149" customWidth="1"/>
    <col min="15109" max="15109" width="2.140625" style="149" customWidth="1"/>
    <col min="15110" max="15110" width="18.7109375" style="149" customWidth="1"/>
    <col min="15111" max="15111" width="3.7109375" style="149" customWidth="1"/>
    <col min="15112" max="15112" width="2.7109375" style="149" customWidth="1"/>
    <col min="15113" max="15113" width="3.42578125" style="149" customWidth="1"/>
    <col min="15114" max="15114" width="3.140625" style="149" customWidth="1"/>
    <col min="15115" max="15360" width="9.140625" style="149"/>
    <col min="15361" max="15361" width="2.5703125" style="149" customWidth="1"/>
    <col min="15362" max="15362" width="0" style="149" hidden="1" customWidth="1"/>
    <col min="15363" max="15363" width="4.28515625" style="149" customWidth="1"/>
    <col min="15364" max="15364" width="40.7109375" style="149" customWidth="1"/>
    <col min="15365" max="15365" width="2.140625" style="149" customWidth="1"/>
    <col min="15366" max="15366" width="18.7109375" style="149" customWidth="1"/>
    <col min="15367" max="15367" width="3.7109375" style="149" customWidth="1"/>
    <col min="15368" max="15368" width="2.7109375" style="149" customWidth="1"/>
    <col min="15369" max="15369" width="3.42578125" style="149" customWidth="1"/>
    <col min="15370" max="15370" width="3.140625" style="149" customWidth="1"/>
    <col min="15371" max="15616" width="9.140625" style="149"/>
    <col min="15617" max="15617" width="2.5703125" style="149" customWidth="1"/>
    <col min="15618" max="15618" width="0" style="149" hidden="1" customWidth="1"/>
    <col min="15619" max="15619" width="4.28515625" style="149" customWidth="1"/>
    <col min="15620" max="15620" width="40.7109375" style="149" customWidth="1"/>
    <col min="15621" max="15621" width="2.140625" style="149" customWidth="1"/>
    <col min="15622" max="15622" width="18.7109375" style="149" customWidth="1"/>
    <col min="15623" max="15623" width="3.7109375" style="149" customWidth="1"/>
    <col min="15624" max="15624" width="2.7109375" style="149" customWidth="1"/>
    <col min="15625" max="15625" width="3.42578125" style="149" customWidth="1"/>
    <col min="15626" max="15626" width="3.140625" style="149" customWidth="1"/>
    <col min="15627" max="15872" width="9.140625" style="149"/>
    <col min="15873" max="15873" width="2.5703125" style="149" customWidth="1"/>
    <col min="15874" max="15874" width="0" style="149" hidden="1" customWidth="1"/>
    <col min="15875" max="15875" width="4.28515625" style="149" customWidth="1"/>
    <col min="15876" max="15876" width="40.7109375" style="149" customWidth="1"/>
    <col min="15877" max="15877" width="2.140625" style="149" customWidth="1"/>
    <col min="15878" max="15878" width="18.7109375" style="149" customWidth="1"/>
    <col min="15879" max="15879" width="3.7109375" style="149" customWidth="1"/>
    <col min="15880" max="15880" width="2.7109375" style="149" customWidth="1"/>
    <col min="15881" max="15881" width="3.42578125" style="149" customWidth="1"/>
    <col min="15882" max="15882" width="3.140625" style="149" customWidth="1"/>
    <col min="15883" max="16128" width="9.140625" style="149"/>
    <col min="16129" max="16129" width="2.5703125" style="149" customWidth="1"/>
    <col min="16130" max="16130" width="0" style="149" hidden="1" customWidth="1"/>
    <col min="16131" max="16131" width="4.28515625" style="149" customWidth="1"/>
    <col min="16132" max="16132" width="40.7109375" style="149" customWidth="1"/>
    <col min="16133" max="16133" width="2.140625" style="149" customWidth="1"/>
    <col min="16134" max="16134" width="18.7109375" style="149" customWidth="1"/>
    <col min="16135" max="16135" width="3.7109375" style="149" customWidth="1"/>
    <col min="16136" max="16136" width="2.7109375" style="149" customWidth="1"/>
    <col min="16137" max="16137" width="3.42578125" style="149" customWidth="1"/>
    <col min="16138" max="16138" width="3.140625" style="149" customWidth="1"/>
    <col min="16139" max="16384" width="9.140625" style="149"/>
  </cols>
  <sheetData>
    <row r="1" spans="2:7">
      <c r="C1" s="737"/>
      <c r="D1" s="737"/>
      <c r="E1" s="737"/>
      <c r="F1" s="737"/>
    </row>
    <row r="2" spans="2:7">
      <c r="C2" s="737"/>
      <c r="D2" s="737"/>
      <c r="E2" s="737"/>
      <c r="F2" s="737"/>
    </row>
    <row r="3" spans="2:7" ht="8.25" customHeight="1">
      <c r="C3" s="184"/>
      <c r="D3" s="184"/>
      <c r="E3" s="184"/>
      <c r="F3" s="184"/>
    </row>
    <row r="4" spans="2:7">
      <c r="B4" s="150">
        <v>14</v>
      </c>
      <c r="D4" s="735" t="s">
        <v>528</v>
      </c>
      <c r="E4" s="152"/>
      <c r="F4" s="153">
        <v>2010</v>
      </c>
      <c r="G4" s="736"/>
    </row>
    <row r="5" spans="2:7">
      <c r="D5" s="735"/>
      <c r="E5" s="152"/>
      <c r="F5" s="155" t="s">
        <v>511</v>
      </c>
      <c r="G5" s="736"/>
    </row>
    <row r="6" spans="2:7">
      <c r="D6" s="156"/>
      <c r="E6" s="156"/>
      <c r="F6" s="156"/>
      <c r="G6" s="156"/>
    </row>
    <row r="7" spans="2:7">
      <c r="D7" s="158"/>
      <c r="E7" s="158"/>
      <c r="F7" s="185"/>
      <c r="G7" s="167"/>
    </row>
    <row r="8" spans="2:7">
      <c r="D8" s="172" t="s">
        <v>860</v>
      </c>
      <c r="E8" s="158"/>
      <c r="F8" s="185">
        <v>17780076</v>
      </c>
      <c r="G8" s="167"/>
    </row>
    <row r="9" spans="2:7">
      <c r="D9" s="186"/>
      <c r="E9" s="186"/>
      <c r="F9" s="185"/>
      <c r="G9" s="167"/>
    </row>
    <row r="10" spans="2:7">
      <c r="D10" s="158"/>
      <c r="E10" s="158"/>
      <c r="F10" s="187"/>
      <c r="G10" s="167"/>
    </row>
    <row r="11" spans="2:7" ht="13.5" thickBot="1">
      <c r="D11" s="188" t="s">
        <v>529</v>
      </c>
      <c r="E11" s="162"/>
      <c r="F11" s="178">
        <v>17780076</v>
      </c>
      <c r="G11" s="179"/>
    </row>
    <row r="12" spans="2:7" ht="13.5" thickTop="1"/>
    <row r="13" spans="2:7">
      <c r="B13" s="150">
        <v>14</v>
      </c>
      <c r="D13" s="735" t="s">
        <v>530</v>
      </c>
      <c r="E13" s="152"/>
      <c r="F13" s="153">
        <v>2010</v>
      </c>
      <c r="G13" s="736"/>
    </row>
    <row r="14" spans="2:7">
      <c r="D14" s="735"/>
      <c r="E14" s="152"/>
      <c r="F14" s="155" t="s">
        <v>511</v>
      </c>
      <c r="G14" s="736"/>
    </row>
    <row r="15" spans="2:7">
      <c r="D15" s="156"/>
      <c r="E15" s="156"/>
      <c r="F15" s="156"/>
      <c r="G15" s="156"/>
    </row>
    <row r="16" spans="2:7">
      <c r="D16" s="158" t="s">
        <v>1046</v>
      </c>
      <c r="E16" s="158"/>
      <c r="F16" s="185"/>
      <c r="G16" s="167"/>
    </row>
    <row r="17" spans="2:7">
      <c r="D17" s="158" t="s">
        <v>1047</v>
      </c>
      <c r="E17" s="158"/>
      <c r="F17" s="185">
        <v>914502</v>
      </c>
      <c r="G17" s="167"/>
    </row>
    <row r="18" spans="2:7">
      <c r="D18" s="158"/>
      <c r="E18" s="158"/>
      <c r="F18" s="187"/>
      <c r="G18" s="167"/>
    </row>
    <row r="19" spans="2:7" ht="13.5" thickBot="1">
      <c r="D19" s="188" t="s">
        <v>529</v>
      </c>
      <c r="E19" s="162"/>
      <c r="F19" s="178">
        <v>914502</v>
      </c>
      <c r="G19" s="179"/>
    </row>
    <row r="20" spans="2:7" ht="13.5" thickTop="1"/>
    <row r="21" spans="2:7">
      <c r="D21" s="735" t="s">
        <v>531</v>
      </c>
      <c r="E21" s="152"/>
      <c r="F21" s="189">
        <v>2010</v>
      </c>
      <c r="G21" s="190"/>
    </row>
    <row r="22" spans="2:7">
      <c r="B22" s="150">
        <v>15</v>
      </c>
      <c r="D22" s="735"/>
      <c r="E22" s="152"/>
      <c r="F22" s="191" t="s">
        <v>511</v>
      </c>
      <c r="G22" s="190"/>
    </row>
    <row r="23" spans="2:7">
      <c r="D23" s="158"/>
      <c r="E23" s="158"/>
      <c r="F23" s="192"/>
      <c r="G23" s="167"/>
    </row>
    <row r="24" spans="2:7">
      <c r="D24" s="158" t="s">
        <v>862</v>
      </c>
      <c r="E24" s="158"/>
      <c r="F24" s="185">
        <v>7467490.1785000004</v>
      </c>
      <c r="G24" s="167"/>
    </row>
    <row r="25" spans="2:7">
      <c r="D25" s="149" t="s">
        <v>861</v>
      </c>
      <c r="E25" s="158"/>
      <c r="F25" s="185">
        <v>-299430</v>
      </c>
      <c r="G25" s="167"/>
    </row>
    <row r="26" spans="2:7" ht="13.5" thickBot="1">
      <c r="D26" s="188" t="s">
        <v>529</v>
      </c>
      <c r="E26" s="158"/>
      <c r="F26" s="193">
        <f>F24+F25</f>
        <v>7168060.1785000004</v>
      </c>
      <c r="G26" s="179"/>
    </row>
    <row r="27" spans="2:7" ht="13.5" thickTop="1">
      <c r="D27" s="158"/>
      <c r="E27" s="158"/>
      <c r="F27" s="185"/>
      <c r="G27" s="167"/>
    </row>
    <row r="28" spans="2:7">
      <c r="D28" s="158"/>
      <c r="E28" s="158"/>
      <c r="F28" s="185"/>
      <c r="G28" s="167"/>
    </row>
    <row r="29" spans="2:7">
      <c r="D29" s="735" t="s">
        <v>532</v>
      </c>
      <c r="E29" s="158"/>
      <c r="F29" s="185"/>
      <c r="G29" s="167"/>
    </row>
    <row r="30" spans="2:7">
      <c r="D30" s="735"/>
      <c r="E30" s="158"/>
      <c r="F30" s="185"/>
      <c r="G30" s="167"/>
    </row>
    <row r="31" spans="2:7">
      <c r="D31" s="186" t="s">
        <v>863</v>
      </c>
      <c r="E31" s="186"/>
      <c r="F31" s="185">
        <v>471395</v>
      </c>
      <c r="G31" s="167"/>
    </row>
    <row r="32" spans="2:7">
      <c r="D32" s="186" t="s">
        <v>864</v>
      </c>
      <c r="E32" s="186"/>
      <c r="F32" s="185">
        <v>49700</v>
      </c>
      <c r="G32" s="167"/>
    </row>
    <row r="33" spans="2:7">
      <c r="D33" s="186" t="s">
        <v>1059</v>
      </c>
      <c r="E33" s="186"/>
      <c r="F33" s="194">
        <v>236907</v>
      </c>
      <c r="G33" s="195"/>
    </row>
    <row r="34" spans="2:7">
      <c r="D34" s="186" t="s">
        <v>865</v>
      </c>
      <c r="E34" s="186"/>
      <c r="F34" s="194">
        <v>3500</v>
      </c>
      <c r="G34" s="195"/>
    </row>
    <row r="35" spans="2:7">
      <c r="D35" s="186" t="s">
        <v>871</v>
      </c>
      <c r="E35" s="186"/>
      <c r="F35" s="194">
        <v>283377.83250000002</v>
      </c>
      <c r="G35" s="195"/>
    </row>
    <row r="36" spans="2:7">
      <c r="D36" s="186" t="s">
        <v>497</v>
      </c>
      <c r="E36" s="186"/>
      <c r="F36" s="185">
        <v>609813.66340000019</v>
      </c>
      <c r="G36" s="167"/>
    </row>
    <row r="37" spans="2:7">
      <c r="D37" s="186" t="s">
        <v>869</v>
      </c>
      <c r="E37" s="186"/>
      <c r="F37" s="185">
        <v>40245</v>
      </c>
      <c r="G37" s="167"/>
    </row>
    <row r="38" spans="2:7">
      <c r="D38" s="186" t="s">
        <v>870</v>
      </c>
      <c r="E38" s="186"/>
      <c r="F38" s="185">
        <v>10000</v>
      </c>
      <c r="G38" s="167"/>
    </row>
    <row r="39" spans="2:7">
      <c r="D39" s="186"/>
      <c r="E39" s="186"/>
      <c r="F39" s="185"/>
      <c r="G39" s="167"/>
    </row>
    <row r="40" spans="2:7" ht="13.5" thickBot="1">
      <c r="D40" s="188" t="s">
        <v>529</v>
      </c>
      <c r="E40" s="188"/>
      <c r="F40" s="171">
        <v>1704938.4959000002</v>
      </c>
      <c r="G40" s="179"/>
    </row>
    <row r="41" spans="2:7" ht="13.5" thickTop="1"/>
    <row r="45" spans="2:7">
      <c r="B45" s="150">
        <v>17</v>
      </c>
      <c r="D45" s="735" t="s">
        <v>533</v>
      </c>
      <c r="E45" s="152"/>
      <c r="F45" s="189">
        <v>2010</v>
      </c>
      <c r="G45" s="190"/>
    </row>
    <row r="46" spans="2:7">
      <c r="D46" s="735"/>
      <c r="E46" s="152"/>
      <c r="F46" s="191" t="s">
        <v>511</v>
      </c>
      <c r="G46" s="190"/>
    </row>
    <row r="47" spans="2:7">
      <c r="D47" s="158" t="s">
        <v>534</v>
      </c>
      <c r="E47" s="158"/>
      <c r="F47" s="196">
        <v>3724883</v>
      </c>
      <c r="G47" s="167"/>
    </row>
    <row r="48" spans="2:7">
      <c r="D48" s="158" t="s">
        <v>535</v>
      </c>
      <c r="E48" s="158"/>
      <c r="F48" s="185">
        <v>622055.46099999989</v>
      </c>
      <c r="G48" s="167"/>
    </row>
    <row r="49" spans="2:7" ht="3.75" customHeight="1">
      <c r="D49" s="158"/>
      <c r="E49" s="158"/>
      <c r="F49" s="185"/>
      <c r="G49" s="167"/>
    </row>
    <row r="50" spans="2:7" ht="13.5" thickBot="1">
      <c r="D50" s="188" t="s">
        <v>529</v>
      </c>
      <c r="E50" s="188"/>
      <c r="F50" s="171">
        <v>4346938.4610000001</v>
      </c>
      <c r="G50" s="179"/>
    </row>
    <row r="51" spans="2:7" ht="13.5" thickTop="1"/>
    <row r="53" spans="2:7">
      <c r="D53" s="738"/>
      <c r="E53" s="197"/>
      <c r="F53" s="153">
        <v>2010</v>
      </c>
      <c r="G53" s="736"/>
    </row>
    <row r="54" spans="2:7">
      <c r="B54" s="150">
        <v>18</v>
      </c>
      <c r="D54" s="738"/>
      <c r="E54" s="197"/>
      <c r="F54" s="155" t="s">
        <v>511</v>
      </c>
      <c r="G54" s="736"/>
    </row>
    <row r="55" spans="2:7">
      <c r="D55" s="156"/>
      <c r="E55" s="156"/>
      <c r="F55" s="156"/>
      <c r="G55" s="156"/>
    </row>
    <row r="56" spans="2:7">
      <c r="D56" s="198" t="s">
        <v>536</v>
      </c>
      <c r="E56" s="198"/>
      <c r="F56" s="156"/>
      <c r="G56" s="156"/>
    </row>
    <row r="57" spans="2:7">
      <c r="D57" s="158" t="s">
        <v>537</v>
      </c>
      <c r="E57" s="158"/>
      <c r="F57" s="165">
        <v>1809</v>
      </c>
      <c r="G57" s="165"/>
    </row>
    <row r="58" spans="2:7">
      <c r="D58" s="158" t="s">
        <v>538</v>
      </c>
      <c r="E58" s="158"/>
      <c r="F58" s="174"/>
      <c r="G58" s="156"/>
    </row>
    <row r="59" spans="2:7">
      <c r="D59" s="199"/>
      <c r="E59" s="199"/>
      <c r="F59" s="200"/>
      <c r="G59" s="156"/>
    </row>
    <row r="60" spans="2:7">
      <c r="D60" s="190" t="s">
        <v>539</v>
      </c>
      <c r="E60" s="190"/>
      <c r="F60" s="200"/>
      <c r="G60" s="156"/>
    </row>
    <row r="61" spans="2:7">
      <c r="D61" s="158" t="s">
        <v>540</v>
      </c>
      <c r="E61" s="158"/>
      <c r="F61" s="196"/>
      <c r="G61" s="181"/>
    </row>
    <row r="62" spans="2:7">
      <c r="D62" s="158" t="s">
        <v>541</v>
      </c>
      <c r="E62" s="158"/>
      <c r="F62" s="196">
        <v>67110.960499999113</v>
      </c>
      <c r="G62" s="181"/>
    </row>
    <row r="63" spans="2:7">
      <c r="D63" s="158"/>
      <c r="E63" s="158"/>
      <c r="F63" s="201"/>
      <c r="G63" s="156"/>
    </row>
    <row r="64" spans="2:7" ht="13.5" thickBot="1">
      <c r="D64" s="188" t="s">
        <v>529</v>
      </c>
      <c r="E64" s="162"/>
      <c r="F64" s="202">
        <v>67110.960499999113</v>
      </c>
      <c r="G64" s="179"/>
    </row>
    <row r="65" spans="2:7" ht="13.5" thickTop="1"/>
    <row r="69" spans="2:7">
      <c r="B69" s="150">
        <v>19</v>
      </c>
      <c r="D69" s="735" t="s">
        <v>542</v>
      </c>
      <c r="E69" s="200"/>
      <c r="F69" s="189">
        <v>2010</v>
      </c>
      <c r="G69" s="190"/>
    </row>
    <row r="70" spans="2:7">
      <c r="D70" s="735"/>
      <c r="E70" s="200"/>
      <c r="F70" s="191" t="s">
        <v>511</v>
      </c>
      <c r="G70" s="190"/>
    </row>
    <row r="71" spans="2:7">
      <c r="D71" s="158"/>
      <c r="E71" s="158"/>
      <c r="F71" s="192"/>
      <c r="G71" s="167"/>
    </row>
    <row r="72" spans="2:7">
      <c r="D72" s="158" t="s">
        <v>543</v>
      </c>
      <c r="E72" s="158"/>
      <c r="F72" s="185">
        <v>2650763.4134246577</v>
      </c>
      <c r="G72" s="167"/>
    </row>
    <row r="73" spans="2:7">
      <c r="D73" s="158" t="s">
        <v>544</v>
      </c>
      <c r="E73" s="158"/>
      <c r="F73" s="185"/>
      <c r="G73" s="167"/>
    </row>
    <row r="74" spans="2:7">
      <c r="D74" s="158" t="s">
        <v>545</v>
      </c>
      <c r="E74" s="158"/>
      <c r="F74" s="187"/>
      <c r="G74" s="167"/>
    </row>
    <row r="75" spans="2:7" ht="13.5" thickBot="1">
      <c r="D75" s="188" t="s">
        <v>529</v>
      </c>
      <c r="E75" s="188"/>
      <c r="F75" s="169">
        <v>2650763.4134246577</v>
      </c>
      <c r="G75" s="179"/>
    </row>
    <row r="76" spans="2:7" ht="13.5" thickTop="1"/>
    <row r="77" spans="2:7">
      <c r="D77" s="158"/>
    </row>
    <row r="78" spans="2:7">
      <c r="D78" s="158"/>
    </row>
    <row r="80" spans="2:7">
      <c r="B80" s="150">
        <v>20</v>
      </c>
      <c r="D80" s="735" t="s">
        <v>546</v>
      </c>
      <c r="E80" s="200"/>
      <c r="F80" s="189">
        <v>2010</v>
      </c>
      <c r="G80" s="190"/>
    </row>
    <row r="81" spans="4:7">
      <c r="D81" s="735"/>
      <c r="E81" s="200"/>
      <c r="F81" s="191" t="s">
        <v>511</v>
      </c>
      <c r="G81" s="190"/>
    </row>
    <row r="82" spans="4:7">
      <c r="D82" s="158"/>
      <c r="E82" s="158"/>
      <c r="F82" s="192"/>
      <c r="G82" s="167"/>
    </row>
    <row r="83" spans="4:7">
      <c r="D83" s="158" t="s">
        <v>547</v>
      </c>
      <c r="E83" s="158"/>
      <c r="F83" s="185">
        <v>2758575.4906753432</v>
      </c>
      <c r="G83" s="167"/>
    </row>
    <row r="84" spans="4:7">
      <c r="D84" s="158" t="s">
        <v>548</v>
      </c>
      <c r="E84" s="158"/>
      <c r="F84" s="185"/>
      <c r="G84" s="167"/>
    </row>
    <row r="85" spans="4:7">
      <c r="D85" s="186" t="s">
        <v>549</v>
      </c>
      <c r="E85" s="158"/>
      <c r="F85" s="185"/>
      <c r="G85" s="167"/>
    </row>
    <row r="86" spans="4:7">
      <c r="D86" s="186" t="s">
        <v>550</v>
      </c>
      <c r="E86" s="158"/>
      <c r="F86" s="185"/>
      <c r="G86" s="167"/>
    </row>
    <row r="87" spans="4:7">
      <c r="D87" s="186" t="s">
        <v>551</v>
      </c>
      <c r="E87" s="158"/>
      <c r="F87" s="185">
        <v>10000</v>
      </c>
      <c r="G87" s="167"/>
    </row>
    <row r="88" spans="4:7">
      <c r="D88" s="186" t="s">
        <v>552</v>
      </c>
      <c r="E88" s="158"/>
      <c r="F88" s="185"/>
      <c r="G88" s="167"/>
    </row>
    <row r="89" spans="4:7">
      <c r="D89" s="186" t="s">
        <v>553</v>
      </c>
      <c r="E89" s="158"/>
      <c r="F89" s="185"/>
      <c r="G89" s="167"/>
    </row>
    <row r="90" spans="4:7">
      <c r="D90" s="186" t="s">
        <v>554</v>
      </c>
      <c r="E90" s="158"/>
      <c r="F90" s="185"/>
      <c r="G90" s="167"/>
    </row>
    <row r="91" spans="4:7">
      <c r="D91" s="186" t="s">
        <v>554</v>
      </c>
      <c r="E91" s="158"/>
      <c r="F91" s="185"/>
      <c r="G91" s="167"/>
    </row>
    <row r="92" spans="4:7">
      <c r="D92" s="158" t="s">
        <v>555</v>
      </c>
      <c r="E92" s="158"/>
      <c r="F92" s="185"/>
      <c r="G92" s="167"/>
    </row>
    <row r="93" spans="4:7">
      <c r="D93" s="186" t="s">
        <v>556</v>
      </c>
      <c r="E93" s="158"/>
      <c r="F93" s="185"/>
      <c r="G93" s="167"/>
    </row>
    <row r="94" spans="4:7">
      <c r="D94" s="186" t="s">
        <v>557</v>
      </c>
      <c r="E94" s="158"/>
      <c r="F94" s="185"/>
      <c r="G94" s="167"/>
    </row>
    <row r="95" spans="4:7">
      <c r="D95" s="186"/>
      <c r="E95" s="158"/>
      <c r="F95" s="185"/>
      <c r="G95" s="167"/>
    </row>
    <row r="96" spans="4:7">
      <c r="D96" s="186"/>
      <c r="E96" s="158"/>
      <c r="F96" s="185"/>
      <c r="G96" s="167"/>
    </row>
    <row r="97" spans="4:7">
      <c r="D97" s="186"/>
      <c r="E97" s="158"/>
      <c r="F97" s="187"/>
      <c r="G97" s="167"/>
    </row>
    <row r="98" spans="4:7">
      <c r="D98" s="188" t="s">
        <v>558</v>
      </c>
      <c r="E98" s="188"/>
      <c r="F98" s="203">
        <v>2768575.4906753432</v>
      </c>
      <c r="G98" s="179"/>
    </row>
    <row r="100" spans="4:7">
      <c r="D100" s="149" t="s">
        <v>546</v>
      </c>
      <c r="F100" s="204"/>
    </row>
    <row r="102" spans="4:7">
      <c r="D102" s="149" t="s">
        <v>559</v>
      </c>
      <c r="F102" s="598">
        <v>276857.54906753433</v>
      </c>
    </row>
    <row r="104" spans="4:7" ht="13.5" thickBot="1">
      <c r="D104" s="149" t="s">
        <v>1060</v>
      </c>
      <c r="F104" s="206">
        <f>F83-F102</f>
        <v>2481717.9416078087</v>
      </c>
      <c r="G104" s="207"/>
    </row>
    <row r="105" spans="4:7" ht="13.5" thickTop="1"/>
    <row r="106" spans="4:7">
      <c r="F106" s="208"/>
    </row>
    <row r="107" spans="4:7">
      <c r="F107" s="208"/>
    </row>
    <row r="108" spans="4:7">
      <c r="F108" s="208"/>
    </row>
    <row r="109" spans="4:7">
      <c r="F109" s="642" t="s">
        <v>900</v>
      </c>
    </row>
    <row r="110" spans="4:7">
      <c r="F110" s="642" t="s">
        <v>1057</v>
      </c>
    </row>
  </sheetData>
  <mergeCells count="12">
    <mergeCell ref="D80:D81"/>
    <mergeCell ref="C1:F2"/>
    <mergeCell ref="D4:D5"/>
    <mergeCell ref="G4:G5"/>
    <mergeCell ref="D13:D14"/>
    <mergeCell ref="G13:G14"/>
    <mergeCell ref="D21:D22"/>
    <mergeCell ref="D29:D30"/>
    <mergeCell ref="D45:D46"/>
    <mergeCell ref="D53:D54"/>
    <mergeCell ref="G53:G54"/>
    <mergeCell ref="D69:D70"/>
  </mergeCells>
  <pageMargins left="0.70866141732283472" right="0.70866141732283472" top="0.6692913385826772" bottom="0.39370078740157483" header="0.31496062992125984" footer="0.31496062992125984"/>
  <pageSetup scale="90" orientation="portrait" r:id="rId1"/>
  <headerFooter>
    <oddHeader>&amp;L&amp;"Arial Black,Regular"&amp;22ORANGE SHPK&amp;RShenime per pasqyrat financiare 
per ushtrimin e mbyllur 2010</oddHeader>
  </headerFooter>
  <rowBreaks count="1" manualBreakCount="1">
    <brk id="5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R108"/>
  <sheetViews>
    <sheetView showGridLines="0" defaultGridColor="0" topLeftCell="B69" colorId="18" workbookViewId="0">
      <selection activeCell="F91" activeCellId="1" sqref="F76:F77 F91"/>
    </sheetView>
  </sheetViews>
  <sheetFormatPr defaultRowHeight="12.75" outlineLevelRow="1"/>
  <cols>
    <col min="1" max="1" width="4.42578125" style="418" customWidth="1"/>
    <col min="2" max="2" width="3.140625" style="418" customWidth="1"/>
    <col min="3" max="3" width="49.42578125" style="420" customWidth="1"/>
    <col min="4" max="4" width="1.42578125" style="420" customWidth="1"/>
    <col min="5" max="5" width="1.5703125" style="420" customWidth="1"/>
    <col min="6" max="6" width="19.28515625" style="420" customWidth="1"/>
    <col min="7" max="7" width="18.7109375" style="420" bestFit="1" customWidth="1"/>
    <col min="8" max="8" width="2.7109375" style="420" customWidth="1"/>
    <col min="9" max="9" width="19.140625" style="421" hidden="1" customWidth="1"/>
    <col min="10" max="10" width="4.140625" style="418" customWidth="1"/>
    <col min="11" max="11" width="3.85546875" style="420" customWidth="1"/>
    <col min="12" max="12" width="38.140625" style="420" bestFit="1" customWidth="1"/>
    <col min="13" max="13" width="35" style="420" hidden="1" customWidth="1"/>
    <col min="14" max="14" width="17.85546875" style="420" bestFit="1" customWidth="1"/>
    <col min="15" max="15" width="18.5703125" style="420" bestFit="1" customWidth="1"/>
    <col min="16" max="16" width="2.28515625" style="420" customWidth="1"/>
    <col min="17" max="17" width="9.140625" style="420"/>
    <col min="18" max="18" width="10.28515625" style="420" bestFit="1" customWidth="1"/>
    <col min="19" max="257" width="9.140625" style="420"/>
    <col min="258" max="258" width="4.42578125" style="420" customWidth="1"/>
    <col min="259" max="259" width="3.140625" style="420" customWidth="1"/>
    <col min="260" max="260" width="49.42578125" style="420" customWidth="1"/>
    <col min="261" max="261" width="1.42578125" style="420" customWidth="1"/>
    <col min="262" max="262" width="1.5703125" style="420" customWidth="1"/>
    <col min="263" max="263" width="18.7109375" style="420" bestFit="1" customWidth="1"/>
    <col min="264" max="264" width="2.85546875" style="420" customWidth="1"/>
    <col min="265" max="265" width="19.140625" style="420" bestFit="1" customWidth="1"/>
    <col min="266" max="266" width="4.140625" style="420" customWidth="1"/>
    <col min="267" max="267" width="3.85546875" style="420" customWidth="1"/>
    <col min="268" max="268" width="38.140625" style="420" bestFit="1" customWidth="1"/>
    <col min="269" max="269" width="0" style="420" hidden="1" customWidth="1"/>
    <col min="270" max="270" width="17.85546875" style="420" bestFit="1" customWidth="1"/>
    <col min="271" max="271" width="18.5703125" style="420" bestFit="1" customWidth="1"/>
    <col min="272" max="272" width="2.28515625" style="420" customWidth="1"/>
    <col min="273" max="273" width="9.140625" style="420"/>
    <col min="274" max="274" width="10.28515625" style="420" bestFit="1" customWidth="1"/>
    <col min="275" max="513" width="9.140625" style="420"/>
    <col min="514" max="514" width="4.42578125" style="420" customWidth="1"/>
    <col min="515" max="515" width="3.140625" style="420" customWidth="1"/>
    <col min="516" max="516" width="49.42578125" style="420" customWidth="1"/>
    <col min="517" max="517" width="1.42578125" style="420" customWidth="1"/>
    <col min="518" max="518" width="1.5703125" style="420" customWidth="1"/>
    <col min="519" max="519" width="18.7109375" style="420" bestFit="1" customWidth="1"/>
    <col min="520" max="520" width="2.85546875" style="420" customWidth="1"/>
    <col min="521" max="521" width="19.140625" style="420" bestFit="1" customWidth="1"/>
    <col min="522" max="522" width="4.140625" style="420" customWidth="1"/>
    <col min="523" max="523" width="3.85546875" style="420" customWidth="1"/>
    <col min="524" max="524" width="38.140625" style="420" bestFit="1" customWidth="1"/>
    <col min="525" max="525" width="0" style="420" hidden="1" customWidth="1"/>
    <col min="526" max="526" width="17.85546875" style="420" bestFit="1" customWidth="1"/>
    <col min="527" max="527" width="18.5703125" style="420" bestFit="1" customWidth="1"/>
    <col min="528" max="528" width="2.28515625" style="420" customWidth="1"/>
    <col min="529" max="529" width="9.140625" style="420"/>
    <col min="530" max="530" width="10.28515625" style="420" bestFit="1" customWidth="1"/>
    <col min="531" max="769" width="9.140625" style="420"/>
    <col min="770" max="770" width="4.42578125" style="420" customWidth="1"/>
    <col min="771" max="771" width="3.140625" style="420" customWidth="1"/>
    <col min="772" max="772" width="49.42578125" style="420" customWidth="1"/>
    <col min="773" max="773" width="1.42578125" style="420" customWidth="1"/>
    <col min="774" max="774" width="1.5703125" style="420" customWidth="1"/>
    <col min="775" max="775" width="18.7109375" style="420" bestFit="1" customWidth="1"/>
    <col min="776" max="776" width="2.85546875" style="420" customWidth="1"/>
    <col min="777" max="777" width="19.140625" style="420" bestFit="1" customWidth="1"/>
    <col min="778" max="778" width="4.140625" style="420" customWidth="1"/>
    <col min="779" max="779" width="3.85546875" style="420" customWidth="1"/>
    <col min="780" max="780" width="38.140625" style="420" bestFit="1" customWidth="1"/>
    <col min="781" max="781" width="0" style="420" hidden="1" customWidth="1"/>
    <col min="782" max="782" width="17.85546875" style="420" bestFit="1" customWidth="1"/>
    <col min="783" max="783" width="18.5703125" style="420" bestFit="1" customWidth="1"/>
    <col min="784" max="784" width="2.28515625" style="420" customWidth="1"/>
    <col min="785" max="785" width="9.140625" style="420"/>
    <col min="786" max="786" width="10.28515625" style="420" bestFit="1" customWidth="1"/>
    <col min="787" max="1025" width="9.140625" style="420"/>
    <col min="1026" max="1026" width="4.42578125" style="420" customWidth="1"/>
    <col min="1027" max="1027" width="3.140625" style="420" customWidth="1"/>
    <col min="1028" max="1028" width="49.42578125" style="420" customWidth="1"/>
    <col min="1029" max="1029" width="1.42578125" style="420" customWidth="1"/>
    <col min="1030" max="1030" width="1.5703125" style="420" customWidth="1"/>
    <col min="1031" max="1031" width="18.7109375" style="420" bestFit="1" customWidth="1"/>
    <col min="1032" max="1032" width="2.85546875" style="420" customWidth="1"/>
    <col min="1033" max="1033" width="19.140625" style="420" bestFit="1" customWidth="1"/>
    <col min="1034" max="1034" width="4.140625" style="420" customWidth="1"/>
    <col min="1035" max="1035" width="3.85546875" style="420" customWidth="1"/>
    <col min="1036" max="1036" width="38.140625" style="420" bestFit="1" customWidth="1"/>
    <col min="1037" max="1037" width="0" style="420" hidden="1" customWidth="1"/>
    <col min="1038" max="1038" width="17.85546875" style="420" bestFit="1" customWidth="1"/>
    <col min="1039" max="1039" width="18.5703125" style="420" bestFit="1" customWidth="1"/>
    <col min="1040" max="1040" width="2.28515625" style="420" customWidth="1"/>
    <col min="1041" max="1041" width="9.140625" style="420"/>
    <col min="1042" max="1042" width="10.28515625" style="420" bestFit="1" customWidth="1"/>
    <col min="1043" max="1281" width="9.140625" style="420"/>
    <col min="1282" max="1282" width="4.42578125" style="420" customWidth="1"/>
    <col min="1283" max="1283" width="3.140625" style="420" customWidth="1"/>
    <col min="1284" max="1284" width="49.42578125" style="420" customWidth="1"/>
    <col min="1285" max="1285" width="1.42578125" style="420" customWidth="1"/>
    <col min="1286" max="1286" width="1.5703125" style="420" customWidth="1"/>
    <col min="1287" max="1287" width="18.7109375" style="420" bestFit="1" customWidth="1"/>
    <col min="1288" max="1288" width="2.85546875" style="420" customWidth="1"/>
    <col min="1289" max="1289" width="19.140625" style="420" bestFit="1" customWidth="1"/>
    <col min="1290" max="1290" width="4.140625" style="420" customWidth="1"/>
    <col min="1291" max="1291" width="3.85546875" style="420" customWidth="1"/>
    <col min="1292" max="1292" width="38.140625" style="420" bestFit="1" customWidth="1"/>
    <col min="1293" max="1293" width="0" style="420" hidden="1" customWidth="1"/>
    <col min="1294" max="1294" width="17.85546875" style="420" bestFit="1" customWidth="1"/>
    <col min="1295" max="1295" width="18.5703125" style="420" bestFit="1" customWidth="1"/>
    <col min="1296" max="1296" width="2.28515625" style="420" customWidth="1"/>
    <col min="1297" max="1297" width="9.140625" style="420"/>
    <col min="1298" max="1298" width="10.28515625" style="420" bestFit="1" customWidth="1"/>
    <col min="1299" max="1537" width="9.140625" style="420"/>
    <col min="1538" max="1538" width="4.42578125" style="420" customWidth="1"/>
    <col min="1539" max="1539" width="3.140625" style="420" customWidth="1"/>
    <col min="1540" max="1540" width="49.42578125" style="420" customWidth="1"/>
    <col min="1541" max="1541" width="1.42578125" style="420" customWidth="1"/>
    <col min="1542" max="1542" width="1.5703125" style="420" customWidth="1"/>
    <col min="1543" max="1543" width="18.7109375" style="420" bestFit="1" customWidth="1"/>
    <col min="1544" max="1544" width="2.85546875" style="420" customWidth="1"/>
    <col min="1545" max="1545" width="19.140625" style="420" bestFit="1" customWidth="1"/>
    <col min="1546" max="1546" width="4.140625" style="420" customWidth="1"/>
    <col min="1547" max="1547" width="3.85546875" style="420" customWidth="1"/>
    <col min="1548" max="1548" width="38.140625" style="420" bestFit="1" customWidth="1"/>
    <col min="1549" max="1549" width="0" style="420" hidden="1" customWidth="1"/>
    <col min="1550" max="1550" width="17.85546875" style="420" bestFit="1" customWidth="1"/>
    <col min="1551" max="1551" width="18.5703125" style="420" bestFit="1" customWidth="1"/>
    <col min="1552" max="1552" width="2.28515625" style="420" customWidth="1"/>
    <col min="1553" max="1553" width="9.140625" style="420"/>
    <col min="1554" max="1554" width="10.28515625" style="420" bestFit="1" customWidth="1"/>
    <col min="1555" max="1793" width="9.140625" style="420"/>
    <col min="1794" max="1794" width="4.42578125" style="420" customWidth="1"/>
    <col min="1795" max="1795" width="3.140625" style="420" customWidth="1"/>
    <col min="1796" max="1796" width="49.42578125" style="420" customWidth="1"/>
    <col min="1797" max="1797" width="1.42578125" style="420" customWidth="1"/>
    <col min="1798" max="1798" width="1.5703125" style="420" customWidth="1"/>
    <col min="1799" max="1799" width="18.7109375" style="420" bestFit="1" customWidth="1"/>
    <col min="1800" max="1800" width="2.85546875" style="420" customWidth="1"/>
    <col min="1801" max="1801" width="19.140625" style="420" bestFit="1" customWidth="1"/>
    <col min="1802" max="1802" width="4.140625" style="420" customWidth="1"/>
    <col min="1803" max="1803" width="3.85546875" style="420" customWidth="1"/>
    <col min="1804" max="1804" width="38.140625" style="420" bestFit="1" customWidth="1"/>
    <col min="1805" max="1805" width="0" style="420" hidden="1" customWidth="1"/>
    <col min="1806" max="1806" width="17.85546875" style="420" bestFit="1" customWidth="1"/>
    <col min="1807" max="1807" width="18.5703125" style="420" bestFit="1" customWidth="1"/>
    <col min="1808" max="1808" width="2.28515625" style="420" customWidth="1"/>
    <col min="1809" max="1809" width="9.140625" style="420"/>
    <col min="1810" max="1810" width="10.28515625" style="420" bestFit="1" customWidth="1"/>
    <col min="1811" max="2049" width="9.140625" style="420"/>
    <col min="2050" max="2050" width="4.42578125" style="420" customWidth="1"/>
    <col min="2051" max="2051" width="3.140625" style="420" customWidth="1"/>
    <col min="2052" max="2052" width="49.42578125" style="420" customWidth="1"/>
    <col min="2053" max="2053" width="1.42578125" style="420" customWidth="1"/>
    <col min="2054" max="2054" width="1.5703125" style="420" customWidth="1"/>
    <col min="2055" max="2055" width="18.7109375" style="420" bestFit="1" customWidth="1"/>
    <col min="2056" max="2056" width="2.85546875" style="420" customWidth="1"/>
    <col min="2057" max="2057" width="19.140625" style="420" bestFit="1" customWidth="1"/>
    <col min="2058" max="2058" width="4.140625" style="420" customWidth="1"/>
    <col min="2059" max="2059" width="3.85546875" style="420" customWidth="1"/>
    <col min="2060" max="2060" width="38.140625" style="420" bestFit="1" customWidth="1"/>
    <col min="2061" max="2061" width="0" style="420" hidden="1" customWidth="1"/>
    <col min="2062" max="2062" width="17.85546875" style="420" bestFit="1" customWidth="1"/>
    <col min="2063" max="2063" width="18.5703125" style="420" bestFit="1" customWidth="1"/>
    <col min="2064" max="2064" width="2.28515625" style="420" customWidth="1"/>
    <col min="2065" max="2065" width="9.140625" style="420"/>
    <col min="2066" max="2066" width="10.28515625" style="420" bestFit="1" customWidth="1"/>
    <col min="2067" max="2305" width="9.140625" style="420"/>
    <col min="2306" max="2306" width="4.42578125" style="420" customWidth="1"/>
    <col min="2307" max="2307" width="3.140625" style="420" customWidth="1"/>
    <col min="2308" max="2308" width="49.42578125" style="420" customWidth="1"/>
    <col min="2309" max="2309" width="1.42578125" style="420" customWidth="1"/>
    <col min="2310" max="2310" width="1.5703125" style="420" customWidth="1"/>
    <col min="2311" max="2311" width="18.7109375" style="420" bestFit="1" customWidth="1"/>
    <col min="2312" max="2312" width="2.85546875" style="420" customWidth="1"/>
    <col min="2313" max="2313" width="19.140625" style="420" bestFit="1" customWidth="1"/>
    <col min="2314" max="2314" width="4.140625" style="420" customWidth="1"/>
    <col min="2315" max="2315" width="3.85546875" style="420" customWidth="1"/>
    <col min="2316" max="2316" width="38.140625" style="420" bestFit="1" customWidth="1"/>
    <col min="2317" max="2317" width="0" style="420" hidden="1" customWidth="1"/>
    <col min="2318" max="2318" width="17.85546875" style="420" bestFit="1" customWidth="1"/>
    <col min="2319" max="2319" width="18.5703125" style="420" bestFit="1" customWidth="1"/>
    <col min="2320" max="2320" width="2.28515625" style="420" customWidth="1"/>
    <col min="2321" max="2321" width="9.140625" style="420"/>
    <col min="2322" max="2322" width="10.28515625" style="420" bestFit="1" customWidth="1"/>
    <col min="2323" max="2561" width="9.140625" style="420"/>
    <col min="2562" max="2562" width="4.42578125" style="420" customWidth="1"/>
    <col min="2563" max="2563" width="3.140625" style="420" customWidth="1"/>
    <col min="2564" max="2564" width="49.42578125" style="420" customWidth="1"/>
    <col min="2565" max="2565" width="1.42578125" style="420" customWidth="1"/>
    <col min="2566" max="2566" width="1.5703125" style="420" customWidth="1"/>
    <col min="2567" max="2567" width="18.7109375" style="420" bestFit="1" customWidth="1"/>
    <col min="2568" max="2568" width="2.85546875" style="420" customWidth="1"/>
    <col min="2569" max="2569" width="19.140625" style="420" bestFit="1" customWidth="1"/>
    <col min="2570" max="2570" width="4.140625" style="420" customWidth="1"/>
    <col min="2571" max="2571" width="3.85546875" style="420" customWidth="1"/>
    <col min="2572" max="2572" width="38.140625" style="420" bestFit="1" customWidth="1"/>
    <col min="2573" max="2573" width="0" style="420" hidden="1" customWidth="1"/>
    <col min="2574" max="2574" width="17.85546875" style="420" bestFit="1" customWidth="1"/>
    <col min="2575" max="2575" width="18.5703125" style="420" bestFit="1" customWidth="1"/>
    <col min="2576" max="2576" width="2.28515625" style="420" customWidth="1"/>
    <col min="2577" max="2577" width="9.140625" style="420"/>
    <col min="2578" max="2578" width="10.28515625" style="420" bestFit="1" customWidth="1"/>
    <col min="2579" max="2817" width="9.140625" style="420"/>
    <col min="2818" max="2818" width="4.42578125" style="420" customWidth="1"/>
    <col min="2819" max="2819" width="3.140625" style="420" customWidth="1"/>
    <col min="2820" max="2820" width="49.42578125" style="420" customWidth="1"/>
    <col min="2821" max="2821" width="1.42578125" style="420" customWidth="1"/>
    <col min="2822" max="2822" width="1.5703125" style="420" customWidth="1"/>
    <col min="2823" max="2823" width="18.7109375" style="420" bestFit="1" customWidth="1"/>
    <col min="2824" max="2824" width="2.85546875" style="420" customWidth="1"/>
    <col min="2825" max="2825" width="19.140625" style="420" bestFit="1" customWidth="1"/>
    <col min="2826" max="2826" width="4.140625" style="420" customWidth="1"/>
    <col min="2827" max="2827" width="3.85546875" style="420" customWidth="1"/>
    <col min="2828" max="2828" width="38.140625" style="420" bestFit="1" customWidth="1"/>
    <col min="2829" max="2829" width="0" style="420" hidden="1" customWidth="1"/>
    <col min="2830" max="2830" width="17.85546875" style="420" bestFit="1" customWidth="1"/>
    <col min="2831" max="2831" width="18.5703125" style="420" bestFit="1" customWidth="1"/>
    <col min="2832" max="2832" width="2.28515625" style="420" customWidth="1"/>
    <col min="2833" max="2833" width="9.140625" style="420"/>
    <col min="2834" max="2834" width="10.28515625" style="420" bestFit="1" customWidth="1"/>
    <col min="2835" max="3073" width="9.140625" style="420"/>
    <col min="3074" max="3074" width="4.42578125" style="420" customWidth="1"/>
    <col min="3075" max="3075" width="3.140625" style="420" customWidth="1"/>
    <col min="3076" max="3076" width="49.42578125" style="420" customWidth="1"/>
    <col min="3077" max="3077" width="1.42578125" style="420" customWidth="1"/>
    <col min="3078" max="3078" width="1.5703125" style="420" customWidth="1"/>
    <col min="3079" max="3079" width="18.7109375" style="420" bestFit="1" customWidth="1"/>
    <col min="3080" max="3080" width="2.85546875" style="420" customWidth="1"/>
    <col min="3081" max="3081" width="19.140625" style="420" bestFit="1" customWidth="1"/>
    <col min="3082" max="3082" width="4.140625" style="420" customWidth="1"/>
    <col min="3083" max="3083" width="3.85546875" style="420" customWidth="1"/>
    <col min="3084" max="3084" width="38.140625" style="420" bestFit="1" customWidth="1"/>
    <col min="3085" max="3085" width="0" style="420" hidden="1" customWidth="1"/>
    <col min="3086" max="3086" width="17.85546875" style="420" bestFit="1" customWidth="1"/>
    <col min="3087" max="3087" width="18.5703125" style="420" bestFit="1" customWidth="1"/>
    <col min="3088" max="3088" width="2.28515625" style="420" customWidth="1"/>
    <col min="3089" max="3089" width="9.140625" style="420"/>
    <col min="3090" max="3090" width="10.28515625" style="420" bestFit="1" customWidth="1"/>
    <col min="3091" max="3329" width="9.140625" style="420"/>
    <col min="3330" max="3330" width="4.42578125" style="420" customWidth="1"/>
    <col min="3331" max="3331" width="3.140625" style="420" customWidth="1"/>
    <col min="3332" max="3332" width="49.42578125" style="420" customWidth="1"/>
    <col min="3333" max="3333" width="1.42578125" style="420" customWidth="1"/>
    <col min="3334" max="3334" width="1.5703125" style="420" customWidth="1"/>
    <col min="3335" max="3335" width="18.7109375" style="420" bestFit="1" customWidth="1"/>
    <col min="3336" max="3336" width="2.85546875" style="420" customWidth="1"/>
    <col min="3337" max="3337" width="19.140625" style="420" bestFit="1" customWidth="1"/>
    <col min="3338" max="3338" width="4.140625" style="420" customWidth="1"/>
    <col min="3339" max="3339" width="3.85546875" style="420" customWidth="1"/>
    <col min="3340" max="3340" width="38.140625" style="420" bestFit="1" customWidth="1"/>
    <col min="3341" max="3341" width="0" style="420" hidden="1" customWidth="1"/>
    <col min="3342" max="3342" width="17.85546875" style="420" bestFit="1" customWidth="1"/>
    <col min="3343" max="3343" width="18.5703125" style="420" bestFit="1" customWidth="1"/>
    <col min="3344" max="3344" width="2.28515625" style="420" customWidth="1"/>
    <col min="3345" max="3345" width="9.140625" style="420"/>
    <col min="3346" max="3346" width="10.28515625" style="420" bestFit="1" customWidth="1"/>
    <col min="3347" max="3585" width="9.140625" style="420"/>
    <col min="3586" max="3586" width="4.42578125" style="420" customWidth="1"/>
    <col min="3587" max="3587" width="3.140625" style="420" customWidth="1"/>
    <col min="3588" max="3588" width="49.42578125" style="420" customWidth="1"/>
    <col min="3589" max="3589" width="1.42578125" style="420" customWidth="1"/>
    <col min="3590" max="3590" width="1.5703125" style="420" customWidth="1"/>
    <col min="3591" max="3591" width="18.7109375" style="420" bestFit="1" customWidth="1"/>
    <col min="3592" max="3592" width="2.85546875" style="420" customWidth="1"/>
    <col min="3593" max="3593" width="19.140625" style="420" bestFit="1" customWidth="1"/>
    <col min="3594" max="3594" width="4.140625" style="420" customWidth="1"/>
    <col min="3595" max="3595" width="3.85546875" style="420" customWidth="1"/>
    <col min="3596" max="3596" width="38.140625" style="420" bestFit="1" customWidth="1"/>
    <col min="3597" max="3597" width="0" style="420" hidden="1" customWidth="1"/>
    <col min="3598" max="3598" width="17.85546875" style="420" bestFit="1" customWidth="1"/>
    <col min="3599" max="3599" width="18.5703125" style="420" bestFit="1" customWidth="1"/>
    <col min="3600" max="3600" width="2.28515625" style="420" customWidth="1"/>
    <col min="3601" max="3601" width="9.140625" style="420"/>
    <col min="3602" max="3602" width="10.28515625" style="420" bestFit="1" customWidth="1"/>
    <col min="3603" max="3841" width="9.140625" style="420"/>
    <col min="3842" max="3842" width="4.42578125" style="420" customWidth="1"/>
    <col min="3843" max="3843" width="3.140625" style="420" customWidth="1"/>
    <col min="3844" max="3844" width="49.42578125" style="420" customWidth="1"/>
    <col min="3845" max="3845" width="1.42578125" style="420" customWidth="1"/>
    <col min="3846" max="3846" width="1.5703125" style="420" customWidth="1"/>
    <col min="3847" max="3847" width="18.7109375" style="420" bestFit="1" customWidth="1"/>
    <col min="3848" max="3848" width="2.85546875" style="420" customWidth="1"/>
    <col min="3849" max="3849" width="19.140625" style="420" bestFit="1" customWidth="1"/>
    <col min="3850" max="3850" width="4.140625" style="420" customWidth="1"/>
    <col min="3851" max="3851" width="3.85546875" style="420" customWidth="1"/>
    <col min="3852" max="3852" width="38.140625" style="420" bestFit="1" customWidth="1"/>
    <col min="3853" max="3853" width="0" style="420" hidden="1" customWidth="1"/>
    <col min="3854" max="3854" width="17.85546875" style="420" bestFit="1" customWidth="1"/>
    <col min="3855" max="3855" width="18.5703125" style="420" bestFit="1" customWidth="1"/>
    <col min="3856" max="3856" width="2.28515625" style="420" customWidth="1"/>
    <col min="3857" max="3857" width="9.140625" style="420"/>
    <col min="3858" max="3858" width="10.28515625" style="420" bestFit="1" customWidth="1"/>
    <col min="3859" max="4097" width="9.140625" style="420"/>
    <col min="4098" max="4098" width="4.42578125" style="420" customWidth="1"/>
    <col min="4099" max="4099" width="3.140625" style="420" customWidth="1"/>
    <col min="4100" max="4100" width="49.42578125" style="420" customWidth="1"/>
    <col min="4101" max="4101" width="1.42578125" style="420" customWidth="1"/>
    <col min="4102" max="4102" width="1.5703125" style="420" customWidth="1"/>
    <col min="4103" max="4103" width="18.7109375" style="420" bestFit="1" customWidth="1"/>
    <col min="4104" max="4104" width="2.85546875" style="420" customWidth="1"/>
    <col min="4105" max="4105" width="19.140625" style="420" bestFit="1" customWidth="1"/>
    <col min="4106" max="4106" width="4.140625" style="420" customWidth="1"/>
    <col min="4107" max="4107" width="3.85546875" style="420" customWidth="1"/>
    <col min="4108" max="4108" width="38.140625" style="420" bestFit="1" customWidth="1"/>
    <col min="4109" max="4109" width="0" style="420" hidden="1" customWidth="1"/>
    <col min="4110" max="4110" width="17.85546875" style="420" bestFit="1" customWidth="1"/>
    <col min="4111" max="4111" width="18.5703125" style="420" bestFit="1" customWidth="1"/>
    <col min="4112" max="4112" width="2.28515625" style="420" customWidth="1"/>
    <col min="4113" max="4113" width="9.140625" style="420"/>
    <col min="4114" max="4114" width="10.28515625" style="420" bestFit="1" customWidth="1"/>
    <col min="4115" max="4353" width="9.140625" style="420"/>
    <col min="4354" max="4354" width="4.42578125" style="420" customWidth="1"/>
    <col min="4355" max="4355" width="3.140625" style="420" customWidth="1"/>
    <col min="4356" max="4356" width="49.42578125" style="420" customWidth="1"/>
    <col min="4357" max="4357" width="1.42578125" style="420" customWidth="1"/>
    <col min="4358" max="4358" width="1.5703125" style="420" customWidth="1"/>
    <col min="4359" max="4359" width="18.7109375" style="420" bestFit="1" customWidth="1"/>
    <col min="4360" max="4360" width="2.85546875" style="420" customWidth="1"/>
    <col min="4361" max="4361" width="19.140625" style="420" bestFit="1" customWidth="1"/>
    <col min="4362" max="4362" width="4.140625" style="420" customWidth="1"/>
    <col min="4363" max="4363" width="3.85546875" style="420" customWidth="1"/>
    <col min="4364" max="4364" width="38.140625" style="420" bestFit="1" customWidth="1"/>
    <col min="4365" max="4365" width="0" style="420" hidden="1" customWidth="1"/>
    <col min="4366" max="4366" width="17.85546875" style="420" bestFit="1" customWidth="1"/>
    <col min="4367" max="4367" width="18.5703125" style="420" bestFit="1" customWidth="1"/>
    <col min="4368" max="4368" width="2.28515625" style="420" customWidth="1"/>
    <col min="4369" max="4369" width="9.140625" style="420"/>
    <col min="4370" max="4370" width="10.28515625" style="420" bestFit="1" customWidth="1"/>
    <col min="4371" max="4609" width="9.140625" style="420"/>
    <col min="4610" max="4610" width="4.42578125" style="420" customWidth="1"/>
    <col min="4611" max="4611" width="3.140625" style="420" customWidth="1"/>
    <col min="4612" max="4612" width="49.42578125" style="420" customWidth="1"/>
    <col min="4613" max="4613" width="1.42578125" style="420" customWidth="1"/>
    <col min="4614" max="4614" width="1.5703125" style="420" customWidth="1"/>
    <col min="4615" max="4615" width="18.7109375" style="420" bestFit="1" customWidth="1"/>
    <col min="4616" max="4616" width="2.85546875" style="420" customWidth="1"/>
    <col min="4617" max="4617" width="19.140625" style="420" bestFit="1" customWidth="1"/>
    <col min="4618" max="4618" width="4.140625" style="420" customWidth="1"/>
    <col min="4619" max="4619" width="3.85546875" style="420" customWidth="1"/>
    <col min="4620" max="4620" width="38.140625" style="420" bestFit="1" customWidth="1"/>
    <col min="4621" max="4621" width="0" style="420" hidden="1" customWidth="1"/>
    <col min="4622" max="4622" width="17.85546875" style="420" bestFit="1" customWidth="1"/>
    <col min="4623" max="4623" width="18.5703125" style="420" bestFit="1" customWidth="1"/>
    <col min="4624" max="4624" width="2.28515625" style="420" customWidth="1"/>
    <col min="4625" max="4625" width="9.140625" style="420"/>
    <col min="4626" max="4626" width="10.28515625" style="420" bestFit="1" customWidth="1"/>
    <col min="4627" max="4865" width="9.140625" style="420"/>
    <col min="4866" max="4866" width="4.42578125" style="420" customWidth="1"/>
    <col min="4867" max="4867" width="3.140625" style="420" customWidth="1"/>
    <col min="4868" max="4868" width="49.42578125" style="420" customWidth="1"/>
    <col min="4869" max="4869" width="1.42578125" style="420" customWidth="1"/>
    <col min="4870" max="4870" width="1.5703125" style="420" customWidth="1"/>
    <col min="4871" max="4871" width="18.7109375" style="420" bestFit="1" customWidth="1"/>
    <col min="4872" max="4872" width="2.85546875" style="420" customWidth="1"/>
    <col min="4873" max="4873" width="19.140625" style="420" bestFit="1" customWidth="1"/>
    <col min="4874" max="4874" width="4.140625" style="420" customWidth="1"/>
    <col min="4875" max="4875" width="3.85546875" style="420" customWidth="1"/>
    <col min="4876" max="4876" width="38.140625" style="420" bestFit="1" customWidth="1"/>
    <col min="4877" max="4877" width="0" style="420" hidden="1" customWidth="1"/>
    <col min="4878" max="4878" width="17.85546875" style="420" bestFit="1" customWidth="1"/>
    <col min="4879" max="4879" width="18.5703125" style="420" bestFit="1" customWidth="1"/>
    <col min="4880" max="4880" width="2.28515625" style="420" customWidth="1"/>
    <col min="4881" max="4881" width="9.140625" style="420"/>
    <col min="4882" max="4882" width="10.28515625" style="420" bestFit="1" customWidth="1"/>
    <col min="4883" max="5121" width="9.140625" style="420"/>
    <col min="5122" max="5122" width="4.42578125" style="420" customWidth="1"/>
    <col min="5123" max="5123" width="3.140625" style="420" customWidth="1"/>
    <col min="5124" max="5124" width="49.42578125" style="420" customWidth="1"/>
    <col min="5125" max="5125" width="1.42578125" style="420" customWidth="1"/>
    <col min="5126" max="5126" width="1.5703125" style="420" customWidth="1"/>
    <col min="5127" max="5127" width="18.7109375" style="420" bestFit="1" customWidth="1"/>
    <col min="5128" max="5128" width="2.85546875" style="420" customWidth="1"/>
    <col min="5129" max="5129" width="19.140625" style="420" bestFit="1" customWidth="1"/>
    <col min="5130" max="5130" width="4.140625" style="420" customWidth="1"/>
    <col min="5131" max="5131" width="3.85546875" style="420" customWidth="1"/>
    <col min="5132" max="5132" width="38.140625" style="420" bestFit="1" customWidth="1"/>
    <col min="5133" max="5133" width="0" style="420" hidden="1" customWidth="1"/>
    <col min="5134" max="5134" width="17.85546875" style="420" bestFit="1" customWidth="1"/>
    <col min="5135" max="5135" width="18.5703125" style="420" bestFit="1" customWidth="1"/>
    <col min="5136" max="5136" width="2.28515625" style="420" customWidth="1"/>
    <col min="5137" max="5137" width="9.140625" style="420"/>
    <col min="5138" max="5138" width="10.28515625" style="420" bestFit="1" customWidth="1"/>
    <col min="5139" max="5377" width="9.140625" style="420"/>
    <col min="5378" max="5378" width="4.42578125" style="420" customWidth="1"/>
    <col min="5379" max="5379" width="3.140625" style="420" customWidth="1"/>
    <col min="5380" max="5380" width="49.42578125" style="420" customWidth="1"/>
    <col min="5381" max="5381" width="1.42578125" style="420" customWidth="1"/>
    <col min="5382" max="5382" width="1.5703125" style="420" customWidth="1"/>
    <col min="5383" max="5383" width="18.7109375" style="420" bestFit="1" customWidth="1"/>
    <col min="5384" max="5384" width="2.85546875" style="420" customWidth="1"/>
    <col min="5385" max="5385" width="19.140625" style="420" bestFit="1" customWidth="1"/>
    <col min="5386" max="5386" width="4.140625" style="420" customWidth="1"/>
    <col min="5387" max="5387" width="3.85546875" style="420" customWidth="1"/>
    <col min="5388" max="5388" width="38.140625" style="420" bestFit="1" customWidth="1"/>
    <col min="5389" max="5389" width="0" style="420" hidden="1" customWidth="1"/>
    <col min="5390" max="5390" width="17.85546875" style="420" bestFit="1" customWidth="1"/>
    <col min="5391" max="5391" width="18.5703125" style="420" bestFit="1" customWidth="1"/>
    <col min="5392" max="5392" width="2.28515625" style="420" customWidth="1"/>
    <col min="5393" max="5393" width="9.140625" style="420"/>
    <col min="5394" max="5394" width="10.28515625" style="420" bestFit="1" customWidth="1"/>
    <col min="5395" max="5633" width="9.140625" style="420"/>
    <col min="5634" max="5634" width="4.42578125" style="420" customWidth="1"/>
    <col min="5635" max="5635" width="3.140625" style="420" customWidth="1"/>
    <col min="5636" max="5636" width="49.42578125" style="420" customWidth="1"/>
    <col min="5637" max="5637" width="1.42578125" style="420" customWidth="1"/>
    <col min="5638" max="5638" width="1.5703125" style="420" customWidth="1"/>
    <col min="5639" max="5639" width="18.7109375" style="420" bestFit="1" customWidth="1"/>
    <col min="5640" max="5640" width="2.85546875" style="420" customWidth="1"/>
    <col min="5641" max="5641" width="19.140625" style="420" bestFit="1" customWidth="1"/>
    <col min="5642" max="5642" width="4.140625" style="420" customWidth="1"/>
    <col min="5643" max="5643" width="3.85546875" style="420" customWidth="1"/>
    <col min="5644" max="5644" width="38.140625" style="420" bestFit="1" customWidth="1"/>
    <col min="5645" max="5645" width="0" style="420" hidden="1" customWidth="1"/>
    <col min="5646" max="5646" width="17.85546875" style="420" bestFit="1" customWidth="1"/>
    <col min="5647" max="5647" width="18.5703125" style="420" bestFit="1" customWidth="1"/>
    <col min="5648" max="5648" width="2.28515625" style="420" customWidth="1"/>
    <col min="5649" max="5649" width="9.140625" style="420"/>
    <col min="5650" max="5650" width="10.28515625" style="420" bestFit="1" customWidth="1"/>
    <col min="5651" max="5889" width="9.140625" style="420"/>
    <col min="5890" max="5890" width="4.42578125" style="420" customWidth="1"/>
    <col min="5891" max="5891" width="3.140625" style="420" customWidth="1"/>
    <col min="5892" max="5892" width="49.42578125" style="420" customWidth="1"/>
    <col min="5893" max="5893" width="1.42578125" style="420" customWidth="1"/>
    <col min="5894" max="5894" width="1.5703125" style="420" customWidth="1"/>
    <col min="5895" max="5895" width="18.7109375" style="420" bestFit="1" customWidth="1"/>
    <col min="5896" max="5896" width="2.85546875" style="420" customWidth="1"/>
    <col min="5897" max="5897" width="19.140625" style="420" bestFit="1" customWidth="1"/>
    <col min="5898" max="5898" width="4.140625" style="420" customWidth="1"/>
    <col min="5899" max="5899" width="3.85546875" style="420" customWidth="1"/>
    <col min="5900" max="5900" width="38.140625" style="420" bestFit="1" customWidth="1"/>
    <col min="5901" max="5901" width="0" style="420" hidden="1" customWidth="1"/>
    <col min="5902" max="5902" width="17.85546875" style="420" bestFit="1" customWidth="1"/>
    <col min="5903" max="5903" width="18.5703125" style="420" bestFit="1" customWidth="1"/>
    <col min="5904" max="5904" width="2.28515625" style="420" customWidth="1"/>
    <col min="5905" max="5905" width="9.140625" style="420"/>
    <col min="5906" max="5906" width="10.28515625" style="420" bestFit="1" customWidth="1"/>
    <col min="5907" max="6145" width="9.140625" style="420"/>
    <col min="6146" max="6146" width="4.42578125" style="420" customWidth="1"/>
    <col min="6147" max="6147" width="3.140625" style="420" customWidth="1"/>
    <col min="6148" max="6148" width="49.42578125" style="420" customWidth="1"/>
    <col min="6149" max="6149" width="1.42578125" style="420" customWidth="1"/>
    <col min="6150" max="6150" width="1.5703125" style="420" customWidth="1"/>
    <col min="6151" max="6151" width="18.7109375" style="420" bestFit="1" customWidth="1"/>
    <col min="6152" max="6152" width="2.85546875" style="420" customWidth="1"/>
    <col min="6153" max="6153" width="19.140625" style="420" bestFit="1" customWidth="1"/>
    <col min="6154" max="6154" width="4.140625" style="420" customWidth="1"/>
    <col min="6155" max="6155" width="3.85546875" style="420" customWidth="1"/>
    <col min="6156" max="6156" width="38.140625" style="420" bestFit="1" customWidth="1"/>
    <col min="6157" max="6157" width="0" style="420" hidden="1" customWidth="1"/>
    <col min="6158" max="6158" width="17.85546875" style="420" bestFit="1" customWidth="1"/>
    <col min="6159" max="6159" width="18.5703125" style="420" bestFit="1" customWidth="1"/>
    <col min="6160" max="6160" width="2.28515625" style="420" customWidth="1"/>
    <col min="6161" max="6161" width="9.140625" style="420"/>
    <col min="6162" max="6162" width="10.28515625" style="420" bestFit="1" customWidth="1"/>
    <col min="6163" max="6401" width="9.140625" style="420"/>
    <col min="6402" max="6402" width="4.42578125" style="420" customWidth="1"/>
    <col min="6403" max="6403" width="3.140625" style="420" customWidth="1"/>
    <col min="6404" max="6404" width="49.42578125" style="420" customWidth="1"/>
    <col min="6405" max="6405" width="1.42578125" style="420" customWidth="1"/>
    <col min="6406" max="6406" width="1.5703125" style="420" customWidth="1"/>
    <col min="6407" max="6407" width="18.7109375" style="420" bestFit="1" customWidth="1"/>
    <col min="6408" max="6408" width="2.85546875" style="420" customWidth="1"/>
    <col min="6409" max="6409" width="19.140625" style="420" bestFit="1" customWidth="1"/>
    <col min="6410" max="6410" width="4.140625" style="420" customWidth="1"/>
    <col min="6411" max="6411" width="3.85546875" style="420" customWidth="1"/>
    <col min="6412" max="6412" width="38.140625" style="420" bestFit="1" customWidth="1"/>
    <col min="6413" max="6413" width="0" style="420" hidden="1" customWidth="1"/>
    <col min="6414" max="6414" width="17.85546875" style="420" bestFit="1" customWidth="1"/>
    <col min="6415" max="6415" width="18.5703125" style="420" bestFit="1" customWidth="1"/>
    <col min="6416" max="6416" width="2.28515625" style="420" customWidth="1"/>
    <col min="6417" max="6417" width="9.140625" style="420"/>
    <col min="6418" max="6418" width="10.28515625" style="420" bestFit="1" customWidth="1"/>
    <col min="6419" max="6657" width="9.140625" style="420"/>
    <col min="6658" max="6658" width="4.42578125" style="420" customWidth="1"/>
    <col min="6659" max="6659" width="3.140625" style="420" customWidth="1"/>
    <col min="6660" max="6660" width="49.42578125" style="420" customWidth="1"/>
    <col min="6661" max="6661" width="1.42578125" style="420" customWidth="1"/>
    <col min="6662" max="6662" width="1.5703125" style="420" customWidth="1"/>
    <col min="6663" max="6663" width="18.7109375" style="420" bestFit="1" customWidth="1"/>
    <col min="6664" max="6664" width="2.85546875" style="420" customWidth="1"/>
    <col min="6665" max="6665" width="19.140625" style="420" bestFit="1" customWidth="1"/>
    <col min="6666" max="6666" width="4.140625" style="420" customWidth="1"/>
    <col min="6667" max="6667" width="3.85546875" style="420" customWidth="1"/>
    <col min="6668" max="6668" width="38.140625" style="420" bestFit="1" customWidth="1"/>
    <col min="6669" max="6669" width="0" style="420" hidden="1" customWidth="1"/>
    <col min="6670" max="6670" width="17.85546875" style="420" bestFit="1" customWidth="1"/>
    <col min="6671" max="6671" width="18.5703125" style="420" bestFit="1" customWidth="1"/>
    <col min="6672" max="6672" width="2.28515625" style="420" customWidth="1"/>
    <col min="6673" max="6673" width="9.140625" style="420"/>
    <col min="6674" max="6674" width="10.28515625" style="420" bestFit="1" customWidth="1"/>
    <col min="6675" max="6913" width="9.140625" style="420"/>
    <col min="6914" max="6914" width="4.42578125" style="420" customWidth="1"/>
    <col min="6915" max="6915" width="3.140625" style="420" customWidth="1"/>
    <col min="6916" max="6916" width="49.42578125" style="420" customWidth="1"/>
    <col min="6917" max="6917" width="1.42578125" style="420" customWidth="1"/>
    <col min="6918" max="6918" width="1.5703125" style="420" customWidth="1"/>
    <col min="6919" max="6919" width="18.7109375" style="420" bestFit="1" customWidth="1"/>
    <col min="6920" max="6920" width="2.85546875" style="420" customWidth="1"/>
    <col min="6921" max="6921" width="19.140625" style="420" bestFit="1" customWidth="1"/>
    <col min="6922" max="6922" width="4.140625" style="420" customWidth="1"/>
    <col min="6923" max="6923" width="3.85546875" style="420" customWidth="1"/>
    <col min="6924" max="6924" width="38.140625" style="420" bestFit="1" customWidth="1"/>
    <col min="6925" max="6925" width="0" style="420" hidden="1" customWidth="1"/>
    <col min="6926" max="6926" width="17.85546875" style="420" bestFit="1" customWidth="1"/>
    <col min="6927" max="6927" width="18.5703125" style="420" bestFit="1" customWidth="1"/>
    <col min="6928" max="6928" width="2.28515625" style="420" customWidth="1"/>
    <col min="6929" max="6929" width="9.140625" style="420"/>
    <col min="6930" max="6930" width="10.28515625" style="420" bestFit="1" customWidth="1"/>
    <col min="6931" max="7169" width="9.140625" style="420"/>
    <col min="7170" max="7170" width="4.42578125" style="420" customWidth="1"/>
    <col min="7171" max="7171" width="3.140625" style="420" customWidth="1"/>
    <col min="7172" max="7172" width="49.42578125" style="420" customWidth="1"/>
    <col min="7173" max="7173" width="1.42578125" style="420" customWidth="1"/>
    <col min="7174" max="7174" width="1.5703125" style="420" customWidth="1"/>
    <col min="7175" max="7175" width="18.7109375" style="420" bestFit="1" customWidth="1"/>
    <col min="7176" max="7176" width="2.85546875" style="420" customWidth="1"/>
    <col min="7177" max="7177" width="19.140625" style="420" bestFit="1" customWidth="1"/>
    <col min="7178" max="7178" width="4.140625" style="420" customWidth="1"/>
    <col min="7179" max="7179" width="3.85546875" style="420" customWidth="1"/>
    <col min="7180" max="7180" width="38.140625" style="420" bestFit="1" customWidth="1"/>
    <col min="7181" max="7181" width="0" style="420" hidden="1" customWidth="1"/>
    <col min="7182" max="7182" width="17.85546875" style="420" bestFit="1" customWidth="1"/>
    <col min="7183" max="7183" width="18.5703125" style="420" bestFit="1" customWidth="1"/>
    <col min="7184" max="7184" width="2.28515625" style="420" customWidth="1"/>
    <col min="7185" max="7185" width="9.140625" style="420"/>
    <col min="7186" max="7186" width="10.28515625" style="420" bestFit="1" customWidth="1"/>
    <col min="7187" max="7425" width="9.140625" style="420"/>
    <col min="7426" max="7426" width="4.42578125" style="420" customWidth="1"/>
    <col min="7427" max="7427" width="3.140625" style="420" customWidth="1"/>
    <col min="7428" max="7428" width="49.42578125" style="420" customWidth="1"/>
    <col min="7429" max="7429" width="1.42578125" style="420" customWidth="1"/>
    <col min="7430" max="7430" width="1.5703125" style="420" customWidth="1"/>
    <col min="7431" max="7431" width="18.7109375" style="420" bestFit="1" customWidth="1"/>
    <col min="7432" max="7432" width="2.85546875" style="420" customWidth="1"/>
    <col min="7433" max="7433" width="19.140625" style="420" bestFit="1" customWidth="1"/>
    <col min="7434" max="7434" width="4.140625" style="420" customWidth="1"/>
    <col min="7435" max="7435" width="3.85546875" style="420" customWidth="1"/>
    <col min="7436" max="7436" width="38.140625" style="420" bestFit="1" customWidth="1"/>
    <col min="7437" max="7437" width="0" style="420" hidden="1" customWidth="1"/>
    <col min="7438" max="7438" width="17.85546875" style="420" bestFit="1" customWidth="1"/>
    <col min="7439" max="7439" width="18.5703125" style="420" bestFit="1" customWidth="1"/>
    <col min="7440" max="7440" width="2.28515625" style="420" customWidth="1"/>
    <col min="7441" max="7441" width="9.140625" style="420"/>
    <col min="7442" max="7442" width="10.28515625" style="420" bestFit="1" customWidth="1"/>
    <col min="7443" max="7681" width="9.140625" style="420"/>
    <col min="7682" max="7682" width="4.42578125" style="420" customWidth="1"/>
    <col min="7683" max="7683" width="3.140625" style="420" customWidth="1"/>
    <col min="7684" max="7684" width="49.42578125" style="420" customWidth="1"/>
    <col min="7685" max="7685" width="1.42578125" style="420" customWidth="1"/>
    <col min="7686" max="7686" width="1.5703125" style="420" customWidth="1"/>
    <col min="7687" max="7687" width="18.7109375" style="420" bestFit="1" customWidth="1"/>
    <col min="7688" max="7688" width="2.85546875" style="420" customWidth="1"/>
    <col min="7689" max="7689" width="19.140625" style="420" bestFit="1" customWidth="1"/>
    <col min="7690" max="7690" width="4.140625" style="420" customWidth="1"/>
    <col min="7691" max="7691" width="3.85546875" style="420" customWidth="1"/>
    <col min="7692" max="7692" width="38.140625" style="420" bestFit="1" customWidth="1"/>
    <col min="7693" max="7693" width="0" style="420" hidden="1" customWidth="1"/>
    <col min="7694" max="7694" width="17.85546875" style="420" bestFit="1" customWidth="1"/>
    <col min="7695" max="7695" width="18.5703125" style="420" bestFit="1" customWidth="1"/>
    <col min="7696" max="7696" width="2.28515625" style="420" customWidth="1"/>
    <col min="7697" max="7697" width="9.140625" style="420"/>
    <col min="7698" max="7698" width="10.28515625" style="420" bestFit="1" customWidth="1"/>
    <col min="7699" max="7937" width="9.140625" style="420"/>
    <col min="7938" max="7938" width="4.42578125" style="420" customWidth="1"/>
    <col min="7939" max="7939" width="3.140625" style="420" customWidth="1"/>
    <col min="7940" max="7940" width="49.42578125" style="420" customWidth="1"/>
    <col min="7941" max="7941" width="1.42578125" style="420" customWidth="1"/>
    <col min="7942" max="7942" width="1.5703125" style="420" customWidth="1"/>
    <col min="7943" max="7943" width="18.7109375" style="420" bestFit="1" customWidth="1"/>
    <col min="7944" max="7944" width="2.85546875" style="420" customWidth="1"/>
    <col min="7945" max="7945" width="19.140625" style="420" bestFit="1" customWidth="1"/>
    <col min="7946" max="7946" width="4.140625" style="420" customWidth="1"/>
    <col min="7947" max="7947" width="3.85546875" style="420" customWidth="1"/>
    <col min="7948" max="7948" width="38.140625" style="420" bestFit="1" customWidth="1"/>
    <col min="7949" max="7949" width="0" style="420" hidden="1" customWidth="1"/>
    <col min="7950" max="7950" width="17.85546875" style="420" bestFit="1" customWidth="1"/>
    <col min="7951" max="7951" width="18.5703125" style="420" bestFit="1" customWidth="1"/>
    <col min="7952" max="7952" width="2.28515625" style="420" customWidth="1"/>
    <col min="7953" max="7953" width="9.140625" style="420"/>
    <col min="7954" max="7954" width="10.28515625" style="420" bestFit="1" customWidth="1"/>
    <col min="7955" max="8193" width="9.140625" style="420"/>
    <col min="8194" max="8194" width="4.42578125" style="420" customWidth="1"/>
    <col min="8195" max="8195" width="3.140625" style="420" customWidth="1"/>
    <col min="8196" max="8196" width="49.42578125" style="420" customWidth="1"/>
    <col min="8197" max="8197" width="1.42578125" style="420" customWidth="1"/>
    <col min="8198" max="8198" width="1.5703125" style="420" customWidth="1"/>
    <col min="8199" max="8199" width="18.7109375" style="420" bestFit="1" customWidth="1"/>
    <col min="8200" max="8200" width="2.85546875" style="420" customWidth="1"/>
    <col min="8201" max="8201" width="19.140625" style="420" bestFit="1" customWidth="1"/>
    <col min="8202" max="8202" width="4.140625" style="420" customWidth="1"/>
    <col min="8203" max="8203" width="3.85546875" style="420" customWidth="1"/>
    <col min="8204" max="8204" width="38.140625" style="420" bestFit="1" customWidth="1"/>
    <col min="8205" max="8205" width="0" style="420" hidden="1" customWidth="1"/>
    <col min="8206" max="8206" width="17.85546875" style="420" bestFit="1" customWidth="1"/>
    <col min="8207" max="8207" width="18.5703125" style="420" bestFit="1" customWidth="1"/>
    <col min="8208" max="8208" width="2.28515625" style="420" customWidth="1"/>
    <col min="8209" max="8209" width="9.140625" style="420"/>
    <col min="8210" max="8210" width="10.28515625" style="420" bestFit="1" customWidth="1"/>
    <col min="8211" max="8449" width="9.140625" style="420"/>
    <col min="8450" max="8450" width="4.42578125" style="420" customWidth="1"/>
    <col min="8451" max="8451" width="3.140625" style="420" customWidth="1"/>
    <col min="8452" max="8452" width="49.42578125" style="420" customWidth="1"/>
    <col min="8453" max="8453" width="1.42578125" style="420" customWidth="1"/>
    <col min="8454" max="8454" width="1.5703125" style="420" customWidth="1"/>
    <col min="8455" max="8455" width="18.7109375" style="420" bestFit="1" customWidth="1"/>
    <col min="8456" max="8456" width="2.85546875" style="420" customWidth="1"/>
    <col min="8457" max="8457" width="19.140625" style="420" bestFit="1" customWidth="1"/>
    <col min="8458" max="8458" width="4.140625" style="420" customWidth="1"/>
    <col min="8459" max="8459" width="3.85546875" style="420" customWidth="1"/>
    <col min="8460" max="8460" width="38.140625" style="420" bestFit="1" customWidth="1"/>
    <col min="8461" max="8461" width="0" style="420" hidden="1" customWidth="1"/>
    <col min="8462" max="8462" width="17.85546875" style="420" bestFit="1" customWidth="1"/>
    <col min="8463" max="8463" width="18.5703125" style="420" bestFit="1" customWidth="1"/>
    <col min="8464" max="8464" width="2.28515625" style="420" customWidth="1"/>
    <col min="8465" max="8465" width="9.140625" style="420"/>
    <col min="8466" max="8466" width="10.28515625" style="420" bestFit="1" customWidth="1"/>
    <col min="8467" max="8705" width="9.140625" style="420"/>
    <col min="8706" max="8706" width="4.42578125" style="420" customWidth="1"/>
    <col min="8707" max="8707" width="3.140625" style="420" customWidth="1"/>
    <col min="8708" max="8708" width="49.42578125" style="420" customWidth="1"/>
    <col min="8709" max="8709" width="1.42578125" style="420" customWidth="1"/>
    <col min="8710" max="8710" width="1.5703125" style="420" customWidth="1"/>
    <col min="8711" max="8711" width="18.7109375" style="420" bestFit="1" customWidth="1"/>
    <col min="8712" max="8712" width="2.85546875" style="420" customWidth="1"/>
    <col min="8713" max="8713" width="19.140625" style="420" bestFit="1" customWidth="1"/>
    <col min="8714" max="8714" width="4.140625" style="420" customWidth="1"/>
    <col min="8715" max="8715" width="3.85546875" style="420" customWidth="1"/>
    <col min="8716" max="8716" width="38.140625" style="420" bestFit="1" customWidth="1"/>
    <col min="8717" max="8717" width="0" style="420" hidden="1" customWidth="1"/>
    <col min="8718" max="8718" width="17.85546875" style="420" bestFit="1" customWidth="1"/>
    <col min="8719" max="8719" width="18.5703125" style="420" bestFit="1" customWidth="1"/>
    <col min="8720" max="8720" width="2.28515625" style="420" customWidth="1"/>
    <col min="8721" max="8721" width="9.140625" style="420"/>
    <col min="8722" max="8722" width="10.28515625" style="420" bestFit="1" customWidth="1"/>
    <col min="8723" max="8961" width="9.140625" style="420"/>
    <col min="8962" max="8962" width="4.42578125" style="420" customWidth="1"/>
    <col min="8963" max="8963" width="3.140625" style="420" customWidth="1"/>
    <col min="8964" max="8964" width="49.42578125" style="420" customWidth="1"/>
    <col min="8965" max="8965" width="1.42578125" style="420" customWidth="1"/>
    <col min="8966" max="8966" width="1.5703125" style="420" customWidth="1"/>
    <col min="8967" max="8967" width="18.7109375" style="420" bestFit="1" customWidth="1"/>
    <col min="8968" max="8968" width="2.85546875" style="420" customWidth="1"/>
    <col min="8969" max="8969" width="19.140625" style="420" bestFit="1" customWidth="1"/>
    <col min="8970" max="8970" width="4.140625" style="420" customWidth="1"/>
    <col min="8971" max="8971" width="3.85546875" style="420" customWidth="1"/>
    <col min="8972" max="8972" width="38.140625" style="420" bestFit="1" customWidth="1"/>
    <col min="8973" max="8973" width="0" style="420" hidden="1" customWidth="1"/>
    <col min="8974" max="8974" width="17.85546875" style="420" bestFit="1" customWidth="1"/>
    <col min="8975" max="8975" width="18.5703125" style="420" bestFit="1" customWidth="1"/>
    <col min="8976" max="8976" width="2.28515625" style="420" customWidth="1"/>
    <col min="8977" max="8977" width="9.140625" style="420"/>
    <col min="8978" max="8978" width="10.28515625" style="420" bestFit="1" customWidth="1"/>
    <col min="8979" max="9217" width="9.140625" style="420"/>
    <col min="9218" max="9218" width="4.42578125" style="420" customWidth="1"/>
    <col min="9219" max="9219" width="3.140625" style="420" customWidth="1"/>
    <col min="9220" max="9220" width="49.42578125" style="420" customWidth="1"/>
    <col min="9221" max="9221" width="1.42578125" style="420" customWidth="1"/>
    <col min="9222" max="9222" width="1.5703125" style="420" customWidth="1"/>
    <col min="9223" max="9223" width="18.7109375" style="420" bestFit="1" customWidth="1"/>
    <col min="9224" max="9224" width="2.85546875" style="420" customWidth="1"/>
    <col min="9225" max="9225" width="19.140625" style="420" bestFit="1" customWidth="1"/>
    <col min="9226" max="9226" width="4.140625" style="420" customWidth="1"/>
    <col min="9227" max="9227" width="3.85546875" style="420" customWidth="1"/>
    <col min="9228" max="9228" width="38.140625" style="420" bestFit="1" customWidth="1"/>
    <col min="9229" max="9229" width="0" style="420" hidden="1" customWidth="1"/>
    <col min="9230" max="9230" width="17.85546875" style="420" bestFit="1" customWidth="1"/>
    <col min="9231" max="9231" width="18.5703125" style="420" bestFit="1" customWidth="1"/>
    <col min="9232" max="9232" width="2.28515625" style="420" customWidth="1"/>
    <col min="9233" max="9233" width="9.140625" style="420"/>
    <col min="9234" max="9234" width="10.28515625" style="420" bestFit="1" customWidth="1"/>
    <col min="9235" max="9473" width="9.140625" style="420"/>
    <col min="9474" max="9474" width="4.42578125" style="420" customWidth="1"/>
    <col min="9475" max="9475" width="3.140625" style="420" customWidth="1"/>
    <col min="9476" max="9476" width="49.42578125" style="420" customWidth="1"/>
    <col min="9477" max="9477" width="1.42578125" style="420" customWidth="1"/>
    <col min="9478" max="9478" width="1.5703125" style="420" customWidth="1"/>
    <col min="9479" max="9479" width="18.7109375" style="420" bestFit="1" customWidth="1"/>
    <col min="9480" max="9480" width="2.85546875" style="420" customWidth="1"/>
    <col min="9481" max="9481" width="19.140625" style="420" bestFit="1" customWidth="1"/>
    <col min="9482" max="9482" width="4.140625" style="420" customWidth="1"/>
    <col min="9483" max="9483" width="3.85546875" style="420" customWidth="1"/>
    <col min="9484" max="9484" width="38.140625" style="420" bestFit="1" customWidth="1"/>
    <col min="9485" max="9485" width="0" style="420" hidden="1" customWidth="1"/>
    <col min="9486" max="9486" width="17.85546875" style="420" bestFit="1" customWidth="1"/>
    <col min="9487" max="9487" width="18.5703125" style="420" bestFit="1" customWidth="1"/>
    <col min="9488" max="9488" width="2.28515625" style="420" customWidth="1"/>
    <col min="9489" max="9489" width="9.140625" style="420"/>
    <col min="9490" max="9490" width="10.28515625" style="420" bestFit="1" customWidth="1"/>
    <col min="9491" max="9729" width="9.140625" style="420"/>
    <col min="9730" max="9730" width="4.42578125" style="420" customWidth="1"/>
    <col min="9731" max="9731" width="3.140625" style="420" customWidth="1"/>
    <col min="9732" max="9732" width="49.42578125" style="420" customWidth="1"/>
    <col min="9733" max="9733" width="1.42578125" style="420" customWidth="1"/>
    <col min="9734" max="9734" width="1.5703125" style="420" customWidth="1"/>
    <col min="9735" max="9735" width="18.7109375" style="420" bestFit="1" customWidth="1"/>
    <col min="9736" max="9736" width="2.85546875" style="420" customWidth="1"/>
    <col min="9737" max="9737" width="19.140625" style="420" bestFit="1" customWidth="1"/>
    <col min="9738" max="9738" width="4.140625" style="420" customWidth="1"/>
    <col min="9739" max="9739" width="3.85546875" style="420" customWidth="1"/>
    <col min="9740" max="9740" width="38.140625" style="420" bestFit="1" customWidth="1"/>
    <col min="9741" max="9741" width="0" style="420" hidden="1" customWidth="1"/>
    <col min="9742" max="9742" width="17.85546875" style="420" bestFit="1" customWidth="1"/>
    <col min="9743" max="9743" width="18.5703125" style="420" bestFit="1" customWidth="1"/>
    <col min="9744" max="9744" width="2.28515625" style="420" customWidth="1"/>
    <col min="9745" max="9745" width="9.140625" style="420"/>
    <col min="9746" max="9746" width="10.28515625" style="420" bestFit="1" customWidth="1"/>
    <col min="9747" max="9985" width="9.140625" style="420"/>
    <col min="9986" max="9986" width="4.42578125" style="420" customWidth="1"/>
    <col min="9987" max="9987" width="3.140625" style="420" customWidth="1"/>
    <col min="9988" max="9988" width="49.42578125" style="420" customWidth="1"/>
    <col min="9989" max="9989" width="1.42578125" style="420" customWidth="1"/>
    <col min="9990" max="9990" width="1.5703125" style="420" customWidth="1"/>
    <col min="9991" max="9991" width="18.7109375" style="420" bestFit="1" customWidth="1"/>
    <col min="9992" max="9992" width="2.85546875" style="420" customWidth="1"/>
    <col min="9993" max="9993" width="19.140625" style="420" bestFit="1" customWidth="1"/>
    <col min="9994" max="9994" width="4.140625" style="420" customWidth="1"/>
    <col min="9995" max="9995" width="3.85546875" style="420" customWidth="1"/>
    <col min="9996" max="9996" width="38.140625" style="420" bestFit="1" customWidth="1"/>
    <col min="9997" max="9997" width="0" style="420" hidden="1" customWidth="1"/>
    <col min="9998" max="9998" width="17.85546875" style="420" bestFit="1" customWidth="1"/>
    <col min="9999" max="9999" width="18.5703125" style="420" bestFit="1" customWidth="1"/>
    <col min="10000" max="10000" width="2.28515625" style="420" customWidth="1"/>
    <col min="10001" max="10001" width="9.140625" style="420"/>
    <col min="10002" max="10002" width="10.28515625" style="420" bestFit="1" customWidth="1"/>
    <col min="10003" max="10241" width="9.140625" style="420"/>
    <col min="10242" max="10242" width="4.42578125" style="420" customWidth="1"/>
    <col min="10243" max="10243" width="3.140625" style="420" customWidth="1"/>
    <col min="10244" max="10244" width="49.42578125" style="420" customWidth="1"/>
    <col min="10245" max="10245" width="1.42578125" style="420" customWidth="1"/>
    <col min="10246" max="10246" width="1.5703125" style="420" customWidth="1"/>
    <col min="10247" max="10247" width="18.7109375" style="420" bestFit="1" customWidth="1"/>
    <col min="10248" max="10248" width="2.85546875" style="420" customWidth="1"/>
    <col min="10249" max="10249" width="19.140625" style="420" bestFit="1" customWidth="1"/>
    <col min="10250" max="10250" width="4.140625" style="420" customWidth="1"/>
    <col min="10251" max="10251" width="3.85546875" style="420" customWidth="1"/>
    <col min="10252" max="10252" width="38.140625" style="420" bestFit="1" customWidth="1"/>
    <col min="10253" max="10253" width="0" style="420" hidden="1" customWidth="1"/>
    <col min="10254" max="10254" width="17.85546875" style="420" bestFit="1" customWidth="1"/>
    <col min="10255" max="10255" width="18.5703125" style="420" bestFit="1" customWidth="1"/>
    <col min="10256" max="10256" width="2.28515625" style="420" customWidth="1"/>
    <col min="10257" max="10257" width="9.140625" style="420"/>
    <col min="10258" max="10258" width="10.28515625" style="420" bestFit="1" customWidth="1"/>
    <col min="10259" max="10497" width="9.140625" style="420"/>
    <col min="10498" max="10498" width="4.42578125" style="420" customWidth="1"/>
    <col min="10499" max="10499" width="3.140625" style="420" customWidth="1"/>
    <col min="10500" max="10500" width="49.42578125" style="420" customWidth="1"/>
    <col min="10501" max="10501" width="1.42578125" style="420" customWidth="1"/>
    <col min="10502" max="10502" width="1.5703125" style="420" customWidth="1"/>
    <col min="10503" max="10503" width="18.7109375" style="420" bestFit="1" customWidth="1"/>
    <col min="10504" max="10504" width="2.85546875" style="420" customWidth="1"/>
    <col min="10505" max="10505" width="19.140625" style="420" bestFit="1" customWidth="1"/>
    <col min="10506" max="10506" width="4.140625" style="420" customWidth="1"/>
    <col min="10507" max="10507" width="3.85546875" style="420" customWidth="1"/>
    <col min="10508" max="10508" width="38.140625" style="420" bestFit="1" customWidth="1"/>
    <col min="10509" max="10509" width="0" style="420" hidden="1" customWidth="1"/>
    <col min="10510" max="10510" width="17.85546875" style="420" bestFit="1" customWidth="1"/>
    <col min="10511" max="10511" width="18.5703125" style="420" bestFit="1" customWidth="1"/>
    <col min="10512" max="10512" width="2.28515625" style="420" customWidth="1"/>
    <col min="10513" max="10513" width="9.140625" style="420"/>
    <col min="10514" max="10514" width="10.28515625" style="420" bestFit="1" customWidth="1"/>
    <col min="10515" max="10753" width="9.140625" style="420"/>
    <col min="10754" max="10754" width="4.42578125" style="420" customWidth="1"/>
    <col min="10755" max="10755" width="3.140625" style="420" customWidth="1"/>
    <col min="10756" max="10756" width="49.42578125" style="420" customWidth="1"/>
    <col min="10757" max="10757" width="1.42578125" style="420" customWidth="1"/>
    <col min="10758" max="10758" width="1.5703125" style="420" customWidth="1"/>
    <col min="10759" max="10759" width="18.7109375" style="420" bestFit="1" customWidth="1"/>
    <col min="10760" max="10760" width="2.85546875" style="420" customWidth="1"/>
    <col min="10761" max="10761" width="19.140625" style="420" bestFit="1" customWidth="1"/>
    <col min="10762" max="10762" width="4.140625" style="420" customWidth="1"/>
    <col min="10763" max="10763" width="3.85546875" style="420" customWidth="1"/>
    <col min="10764" max="10764" width="38.140625" style="420" bestFit="1" customWidth="1"/>
    <col min="10765" max="10765" width="0" style="420" hidden="1" customWidth="1"/>
    <col min="10766" max="10766" width="17.85546875" style="420" bestFit="1" customWidth="1"/>
    <col min="10767" max="10767" width="18.5703125" style="420" bestFit="1" customWidth="1"/>
    <col min="10768" max="10768" width="2.28515625" style="420" customWidth="1"/>
    <col min="10769" max="10769" width="9.140625" style="420"/>
    <col min="10770" max="10770" width="10.28515625" style="420" bestFit="1" customWidth="1"/>
    <col min="10771" max="11009" width="9.140625" style="420"/>
    <col min="11010" max="11010" width="4.42578125" style="420" customWidth="1"/>
    <col min="11011" max="11011" width="3.140625" style="420" customWidth="1"/>
    <col min="11012" max="11012" width="49.42578125" style="420" customWidth="1"/>
    <col min="11013" max="11013" width="1.42578125" style="420" customWidth="1"/>
    <col min="11014" max="11014" width="1.5703125" style="420" customWidth="1"/>
    <col min="11015" max="11015" width="18.7109375" style="420" bestFit="1" customWidth="1"/>
    <col min="11016" max="11016" width="2.85546875" style="420" customWidth="1"/>
    <col min="11017" max="11017" width="19.140625" style="420" bestFit="1" customWidth="1"/>
    <col min="11018" max="11018" width="4.140625" style="420" customWidth="1"/>
    <col min="11019" max="11019" width="3.85546875" style="420" customWidth="1"/>
    <col min="11020" max="11020" width="38.140625" style="420" bestFit="1" customWidth="1"/>
    <col min="11021" max="11021" width="0" style="420" hidden="1" customWidth="1"/>
    <col min="11022" max="11022" width="17.85546875" style="420" bestFit="1" customWidth="1"/>
    <col min="11023" max="11023" width="18.5703125" style="420" bestFit="1" customWidth="1"/>
    <col min="11024" max="11024" width="2.28515625" style="420" customWidth="1"/>
    <col min="11025" max="11025" width="9.140625" style="420"/>
    <col min="11026" max="11026" width="10.28515625" style="420" bestFit="1" customWidth="1"/>
    <col min="11027" max="11265" width="9.140625" style="420"/>
    <col min="11266" max="11266" width="4.42578125" style="420" customWidth="1"/>
    <col min="11267" max="11267" width="3.140625" style="420" customWidth="1"/>
    <col min="11268" max="11268" width="49.42578125" style="420" customWidth="1"/>
    <col min="11269" max="11269" width="1.42578125" style="420" customWidth="1"/>
    <col min="11270" max="11270" width="1.5703125" style="420" customWidth="1"/>
    <col min="11271" max="11271" width="18.7109375" style="420" bestFit="1" customWidth="1"/>
    <col min="11272" max="11272" width="2.85546875" style="420" customWidth="1"/>
    <col min="11273" max="11273" width="19.140625" style="420" bestFit="1" customWidth="1"/>
    <col min="11274" max="11274" width="4.140625" style="420" customWidth="1"/>
    <col min="11275" max="11275" width="3.85546875" style="420" customWidth="1"/>
    <col min="11276" max="11276" width="38.140625" style="420" bestFit="1" customWidth="1"/>
    <col min="11277" max="11277" width="0" style="420" hidden="1" customWidth="1"/>
    <col min="11278" max="11278" width="17.85546875" style="420" bestFit="1" customWidth="1"/>
    <col min="11279" max="11279" width="18.5703125" style="420" bestFit="1" customWidth="1"/>
    <col min="11280" max="11280" width="2.28515625" style="420" customWidth="1"/>
    <col min="11281" max="11281" width="9.140625" style="420"/>
    <col min="11282" max="11282" width="10.28515625" style="420" bestFit="1" customWidth="1"/>
    <col min="11283" max="11521" width="9.140625" style="420"/>
    <col min="11522" max="11522" width="4.42578125" style="420" customWidth="1"/>
    <col min="11523" max="11523" width="3.140625" style="420" customWidth="1"/>
    <col min="11524" max="11524" width="49.42578125" style="420" customWidth="1"/>
    <col min="11525" max="11525" width="1.42578125" style="420" customWidth="1"/>
    <col min="11526" max="11526" width="1.5703125" style="420" customWidth="1"/>
    <col min="11527" max="11527" width="18.7109375" style="420" bestFit="1" customWidth="1"/>
    <col min="11528" max="11528" width="2.85546875" style="420" customWidth="1"/>
    <col min="11529" max="11529" width="19.140625" style="420" bestFit="1" customWidth="1"/>
    <col min="11530" max="11530" width="4.140625" style="420" customWidth="1"/>
    <col min="11531" max="11531" width="3.85546875" style="420" customWidth="1"/>
    <col min="11532" max="11532" width="38.140625" style="420" bestFit="1" customWidth="1"/>
    <col min="11533" max="11533" width="0" style="420" hidden="1" customWidth="1"/>
    <col min="11534" max="11534" width="17.85546875" style="420" bestFit="1" customWidth="1"/>
    <col min="11535" max="11535" width="18.5703125" style="420" bestFit="1" customWidth="1"/>
    <col min="11536" max="11536" width="2.28515625" style="420" customWidth="1"/>
    <col min="11537" max="11537" width="9.140625" style="420"/>
    <col min="11538" max="11538" width="10.28515625" style="420" bestFit="1" customWidth="1"/>
    <col min="11539" max="11777" width="9.140625" style="420"/>
    <col min="11778" max="11778" width="4.42578125" style="420" customWidth="1"/>
    <col min="11779" max="11779" width="3.140625" style="420" customWidth="1"/>
    <col min="11780" max="11780" width="49.42578125" style="420" customWidth="1"/>
    <col min="11781" max="11781" width="1.42578125" style="420" customWidth="1"/>
    <col min="11782" max="11782" width="1.5703125" style="420" customWidth="1"/>
    <col min="11783" max="11783" width="18.7109375" style="420" bestFit="1" customWidth="1"/>
    <col min="11784" max="11784" width="2.85546875" style="420" customWidth="1"/>
    <col min="11785" max="11785" width="19.140625" style="420" bestFit="1" customWidth="1"/>
    <col min="11786" max="11786" width="4.140625" style="420" customWidth="1"/>
    <col min="11787" max="11787" width="3.85546875" style="420" customWidth="1"/>
    <col min="11788" max="11788" width="38.140625" style="420" bestFit="1" customWidth="1"/>
    <col min="11789" max="11789" width="0" style="420" hidden="1" customWidth="1"/>
    <col min="11790" max="11790" width="17.85546875" style="420" bestFit="1" customWidth="1"/>
    <col min="11791" max="11791" width="18.5703125" style="420" bestFit="1" customWidth="1"/>
    <col min="11792" max="11792" width="2.28515625" style="420" customWidth="1"/>
    <col min="11793" max="11793" width="9.140625" style="420"/>
    <col min="11794" max="11794" width="10.28515625" style="420" bestFit="1" customWidth="1"/>
    <col min="11795" max="12033" width="9.140625" style="420"/>
    <col min="12034" max="12034" width="4.42578125" style="420" customWidth="1"/>
    <col min="12035" max="12035" width="3.140625" style="420" customWidth="1"/>
    <col min="12036" max="12036" width="49.42578125" style="420" customWidth="1"/>
    <col min="12037" max="12037" width="1.42578125" style="420" customWidth="1"/>
    <col min="12038" max="12038" width="1.5703125" style="420" customWidth="1"/>
    <col min="12039" max="12039" width="18.7109375" style="420" bestFit="1" customWidth="1"/>
    <col min="12040" max="12040" width="2.85546875" style="420" customWidth="1"/>
    <col min="12041" max="12041" width="19.140625" style="420" bestFit="1" customWidth="1"/>
    <col min="12042" max="12042" width="4.140625" style="420" customWidth="1"/>
    <col min="12043" max="12043" width="3.85546875" style="420" customWidth="1"/>
    <col min="12044" max="12044" width="38.140625" style="420" bestFit="1" customWidth="1"/>
    <col min="12045" max="12045" width="0" style="420" hidden="1" customWidth="1"/>
    <col min="12046" max="12046" width="17.85546875" style="420" bestFit="1" customWidth="1"/>
    <col min="12047" max="12047" width="18.5703125" style="420" bestFit="1" customWidth="1"/>
    <col min="12048" max="12048" width="2.28515625" style="420" customWidth="1"/>
    <col min="12049" max="12049" width="9.140625" style="420"/>
    <col min="12050" max="12050" width="10.28515625" style="420" bestFit="1" customWidth="1"/>
    <col min="12051" max="12289" width="9.140625" style="420"/>
    <col min="12290" max="12290" width="4.42578125" style="420" customWidth="1"/>
    <col min="12291" max="12291" width="3.140625" style="420" customWidth="1"/>
    <col min="12292" max="12292" width="49.42578125" style="420" customWidth="1"/>
    <col min="12293" max="12293" width="1.42578125" style="420" customWidth="1"/>
    <col min="12294" max="12294" width="1.5703125" style="420" customWidth="1"/>
    <col min="12295" max="12295" width="18.7109375" style="420" bestFit="1" customWidth="1"/>
    <col min="12296" max="12296" width="2.85546875" style="420" customWidth="1"/>
    <col min="12297" max="12297" width="19.140625" style="420" bestFit="1" customWidth="1"/>
    <col min="12298" max="12298" width="4.140625" style="420" customWidth="1"/>
    <col min="12299" max="12299" width="3.85546875" style="420" customWidth="1"/>
    <col min="12300" max="12300" width="38.140625" style="420" bestFit="1" customWidth="1"/>
    <col min="12301" max="12301" width="0" style="420" hidden="1" customWidth="1"/>
    <col min="12302" max="12302" width="17.85546875" style="420" bestFit="1" customWidth="1"/>
    <col min="12303" max="12303" width="18.5703125" style="420" bestFit="1" customWidth="1"/>
    <col min="12304" max="12304" width="2.28515625" style="420" customWidth="1"/>
    <col min="12305" max="12305" width="9.140625" style="420"/>
    <col min="12306" max="12306" width="10.28515625" style="420" bestFit="1" customWidth="1"/>
    <col min="12307" max="12545" width="9.140625" style="420"/>
    <col min="12546" max="12546" width="4.42578125" style="420" customWidth="1"/>
    <col min="12547" max="12547" width="3.140625" style="420" customWidth="1"/>
    <col min="12548" max="12548" width="49.42578125" style="420" customWidth="1"/>
    <col min="12549" max="12549" width="1.42578125" style="420" customWidth="1"/>
    <col min="12550" max="12550" width="1.5703125" style="420" customWidth="1"/>
    <col min="12551" max="12551" width="18.7109375" style="420" bestFit="1" customWidth="1"/>
    <col min="12552" max="12552" width="2.85546875" style="420" customWidth="1"/>
    <col min="12553" max="12553" width="19.140625" style="420" bestFit="1" customWidth="1"/>
    <col min="12554" max="12554" width="4.140625" style="420" customWidth="1"/>
    <col min="12555" max="12555" width="3.85546875" style="420" customWidth="1"/>
    <col min="12556" max="12556" width="38.140625" style="420" bestFit="1" customWidth="1"/>
    <col min="12557" max="12557" width="0" style="420" hidden="1" customWidth="1"/>
    <col min="12558" max="12558" width="17.85546875" style="420" bestFit="1" customWidth="1"/>
    <col min="12559" max="12559" width="18.5703125" style="420" bestFit="1" customWidth="1"/>
    <col min="12560" max="12560" width="2.28515625" style="420" customWidth="1"/>
    <col min="12561" max="12561" width="9.140625" style="420"/>
    <col min="12562" max="12562" width="10.28515625" style="420" bestFit="1" customWidth="1"/>
    <col min="12563" max="12801" width="9.140625" style="420"/>
    <col min="12802" max="12802" width="4.42578125" style="420" customWidth="1"/>
    <col min="12803" max="12803" width="3.140625" style="420" customWidth="1"/>
    <col min="12804" max="12804" width="49.42578125" style="420" customWidth="1"/>
    <col min="12805" max="12805" width="1.42578125" style="420" customWidth="1"/>
    <col min="12806" max="12806" width="1.5703125" style="420" customWidth="1"/>
    <col min="12807" max="12807" width="18.7109375" style="420" bestFit="1" customWidth="1"/>
    <col min="12808" max="12808" width="2.85546875" style="420" customWidth="1"/>
    <col min="12809" max="12809" width="19.140625" style="420" bestFit="1" customWidth="1"/>
    <col min="12810" max="12810" width="4.140625" style="420" customWidth="1"/>
    <col min="12811" max="12811" width="3.85546875" style="420" customWidth="1"/>
    <col min="12812" max="12812" width="38.140625" style="420" bestFit="1" customWidth="1"/>
    <col min="12813" max="12813" width="0" style="420" hidden="1" customWidth="1"/>
    <col min="12814" max="12814" width="17.85546875" style="420" bestFit="1" customWidth="1"/>
    <col min="12815" max="12815" width="18.5703125" style="420" bestFit="1" customWidth="1"/>
    <col min="12816" max="12816" width="2.28515625" style="420" customWidth="1"/>
    <col min="12817" max="12817" width="9.140625" style="420"/>
    <col min="12818" max="12818" width="10.28515625" style="420" bestFit="1" customWidth="1"/>
    <col min="12819" max="13057" width="9.140625" style="420"/>
    <col min="13058" max="13058" width="4.42578125" style="420" customWidth="1"/>
    <col min="13059" max="13059" width="3.140625" style="420" customWidth="1"/>
    <col min="13060" max="13060" width="49.42578125" style="420" customWidth="1"/>
    <col min="13061" max="13061" width="1.42578125" style="420" customWidth="1"/>
    <col min="13062" max="13062" width="1.5703125" style="420" customWidth="1"/>
    <col min="13063" max="13063" width="18.7109375" style="420" bestFit="1" customWidth="1"/>
    <col min="13064" max="13064" width="2.85546875" style="420" customWidth="1"/>
    <col min="13065" max="13065" width="19.140625" style="420" bestFit="1" customWidth="1"/>
    <col min="13066" max="13066" width="4.140625" style="420" customWidth="1"/>
    <col min="13067" max="13067" width="3.85546875" style="420" customWidth="1"/>
    <col min="13068" max="13068" width="38.140625" style="420" bestFit="1" customWidth="1"/>
    <col min="13069" max="13069" width="0" style="420" hidden="1" customWidth="1"/>
    <col min="13070" max="13070" width="17.85546875" style="420" bestFit="1" customWidth="1"/>
    <col min="13071" max="13071" width="18.5703125" style="420" bestFit="1" customWidth="1"/>
    <col min="13072" max="13072" width="2.28515625" style="420" customWidth="1"/>
    <col min="13073" max="13073" width="9.140625" style="420"/>
    <col min="13074" max="13074" width="10.28515625" style="420" bestFit="1" customWidth="1"/>
    <col min="13075" max="13313" width="9.140625" style="420"/>
    <col min="13314" max="13314" width="4.42578125" style="420" customWidth="1"/>
    <col min="13315" max="13315" width="3.140625" style="420" customWidth="1"/>
    <col min="13316" max="13316" width="49.42578125" style="420" customWidth="1"/>
    <col min="13317" max="13317" width="1.42578125" style="420" customWidth="1"/>
    <col min="13318" max="13318" width="1.5703125" style="420" customWidth="1"/>
    <col min="13319" max="13319" width="18.7109375" style="420" bestFit="1" customWidth="1"/>
    <col min="13320" max="13320" width="2.85546875" style="420" customWidth="1"/>
    <col min="13321" max="13321" width="19.140625" style="420" bestFit="1" customWidth="1"/>
    <col min="13322" max="13322" width="4.140625" style="420" customWidth="1"/>
    <col min="13323" max="13323" width="3.85546875" style="420" customWidth="1"/>
    <col min="13324" max="13324" width="38.140625" style="420" bestFit="1" customWidth="1"/>
    <col min="13325" max="13325" width="0" style="420" hidden="1" customWidth="1"/>
    <col min="13326" max="13326" width="17.85546875" style="420" bestFit="1" customWidth="1"/>
    <col min="13327" max="13327" width="18.5703125" style="420" bestFit="1" customWidth="1"/>
    <col min="13328" max="13328" width="2.28515625" style="420" customWidth="1"/>
    <col min="13329" max="13329" width="9.140625" style="420"/>
    <col min="13330" max="13330" width="10.28515625" style="420" bestFit="1" customWidth="1"/>
    <col min="13331" max="13569" width="9.140625" style="420"/>
    <col min="13570" max="13570" width="4.42578125" style="420" customWidth="1"/>
    <col min="13571" max="13571" width="3.140625" style="420" customWidth="1"/>
    <col min="13572" max="13572" width="49.42578125" style="420" customWidth="1"/>
    <col min="13573" max="13573" width="1.42578125" style="420" customWidth="1"/>
    <col min="13574" max="13574" width="1.5703125" style="420" customWidth="1"/>
    <col min="13575" max="13575" width="18.7109375" style="420" bestFit="1" customWidth="1"/>
    <col min="13576" max="13576" width="2.85546875" style="420" customWidth="1"/>
    <col min="13577" max="13577" width="19.140625" style="420" bestFit="1" customWidth="1"/>
    <col min="13578" max="13578" width="4.140625" style="420" customWidth="1"/>
    <col min="13579" max="13579" width="3.85546875" style="420" customWidth="1"/>
    <col min="13580" max="13580" width="38.140625" style="420" bestFit="1" customWidth="1"/>
    <col min="13581" max="13581" width="0" style="420" hidden="1" customWidth="1"/>
    <col min="13582" max="13582" width="17.85546875" style="420" bestFit="1" customWidth="1"/>
    <col min="13583" max="13583" width="18.5703125" style="420" bestFit="1" customWidth="1"/>
    <col min="13584" max="13584" width="2.28515625" style="420" customWidth="1"/>
    <col min="13585" max="13585" width="9.140625" style="420"/>
    <col min="13586" max="13586" width="10.28515625" style="420" bestFit="1" customWidth="1"/>
    <col min="13587" max="13825" width="9.140625" style="420"/>
    <col min="13826" max="13826" width="4.42578125" style="420" customWidth="1"/>
    <col min="13827" max="13827" width="3.140625" style="420" customWidth="1"/>
    <col min="13828" max="13828" width="49.42578125" style="420" customWidth="1"/>
    <col min="13829" max="13829" width="1.42578125" style="420" customWidth="1"/>
    <col min="13830" max="13830" width="1.5703125" style="420" customWidth="1"/>
    <col min="13831" max="13831" width="18.7109375" style="420" bestFit="1" customWidth="1"/>
    <col min="13832" max="13832" width="2.85546875" style="420" customWidth="1"/>
    <col min="13833" max="13833" width="19.140625" style="420" bestFit="1" customWidth="1"/>
    <col min="13834" max="13834" width="4.140625" style="420" customWidth="1"/>
    <col min="13835" max="13835" width="3.85546875" style="420" customWidth="1"/>
    <col min="13836" max="13836" width="38.140625" style="420" bestFit="1" customWidth="1"/>
    <col min="13837" max="13837" width="0" style="420" hidden="1" customWidth="1"/>
    <col min="13838" max="13838" width="17.85546875" style="420" bestFit="1" customWidth="1"/>
    <col min="13839" max="13839" width="18.5703125" style="420" bestFit="1" customWidth="1"/>
    <col min="13840" max="13840" width="2.28515625" style="420" customWidth="1"/>
    <col min="13841" max="13841" width="9.140625" style="420"/>
    <col min="13842" max="13842" width="10.28515625" style="420" bestFit="1" customWidth="1"/>
    <col min="13843" max="14081" width="9.140625" style="420"/>
    <col min="14082" max="14082" width="4.42578125" style="420" customWidth="1"/>
    <col min="14083" max="14083" width="3.140625" style="420" customWidth="1"/>
    <col min="14084" max="14084" width="49.42578125" style="420" customWidth="1"/>
    <col min="14085" max="14085" width="1.42578125" style="420" customWidth="1"/>
    <col min="14086" max="14086" width="1.5703125" style="420" customWidth="1"/>
    <col min="14087" max="14087" width="18.7109375" style="420" bestFit="1" customWidth="1"/>
    <col min="14088" max="14088" width="2.85546875" style="420" customWidth="1"/>
    <col min="14089" max="14089" width="19.140625" style="420" bestFit="1" customWidth="1"/>
    <col min="14090" max="14090" width="4.140625" style="420" customWidth="1"/>
    <col min="14091" max="14091" width="3.85546875" style="420" customWidth="1"/>
    <col min="14092" max="14092" width="38.140625" style="420" bestFit="1" customWidth="1"/>
    <col min="14093" max="14093" width="0" style="420" hidden="1" customWidth="1"/>
    <col min="14094" max="14094" width="17.85546875" style="420" bestFit="1" customWidth="1"/>
    <col min="14095" max="14095" width="18.5703125" style="420" bestFit="1" customWidth="1"/>
    <col min="14096" max="14096" width="2.28515625" style="420" customWidth="1"/>
    <col min="14097" max="14097" width="9.140625" style="420"/>
    <col min="14098" max="14098" width="10.28515625" style="420" bestFit="1" customWidth="1"/>
    <col min="14099" max="14337" width="9.140625" style="420"/>
    <col min="14338" max="14338" width="4.42578125" style="420" customWidth="1"/>
    <col min="14339" max="14339" width="3.140625" style="420" customWidth="1"/>
    <col min="14340" max="14340" width="49.42578125" style="420" customWidth="1"/>
    <col min="14341" max="14341" width="1.42578125" style="420" customWidth="1"/>
    <col min="14342" max="14342" width="1.5703125" style="420" customWidth="1"/>
    <col min="14343" max="14343" width="18.7109375" style="420" bestFit="1" customWidth="1"/>
    <col min="14344" max="14344" width="2.85546875" style="420" customWidth="1"/>
    <col min="14345" max="14345" width="19.140625" style="420" bestFit="1" customWidth="1"/>
    <col min="14346" max="14346" width="4.140625" style="420" customWidth="1"/>
    <col min="14347" max="14347" width="3.85546875" style="420" customWidth="1"/>
    <col min="14348" max="14348" width="38.140625" style="420" bestFit="1" customWidth="1"/>
    <col min="14349" max="14349" width="0" style="420" hidden="1" customWidth="1"/>
    <col min="14350" max="14350" width="17.85546875" style="420" bestFit="1" customWidth="1"/>
    <col min="14351" max="14351" width="18.5703125" style="420" bestFit="1" customWidth="1"/>
    <col min="14352" max="14352" width="2.28515625" style="420" customWidth="1"/>
    <col min="14353" max="14353" width="9.140625" style="420"/>
    <col min="14354" max="14354" width="10.28515625" style="420" bestFit="1" customWidth="1"/>
    <col min="14355" max="14593" width="9.140625" style="420"/>
    <col min="14594" max="14594" width="4.42578125" style="420" customWidth="1"/>
    <col min="14595" max="14595" width="3.140625" style="420" customWidth="1"/>
    <col min="14596" max="14596" width="49.42578125" style="420" customWidth="1"/>
    <col min="14597" max="14597" width="1.42578125" style="420" customWidth="1"/>
    <col min="14598" max="14598" width="1.5703125" style="420" customWidth="1"/>
    <col min="14599" max="14599" width="18.7109375" style="420" bestFit="1" customWidth="1"/>
    <col min="14600" max="14600" width="2.85546875" style="420" customWidth="1"/>
    <col min="14601" max="14601" width="19.140625" style="420" bestFit="1" customWidth="1"/>
    <col min="14602" max="14602" width="4.140625" style="420" customWidth="1"/>
    <col min="14603" max="14603" width="3.85546875" style="420" customWidth="1"/>
    <col min="14604" max="14604" width="38.140625" style="420" bestFit="1" customWidth="1"/>
    <col min="14605" max="14605" width="0" style="420" hidden="1" customWidth="1"/>
    <col min="14606" max="14606" width="17.85546875" style="420" bestFit="1" customWidth="1"/>
    <col min="14607" max="14607" width="18.5703125" style="420" bestFit="1" customWidth="1"/>
    <col min="14608" max="14608" width="2.28515625" style="420" customWidth="1"/>
    <col min="14609" max="14609" width="9.140625" style="420"/>
    <col min="14610" max="14610" width="10.28515625" style="420" bestFit="1" customWidth="1"/>
    <col min="14611" max="14849" width="9.140625" style="420"/>
    <col min="14850" max="14850" width="4.42578125" style="420" customWidth="1"/>
    <col min="14851" max="14851" width="3.140625" style="420" customWidth="1"/>
    <col min="14852" max="14852" width="49.42578125" style="420" customWidth="1"/>
    <col min="14853" max="14853" width="1.42578125" style="420" customWidth="1"/>
    <col min="14854" max="14854" width="1.5703125" style="420" customWidth="1"/>
    <col min="14855" max="14855" width="18.7109375" style="420" bestFit="1" customWidth="1"/>
    <col min="14856" max="14856" width="2.85546875" style="420" customWidth="1"/>
    <col min="14857" max="14857" width="19.140625" style="420" bestFit="1" customWidth="1"/>
    <col min="14858" max="14858" width="4.140625" style="420" customWidth="1"/>
    <col min="14859" max="14859" width="3.85546875" style="420" customWidth="1"/>
    <col min="14860" max="14860" width="38.140625" style="420" bestFit="1" customWidth="1"/>
    <col min="14861" max="14861" width="0" style="420" hidden="1" customWidth="1"/>
    <col min="14862" max="14862" width="17.85546875" style="420" bestFit="1" customWidth="1"/>
    <col min="14863" max="14863" width="18.5703125" style="420" bestFit="1" customWidth="1"/>
    <col min="14864" max="14864" width="2.28515625" style="420" customWidth="1"/>
    <col min="14865" max="14865" width="9.140625" style="420"/>
    <col min="14866" max="14866" width="10.28515625" style="420" bestFit="1" customWidth="1"/>
    <col min="14867" max="15105" width="9.140625" style="420"/>
    <col min="15106" max="15106" width="4.42578125" style="420" customWidth="1"/>
    <col min="15107" max="15107" width="3.140625" style="420" customWidth="1"/>
    <col min="15108" max="15108" width="49.42578125" style="420" customWidth="1"/>
    <col min="15109" max="15109" width="1.42578125" style="420" customWidth="1"/>
    <col min="15110" max="15110" width="1.5703125" style="420" customWidth="1"/>
    <col min="15111" max="15111" width="18.7109375" style="420" bestFit="1" customWidth="1"/>
    <col min="15112" max="15112" width="2.85546875" style="420" customWidth="1"/>
    <col min="15113" max="15113" width="19.140625" style="420" bestFit="1" customWidth="1"/>
    <col min="15114" max="15114" width="4.140625" style="420" customWidth="1"/>
    <col min="15115" max="15115" width="3.85546875" style="420" customWidth="1"/>
    <col min="15116" max="15116" width="38.140625" style="420" bestFit="1" customWidth="1"/>
    <col min="15117" max="15117" width="0" style="420" hidden="1" customWidth="1"/>
    <col min="15118" max="15118" width="17.85546875" style="420" bestFit="1" customWidth="1"/>
    <col min="15119" max="15119" width="18.5703125" style="420" bestFit="1" customWidth="1"/>
    <col min="15120" max="15120" width="2.28515625" style="420" customWidth="1"/>
    <col min="15121" max="15121" width="9.140625" style="420"/>
    <col min="15122" max="15122" width="10.28515625" style="420" bestFit="1" customWidth="1"/>
    <col min="15123" max="15361" width="9.140625" style="420"/>
    <col min="15362" max="15362" width="4.42578125" style="420" customWidth="1"/>
    <col min="15363" max="15363" width="3.140625" style="420" customWidth="1"/>
    <col min="15364" max="15364" width="49.42578125" style="420" customWidth="1"/>
    <col min="15365" max="15365" width="1.42578125" style="420" customWidth="1"/>
    <col min="15366" max="15366" width="1.5703125" style="420" customWidth="1"/>
    <col min="15367" max="15367" width="18.7109375" style="420" bestFit="1" customWidth="1"/>
    <col min="15368" max="15368" width="2.85546875" style="420" customWidth="1"/>
    <col min="15369" max="15369" width="19.140625" style="420" bestFit="1" customWidth="1"/>
    <col min="15370" max="15370" width="4.140625" style="420" customWidth="1"/>
    <col min="15371" max="15371" width="3.85546875" style="420" customWidth="1"/>
    <col min="15372" max="15372" width="38.140625" style="420" bestFit="1" customWidth="1"/>
    <col min="15373" max="15373" width="0" style="420" hidden="1" customWidth="1"/>
    <col min="15374" max="15374" width="17.85546875" style="420" bestFit="1" customWidth="1"/>
    <col min="15375" max="15375" width="18.5703125" style="420" bestFit="1" customWidth="1"/>
    <col min="15376" max="15376" width="2.28515625" style="420" customWidth="1"/>
    <col min="15377" max="15377" width="9.140625" style="420"/>
    <col min="15378" max="15378" width="10.28515625" style="420" bestFit="1" customWidth="1"/>
    <col min="15379" max="15617" width="9.140625" style="420"/>
    <col min="15618" max="15618" width="4.42578125" style="420" customWidth="1"/>
    <col min="15619" max="15619" width="3.140625" style="420" customWidth="1"/>
    <col min="15620" max="15620" width="49.42578125" style="420" customWidth="1"/>
    <col min="15621" max="15621" width="1.42578125" style="420" customWidth="1"/>
    <col min="15622" max="15622" width="1.5703125" style="420" customWidth="1"/>
    <col min="15623" max="15623" width="18.7109375" style="420" bestFit="1" customWidth="1"/>
    <col min="15624" max="15624" width="2.85546875" style="420" customWidth="1"/>
    <col min="15625" max="15625" width="19.140625" style="420" bestFit="1" customWidth="1"/>
    <col min="15626" max="15626" width="4.140625" style="420" customWidth="1"/>
    <col min="15627" max="15627" width="3.85546875" style="420" customWidth="1"/>
    <col min="15628" max="15628" width="38.140625" style="420" bestFit="1" customWidth="1"/>
    <col min="15629" max="15629" width="0" style="420" hidden="1" customWidth="1"/>
    <col min="15630" max="15630" width="17.85546875" style="420" bestFit="1" customWidth="1"/>
    <col min="15631" max="15631" width="18.5703125" style="420" bestFit="1" customWidth="1"/>
    <col min="15632" max="15632" width="2.28515625" style="420" customWidth="1"/>
    <col min="15633" max="15633" width="9.140625" style="420"/>
    <col min="15634" max="15634" width="10.28515625" style="420" bestFit="1" customWidth="1"/>
    <col min="15635" max="15873" width="9.140625" style="420"/>
    <col min="15874" max="15874" width="4.42578125" style="420" customWidth="1"/>
    <col min="15875" max="15875" width="3.140625" style="420" customWidth="1"/>
    <col min="15876" max="15876" width="49.42578125" style="420" customWidth="1"/>
    <col min="15877" max="15877" width="1.42578125" style="420" customWidth="1"/>
    <col min="15878" max="15878" width="1.5703125" style="420" customWidth="1"/>
    <col min="15879" max="15879" width="18.7109375" style="420" bestFit="1" customWidth="1"/>
    <col min="15880" max="15880" width="2.85546875" style="420" customWidth="1"/>
    <col min="15881" max="15881" width="19.140625" style="420" bestFit="1" customWidth="1"/>
    <col min="15882" max="15882" width="4.140625" style="420" customWidth="1"/>
    <col min="15883" max="15883" width="3.85546875" style="420" customWidth="1"/>
    <col min="15884" max="15884" width="38.140625" style="420" bestFit="1" customWidth="1"/>
    <col min="15885" max="15885" width="0" style="420" hidden="1" customWidth="1"/>
    <col min="15886" max="15886" width="17.85546875" style="420" bestFit="1" customWidth="1"/>
    <col min="15887" max="15887" width="18.5703125" style="420" bestFit="1" customWidth="1"/>
    <col min="15888" max="15888" width="2.28515625" style="420" customWidth="1"/>
    <col min="15889" max="15889" width="9.140625" style="420"/>
    <col min="15890" max="15890" width="10.28515625" style="420" bestFit="1" customWidth="1"/>
    <col min="15891" max="16129" width="9.140625" style="420"/>
    <col min="16130" max="16130" width="4.42578125" style="420" customWidth="1"/>
    <col min="16131" max="16131" width="3.140625" style="420" customWidth="1"/>
    <col min="16132" max="16132" width="49.42578125" style="420" customWidth="1"/>
    <col min="16133" max="16133" width="1.42578125" style="420" customWidth="1"/>
    <col min="16134" max="16134" width="1.5703125" style="420" customWidth="1"/>
    <col min="16135" max="16135" width="18.7109375" style="420" bestFit="1" customWidth="1"/>
    <col min="16136" max="16136" width="2.85546875" style="420" customWidth="1"/>
    <col min="16137" max="16137" width="19.140625" style="420" bestFit="1" customWidth="1"/>
    <col min="16138" max="16138" width="4.140625" style="420" customWidth="1"/>
    <col min="16139" max="16139" width="3.85546875" style="420" customWidth="1"/>
    <col min="16140" max="16140" width="38.140625" style="420" bestFit="1" customWidth="1"/>
    <col min="16141" max="16141" width="0" style="420" hidden="1" customWidth="1"/>
    <col min="16142" max="16142" width="17.85546875" style="420" bestFit="1" customWidth="1"/>
    <col min="16143" max="16143" width="18.5703125" style="420" bestFit="1" customWidth="1"/>
    <col min="16144" max="16144" width="2.28515625" style="420" customWidth="1"/>
    <col min="16145" max="16145" width="9.140625" style="420"/>
    <col min="16146" max="16146" width="10.28515625" style="420" bestFit="1" customWidth="1"/>
    <col min="16147" max="16384" width="9.140625" style="420"/>
  </cols>
  <sheetData>
    <row r="1" spans="1:15" s="249" customFormat="1">
      <c r="A1" s="248"/>
      <c r="B1" s="248"/>
      <c r="H1" s="250"/>
      <c r="I1" s="251"/>
      <c r="J1" s="248"/>
    </row>
    <row r="2" spans="1:15" s="249" customFormat="1" ht="12.75" hidden="1" customHeight="1" outlineLevel="1">
      <c r="A2" s="745"/>
      <c r="B2" s="252"/>
      <c r="C2" s="745" t="s">
        <v>598</v>
      </c>
      <c r="D2" s="252"/>
      <c r="E2" s="252"/>
      <c r="F2" s="574"/>
      <c r="G2" s="253"/>
      <c r="H2" s="253"/>
      <c r="I2" s="254"/>
      <c r="J2" s="747" t="s">
        <v>599</v>
      </c>
      <c r="K2" s="745"/>
      <c r="L2" s="739" t="s">
        <v>600</v>
      </c>
      <c r="M2" s="255"/>
      <c r="N2" s="741"/>
      <c r="O2" s="742"/>
    </row>
    <row r="3" spans="1:15" s="249" customFormat="1" ht="13.5" hidden="1" customHeight="1" outlineLevel="1" thickBot="1">
      <c r="A3" s="746"/>
      <c r="B3" s="256"/>
      <c r="C3" s="746"/>
      <c r="D3" s="256"/>
      <c r="E3" s="256"/>
      <c r="F3" s="575"/>
      <c r="G3" s="257" t="s">
        <v>11</v>
      </c>
      <c r="H3" s="257"/>
      <c r="I3" s="258" t="s">
        <v>12</v>
      </c>
      <c r="J3" s="748"/>
      <c r="K3" s="746"/>
      <c r="L3" s="740"/>
      <c r="M3" s="256"/>
      <c r="N3" s="259" t="s">
        <v>12</v>
      </c>
      <c r="O3" s="260" t="s">
        <v>11</v>
      </c>
    </row>
    <row r="4" spans="1:15" s="271" customFormat="1" ht="12.75" hidden="1" customHeight="1" outlineLevel="1">
      <c r="A4" s="261"/>
      <c r="B4" s="262"/>
      <c r="C4" s="263" t="s">
        <v>601</v>
      </c>
      <c r="D4" s="263"/>
      <c r="E4" s="264"/>
      <c r="F4" s="576"/>
      <c r="G4" s="265"/>
      <c r="H4" s="265"/>
      <c r="I4" s="266"/>
      <c r="J4" s="267" t="s">
        <v>260</v>
      </c>
      <c r="K4" s="268"/>
      <c r="L4" s="263" t="s">
        <v>602</v>
      </c>
      <c r="M4" s="264" t="s">
        <v>603</v>
      </c>
      <c r="N4" s="269">
        <f>N10</f>
        <v>0</v>
      </c>
      <c r="O4" s="270">
        <f>O10</f>
        <v>0</v>
      </c>
    </row>
    <row r="5" spans="1:15" s="284" customFormat="1" ht="12.75" hidden="1" customHeight="1" outlineLevel="1">
      <c r="A5" s="272"/>
      <c r="B5" s="273"/>
      <c r="C5" s="274" t="s">
        <v>604</v>
      </c>
      <c r="D5" s="274"/>
      <c r="E5" s="275"/>
      <c r="F5" s="577"/>
      <c r="G5" s="276">
        <v>4869152</v>
      </c>
      <c r="H5" s="276"/>
      <c r="I5" s="277">
        <f>SUM(I6,I12,I13,I17,I22,I18,I9)</f>
        <v>33421460.5</v>
      </c>
      <c r="J5" s="278"/>
      <c r="K5" s="279"/>
      <c r="L5" s="280"/>
      <c r="M5" s="281"/>
      <c r="N5" s="282"/>
      <c r="O5" s="283"/>
    </row>
    <row r="6" spans="1:15" s="249" customFormat="1" ht="12.75" hidden="1" customHeight="1" outlineLevel="1">
      <c r="A6" s="285">
        <v>1</v>
      </c>
      <c r="B6" s="285"/>
      <c r="C6" s="286" t="s">
        <v>605</v>
      </c>
      <c r="D6" s="286"/>
      <c r="E6" s="287"/>
      <c r="F6" s="578"/>
      <c r="G6" s="288">
        <v>0</v>
      </c>
      <c r="H6" s="288"/>
      <c r="I6" s="289">
        <f>SUM(I7:I8)</f>
        <v>0</v>
      </c>
      <c r="J6" s="290"/>
      <c r="K6" s="291">
        <v>1</v>
      </c>
      <c r="L6" s="292" t="s">
        <v>606</v>
      </c>
      <c r="M6" s="293" t="s">
        <v>607</v>
      </c>
      <c r="N6" s="294"/>
      <c r="O6" s="295"/>
    </row>
    <row r="7" spans="1:15" s="249" customFormat="1" ht="12.75" hidden="1" customHeight="1" outlineLevel="1">
      <c r="A7" s="296" t="s">
        <v>608</v>
      </c>
      <c r="B7" s="296"/>
      <c r="C7" s="286" t="s">
        <v>609</v>
      </c>
      <c r="D7" s="286"/>
      <c r="E7" s="287"/>
      <c r="F7" s="578"/>
      <c r="G7" s="297"/>
      <c r="H7" s="297"/>
      <c r="I7" s="298"/>
      <c r="J7" s="290"/>
      <c r="K7" s="285">
        <v>2</v>
      </c>
      <c r="L7" s="286" t="s">
        <v>610</v>
      </c>
      <c r="M7" s="287" t="s">
        <v>611</v>
      </c>
      <c r="N7" s="294"/>
      <c r="O7" s="295"/>
    </row>
    <row r="8" spans="1:15" s="249" customFormat="1" ht="12.75" hidden="1" customHeight="1" outlineLevel="1">
      <c r="A8" s="296" t="s">
        <v>612</v>
      </c>
      <c r="B8" s="296"/>
      <c r="C8" s="286" t="s">
        <v>613</v>
      </c>
      <c r="D8" s="286"/>
      <c r="E8" s="287"/>
      <c r="F8" s="578"/>
      <c r="G8" s="297"/>
      <c r="H8" s="297"/>
      <c r="I8" s="298"/>
      <c r="J8" s="290"/>
      <c r="K8" s="285">
        <v>3</v>
      </c>
      <c r="L8" s="286" t="s">
        <v>614</v>
      </c>
      <c r="M8" s="287" t="s">
        <v>615</v>
      </c>
      <c r="N8" s="294"/>
      <c r="O8" s="295"/>
    </row>
    <row r="9" spans="1:15" s="249" customFormat="1" ht="12.75" hidden="1" customHeight="1" outlineLevel="1">
      <c r="A9" s="299">
        <v>2</v>
      </c>
      <c r="B9" s="299"/>
      <c r="C9" s="300" t="s">
        <v>616</v>
      </c>
      <c r="D9" s="300"/>
      <c r="E9" s="301"/>
      <c r="F9" s="579"/>
      <c r="G9" s="302">
        <v>0</v>
      </c>
      <c r="H9" s="302"/>
      <c r="I9" s="303">
        <f>SUM(I10:I11)</f>
        <v>0</v>
      </c>
      <c r="J9" s="304"/>
      <c r="K9" s="285">
        <v>4</v>
      </c>
      <c r="L9" s="286" t="s">
        <v>617</v>
      </c>
      <c r="M9" s="287" t="s">
        <v>618</v>
      </c>
      <c r="N9" s="294"/>
      <c r="O9" s="295"/>
    </row>
    <row r="10" spans="1:15" s="249" customFormat="1" ht="12.75" hidden="1" customHeight="1" outlineLevel="1">
      <c r="A10" s="296" t="s">
        <v>619</v>
      </c>
      <c r="B10" s="296"/>
      <c r="C10" s="286" t="s">
        <v>609</v>
      </c>
      <c r="D10" s="286"/>
      <c r="E10" s="287"/>
      <c r="F10" s="578"/>
      <c r="G10" s="297"/>
      <c r="H10" s="297"/>
      <c r="I10" s="298"/>
      <c r="J10" s="290"/>
      <c r="K10" s="286"/>
      <c r="L10" s="296" t="s">
        <v>620</v>
      </c>
      <c r="M10" s="305" t="s">
        <v>621</v>
      </c>
      <c r="N10" s="306">
        <f>SUM(N6:N9)</f>
        <v>0</v>
      </c>
      <c r="O10" s="307">
        <f>SUM(O6:O9)</f>
        <v>0</v>
      </c>
    </row>
    <row r="11" spans="1:15" s="249" customFormat="1" ht="12.75" hidden="1" customHeight="1" outlineLevel="1">
      <c r="A11" s="296" t="s">
        <v>622</v>
      </c>
      <c r="B11" s="296"/>
      <c r="C11" s="286" t="s">
        <v>613</v>
      </c>
      <c r="D11" s="286"/>
      <c r="E11" s="287"/>
      <c r="F11" s="578"/>
      <c r="G11" s="297"/>
      <c r="H11" s="297"/>
      <c r="I11" s="298"/>
      <c r="J11" s="290"/>
      <c r="K11" s="286"/>
      <c r="L11" s="286" t="s">
        <v>623</v>
      </c>
      <c r="M11" s="287" t="s">
        <v>624</v>
      </c>
      <c r="N11" s="294"/>
      <c r="O11" s="295"/>
    </row>
    <row r="12" spans="1:15" s="249" customFormat="1" ht="12.75" hidden="1" customHeight="1" outlineLevel="1">
      <c r="A12" s="285">
        <v>3</v>
      </c>
      <c r="B12" s="285"/>
      <c r="C12" s="286" t="s">
        <v>625</v>
      </c>
      <c r="D12" s="286"/>
      <c r="E12" s="287"/>
      <c r="F12" s="578"/>
      <c r="G12" s="308">
        <v>566552</v>
      </c>
      <c r="H12" s="308"/>
      <c r="I12" s="289">
        <f>154070.5+2150611+15656272+22111+1888917</f>
        <v>19871981.5</v>
      </c>
      <c r="J12" s="309" t="s">
        <v>369</v>
      </c>
      <c r="K12" s="310"/>
      <c r="L12" s="311" t="s">
        <v>626</v>
      </c>
      <c r="M12" s="312" t="s">
        <v>627</v>
      </c>
      <c r="N12" s="313">
        <f>SUM(N14,N15,N16,N17,N22)</f>
        <v>0</v>
      </c>
      <c r="O12" s="314">
        <f>SUM(O14,O15,O16,O17,O22)</f>
        <v>0</v>
      </c>
    </row>
    <row r="13" spans="1:15" s="249" customFormat="1" ht="12.75" hidden="1" customHeight="1" outlineLevel="1">
      <c r="A13" s="315">
        <v>4</v>
      </c>
      <c r="B13" s="315"/>
      <c r="C13" s="316" t="s">
        <v>628</v>
      </c>
      <c r="D13" s="316"/>
      <c r="E13" s="317"/>
      <c r="F13" s="580"/>
      <c r="G13" s="318">
        <v>4302600</v>
      </c>
      <c r="H13" s="318"/>
      <c r="I13" s="277">
        <f>SUM(I14:I16)</f>
        <v>10069470</v>
      </c>
      <c r="J13" s="319"/>
      <c r="K13" s="285"/>
      <c r="L13" s="286"/>
      <c r="M13" s="287"/>
      <c r="N13" s="294"/>
      <c r="O13" s="295"/>
    </row>
    <row r="14" spans="1:15" s="249" customFormat="1" ht="12.75" hidden="1" customHeight="1" outlineLevel="1">
      <c r="A14" s="296" t="s">
        <v>629</v>
      </c>
      <c r="B14" s="296"/>
      <c r="C14" s="286" t="s">
        <v>630</v>
      </c>
      <c r="D14" s="286"/>
      <c r="E14" s="287"/>
      <c r="F14" s="287"/>
      <c r="G14" s="320">
        <v>4232617</v>
      </c>
      <c r="H14" s="320"/>
      <c r="I14" s="298">
        <v>9943762</v>
      </c>
      <c r="J14" s="290"/>
      <c r="K14" s="285">
        <v>5</v>
      </c>
      <c r="L14" s="286" t="s">
        <v>631</v>
      </c>
      <c r="M14" s="287" t="s">
        <v>632</v>
      </c>
      <c r="N14" s="294"/>
      <c r="O14" s="295"/>
    </row>
    <row r="15" spans="1:15" s="249" customFormat="1" ht="12.75" hidden="1" customHeight="1" outlineLevel="1">
      <c r="A15" s="296" t="s">
        <v>633</v>
      </c>
      <c r="B15" s="296"/>
      <c r="C15" s="286" t="s">
        <v>634</v>
      </c>
      <c r="D15" s="286"/>
      <c r="E15" s="287"/>
      <c r="F15" s="287"/>
      <c r="G15" s="320"/>
      <c r="H15" s="320"/>
      <c r="I15" s="298"/>
      <c r="J15" s="290"/>
      <c r="K15" s="285">
        <v>6</v>
      </c>
      <c r="L15" s="286" t="s">
        <v>635</v>
      </c>
      <c r="M15" s="287" t="s">
        <v>636</v>
      </c>
      <c r="N15" s="321"/>
      <c r="O15" s="322"/>
    </row>
    <row r="16" spans="1:15" s="249" customFormat="1" ht="12.75" hidden="1" customHeight="1" outlineLevel="1">
      <c r="A16" s="296" t="s">
        <v>637</v>
      </c>
      <c r="B16" s="296"/>
      <c r="C16" s="286" t="s">
        <v>638</v>
      </c>
      <c r="D16" s="286"/>
      <c r="E16" s="287"/>
      <c r="F16" s="287"/>
      <c r="G16" s="320">
        <v>69983</v>
      </c>
      <c r="H16" s="320"/>
      <c r="I16" s="298">
        <v>125708</v>
      </c>
      <c r="J16" s="290"/>
      <c r="K16" s="285">
        <v>7</v>
      </c>
      <c r="L16" s="286" t="s">
        <v>639</v>
      </c>
      <c r="M16" s="287" t="s">
        <v>640</v>
      </c>
      <c r="N16" s="323"/>
      <c r="O16" s="324"/>
    </row>
    <row r="17" spans="1:15" s="249" customFormat="1" ht="12.75" hidden="1" customHeight="1" outlineLevel="1">
      <c r="A17" s="285">
        <v>5</v>
      </c>
      <c r="B17" s="285"/>
      <c r="C17" s="286" t="s">
        <v>641</v>
      </c>
      <c r="D17" s="286"/>
      <c r="E17" s="287"/>
      <c r="F17" s="578"/>
      <c r="G17" s="288"/>
      <c r="H17" s="288"/>
      <c r="I17" s="289">
        <v>66706</v>
      </c>
      <c r="J17" s="290"/>
      <c r="K17" s="285">
        <v>8</v>
      </c>
      <c r="L17" s="286" t="s">
        <v>642</v>
      </c>
      <c r="M17" s="287" t="s">
        <v>643</v>
      </c>
      <c r="N17" s="294"/>
      <c r="O17" s="295">
        <v>0</v>
      </c>
    </row>
    <row r="18" spans="1:15" s="249" customFormat="1" ht="12.75" hidden="1" customHeight="1" outlineLevel="1">
      <c r="A18" s="285">
        <v>6</v>
      </c>
      <c r="B18" s="285"/>
      <c r="C18" s="286" t="s">
        <v>644</v>
      </c>
      <c r="D18" s="286"/>
      <c r="E18" s="287"/>
      <c r="F18" s="578"/>
      <c r="G18" s="308">
        <v>0</v>
      </c>
      <c r="H18" s="308"/>
      <c r="I18" s="289">
        <f>SUM(I19:I21)</f>
        <v>3413303</v>
      </c>
      <c r="J18" s="290"/>
      <c r="K18" s="325" t="s">
        <v>645</v>
      </c>
      <c r="L18" s="286" t="s">
        <v>646</v>
      </c>
      <c r="M18" s="287" t="s">
        <v>647</v>
      </c>
      <c r="N18" s="294"/>
      <c r="O18" s="295"/>
    </row>
    <row r="19" spans="1:15" s="249" customFormat="1" ht="12.75" hidden="1" customHeight="1" outlineLevel="1">
      <c r="A19" s="296" t="s">
        <v>648</v>
      </c>
      <c r="B19" s="296"/>
      <c r="C19" s="286" t="s">
        <v>649</v>
      </c>
      <c r="D19" s="286"/>
      <c r="E19" s="287"/>
      <c r="F19" s="578"/>
      <c r="G19" s="297"/>
      <c r="H19" s="297"/>
      <c r="I19" s="298"/>
      <c r="J19" s="290"/>
      <c r="K19" s="325" t="s">
        <v>650</v>
      </c>
      <c r="L19" s="286" t="s">
        <v>651</v>
      </c>
      <c r="M19" s="287" t="s">
        <v>652</v>
      </c>
      <c r="N19" s="294"/>
      <c r="O19" s="295"/>
    </row>
    <row r="20" spans="1:15" s="249" customFormat="1" ht="12.75" hidden="1" customHeight="1" outlineLevel="1">
      <c r="A20" s="326" t="s">
        <v>653</v>
      </c>
      <c r="B20" s="296"/>
      <c r="C20" s="286" t="s">
        <v>654</v>
      </c>
      <c r="D20" s="286"/>
      <c r="E20" s="287"/>
      <c r="F20" s="578"/>
      <c r="G20" s="297"/>
      <c r="H20" s="327"/>
      <c r="I20" s="328"/>
      <c r="J20" s="290"/>
      <c r="K20" s="325" t="s">
        <v>655</v>
      </c>
      <c r="L20" s="286" t="s">
        <v>656</v>
      </c>
      <c r="M20" s="287" t="s">
        <v>657</v>
      </c>
      <c r="N20" s="294"/>
      <c r="O20" s="295"/>
    </row>
    <row r="21" spans="1:15" s="249" customFormat="1" ht="12.75" hidden="1" customHeight="1" outlineLevel="1">
      <c r="A21" s="296" t="s">
        <v>658</v>
      </c>
      <c r="B21" s="296"/>
      <c r="C21" s="286" t="s">
        <v>659</v>
      </c>
      <c r="D21" s="286"/>
      <c r="E21" s="287"/>
      <c r="F21" s="578"/>
      <c r="G21" s="297"/>
      <c r="H21" s="297"/>
      <c r="I21" s="298">
        <f>1235756+800953+805254+268418+20125+282797</f>
        <v>3413303</v>
      </c>
      <c r="J21" s="290"/>
      <c r="K21" s="329"/>
      <c r="L21" s="286"/>
      <c r="M21" s="287"/>
      <c r="N21" s="323"/>
      <c r="O21" s="324"/>
    </row>
    <row r="22" spans="1:15" s="249" customFormat="1" ht="12.75" hidden="1" customHeight="1" outlineLevel="1">
      <c r="A22" s="285">
        <v>7</v>
      </c>
      <c r="B22" s="285"/>
      <c r="C22" s="286" t="s">
        <v>660</v>
      </c>
      <c r="D22" s="286"/>
      <c r="E22" s="287"/>
      <c r="F22" s="578"/>
      <c r="G22" s="288">
        <v>0</v>
      </c>
      <c r="H22" s="288"/>
      <c r="I22" s="289">
        <f>SUM(I23:I27)</f>
        <v>0</v>
      </c>
      <c r="J22" s="290"/>
      <c r="K22" s="285">
        <v>9</v>
      </c>
      <c r="L22" s="286" t="s">
        <v>661</v>
      </c>
      <c r="M22" s="287" t="s">
        <v>662</v>
      </c>
      <c r="N22" s="323">
        <f>SUM(N23:N26)</f>
        <v>0</v>
      </c>
      <c r="O22" s="324">
        <f>SUM(O23:O26)</f>
        <v>0</v>
      </c>
    </row>
    <row r="23" spans="1:15" s="249" customFormat="1" ht="12.75" hidden="1" customHeight="1" outlineLevel="1">
      <c r="A23" s="296" t="s">
        <v>663</v>
      </c>
      <c r="B23" s="296"/>
      <c r="C23" s="286" t="s">
        <v>664</v>
      </c>
      <c r="D23" s="286"/>
      <c r="E23" s="287"/>
      <c r="F23" s="578"/>
      <c r="G23" s="297"/>
      <c r="H23" s="297"/>
      <c r="I23" s="298"/>
      <c r="J23" s="290"/>
      <c r="K23" s="325" t="s">
        <v>665</v>
      </c>
      <c r="L23" s="286" t="s">
        <v>666</v>
      </c>
      <c r="M23" s="287" t="s">
        <v>667</v>
      </c>
      <c r="N23" s="294"/>
      <c r="O23" s="295"/>
    </row>
    <row r="24" spans="1:15" s="249" customFormat="1" ht="12.75" hidden="1" customHeight="1" outlineLevel="1">
      <c r="A24" s="296" t="s">
        <v>668</v>
      </c>
      <c r="B24" s="296"/>
      <c r="C24" s="286" t="s">
        <v>669</v>
      </c>
      <c r="D24" s="286"/>
      <c r="E24" s="287"/>
      <c r="F24" s="578"/>
      <c r="G24" s="297"/>
      <c r="H24" s="297"/>
      <c r="I24" s="298"/>
      <c r="J24" s="290"/>
      <c r="K24" s="325" t="s">
        <v>670</v>
      </c>
      <c r="L24" s="286" t="s">
        <v>671</v>
      </c>
      <c r="M24" s="287" t="s">
        <v>672</v>
      </c>
      <c r="N24" s="294"/>
      <c r="O24" s="295"/>
    </row>
    <row r="25" spans="1:15" s="271" customFormat="1" ht="12.75" hidden="1" customHeight="1" outlineLevel="1">
      <c r="A25" s="330" t="s">
        <v>673</v>
      </c>
      <c r="B25" s="330"/>
      <c r="C25" s="286" t="s">
        <v>674</v>
      </c>
      <c r="D25" s="286"/>
      <c r="E25" s="331"/>
      <c r="F25" s="581"/>
      <c r="G25" s="332"/>
      <c r="H25" s="332"/>
      <c r="I25" s="289"/>
      <c r="J25" s="333"/>
      <c r="K25" s="325" t="s">
        <v>675</v>
      </c>
      <c r="L25" s="286" t="s">
        <v>676</v>
      </c>
      <c r="M25" s="287" t="s">
        <v>677</v>
      </c>
      <c r="N25" s="334"/>
      <c r="O25" s="335"/>
    </row>
    <row r="26" spans="1:15" s="249" customFormat="1" ht="12.75" hidden="1" customHeight="1" outlineLevel="1">
      <c r="A26" s="296" t="s">
        <v>678</v>
      </c>
      <c r="B26" s="296"/>
      <c r="C26" s="286" t="s">
        <v>679</v>
      </c>
      <c r="D26" s="286"/>
      <c r="E26" s="287"/>
      <c r="F26" s="578"/>
      <c r="G26" s="297"/>
      <c r="H26" s="297"/>
      <c r="I26" s="298"/>
      <c r="J26" s="336"/>
      <c r="K26" s="325" t="s">
        <v>680</v>
      </c>
      <c r="L26" s="286" t="s">
        <v>681</v>
      </c>
      <c r="M26" s="287" t="s">
        <v>682</v>
      </c>
      <c r="N26" s="337"/>
      <c r="O26" s="338"/>
    </row>
    <row r="27" spans="1:15" s="249" customFormat="1" ht="12.75" hidden="1" customHeight="1" outlineLevel="1">
      <c r="A27" s="339" t="s">
        <v>683</v>
      </c>
      <c r="B27" s="339"/>
      <c r="C27" s="300" t="s">
        <v>684</v>
      </c>
      <c r="D27" s="300"/>
      <c r="E27" s="301"/>
      <c r="F27" s="579"/>
      <c r="G27" s="340"/>
      <c r="H27" s="340"/>
      <c r="I27" s="341"/>
      <c r="J27" s="304"/>
      <c r="K27" s="300"/>
      <c r="L27" s="300"/>
      <c r="M27" s="301"/>
      <c r="N27" s="342"/>
      <c r="O27" s="343"/>
    </row>
    <row r="28" spans="1:15" s="249" customFormat="1" ht="12.75" hidden="1" customHeight="1" outlineLevel="1">
      <c r="A28" s="344"/>
      <c r="B28" s="344"/>
      <c r="C28" s="345" t="s">
        <v>685</v>
      </c>
      <c r="D28" s="345"/>
      <c r="E28" s="346"/>
      <c r="F28" s="582"/>
      <c r="G28" s="347">
        <v>4869152</v>
      </c>
      <c r="H28" s="347"/>
      <c r="I28" s="348">
        <f>SUM(I5,I4)</f>
        <v>33421460.5</v>
      </c>
      <c r="J28" s="349"/>
      <c r="K28" s="350"/>
      <c r="L28" s="351" t="s">
        <v>686</v>
      </c>
      <c r="M28" s="346" t="s">
        <v>687</v>
      </c>
      <c r="N28" s="352">
        <f>SUM(N12,N4)</f>
        <v>0</v>
      </c>
      <c r="O28" s="353">
        <f>SUM(O12,O4)</f>
        <v>0</v>
      </c>
    </row>
    <row r="29" spans="1:15" s="249" customFormat="1" ht="12.75" hidden="1" customHeight="1" outlineLevel="1">
      <c r="A29" s="354"/>
      <c r="B29" s="354"/>
      <c r="C29" s="355"/>
      <c r="D29" s="355"/>
      <c r="E29" s="317"/>
      <c r="F29" s="580"/>
      <c r="G29" s="356"/>
      <c r="H29" s="356"/>
      <c r="I29" s="357"/>
      <c r="J29" s="319"/>
      <c r="K29" s="316"/>
      <c r="L29" s="316"/>
      <c r="M29" s="317"/>
      <c r="N29" s="358"/>
      <c r="O29" s="359"/>
    </row>
    <row r="30" spans="1:15" s="249" customFormat="1" ht="12.75" hidden="1" customHeight="1" outlineLevel="1">
      <c r="A30" s="360"/>
      <c r="B30" s="361"/>
      <c r="C30" s="311" t="s">
        <v>688</v>
      </c>
      <c r="D30" s="311"/>
      <c r="E30" s="312"/>
      <c r="F30" s="583"/>
      <c r="G30" s="362">
        <v>223389357.8317959</v>
      </c>
      <c r="H30" s="362"/>
      <c r="I30" s="289">
        <f>SUM(I31:I35)</f>
        <v>484242787.5</v>
      </c>
      <c r="J30" s="309" t="s">
        <v>429</v>
      </c>
      <c r="K30" s="310"/>
      <c r="L30" s="311" t="s">
        <v>689</v>
      </c>
      <c r="M30" s="312" t="s">
        <v>690</v>
      </c>
      <c r="N30" s="363">
        <f>SUM(N31:N35)</f>
        <v>141287807</v>
      </c>
      <c r="O30" s="314">
        <f>SUM(O31:O35)</f>
        <v>1771555</v>
      </c>
    </row>
    <row r="31" spans="1:15" s="249" customFormat="1" ht="12.75" hidden="1" customHeight="1" outlineLevel="1">
      <c r="A31" s="285">
        <v>8</v>
      </c>
      <c r="B31" s="285"/>
      <c r="C31" s="286" t="s">
        <v>691</v>
      </c>
      <c r="D31" s="286"/>
      <c r="E31" s="287"/>
      <c r="F31" s="578"/>
      <c r="G31" s="297">
        <v>196444254</v>
      </c>
      <c r="H31" s="364"/>
      <c r="I31" s="298">
        <f>377437373.5+41876360+1173690+25506009+8675009</f>
        <v>454668441.5</v>
      </c>
      <c r="J31" s="290"/>
      <c r="K31" s="285">
        <v>10</v>
      </c>
      <c r="L31" s="286" t="s">
        <v>692</v>
      </c>
      <c r="M31" s="287" t="s">
        <v>693</v>
      </c>
      <c r="N31" s="320">
        <v>226343</v>
      </c>
      <c r="O31" s="295">
        <f>1767706+3849</f>
        <v>1771555</v>
      </c>
    </row>
    <row r="32" spans="1:15" s="249" customFormat="1" ht="12.75" hidden="1" customHeight="1" outlineLevel="1">
      <c r="A32" s="285">
        <v>9</v>
      </c>
      <c r="B32" s="285"/>
      <c r="C32" s="286" t="s">
        <v>694</v>
      </c>
      <c r="D32" s="286"/>
      <c r="E32" s="287"/>
      <c r="F32" s="578"/>
      <c r="G32" s="327"/>
      <c r="H32" s="327"/>
      <c r="I32" s="328"/>
      <c r="J32" s="336"/>
      <c r="K32" s="285">
        <v>11</v>
      </c>
      <c r="L32" s="286" t="s">
        <v>695</v>
      </c>
      <c r="M32" s="287" t="s">
        <v>696</v>
      </c>
      <c r="N32" s="294"/>
      <c r="O32" s="295"/>
    </row>
    <row r="33" spans="1:15" s="249" customFormat="1" ht="12.75" hidden="1" customHeight="1" outlineLevel="1">
      <c r="A33" s="285">
        <v>10</v>
      </c>
      <c r="B33" s="285"/>
      <c r="C33" s="286" t="s">
        <v>697</v>
      </c>
      <c r="D33" s="286"/>
      <c r="E33" s="287"/>
      <c r="F33" s="578"/>
      <c r="G33" s="297">
        <v>26945103.831795912</v>
      </c>
      <c r="H33" s="364"/>
      <c r="I33" s="298">
        <v>25974346</v>
      </c>
      <c r="J33" s="290"/>
      <c r="K33" s="285">
        <v>12</v>
      </c>
      <c r="L33" s="286" t="s">
        <v>698</v>
      </c>
      <c r="M33" s="287" t="s">
        <v>699</v>
      </c>
      <c r="N33" s="320">
        <v>134210873</v>
      </c>
      <c r="O33" s="295"/>
    </row>
    <row r="34" spans="1:15" s="249" customFormat="1" ht="12.75" hidden="1" customHeight="1" outlineLevel="1">
      <c r="A34" s="285">
        <v>11</v>
      </c>
      <c r="B34" s="285"/>
      <c r="C34" s="286" t="s">
        <v>700</v>
      </c>
      <c r="D34" s="286"/>
      <c r="E34" s="287"/>
      <c r="F34" s="578"/>
      <c r="G34" s="297"/>
      <c r="H34" s="365"/>
      <c r="I34" s="298"/>
      <c r="J34" s="290"/>
      <c r="K34" s="285">
        <v>13</v>
      </c>
      <c r="L34" s="286" t="s">
        <v>701</v>
      </c>
      <c r="M34" s="287" t="s">
        <v>702</v>
      </c>
      <c r="N34" s="323"/>
      <c r="O34" s="324"/>
    </row>
    <row r="35" spans="1:15" s="249" customFormat="1" ht="12.75" hidden="1" customHeight="1" outlineLevel="1">
      <c r="A35" s="299">
        <v>12</v>
      </c>
      <c r="B35" s="299"/>
      <c r="C35" s="300" t="s">
        <v>703</v>
      </c>
      <c r="D35" s="300"/>
      <c r="E35" s="301"/>
      <c r="F35" s="579"/>
      <c r="G35" s="340"/>
      <c r="H35" s="366"/>
      <c r="I35" s="341">
        <v>3600000</v>
      </c>
      <c r="J35" s="304"/>
      <c r="K35" s="299">
        <v>14</v>
      </c>
      <c r="L35" s="300" t="s">
        <v>704</v>
      </c>
      <c r="M35" s="301" t="s">
        <v>705</v>
      </c>
      <c r="N35" s="367">
        <v>6850591</v>
      </c>
      <c r="O35" s="343"/>
    </row>
    <row r="36" spans="1:15" s="249" customFormat="1" ht="12.75" hidden="1" customHeight="1" outlineLevel="1">
      <c r="A36" s="351"/>
      <c r="B36" s="351"/>
      <c r="C36" s="345" t="s">
        <v>706</v>
      </c>
      <c r="D36" s="345"/>
      <c r="E36" s="346"/>
      <c r="F36" s="582"/>
      <c r="G36" s="347">
        <v>228258509.8317959</v>
      </c>
      <c r="H36" s="347"/>
      <c r="I36" s="348">
        <f>SUM(I30,I28)</f>
        <v>517664248</v>
      </c>
      <c r="J36" s="349"/>
      <c r="K36" s="350"/>
      <c r="L36" s="351" t="s">
        <v>707</v>
      </c>
      <c r="M36" s="346" t="s">
        <v>708</v>
      </c>
      <c r="N36" s="352">
        <f>SUM(N28,N30)</f>
        <v>141287807</v>
      </c>
      <c r="O36" s="353">
        <f>SUM(O28,O30)</f>
        <v>1771555</v>
      </c>
    </row>
    <row r="37" spans="1:15" s="249" customFormat="1" ht="12.75" hidden="1" customHeight="1" outlineLevel="1">
      <c r="A37" s="354"/>
      <c r="B37" s="354"/>
      <c r="C37" s="316"/>
      <c r="D37" s="316"/>
      <c r="E37" s="317"/>
      <c r="F37" s="580"/>
      <c r="G37" s="356"/>
      <c r="H37" s="356"/>
      <c r="I37" s="357"/>
      <c r="J37" s="319"/>
      <c r="K37" s="316"/>
      <c r="L37" s="316"/>
      <c r="M37" s="317"/>
      <c r="N37" s="358"/>
      <c r="O37" s="359"/>
    </row>
    <row r="38" spans="1:15" s="249" customFormat="1" ht="12.75" hidden="1" customHeight="1" outlineLevel="1">
      <c r="A38" s="360"/>
      <c r="B38" s="361"/>
      <c r="C38" s="311" t="s">
        <v>709</v>
      </c>
      <c r="D38" s="311"/>
      <c r="E38" s="312"/>
      <c r="F38" s="583"/>
      <c r="G38" s="368"/>
      <c r="H38" s="368"/>
      <c r="I38" s="298"/>
      <c r="J38" s="309" t="s">
        <v>710</v>
      </c>
      <c r="K38" s="310"/>
      <c r="L38" s="311" t="s">
        <v>711</v>
      </c>
      <c r="M38" s="312" t="s">
        <v>712</v>
      </c>
      <c r="N38" s="313"/>
      <c r="O38" s="314"/>
    </row>
    <row r="39" spans="1:15" s="249" customFormat="1" ht="12.75" hidden="1" customHeight="1" outlineLevel="1">
      <c r="A39" s="369"/>
      <c r="B39" s="369"/>
      <c r="C39" s="286"/>
      <c r="D39" s="286"/>
      <c r="E39" s="287"/>
      <c r="F39" s="578"/>
      <c r="G39" s="297"/>
      <c r="H39" s="297"/>
      <c r="I39" s="298"/>
      <c r="J39" s="290"/>
      <c r="K39" s="286"/>
      <c r="L39" s="286"/>
      <c r="M39" s="287"/>
      <c r="N39" s="294"/>
      <c r="O39" s="295"/>
    </row>
    <row r="40" spans="1:15" s="249" customFormat="1" ht="12.75" hidden="1" customHeight="1" outlineLevel="1">
      <c r="A40" s="370"/>
      <c r="B40" s="370"/>
      <c r="C40" s="370" t="s">
        <v>713</v>
      </c>
      <c r="D40" s="370"/>
      <c r="E40" s="371"/>
      <c r="F40" s="584"/>
      <c r="G40" s="372">
        <v>0</v>
      </c>
      <c r="H40" s="372"/>
      <c r="I40" s="289">
        <f>N38-I38</f>
        <v>0</v>
      </c>
      <c r="J40" s="373"/>
      <c r="K40" s="374"/>
      <c r="L40" s="370" t="s">
        <v>714</v>
      </c>
      <c r="M40" s="375"/>
      <c r="N40" s="376">
        <f>N38-I38</f>
        <v>0</v>
      </c>
      <c r="O40" s="377">
        <f>O38-G38</f>
        <v>0</v>
      </c>
    </row>
    <row r="41" spans="1:15" s="249" customFormat="1" ht="12.75" hidden="1" customHeight="1" outlineLevel="1">
      <c r="A41" s="369"/>
      <c r="B41" s="369"/>
      <c r="C41" s="286"/>
      <c r="D41" s="286"/>
      <c r="E41" s="287"/>
      <c r="F41" s="578"/>
      <c r="G41" s="378"/>
      <c r="H41" s="378"/>
      <c r="I41" s="379"/>
      <c r="J41" s="290"/>
      <c r="K41" s="286"/>
      <c r="L41" s="286"/>
      <c r="M41" s="287"/>
      <c r="N41" s="294"/>
      <c r="O41" s="295"/>
    </row>
    <row r="42" spans="1:15" s="249" customFormat="1" ht="12.75" hidden="1" customHeight="1" outlineLevel="1">
      <c r="A42" s="380"/>
      <c r="B42" s="380"/>
      <c r="C42" s="380" t="s">
        <v>715</v>
      </c>
      <c r="D42" s="380"/>
      <c r="E42" s="381"/>
      <c r="F42" s="585"/>
      <c r="G42" s="382">
        <v>0</v>
      </c>
      <c r="H42" s="382"/>
      <c r="I42" s="289">
        <f>IF(I36&gt;=N36,N36-I36,0)+N40</f>
        <v>-376376441</v>
      </c>
      <c r="J42" s="383"/>
      <c r="K42" s="384"/>
      <c r="L42" s="385" t="s">
        <v>716</v>
      </c>
      <c r="M42" s="386"/>
      <c r="N42" s="387">
        <f>IF(N36&lt;I36,N36-I36,0)</f>
        <v>-376376441</v>
      </c>
      <c r="O42" s="388"/>
    </row>
    <row r="43" spans="1:15" s="249" customFormat="1" ht="12.75" hidden="1" customHeight="1" outlineLevel="1">
      <c r="A43" s="360"/>
      <c r="B43" s="361"/>
      <c r="C43" s="311" t="s">
        <v>717</v>
      </c>
      <c r="D43" s="311"/>
      <c r="E43" s="312"/>
      <c r="F43" s="583"/>
      <c r="G43" s="362">
        <v>0</v>
      </c>
      <c r="H43" s="362"/>
      <c r="I43" s="289">
        <f>I44</f>
        <v>0</v>
      </c>
      <c r="J43" s="389"/>
      <c r="K43" s="310"/>
      <c r="L43" s="310"/>
      <c r="M43" s="390"/>
      <c r="N43" s="313">
        <f>+N42+I46</f>
        <v>-376376441</v>
      </c>
      <c r="O43" s="391"/>
    </row>
    <row r="44" spans="1:15" s="249" customFormat="1" ht="12.75" hidden="1" customHeight="1" outlineLevel="1">
      <c r="A44" s="285">
        <v>1</v>
      </c>
      <c r="B44" s="285"/>
      <c r="C44" s="369" t="s">
        <v>322</v>
      </c>
      <c r="D44" s="369"/>
      <c r="E44" s="392"/>
      <c r="F44" s="586"/>
      <c r="G44" s="327"/>
      <c r="H44" s="327"/>
      <c r="I44" s="328"/>
      <c r="J44" s="336"/>
      <c r="K44" s="286"/>
      <c r="L44" s="286"/>
      <c r="M44" s="287"/>
      <c r="N44" s="294"/>
      <c r="O44" s="295"/>
    </row>
    <row r="45" spans="1:15" s="249" customFormat="1" ht="12.75" hidden="1" customHeight="1" outlineLevel="1">
      <c r="A45" s="296" t="s">
        <v>608</v>
      </c>
      <c r="B45" s="296"/>
      <c r="C45" s="329" t="s">
        <v>718</v>
      </c>
      <c r="D45" s="329"/>
      <c r="E45" s="393"/>
      <c r="F45" s="587"/>
      <c r="G45" s="288"/>
      <c r="H45" s="332"/>
      <c r="I45" s="289">
        <f>I42*0%</f>
        <v>0</v>
      </c>
      <c r="J45" s="290"/>
      <c r="K45" s="286"/>
      <c r="L45" s="286"/>
      <c r="M45" s="287"/>
      <c r="N45" s="294"/>
      <c r="O45" s="295"/>
    </row>
    <row r="46" spans="1:15" s="271" customFormat="1" ht="12.75" hidden="1" customHeight="1" outlineLevel="1">
      <c r="A46" s="330"/>
      <c r="B46" s="330"/>
      <c r="C46" s="394" t="s">
        <v>719</v>
      </c>
      <c r="D46" s="394"/>
      <c r="E46" s="331"/>
      <c r="F46" s="588"/>
      <c r="G46" s="395"/>
      <c r="H46" s="396"/>
      <c r="I46" s="289"/>
      <c r="J46" s="333"/>
      <c r="K46" s="397"/>
      <c r="L46" s="397"/>
      <c r="M46" s="398"/>
      <c r="N46" s="399"/>
      <c r="O46" s="400"/>
    </row>
    <row r="47" spans="1:15" s="249" customFormat="1" ht="12.75" hidden="1" customHeight="1" outlineLevel="1">
      <c r="A47" s="296" t="s">
        <v>612</v>
      </c>
      <c r="B47" s="296"/>
      <c r="C47" s="286" t="s">
        <v>720</v>
      </c>
      <c r="D47" s="286"/>
      <c r="E47" s="287"/>
      <c r="F47" s="578"/>
      <c r="G47" s="297"/>
      <c r="H47" s="297"/>
      <c r="I47" s="298"/>
      <c r="J47" s="290"/>
      <c r="K47" s="286"/>
      <c r="L47" s="286"/>
      <c r="M47" s="287"/>
      <c r="N47" s="294"/>
      <c r="O47" s="295"/>
    </row>
    <row r="48" spans="1:15" s="249" customFormat="1" ht="12.75" hidden="1" customHeight="1" outlineLevel="1">
      <c r="A48" s="369"/>
      <c r="B48" s="369"/>
      <c r="C48" s="286"/>
      <c r="D48" s="286"/>
      <c r="E48" s="287"/>
      <c r="F48" s="578"/>
      <c r="G48" s="297"/>
      <c r="H48" s="297"/>
      <c r="I48" s="298"/>
      <c r="J48" s="290"/>
      <c r="K48" s="286"/>
      <c r="L48" s="286"/>
      <c r="M48" s="287"/>
      <c r="N48" s="294"/>
      <c r="O48" s="295"/>
    </row>
    <row r="49" spans="1:18" s="249" customFormat="1" ht="13.5" hidden="1" customHeight="1" outlineLevel="1" thickBot="1">
      <c r="A49" s="401"/>
      <c r="B49" s="401"/>
      <c r="C49" s="402"/>
      <c r="D49" s="402"/>
      <c r="E49" s="403"/>
      <c r="F49" s="589"/>
      <c r="G49" s="404"/>
      <c r="H49" s="404"/>
      <c r="I49" s="405"/>
      <c r="J49" s="406"/>
      <c r="K49" s="402"/>
      <c r="L49" s="402"/>
      <c r="M49" s="403"/>
      <c r="N49" s="407"/>
      <c r="O49" s="408"/>
    </row>
    <row r="50" spans="1:18" s="249" customFormat="1" ht="17.25" hidden="1" customHeight="1" outlineLevel="1" thickBot="1">
      <c r="A50" s="409"/>
      <c r="B50" s="409"/>
      <c r="C50" s="409" t="s">
        <v>721</v>
      </c>
      <c r="D50" s="409"/>
      <c r="E50" s="410"/>
      <c r="F50" s="590"/>
      <c r="G50" s="411">
        <v>-226486954.8317959</v>
      </c>
      <c r="H50" s="411"/>
      <c r="I50" s="412">
        <f>I43+I45+I47+I42</f>
        <v>-376376441</v>
      </c>
      <c r="J50" s="413"/>
      <c r="K50" s="414"/>
      <c r="L50" s="409" t="s">
        <v>722</v>
      </c>
      <c r="M50" s="415"/>
      <c r="N50" s="416">
        <f>I45</f>
        <v>0</v>
      </c>
      <c r="O50" s="417"/>
    </row>
    <row r="51" spans="1:18" ht="28.5" collapsed="1">
      <c r="C51" s="419" t="s">
        <v>500</v>
      </c>
    </row>
    <row r="52" spans="1:18" ht="12.75" hidden="1" customHeight="1" outlineLevel="1">
      <c r="H52" s="422"/>
      <c r="I52" s="423">
        <f>I42+I23-N26+I26</f>
        <v>-376376441</v>
      </c>
    </row>
    <row r="53" spans="1:18" ht="12.75" hidden="1" customHeight="1" outlineLevel="1"/>
    <row r="54" spans="1:18" ht="12.75" hidden="1" customHeight="1" outlineLevel="1">
      <c r="G54" s="424">
        <v>-33421460.5</v>
      </c>
      <c r="L54" s="424">
        <f>N30-I30</f>
        <v>-342954980.5</v>
      </c>
    </row>
    <row r="55" spans="1:18" ht="12.75" hidden="1" customHeight="1" outlineLevel="1"/>
    <row r="56" spans="1:18" ht="51" hidden="1" customHeight="1" outlineLevel="1">
      <c r="C56" s="425" t="s">
        <v>723</v>
      </c>
      <c r="D56" s="425"/>
      <c r="E56" s="426"/>
      <c r="F56" s="426"/>
      <c r="G56" s="427" t="s">
        <v>724</v>
      </c>
      <c r="H56" s="428"/>
      <c r="I56" s="429" t="s">
        <v>725</v>
      </c>
      <c r="L56" s="427" t="s">
        <v>726</v>
      </c>
    </row>
    <row r="57" spans="1:18" ht="38.25" hidden="1" customHeight="1" outlineLevel="1">
      <c r="C57" s="6" t="s">
        <v>727</v>
      </c>
      <c r="D57" s="6"/>
      <c r="E57" s="430"/>
      <c r="F57" s="430"/>
      <c r="G57" s="424">
        <v>33421460.5</v>
      </c>
      <c r="H57" s="431"/>
      <c r="I57" s="432">
        <f>L57-G57</f>
        <v>-33421460.5</v>
      </c>
      <c r="L57" s="424">
        <f>N28-N17</f>
        <v>0</v>
      </c>
      <c r="N57" s="433"/>
    </row>
    <row r="58" spans="1:18" ht="25.5" hidden="1" customHeight="1" outlineLevel="1">
      <c r="C58" s="6" t="s">
        <v>728</v>
      </c>
      <c r="D58" s="6"/>
      <c r="E58" s="430"/>
      <c r="F58" s="430"/>
      <c r="H58" s="431"/>
      <c r="I58" s="432">
        <f>L58-G58</f>
        <v>0</v>
      </c>
      <c r="N58" s="433"/>
      <c r="R58" s="424"/>
    </row>
    <row r="59" spans="1:18" ht="38.25" hidden="1" customHeight="1" outlineLevel="1">
      <c r="C59" s="6" t="s">
        <v>729</v>
      </c>
      <c r="D59" s="6"/>
      <c r="E59" s="434"/>
      <c r="F59" s="434"/>
      <c r="G59" s="424">
        <v>484242787.5</v>
      </c>
      <c r="H59" s="431"/>
      <c r="I59" s="432">
        <f>L59-G59</f>
        <v>-342954980.5</v>
      </c>
      <c r="L59" s="424">
        <f>N30</f>
        <v>141287807</v>
      </c>
      <c r="N59" s="433"/>
    </row>
    <row r="60" spans="1:18" ht="25.5" hidden="1" customHeight="1" outlineLevel="1">
      <c r="C60" s="6" t="s">
        <v>730</v>
      </c>
      <c r="D60" s="6"/>
      <c r="E60" s="434"/>
      <c r="F60" s="434"/>
      <c r="G60" s="424">
        <v>0</v>
      </c>
      <c r="H60" s="431"/>
      <c r="I60" s="432">
        <f>-(L60-G60)</f>
        <v>0</v>
      </c>
      <c r="N60" s="433"/>
    </row>
    <row r="61" spans="1:18" ht="12.75" hidden="1" customHeight="1" outlineLevel="1">
      <c r="C61" s="6" t="s">
        <v>731</v>
      </c>
      <c r="D61" s="6"/>
      <c r="E61" s="434"/>
      <c r="F61" s="434"/>
      <c r="G61" s="424">
        <v>0</v>
      </c>
      <c r="H61" s="431"/>
      <c r="I61" s="432">
        <f>-(L61-G61)</f>
        <v>0</v>
      </c>
      <c r="L61" s="424">
        <f>N26</f>
        <v>0</v>
      </c>
      <c r="N61" s="433"/>
    </row>
    <row r="62" spans="1:18" ht="15" hidden="1" customHeight="1" outlineLevel="1">
      <c r="C62" s="6" t="s">
        <v>732</v>
      </c>
      <c r="D62" s="6"/>
      <c r="E62" s="434"/>
      <c r="F62" s="434"/>
      <c r="G62" s="424">
        <v>0</v>
      </c>
      <c r="H62" s="431"/>
      <c r="I62" s="432">
        <f>L62-G62</f>
        <v>0</v>
      </c>
      <c r="L62" s="424">
        <f>N18</f>
        <v>0</v>
      </c>
      <c r="N62" s="433"/>
    </row>
    <row r="63" spans="1:18" ht="25.5" hidden="1" customHeight="1" outlineLevel="1" thickBot="1">
      <c r="C63" s="425" t="s">
        <v>733</v>
      </c>
      <c r="D63" s="425"/>
      <c r="E63" s="430"/>
      <c r="F63" s="430"/>
      <c r="G63" s="435">
        <v>517664248</v>
      </c>
      <c r="H63" s="436"/>
      <c r="I63" s="437">
        <f>SUM(I57:I62)</f>
        <v>-376376441</v>
      </c>
      <c r="L63" s="435">
        <f>SUM(L57:L62)</f>
        <v>141287807</v>
      </c>
      <c r="N63" s="436"/>
    </row>
    <row r="64" spans="1:18" ht="12.75" hidden="1" customHeight="1" outlineLevel="1"/>
    <row r="65" spans="1:13" ht="12.75" hidden="1" customHeight="1" outlineLevel="1">
      <c r="G65" s="424"/>
    </row>
    <row r="66" spans="1:13" ht="12.75" hidden="1" customHeight="1" outlineLevel="1"/>
    <row r="67" spans="1:13" ht="12.75" hidden="1" customHeight="1" outlineLevel="1">
      <c r="H67" s="438"/>
      <c r="I67" s="439">
        <f>I63-I52</f>
        <v>0</v>
      </c>
    </row>
    <row r="68" spans="1:13" ht="13.5" hidden="1" customHeight="1" outlineLevel="1" thickBot="1">
      <c r="H68" s="438"/>
      <c r="I68" s="440">
        <f>I67/2</f>
        <v>0</v>
      </c>
    </row>
    <row r="69" spans="1:13" ht="21" collapsed="1">
      <c r="C69" s="592" t="s">
        <v>734</v>
      </c>
    </row>
    <row r="70" spans="1:13" ht="9" customHeight="1">
      <c r="C70" s="419"/>
    </row>
    <row r="71" spans="1:13" ht="18.75">
      <c r="C71" s="441" t="s">
        <v>735</v>
      </c>
      <c r="F71" s="595"/>
      <c r="G71" s="420">
        <v>2</v>
      </c>
    </row>
    <row r="73" spans="1:13" ht="12.75" customHeight="1">
      <c r="A73" s="743" t="s">
        <v>599</v>
      </c>
      <c r="B73" s="442"/>
      <c r="C73" s="743" t="s">
        <v>561</v>
      </c>
      <c r="D73" s="442"/>
      <c r="E73" s="442"/>
      <c r="F73" s="442"/>
      <c r="G73" s="591" t="s">
        <v>736</v>
      </c>
      <c r="H73" s="591"/>
      <c r="I73" s="591"/>
      <c r="J73" s="443"/>
    </row>
    <row r="74" spans="1:13">
      <c r="A74" s="743"/>
      <c r="B74" s="442"/>
      <c r="C74" s="744"/>
      <c r="D74" s="442"/>
      <c r="E74" s="442"/>
      <c r="F74" s="444" t="s">
        <v>502</v>
      </c>
      <c r="G74" s="444" t="s">
        <v>258</v>
      </c>
      <c r="H74" s="445"/>
      <c r="I74" s="446" t="s">
        <v>259</v>
      </c>
      <c r="J74" s="420"/>
      <c r="M74" s="205"/>
    </row>
    <row r="75" spans="1:13" ht="9" customHeight="1">
      <c r="A75" s="442"/>
      <c r="B75" s="442"/>
      <c r="C75" s="442"/>
      <c r="D75" s="442"/>
      <c r="E75" s="442"/>
      <c r="F75" s="442"/>
      <c r="G75" s="447"/>
      <c r="H75" s="445"/>
      <c r="I75" s="448"/>
      <c r="J75" s="420"/>
      <c r="M75" s="205"/>
    </row>
    <row r="76" spans="1:13">
      <c r="A76" s="449">
        <v>1</v>
      </c>
      <c r="B76" s="449"/>
      <c r="C76" s="450" t="s">
        <v>737</v>
      </c>
      <c r="D76" s="450"/>
      <c r="E76" s="450"/>
      <c r="F76" s="128">
        <v>17780076</v>
      </c>
      <c r="G76" s="64">
        <v>22274664</v>
      </c>
      <c r="H76" s="64"/>
      <c r="I76" s="451">
        <v>10965280</v>
      </c>
      <c r="J76" s="420"/>
      <c r="M76" s="205"/>
    </row>
    <row r="77" spans="1:13" ht="13.5">
      <c r="A77" s="449">
        <v>2</v>
      </c>
      <c r="B77" s="449"/>
      <c r="C77" s="593" t="s">
        <v>859</v>
      </c>
      <c r="D77" s="452"/>
      <c r="E77" s="450"/>
      <c r="F77" s="128">
        <v>914502</v>
      </c>
      <c r="G77" s="64"/>
      <c r="H77" s="64"/>
      <c r="I77" s="451">
        <v>0</v>
      </c>
      <c r="J77" s="420"/>
      <c r="M77" s="205"/>
    </row>
    <row r="78" spans="1:13">
      <c r="A78" s="449">
        <v>4</v>
      </c>
      <c r="B78" s="449"/>
      <c r="C78" s="452" t="s">
        <v>738</v>
      </c>
      <c r="D78" s="452"/>
      <c r="E78" s="454"/>
      <c r="F78" s="128">
        <f>-7467490.1785+299430</f>
        <v>-7168060.1785000004</v>
      </c>
      <c r="G78" s="64">
        <v>11555706</v>
      </c>
      <c r="H78" s="64"/>
      <c r="I78" s="451">
        <v>6850482</v>
      </c>
      <c r="J78" s="420"/>
      <c r="M78" s="205"/>
    </row>
    <row r="79" spans="1:13">
      <c r="A79" s="449">
        <v>5</v>
      </c>
      <c r="B79" s="449"/>
      <c r="C79" s="450" t="s">
        <v>739</v>
      </c>
      <c r="D79" s="450"/>
      <c r="E79" s="455"/>
      <c r="F79" s="128">
        <f>-4346938.461</f>
        <v>-4346938.4610000001</v>
      </c>
      <c r="G79" s="64">
        <v>3563867</v>
      </c>
      <c r="H79" s="64"/>
      <c r="I79" s="451">
        <f>SUM(I80:I81)</f>
        <v>975320</v>
      </c>
      <c r="J79" s="420"/>
      <c r="M79" s="205"/>
    </row>
    <row r="80" spans="1:13">
      <c r="A80" s="456"/>
      <c r="B80" s="456"/>
      <c r="C80" s="457" t="s">
        <v>740</v>
      </c>
      <c r="D80" s="457"/>
      <c r="E80" s="454"/>
      <c r="F80" s="120">
        <v>-3724883</v>
      </c>
      <c r="G80" s="53">
        <v>3013569</v>
      </c>
      <c r="H80" s="53"/>
      <c r="I80" s="458">
        <v>806629</v>
      </c>
      <c r="J80" s="420"/>
      <c r="M80" s="205"/>
    </row>
    <row r="81" spans="1:13">
      <c r="A81" s="459"/>
      <c r="B81" s="456"/>
      <c r="C81" s="457" t="s">
        <v>741</v>
      </c>
      <c r="D81" s="457"/>
      <c r="E81" s="460"/>
      <c r="F81" s="120">
        <v>-622055.46100000001</v>
      </c>
      <c r="G81" s="53">
        <v>550298</v>
      </c>
      <c r="H81" s="53"/>
      <c r="I81" s="458">
        <v>168691</v>
      </c>
      <c r="J81" s="420"/>
      <c r="M81" s="205"/>
    </row>
    <row r="82" spans="1:13">
      <c r="A82" s="449">
        <v>6</v>
      </c>
      <c r="B82" s="449"/>
      <c r="C82" s="452" t="s">
        <v>742</v>
      </c>
      <c r="D82" s="452"/>
      <c r="E82" s="454"/>
      <c r="F82" s="128">
        <v>-2650763.41342466</v>
      </c>
      <c r="G82" s="64">
        <v>3232039</v>
      </c>
      <c r="H82" s="64"/>
      <c r="I82" s="451">
        <v>1604145</v>
      </c>
      <c r="J82" s="420"/>
      <c r="M82" s="205"/>
    </row>
    <row r="83" spans="1:13">
      <c r="A83" s="449">
        <v>7</v>
      </c>
      <c r="B83" s="449"/>
      <c r="C83" s="452" t="s">
        <v>743</v>
      </c>
      <c r="D83" s="452"/>
      <c r="E83" s="454"/>
      <c r="F83" s="120">
        <v>-1704938.8958999999</v>
      </c>
      <c r="G83" s="64">
        <v>2727456</v>
      </c>
      <c r="H83" s="64"/>
      <c r="I83" s="451">
        <v>1609174</v>
      </c>
      <c r="J83" s="420"/>
      <c r="M83" s="205"/>
    </row>
    <row r="84" spans="1:13">
      <c r="A84" s="449">
        <v>8</v>
      </c>
      <c r="B84" s="449"/>
      <c r="C84" s="461" t="s">
        <v>744</v>
      </c>
      <c r="D84" s="461"/>
      <c r="E84" s="462"/>
      <c r="F84" s="463">
        <f>F83+F82+F79+F78</f>
        <v>-15870700.948824659</v>
      </c>
      <c r="G84" s="463">
        <v>21079068</v>
      </c>
      <c r="H84" s="464"/>
      <c r="I84" s="463">
        <f>I82+I79+I78+I83</f>
        <v>11039121</v>
      </c>
      <c r="J84" s="420"/>
      <c r="M84" s="205"/>
    </row>
    <row r="85" spans="1:13">
      <c r="A85" s="449">
        <v>9</v>
      </c>
      <c r="B85" s="449"/>
      <c r="C85" s="465" t="s">
        <v>745</v>
      </c>
      <c r="D85" s="465"/>
      <c r="E85" s="466"/>
      <c r="F85" s="467">
        <v>2823877.0511753401</v>
      </c>
      <c r="G85" s="467">
        <v>1195596</v>
      </c>
      <c r="H85" s="467"/>
      <c r="I85" s="467">
        <f>I76-I84</f>
        <v>-73841</v>
      </c>
      <c r="J85" s="420"/>
      <c r="M85" s="205"/>
    </row>
    <row r="86" spans="1:13">
      <c r="A86" s="449"/>
      <c r="B86" s="449"/>
      <c r="C86" s="452"/>
      <c r="D86" s="452"/>
      <c r="E86" s="454"/>
      <c r="F86" s="454"/>
      <c r="G86" s="64"/>
      <c r="H86" s="64"/>
      <c r="I86" s="451"/>
      <c r="J86" s="420"/>
      <c r="M86" s="205"/>
    </row>
    <row r="87" spans="1:13">
      <c r="A87" s="449">
        <v>10</v>
      </c>
      <c r="B87" s="449"/>
      <c r="C87" s="453" t="s">
        <v>746</v>
      </c>
      <c r="D87" s="453"/>
      <c r="E87" s="454"/>
      <c r="F87" s="53">
        <v>0</v>
      </c>
      <c r="G87" s="53">
        <v>0</v>
      </c>
      <c r="H87" s="53"/>
      <c r="I87" s="458">
        <v>0</v>
      </c>
      <c r="J87" s="420"/>
      <c r="M87" s="205"/>
    </row>
    <row r="88" spans="1:13">
      <c r="A88" s="449">
        <v>11</v>
      </c>
      <c r="B88" s="449"/>
      <c r="C88" s="453" t="s">
        <v>747</v>
      </c>
      <c r="D88" s="453"/>
      <c r="E88" s="454"/>
      <c r="F88" s="468">
        <v>0</v>
      </c>
      <c r="G88" s="468">
        <v>0</v>
      </c>
      <c r="H88" s="53"/>
      <c r="I88" s="469">
        <v>0</v>
      </c>
      <c r="J88" s="420"/>
      <c r="M88" s="205"/>
    </row>
    <row r="89" spans="1:13">
      <c r="A89" s="449">
        <v>12</v>
      </c>
      <c r="B89" s="449"/>
      <c r="C89" s="452" t="s">
        <v>748</v>
      </c>
      <c r="D89" s="452"/>
      <c r="E89" s="454"/>
      <c r="F89" s="454"/>
      <c r="G89" s="64"/>
      <c r="H89" s="64"/>
      <c r="I89" s="451"/>
      <c r="J89" s="420"/>
      <c r="M89" s="205"/>
    </row>
    <row r="90" spans="1:13">
      <c r="A90" s="449" t="s">
        <v>749</v>
      </c>
      <c r="B90" s="449"/>
      <c r="C90" s="453" t="s">
        <v>750</v>
      </c>
      <c r="D90" s="453"/>
      <c r="E90" s="454"/>
      <c r="F90" s="53">
        <v>0</v>
      </c>
      <c r="G90" s="53">
        <v>0</v>
      </c>
      <c r="H90" s="53"/>
      <c r="I90" s="458">
        <v>0</v>
      </c>
      <c r="J90" s="420"/>
      <c r="M90" s="205"/>
    </row>
    <row r="91" spans="1:13">
      <c r="A91" s="449" t="s">
        <v>751</v>
      </c>
      <c r="B91" s="449"/>
      <c r="C91" s="453" t="s">
        <v>752</v>
      </c>
      <c r="D91" s="453"/>
      <c r="E91" s="454"/>
      <c r="F91" s="454">
        <v>1809</v>
      </c>
      <c r="G91" s="53"/>
      <c r="H91" s="53"/>
      <c r="I91" s="458"/>
      <c r="J91" s="420"/>
      <c r="M91" s="205"/>
    </row>
    <row r="92" spans="1:13">
      <c r="A92" s="449" t="s">
        <v>753</v>
      </c>
      <c r="B92" s="449"/>
      <c r="C92" s="453" t="s">
        <v>754</v>
      </c>
      <c r="D92" s="453"/>
      <c r="E92" s="454"/>
      <c r="F92" s="120">
        <v>-67110.960499999113</v>
      </c>
      <c r="G92" s="53"/>
      <c r="H92" s="53"/>
      <c r="I92" s="458">
        <v>17872</v>
      </c>
      <c r="J92" s="420"/>
      <c r="M92" s="205"/>
    </row>
    <row r="93" spans="1:13">
      <c r="A93" s="449" t="s">
        <v>755</v>
      </c>
      <c r="B93" s="449"/>
      <c r="C93" s="453" t="s">
        <v>756</v>
      </c>
      <c r="D93" s="453"/>
      <c r="E93" s="454"/>
      <c r="F93" s="82"/>
      <c r="G93" s="82">
        <v>163782</v>
      </c>
      <c r="H93" s="53"/>
      <c r="I93" s="469">
        <v>-133724</v>
      </c>
      <c r="J93" s="420"/>
      <c r="M93" s="205"/>
    </row>
    <row r="94" spans="1:13">
      <c r="A94" s="449">
        <v>13</v>
      </c>
      <c r="B94" s="449"/>
      <c r="C94" s="452" t="s">
        <v>757</v>
      </c>
      <c r="D94" s="452"/>
      <c r="E94" s="454"/>
      <c r="F94" s="451">
        <v>-65301.960499999113</v>
      </c>
      <c r="G94" s="451">
        <v>163782</v>
      </c>
      <c r="H94" s="451"/>
      <c r="I94" s="451">
        <f>I91+I92+I93</f>
        <v>-115852</v>
      </c>
      <c r="J94" s="420"/>
      <c r="M94" s="205"/>
    </row>
    <row r="95" spans="1:13">
      <c r="A95" s="449"/>
      <c r="B95" s="449"/>
      <c r="C95" s="470"/>
      <c r="D95" s="470"/>
      <c r="E95" s="454"/>
      <c r="F95" s="82"/>
      <c r="G95" s="82"/>
      <c r="H95" s="53"/>
      <c r="I95" s="469"/>
      <c r="J95" s="420"/>
      <c r="M95" s="205"/>
    </row>
    <row r="96" spans="1:13">
      <c r="A96" s="449">
        <v>14</v>
      </c>
      <c r="B96" s="449"/>
      <c r="C96" s="452" t="s">
        <v>758</v>
      </c>
      <c r="D96" s="452"/>
      <c r="E96" s="454"/>
      <c r="F96" s="64">
        <v>2758575.0906753419</v>
      </c>
      <c r="G96" s="64">
        <v>1359378</v>
      </c>
      <c r="H96" s="64"/>
      <c r="I96" s="451">
        <f>I89+I85+I94</f>
        <v>-189693</v>
      </c>
      <c r="J96" s="420"/>
      <c r="M96" s="205"/>
    </row>
    <row r="97" spans="1:13">
      <c r="A97" s="449"/>
      <c r="B97" s="449"/>
      <c r="C97" s="453"/>
      <c r="D97" s="452"/>
      <c r="E97" s="454"/>
      <c r="F97" s="454"/>
      <c r="G97" s="64"/>
      <c r="H97" s="64"/>
      <c r="I97" s="451"/>
      <c r="J97" s="420"/>
      <c r="M97" s="205"/>
    </row>
    <row r="98" spans="1:13">
      <c r="A98" s="449">
        <v>15</v>
      </c>
      <c r="B98" s="449"/>
      <c r="C98" s="453" t="s">
        <v>322</v>
      </c>
      <c r="D98" s="453"/>
      <c r="E98" s="454"/>
      <c r="F98" s="120">
        <v>276857.54906753433</v>
      </c>
      <c r="G98" s="53">
        <v>136000</v>
      </c>
      <c r="H98" s="53"/>
      <c r="I98" s="458">
        <v>60000</v>
      </c>
      <c r="J98" s="420"/>
      <c r="M98" s="205"/>
    </row>
    <row r="99" spans="1:13">
      <c r="A99" s="449"/>
      <c r="B99" s="449"/>
      <c r="C99" s="453"/>
      <c r="D99" s="453"/>
      <c r="E99" s="454"/>
      <c r="F99" s="454"/>
      <c r="G99" s="53"/>
      <c r="H99" s="53"/>
      <c r="I99" s="458"/>
      <c r="J99" s="420"/>
      <c r="M99" s="205"/>
    </row>
    <row r="100" spans="1:13" ht="13.5" thickBot="1">
      <c r="A100" s="471">
        <v>16</v>
      </c>
      <c r="B100" s="449"/>
      <c r="C100" s="452" t="s">
        <v>759</v>
      </c>
      <c r="D100" s="452"/>
      <c r="E100" s="454"/>
      <c r="F100" s="472">
        <v>2481717.5416078074</v>
      </c>
      <c r="G100" s="472">
        <v>1223378</v>
      </c>
      <c r="H100" s="64"/>
      <c r="I100" s="473">
        <f>+I96-I98</f>
        <v>-249693</v>
      </c>
      <c r="J100" s="420"/>
      <c r="M100" s="205"/>
    </row>
    <row r="101" spans="1:13" ht="13.5" thickTop="1">
      <c r="A101" s="471"/>
      <c r="B101" s="449"/>
      <c r="C101" s="453" t="s">
        <v>760</v>
      </c>
      <c r="D101" s="453"/>
      <c r="E101" s="454"/>
      <c r="F101" s="454"/>
      <c r="G101" s="474"/>
      <c r="H101" s="53"/>
      <c r="I101" s="458"/>
      <c r="J101" s="420"/>
      <c r="M101" s="205"/>
    </row>
    <row r="102" spans="1:13">
      <c r="A102" s="471"/>
      <c r="B102" s="449"/>
      <c r="C102" s="453" t="s">
        <v>761</v>
      </c>
      <c r="D102" s="453"/>
      <c r="E102" s="454"/>
      <c r="F102" s="594"/>
      <c r="G102" s="642" t="s">
        <v>900</v>
      </c>
      <c r="H102" s="53"/>
      <c r="I102" s="458"/>
      <c r="J102" s="420"/>
      <c r="M102" s="205"/>
    </row>
    <row r="103" spans="1:13">
      <c r="A103" s="471"/>
      <c r="B103" s="449"/>
      <c r="C103" s="452"/>
      <c r="D103" s="452"/>
      <c r="E103" s="454"/>
      <c r="F103" s="597"/>
      <c r="G103" s="642" t="s">
        <v>1057</v>
      </c>
      <c r="H103" s="53"/>
      <c r="I103" s="458"/>
      <c r="J103" s="420"/>
      <c r="M103" s="205"/>
    </row>
    <row r="104" spans="1:13">
      <c r="A104" s="449"/>
      <c r="B104" s="449"/>
      <c r="C104" s="454"/>
      <c r="D104" s="454"/>
      <c r="E104" s="455"/>
      <c r="F104" s="455"/>
      <c r="G104" s="449"/>
      <c r="H104" s="475"/>
      <c r="I104" s="476"/>
      <c r="J104" s="420"/>
      <c r="M104" s="205"/>
    </row>
    <row r="105" spans="1:13">
      <c r="J105" s="420"/>
      <c r="M105" s="205"/>
    </row>
    <row r="106" spans="1:13">
      <c r="G106" s="424"/>
    </row>
    <row r="107" spans="1:13">
      <c r="G107" s="424"/>
      <c r="H107" s="424"/>
      <c r="I107" s="251"/>
    </row>
    <row r="108" spans="1:13">
      <c r="H108" s="7"/>
      <c r="I108" s="477"/>
    </row>
  </sheetData>
  <mergeCells count="7">
    <mergeCell ref="L2:L3"/>
    <mergeCell ref="N2:O2"/>
    <mergeCell ref="A73:A74"/>
    <mergeCell ref="C73:C74"/>
    <mergeCell ref="A2:A3"/>
    <mergeCell ref="C2:C3"/>
    <mergeCell ref="J2:K3"/>
  </mergeCells>
  <printOptions horizontalCentered="1"/>
  <pageMargins left="0.42" right="0.74" top="1" bottom="1" header="0.5" footer="0.5"/>
  <pageSetup paperSize="9" scale="81" fitToWidth="2" orientation="portrait" horizontalDpi="4294967292" verticalDpi="30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4"/>
  </sheetPr>
  <dimension ref="B1:T33"/>
  <sheetViews>
    <sheetView showGridLines="0" defaultGridColor="0" topLeftCell="D25" colorId="12" zoomScale="115" zoomScaleNormal="115" workbookViewId="0">
      <selection activeCell="D106" sqref="D106"/>
    </sheetView>
  </sheetViews>
  <sheetFormatPr defaultRowHeight="12.75"/>
  <cols>
    <col min="1" max="1" width="3" style="212" customWidth="1"/>
    <col min="2" max="2" width="13.28515625" style="209" hidden="1" customWidth="1"/>
    <col min="3" max="3" width="10.85546875" style="209" hidden="1" customWidth="1"/>
    <col min="4" max="4" width="2.28515625" style="210" customWidth="1"/>
    <col min="5" max="5" width="22.7109375" style="209" bestFit="1" customWidth="1"/>
    <col min="6" max="6" width="14" style="209" bestFit="1" customWidth="1"/>
    <col min="7" max="7" width="4.28515625" style="212" bestFit="1" customWidth="1"/>
    <col min="8" max="9" width="8.5703125" style="212" customWidth="1"/>
    <col min="10" max="10" width="10.28515625" style="212" customWidth="1"/>
    <col min="11" max="11" width="11.5703125" style="212" bestFit="1" customWidth="1"/>
    <col min="12" max="12" width="8.5703125" style="212" customWidth="1"/>
    <col min="13" max="13" width="10.7109375" style="212" customWidth="1"/>
    <col min="14" max="14" width="1.28515625" style="213" customWidth="1"/>
    <col min="15" max="15" width="10.85546875" style="212" customWidth="1"/>
    <col min="16" max="16" width="3.7109375" style="212" customWidth="1"/>
    <col min="17" max="17" width="5.7109375" style="212" customWidth="1"/>
    <col min="18" max="18" width="9.140625" style="212"/>
    <col min="19" max="19" width="10.28515625" style="212" bestFit="1" customWidth="1"/>
    <col min="20" max="256" width="9.140625" style="212"/>
    <col min="257" max="257" width="3" style="212" customWidth="1"/>
    <col min="258" max="259" width="0" style="212" hidden="1" customWidth="1"/>
    <col min="260" max="260" width="2.28515625" style="212" customWidth="1"/>
    <col min="261" max="261" width="22.7109375" style="212" bestFit="1" customWidth="1"/>
    <col min="262" max="262" width="14" style="212" bestFit="1" customWidth="1"/>
    <col min="263" max="263" width="4.28515625" style="212" bestFit="1" customWidth="1"/>
    <col min="264" max="265" width="8.5703125" style="212" customWidth="1"/>
    <col min="266" max="266" width="10.28515625" style="212" customWidth="1"/>
    <col min="267" max="267" width="11.5703125" style="212" bestFit="1" customWidth="1"/>
    <col min="268" max="268" width="8.5703125" style="212" customWidth="1"/>
    <col min="269" max="269" width="10.7109375" style="212" customWidth="1"/>
    <col min="270" max="270" width="1.28515625" style="212" customWidth="1"/>
    <col min="271" max="271" width="10.85546875" style="212" customWidth="1"/>
    <col min="272" max="272" width="3.7109375" style="212" customWidth="1"/>
    <col min="273" max="273" width="5.7109375" style="212" customWidth="1"/>
    <col min="274" max="274" width="9.140625" style="212"/>
    <col min="275" max="275" width="10.28515625" style="212" bestFit="1" customWidth="1"/>
    <col min="276" max="512" width="9.140625" style="212"/>
    <col min="513" max="513" width="3" style="212" customWidth="1"/>
    <col min="514" max="515" width="0" style="212" hidden="1" customWidth="1"/>
    <col min="516" max="516" width="2.28515625" style="212" customWidth="1"/>
    <col min="517" max="517" width="22.7109375" style="212" bestFit="1" customWidth="1"/>
    <col min="518" max="518" width="14" style="212" bestFit="1" customWidth="1"/>
    <col min="519" max="519" width="4.28515625" style="212" bestFit="1" customWidth="1"/>
    <col min="520" max="521" width="8.5703125" style="212" customWidth="1"/>
    <col min="522" max="522" width="10.28515625" style="212" customWidth="1"/>
    <col min="523" max="523" width="11.5703125" style="212" bestFit="1" customWidth="1"/>
    <col min="524" max="524" width="8.5703125" style="212" customWidth="1"/>
    <col min="525" max="525" width="10.7109375" style="212" customWidth="1"/>
    <col min="526" max="526" width="1.28515625" style="212" customWidth="1"/>
    <col min="527" max="527" width="10.85546875" style="212" customWidth="1"/>
    <col min="528" max="528" width="3.7109375" style="212" customWidth="1"/>
    <col min="529" max="529" width="5.7109375" style="212" customWidth="1"/>
    <col min="530" max="530" width="9.140625" style="212"/>
    <col min="531" max="531" width="10.28515625" style="212" bestFit="1" customWidth="1"/>
    <col min="532" max="768" width="9.140625" style="212"/>
    <col min="769" max="769" width="3" style="212" customWidth="1"/>
    <col min="770" max="771" width="0" style="212" hidden="1" customWidth="1"/>
    <col min="772" max="772" width="2.28515625" style="212" customWidth="1"/>
    <col min="773" max="773" width="22.7109375" style="212" bestFit="1" customWidth="1"/>
    <col min="774" max="774" width="14" style="212" bestFit="1" customWidth="1"/>
    <col min="775" max="775" width="4.28515625" style="212" bestFit="1" customWidth="1"/>
    <col min="776" max="777" width="8.5703125" style="212" customWidth="1"/>
    <col min="778" max="778" width="10.28515625" style="212" customWidth="1"/>
    <col min="779" max="779" width="11.5703125" style="212" bestFit="1" customWidth="1"/>
    <col min="780" max="780" width="8.5703125" style="212" customWidth="1"/>
    <col min="781" max="781" width="10.7109375" style="212" customWidth="1"/>
    <col min="782" max="782" width="1.28515625" style="212" customWidth="1"/>
    <col min="783" max="783" width="10.85546875" style="212" customWidth="1"/>
    <col min="784" max="784" width="3.7109375" style="212" customWidth="1"/>
    <col min="785" max="785" width="5.7109375" style="212" customWidth="1"/>
    <col min="786" max="786" width="9.140625" style="212"/>
    <col min="787" max="787" width="10.28515625" style="212" bestFit="1" customWidth="1"/>
    <col min="788" max="1024" width="9.140625" style="212"/>
    <col min="1025" max="1025" width="3" style="212" customWidth="1"/>
    <col min="1026" max="1027" width="0" style="212" hidden="1" customWidth="1"/>
    <col min="1028" max="1028" width="2.28515625" style="212" customWidth="1"/>
    <col min="1029" max="1029" width="22.7109375" style="212" bestFit="1" customWidth="1"/>
    <col min="1030" max="1030" width="14" style="212" bestFit="1" customWidth="1"/>
    <col min="1031" max="1031" width="4.28515625" style="212" bestFit="1" customWidth="1"/>
    <col min="1032" max="1033" width="8.5703125" style="212" customWidth="1"/>
    <col min="1034" max="1034" width="10.28515625" style="212" customWidth="1"/>
    <col min="1035" max="1035" width="11.5703125" style="212" bestFit="1" customWidth="1"/>
    <col min="1036" max="1036" width="8.5703125" style="212" customWidth="1"/>
    <col min="1037" max="1037" width="10.7109375" style="212" customWidth="1"/>
    <col min="1038" max="1038" width="1.28515625" style="212" customWidth="1"/>
    <col min="1039" max="1039" width="10.85546875" style="212" customWidth="1"/>
    <col min="1040" max="1040" width="3.7109375" style="212" customWidth="1"/>
    <col min="1041" max="1041" width="5.7109375" style="212" customWidth="1"/>
    <col min="1042" max="1042" width="9.140625" style="212"/>
    <col min="1043" max="1043" width="10.28515625" style="212" bestFit="1" customWidth="1"/>
    <col min="1044" max="1280" width="9.140625" style="212"/>
    <col min="1281" max="1281" width="3" style="212" customWidth="1"/>
    <col min="1282" max="1283" width="0" style="212" hidden="1" customWidth="1"/>
    <col min="1284" max="1284" width="2.28515625" style="212" customWidth="1"/>
    <col min="1285" max="1285" width="22.7109375" style="212" bestFit="1" customWidth="1"/>
    <col min="1286" max="1286" width="14" style="212" bestFit="1" customWidth="1"/>
    <col min="1287" max="1287" width="4.28515625" style="212" bestFit="1" customWidth="1"/>
    <col min="1288" max="1289" width="8.5703125" style="212" customWidth="1"/>
    <col min="1290" max="1290" width="10.28515625" style="212" customWidth="1"/>
    <col min="1291" max="1291" width="11.5703125" style="212" bestFit="1" customWidth="1"/>
    <col min="1292" max="1292" width="8.5703125" style="212" customWidth="1"/>
    <col min="1293" max="1293" width="10.7109375" style="212" customWidth="1"/>
    <col min="1294" max="1294" width="1.28515625" style="212" customWidth="1"/>
    <col min="1295" max="1295" width="10.85546875" style="212" customWidth="1"/>
    <col min="1296" max="1296" width="3.7109375" style="212" customWidth="1"/>
    <col min="1297" max="1297" width="5.7109375" style="212" customWidth="1"/>
    <col min="1298" max="1298" width="9.140625" style="212"/>
    <col min="1299" max="1299" width="10.28515625" style="212" bestFit="1" customWidth="1"/>
    <col min="1300" max="1536" width="9.140625" style="212"/>
    <col min="1537" max="1537" width="3" style="212" customWidth="1"/>
    <col min="1538" max="1539" width="0" style="212" hidden="1" customWidth="1"/>
    <col min="1540" max="1540" width="2.28515625" style="212" customWidth="1"/>
    <col min="1541" max="1541" width="22.7109375" style="212" bestFit="1" customWidth="1"/>
    <col min="1542" max="1542" width="14" style="212" bestFit="1" customWidth="1"/>
    <col min="1543" max="1543" width="4.28515625" style="212" bestFit="1" customWidth="1"/>
    <col min="1544" max="1545" width="8.5703125" style="212" customWidth="1"/>
    <col min="1546" max="1546" width="10.28515625" style="212" customWidth="1"/>
    <col min="1547" max="1547" width="11.5703125" style="212" bestFit="1" customWidth="1"/>
    <col min="1548" max="1548" width="8.5703125" style="212" customWidth="1"/>
    <col min="1549" max="1549" width="10.7109375" style="212" customWidth="1"/>
    <col min="1550" max="1550" width="1.28515625" style="212" customWidth="1"/>
    <col min="1551" max="1551" width="10.85546875" style="212" customWidth="1"/>
    <col min="1552" max="1552" width="3.7109375" style="212" customWidth="1"/>
    <col min="1553" max="1553" width="5.7109375" style="212" customWidth="1"/>
    <col min="1554" max="1554" width="9.140625" style="212"/>
    <col min="1555" max="1555" width="10.28515625" style="212" bestFit="1" customWidth="1"/>
    <col min="1556" max="1792" width="9.140625" style="212"/>
    <col min="1793" max="1793" width="3" style="212" customWidth="1"/>
    <col min="1794" max="1795" width="0" style="212" hidden="1" customWidth="1"/>
    <col min="1796" max="1796" width="2.28515625" style="212" customWidth="1"/>
    <col min="1797" max="1797" width="22.7109375" style="212" bestFit="1" customWidth="1"/>
    <col min="1798" max="1798" width="14" style="212" bestFit="1" customWidth="1"/>
    <col min="1799" max="1799" width="4.28515625" style="212" bestFit="1" customWidth="1"/>
    <col min="1800" max="1801" width="8.5703125" style="212" customWidth="1"/>
    <col min="1802" max="1802" width="10.28515625" style="212" customWidth="1"/>
    <col min="1803" max="1803" width="11.5703125" style="212" bestFit="1" customWidth="1"/>
    <col min="1804" max="1804" width="8.5703125" style="212" customWidth="1"/>
    <col min="1805" max="1805" width="10.7109375" style="212" customWidth="1"/>
    <col min="1806" max="1806" width="1.28515625" style="212" customWidth="1"/>
    <col min="1807" max="1807" width="10.85546875" style="212" customWidth="1"/>
    <col min="1808" max="1808" width="3.7109375" style="212" customWidth="1"/>
    <col min="1809" max="1809" width="5.7109375" style="212" customWidth="1"/>
    <col min="1810" max="1810" width="9.140625" style="212"/>
    <col min="1811" max="1811" width="10.28515625" style="212" bestFit="1" customWidth="1"/>
    <col min="1812" max="2048" width="9.140625" style="212"/>
    <col min="2049" max="2049" width="3" style="212" customWidth="1"/>
    <col min="2050" max="2051" width="0" style="212" hidden="1" customWidth="1"/>
    <col min="2052" max="2052" width="2.28515625" style="212" customWidth="1"/>
    <col min="2053" max="2053" width="22.7109375" style="212" bestFit="1" customWidth="1"/>
    <col min="2054" max="2054" width="14" style="212" bestFit="1" customWidth="1"/>
    <col min="2055" max="2055" width="4.28515625" style="212" bestFit="1" customWidth="1"/>
    <col min="2056" max="2057" width="8.5703125" style="212" customWidth="1"/>
    <col min="2058" max="2058" width="10.28515625" style="212" customWidth="1"/>
    <col min="2059" max="2059" width="11.5703125" style="212" bestFit="1" customWidth="1"/>
    <col min="2060" max="2060" width="8.5703125" style="212" customWidth="1"/>
    <col min="2061" max="2061" width="10.7109375" style="212" customWidth="1"/>
    <col min="2062" max="2062" width="1.28515625" style="212" customWidth="1"/>
    <col min="2063" max="2063" width="10.85546875" style="212" customWidth="1"/>
    <col min="2064" max="2064" width="3.7109375" style="212" customWidth="1"/>
    <col min="2065" max="2065" width="5.7109375" style="212" customWidth="1"/>
    <col min="2066" max="2066" width="9.140625" style="212"/>
    <col min="2067" max="2067" width="10.28515625" style="212" bestFit="1" customWidth="1"/>
    <col min="2068" max="2304" width="9.140625" style="212"/>
    <col min="2305" max="2305" width="3" style="212" customWidth="1"/>
    <col min="2306" max="2307" width="0" style="212" hidden="1" customWidth="1"/>
    <col min="2308" max="2308" width="2.28515625" style="212" customWidth="1"/>
    <col min="2309" max="2309" width="22.7109375" style="212" bestFit="1" customWidth="1"/>
    <col min="2310" max="2310" width="14" style="212" bestFit="1" customWidth="1"/>
    <col min="2311" max="2311" width="4.28515625" style="212" bestFit="1" customWidth="1"/>
    <col min="2312" max="2313" width="8.5703125" style="212" customWidth="1"/>
    <col min="2314" max="2314" width="10.28515625" style="212" customWidth="1"/>
    <col min="2315" max="2315" width="11.5703125" style="212" bestFit="1" customWidth="1"/>
    <col min="2316" max="2316" width="8.5703125" style="212" customWidth="1"/>
    <col min="2317" max="2317" width="10.7109375" style="212" customWidth="1"/>
    <col min="2318" max="2318" width="1.28515625" style="212" customWidth="1"/>
    <col min="2319" max="2319" width="10.85546875" style="212" customWidth="1"/>
    <col min="2320" max="2320" width="3.7109375" style="212" customWidth="1"/>
    <col min="2321" max="2321" width="5.7109375" style="212" customWidth="1"/>
    <col min="2322" max="2322" width="9.140625" style="212"/>
    <col min="2323" max="2323" width="10.28515625" style="212" bestFit="1" customWidth="1"/>
    <col min="2324" max="2560" width="9.140625" style="212"/>
    <col min="2561" max="2561" width="3" style="212" customWidth="1"/>
    <col min="2562" max="2563" width="0" style="212" hidden="1" customWidth="1"/>
    <col min="2564" max="2564" width="2.28515625" style="212" customWidth="1"/>
    <col min="2565" max="2565" width="22.7109375" style="212" bestFit="1" customWidth="1"/>
    <col min="2566" max="2566" width="14" style="212" bestFit="1" customWidth="1"/>
    <col min="2567" max="2567" width="4.28515625" style="212" bestFit="1" customWidth="1"/>
    <col min="2568" max="2569" width="8.5703125" style="212" customWidth="1"/>
    <col min="2570" max="2570" width="10.28515625" style="212" customWidth="1"/>
    <col min="2571" max="2571" width="11.5703125" style="212" bestFit="1" customWidth="1"/>
    <col min="2572" max="2572" width="8.5703125" style="212" customWidth="1"/>
    <col min="2573" max="2573" width="10.7109375" style="212" customWidth="1"/>
    <col min="2574" max="2574" width="1.28515625" style="212" customWidth="1"/>
    <col min="2575" max="2575" width="10.85546875" style="212" customWidth="1"/>
    <col min="2576" max="2576" width="3.7109375" style="212" customWidth="1"/>
    <col min="2577" max="2577" width="5.7109375" style="212" customWidth="1"/>
    <col min="2578" max="2578" width="9.140625" style="212"/>
    <col min="2579" max="2579" width="10.28515625" style="212" bestFit="1" customWidth="1"/>
    <col min="2580" max="2816" width="9.140625" style="212"/>
    <col min="2817" max="2817" width="3" style="212" customWidth="1"/>
    <col min="2818" max="2819" width="0" style="212" hidden="1" customWidth="1"/>
    <col min="2820" max="2820" width="2.28515625" style="212" customWidth="1"/>
    <col min="2821" max="2821" width="22.7109375" style="212" bestFit="1" customWidth="1"/>
    <col min="2822" max="2822" width="14" style="212" bestFit="1" customWidth="1"/>
    <col min="2823" max="2823" width="4.28515625" style="212" bestFit="1" customWidth="1"/>
    <col min="2824" max="2825" width="8.5703125" style="212" customWidth="1"/>
    <col min="2826" max="2826" width="10.28515625" style="212" customWidth="1"/>
    <col min="2827" max="2827" width="11.5703125" style="212" bestFit="1" customWidth="1"/>
    <col min="2828" max="2828" width="8.5703125" style="212" customWidth="1"/>
    <col min="2829" max="2829" width="10.7109375" style="212" customWidth="1"/>
    <col min="2830" max="2830" width="1.28515625" style="212" customWidth="1"/>
    <col min="2831" max="2831" width="10.85546875" style="212" customWidth="1"/>
    <col min="2832" max="2832" width="3.7109375" style="212" customWidth="1"/>
    <col min="2833" max="2833" width="5.7109375" style="212" customWidth="1"/>
    <col min="2834" max="2834" width="9.140625" style="212"/>
    <col min="2835" max="2835" width="10.28515625" style="212" bestFit="1" customWidth="1"/>
    <col min="2836" max="3072" width="9.140625" style="212"/>
    <col min="3073" max="3073" width="3" style="212" customWidth="1"/>
    <col min="3074" max="3075" width="0" style="212" hidden="1" customWidth="1"/>
    <col min="3076" max="3076" width="2.28515625" style="212" customWidth="1"/>
    <col min="3077" max="3077" width="22.7109375" style="212" bestFit="1" customWidth="1"/>
    <col min="3078" max="3078" width="14" style="212" bestFit="1" customWidth="1"/>
    <col min="3079" max="3079" width="4.28515625" style="212" bestFit="1" customWidth="1"/>
    <col min="3080" max="3081" width="8.5703125" style="212" customWidth="1"/>
    <col min="3082" max="3082" width="10.28515625" style="212" customWidth="1"/>
    <col min="3083" max="3083" width="11.5703125" style="212" bestFit="1" customWidth="1"/>
    <col min="3084" max="3084" width="8.5703125" style="212" customWidth="1"/>
    <col min="3085" max="3085" width="10.7109375" style="212" customWidth="1"/>
    <col min="3086" max="3086" width="1.28515625" style="212" customWidth="1"/>
    <col min="3087" max="3087" width="10.85546875" style="212" customWidth="1"/>
    <col min="3088" max="3088" width="3.7109375" style="212" customWidth="1"/>
    <col min="3089" max="3089" width="5.7109375" style="212" customWidth="1"/>
    <col min="3090" max="3090" width="9.140625" style="212"/>
    <col min="3091" max="3091" width="10.28515625" style="212" bestFit="1" customWidth="1"/>
    <col min="3092" max="3328" width="9.140625" style="212"/>
    <col min="3329" max="3329" width="3" style="212" customWidth="1"/>
    <col min="3330" max="3331" width="0" style="212" hidden="1" customWidth="1"/>
    <col min="3332" max="3332" width="2.28515625" style="212" customWidth="1"/>
    <col min="3333" max="3333" width="22.7109375" style="212" bestFit="1" customWidth="1"/>
    <col min="3334" max="3334" width="14" style="212" bestFit="1" customWidth="1"/>
    <col min="3335" max="3335" width="4.28515625" style="212" bestFit="1" customWidth="1"/>
    <col min="3336" max="3337" width="8.5703125" style="212" customWidth="1"/>
    <col min="3338" max="3338" width="10.28515625" style="212" customWidth="1"/>
    <col min="3339" max="3339" width="11.5703125" style="212" bestFit="1" customWidth="1"/>
    <col min="3340" max="3340" width="8.5703125" style="212" customWidth="1"/>
    <col min="3341" max="3341" width="10.7109375" style="212" customWidth="1"/>
    <col min="3342" max="3342" width="1.28515625" style="212" customWidth="1"/>
    <col min="3343" max="3343" width="10.85546875" style="212" customWidth="1"/>
    <col min="3344" max="3344" width="3.7109375" style="212" customWidth="1"/>
    <col min="3345" max="3345" width="5.7109375" style="212" customWidth="1"/>
    <col min="3346" max="3346" width="9.140625" style="212"/>
    <col min="3347" max="3347" width="10.28515625" style="212" bestFit="1" customWidth="1"/>
    <col min="3348" max="3584" width="9.140625" style="212"/>
    <col min="3585" max="3585" width="3" style="212" customWidth="1"/>
    <col min="3586" max="3587" width="0" style="212" hidden="1" customWidth="1"/>
    <col min="3588" max="3588" width="2.28515625" style="212" customWidth="1"/>
    <col min="3589" max="3589" width="22.7109375" style="212" bestFit="1" customWidth="1"/>
    <col min="3590" max="3590" width="14" style="212" bestFit="1" customWidth="1"/>
    <col min="3591" max="3591" width="4.28515625" style="212" bestFit="1" customWidth="1"/>
    <col min="3592" max="3593" width="8.5703125" style="212" customWidth="1"/>
    <col min="3594" max="3594" width="10.28515625" style="212" customWidth="1"/>
    <col min="3595" max="3595" width="11.5703125" style="212" bestFit="1" customWidth="1"/>
    <col min="3596" max="3596" width="8.5703125" style="212" customWidth="1"/>
    <col min="3597" max="3597" width="10.7109375" style="212" customWidth="1"/>
    <col min="3598" max="3598" width="1.28515625" style="212" customWidth="1"/>
    <col min="3599" max="3599" width="10.85546875" style="212" customWidth="1"/>
    <col min="3600" max="3600" width="3.7109375" style="212" customWidth="1"/>
    <col min="3601" max="3601" width="5.7109375" style="212" customWidth="1"/>
    <col min="3602" max="3602" width="9.140625" style="212"/>
    <col min="3603" max="3603" width="10.28515625" style="212" bestFit="1" customWidth="1"/>
    <col min="3604" max="3840" width="9.140625" style="212"/>
    <col min="3841" max="3841" width="3" style="212" customWidth="1"/>
    <col min="3842" max="3843" width="0" style="212" hidden="1" customWidth="1"/>
    <col min="3844" max="3844" width="2.28515625" style="212" customWidth="1"/>
    <col min="3845" max="3845" width="22.7109375" style="212" bestFit="1" customWidth="1"/>
    <col min="3846" max="3846" width="14" style="212" bestFit="1" customWidth="1"/>
    <col min="3847" max="3847" width="4.28515625" style="212" bestFit="1" customWidth="1"/>
    <col min="3848" max="3849" width="8.5703125" style="212" customWidth="1"/>
    <col min="3850" max="3850" width="10.28515625" style="212" customWidth="1"/>
    <col min="3851" max="3851" width="11.5703125" style="212" bestFit="1" customWidth="1"/>
    <col min="3852" max="3852" width="8.5703125" style="212" customWidth="1"/>
    <col min="3853" max="3853" width="10.7109375" style="212" customWidth="1"/>
    <col min="3854" max="3854" width="1.28515625" style="212" customWidth="1"/>
    <col min="3855" max="3855" width="10.85546875" style="212" customWidth="1"/>
    <col min="3856" max="3856" width="3.7109375" style="212" customWidth="1"/>
    <col min="3857" max="3857" width="5.7109375" style="212" customWidth="1"/>
    <col min="3858" max="3858" width="9.140625" style="212"/>
    <col min="3859" max="3859" width="10.28515625" style="212" bestFit="1" customWidth="1"/>
    <col min="3860" max="4096" width="9.140625" style="212"/>
    <col min="4097" max="4097" width="3" style="212" customWidth="1"/>
    <col min="4098" max="4099" width="0" style="212" hidden="1" customWidth="1"/>
    <col min="4100" max="4100" width="2.28515625" style="212" customWidth="1"/>
    <col min="4101" max="4101" width="22.7109375" style="212" bestFit="1" customWidth="1"/>
    <col min="4102" max="4102" width="14" style="212" bestFit="1" customWidth="1"/>
    <col min="4103" max="4103" width="4.28515625" style="212" bestFit="1" customWidth="1"/>
    <col min="4104" max="4105" width="8.5703125" style="212" customWidth="1"/>
    <col min="4106" max="4106" width="10.28515625" style="212" customWidth="1"/>
    <col min="4107" max="4107" width="11.5703125" style="212" bestFit="1" customWidth="1"/>
    <col min="4108" max="4108" width="8.5703125" style="212" customWidth="1"/>
    <col min="4109" max="4109" width="10.7109375" style="212" customWidth="1"/>
    <col min="4110" max="4110" width="1.28515625" style="212" customWidth="1"/>
    <col min="4111" max="4111" width="10.85546875" style="212" customWidth="1"/>
    <col min="4112" max="4112" width="3.7109375" style="212" customWidth="1"/>
    <col min="4113" max="4113" width="5.7109375" style="212" customWidth="1"/>
    <col min="4114" max="4114" width="9.140625" style="212"/>
    <col min="4115" max="4115" width="10.28515625" style="212" bestFit="1" customWidth="1"/>
    <col min="4116" max="4352" width="9.140625" style="212"/>
    <col min="4353" max="4353" width="3" style="212" customWidth="1"/>
    <col min="4354" max="4355" width="0" style="212" hidden="1" customWidth="1"/>
    <col min="4356" max="4356" width="2.28515625" style="212" customWidth="1"/>
    <col min="4357" max="4357" width="22.7109375" style="212" bestFit="1" customWidth="1"/>
    <col min="4358" max="4358" width="14" style="212" bestFit="1" customWidth="1"/>
    <col min="4359" max="4359" width="4.28515625" style="212" bestFit="1" customWidth="1"/>
    <col min="4360" max="4361" width="8.5703125" style="212" customWidth="1"/>
    <col min="4362" max="4362" width="10.28515625" style="212" customWidth="1"/>
    <col min="4363" max="4363" width="11.5703125" style="212" bestFit="1" customWidth="1"/>
    <col min="4364" max="4364" width="8.5703125" style="212" customWidth="1"/>
    <col min="4365" max="4365" width="10.7109375" style="212" customWidth="1"/>
    <col min="4366" max="4366" width="1.28515625" style="212" customWidth="1"/>
    <col min="4367" max="4367" width="10.85546875" style="212" customWidth="1"/>
    <col min="4368" max="4368" width="3.7109375" style="212" customWidth="1"/>
    <col min="4369" max="4369" width="5.7109375" style="212" customWidth="1"/>
    <col min="4370" max="4370" width="9.140625" style="212"/>
    <col min="4371" max="4371" width="10.28515625" style="212" bestFit="1" customWidth="1"/>
    <col min="4372" max="4608" width="9.140625" style="212"/>
    <col min="4609" max="4609" width="3" style="212" customWidth="1"/>
    <col min="4610" max="4611" width="0" style="212" hidden="1" customWidth="1"/>
    <col min="4612" max="4612" width="2.28515625" style="212" customWidth="1"/>
    <col min="4613" max="4613" width="22.7109375" style="212" bestFit="1" customWidth="1"/>
    <col min="4614" max="4614" width="14" style="212" bestFit="1" customWidth="1"/>
    <col min="4615" max="4615" width="4.28515625" style="212" bestFit="1" customWidth="1"/>
    <col min="4616" max="4617" width="8.5703125" style="212" customWidth="1"/>
    <col min="4618" max="4618" width="10.28515625" style="212" customWidth="1"/>
    <col min="4619" max="4619" width="11.5703125" style="212" bestFit="1" customWidth="1"/>
    <col min="4620" max="4620" width="8.5703125" style="212" customWidth="1"/>
    <col min="4621" max="4621" width="10.7109375" style="212" customWidth="1"/>
    <col min="4622" max="4622" width="1.28515625" style="212" customWidth="1"/>
    <col min="4623" max="4623" width="10.85546875" style="212" customWidth="1"/>
    <col min="4624" max="4624" width="3.7109375" style="212" customWidth="1"/>
    <col min="4625" max="4625" width="5.7109375" style="212" customWidth="1"/>
    <col min="4626" max="4626" width="9.140625" style="212"/>
    <col min="4627" max="4627" width="10.28515625" style="212" bestFit="1" customWidth="1"/>
    <col min="4628" max="4864" width="9.140625" style="212"/>
    <col min="4865" max="4865" width="3" style="212" customWidth="1"/>
    <col min="4866" max="4867" width="0" style="212" hidden="1" customWidth="1"/>
    <col min="4868" max="4868" width="2.28515625" style="212" customWidth="1"/>
    <col min="4869" max="4869" width="22.7109375" style="212" bestFit="1" customWidth="1"/>
    <col min="4870" max="4870" width="14" style="212" bestFit="1" customWidth="1"/>
    <col min="4871" max="4871" width="4.28515625" style="212" bestFit="1" customWidth="1"/>
    <col min="4872" max="4873" width="8.5703125" style="212" customWidth="1"/>
    <col min="4874" max="4874" width="10.28515625" style="212" customWidth="1"/>
    <col min="4875" max="4875" width="11.5703125" style="212" bestFit="1" customWidth="1"/>
    <col min="4876" max="4876" width="8.5703125" style="212" customWidth="1"/>
    <col min="4877" max="4877" width="10.7109375" style="212" customWidth="1"/>
    <col min="4878" max="4878" width="1.28515625" style="212" customWidth="1"/>
    <col min="4879" max="4879" width="10.85546875" style="212" customWidth="1"/>
    <col min="4880" max="4880" width="3.7109375" style="212" customWidth="1"/>
    <col min="4881" max="4881" width="5.7109375" style="212" customWidth="1"/>
    <col min="4882" max="4882" width="9.140625" style="212"/>
    <col min="4883" max="4883" width="10.28515625" style="212" bestFit="1" customWidth="1"/>
    <col min="4884" max="5120" width="9.140625" style="212"/>
    <col min="5121" max="5121" width="3" style="212" customWidth="1"/>
    <col min="5122" max="5123" width="0" style="212" hidden="1" customWidth="1"/>
    <col min="5124" max="5124" width="2.28515625" style="212" customWidth="1"/>
    <col min="5125" max="5125" width="22.7109375" style="212" bestFit="1" customWidth="1"/>
    <col min="5126" max="5126" width="14" style="212" bestFit="1" customWidth="1"/>
    <col min="5127" max="5127" width="4.28515625" style="212" bestFit="1" customWidth="1"/>
    <col min="5128" max="5129" width="8.5703125" style="212" customWidth="1"/>
    <col min="5130" max="5130" width="10.28515625" style="212" customWidth="1"/>
    <col min="5131" max="5131" width="11.5703125" style="212" bestFit="1" customWidth="1"/>
    <col min="5132" max="5132" width="8.5703125" style="212" customWidth="1"/>
    <col min="5133" max="5133" width="10.7109375" style="212" customWidth="1"/>
    <col min="5134" max="5134" width="1.28515625" style="212" customWidth="1"/>
    <col min="5135" max="5135" width="10.85546875" style="212" customWidth="1"/>
    <col min="5136" max="5136" width="3.7109375" style="212" customWidth="1"/>
    <col min="5137" max="5137" width="5.7109375" style="212" customWidth="1"/>
    <col min="5138" max="5138" width="9.140625" style="212"/>
    <col min="5139" max="5139" width="10.28515625" style="212" bestFit="1" customWidth="1"/>
    <col min="5140" max="5376" width="9.140625" style="212"/>
    <col min="5377" max="5377" width="3" style="212" customWidth="1"/>
    <col min="5378" max="5379" width="0" style="212" hidden="1" customWidth="1"/>
    <col min="5380" max="5380" width="2.28515625" style="212" customWidth="1"/>
    <col min="5381" max="5381" width="22.7109375" style="212" bestFit="1" customWidth="1"/>
    <col min="5382" max="5382" width="14" style="212" bestFit="1" customWidth="1"/>
    <col min="5383" max="5383" width="4.28515625" style="212" bestFit="1" customWidth="1"/>
    <col min="5384" max="5385" width="8.5703125" style="212" customWidth="1"/>
    <col min="5386" max="5386" width="10.28515625" style="212" customWidth="1"/>
    <col min="5387" max="5387" width="11.5703125" style="212" bestFit="1" customWidth="1"/>
    <col min="5388" max="5388" width="8.5703125" style="212" customWidth="1"/>
    <col min="5389" max="5389" width="10.7109375" style="212" customWidth="1"/>
    <col min="5390" max="5390" width="1.28515625" style="212" customWidth="1"/>
    <col min="5391" max="5391" width="10.85546875" style="212" customWidth="1"/>
    <col min="5392" max="5392" width="3.7109375" style="212" customWidth="1"/>
    <col min="5393" max="5393" width="5.7109375" style="212" customWidth="1"/>
    <col min="5394" max="5394" width="9.140625" style="212"/>
    <col min="5395" max="5395" width="10.28515625" style="212" bestFit="1" customWidth="1"/>
    <col min="5396" max="5632" width="9.140625" style="212"/>
    <col min="5633" max="5633" width="3" style="212" customWidth="1"/>
    <col min="5634" max="5635" width="0" style="212" hidden="1" customWidth="1"/>
    <col min="5636" max="5636" width="2.28515625" style="212" customWidth="1"/>
    <col min="5637" max="5637" width="22.7109375" style="212" bestFit="1" customWidth="1"/>
    <col min="5638" max="5638" width="14" style="212" bestFit="1" customWidth="1"/>
    <col min="5639" max="5639" width="4.28515625" style="212" bestFit="1" customWidth="1"/>
    <col min="5640" max="5641" width="8.5703125" style="212" customWidth="1"/>
    <col min="5642" max="5642" width="10.28515625" style="212" customWidth="1"/>
    <col min="5643" max="5643" width="11.5703125" style="212" bestFit="1" customWidth="1"/>
    <col min="5644" max="5644" width="8.5703125" style="212" customWidth="1"/>
    <col min="5645" max="5645" width="10.7109375" style="212" customWidth="1"/>
    <col min="5646" max="5646" width="1.28515625" style="212" customWidth="1"/>
    <col min="5647" max="5647" width="10.85546875" style="212" customWidth="1"/>
    <col min="5648" max="5648" width="3.7109375" style="212" customWidth="1"/>
    <col min="5649" max="5649" width="5.7109375" style="212" customWidth="1"/>
    <col min="5650" max="5650" width="9.140625" style="212"/>
    <col min="5651" max="5651" width="10.28515625" style="212" bestFit="1" customWidth="1"/>
    <col min="5652" max="5888" width="9.140625" style="212"/>
    <col min="5889" max="5889" width="3" style="212" customWidth="1"/>
    <col min="5890" max="5891" width="0" style="212" hidden="1" customWidth="1"/>
    <col min="5892" max="5892" width="2.28515625" style="212" customWidth="1"/>
    <col min="5893" max="5893" width="22.7109375" style="212" bestFit="1" customWidth="1"/>
    <col min="5894" max="5894" width="14" style="212" bestFit="1" customWidth="1"/>
    <col min="5895" max="5895" width="4.28515625" style="212" bestFit="1" customWidth="1"/>
    <col min="5896" max="5897" width="8.5703125" style="212" customWidth="1"/>
    <col min="5898" max="5898" width="10.28515625" style="212" customWidth="1"/>
    <col min="5899" max="5899" width="11.5703125" style="212" bestFit="1" customWidth="1"/>
    <col min="5900" max="5900" width="8.5703125" style="212" customWidth="1"/>
    <col min="5901" max="5901" width="10.7109375" style="212" customWidth="1"/>
    <col min="5902" max="5902" width="1.28515625" style="212" customWidth="1"/>
    <col min="5903" max="5903" width="10.85546875" style="212" customWidth="1"/>
    <col min="5904" max="5904" width="3.7109375" style="212" customWidth="1"/>
    <col min="5905" max="5905" width="5.7109375" style="212" customWidth="1"/>
    <col min="5906" max="5906" width="9.140625" style="212"/>
    <col min="5907" max="5907" width="10.28515625" style="212" bestFit="1" customWidth="1"/>
    <col min="5908" max="6144" width="9.140625" style="212"/>
    <col min="6145" max="6145" width="3" style="212" customWidth="1"/>
    <col min="6146" max="6147" width="0" style="212" hidden="1" customWidth="1"/>
    <col min="6148" max="6148" width="2.28515625" style="212" customWidth="1"/>
    <col min="6149" max="6149" width="22.7109375" style="212" bestFit="1" customWidth="1"/>
    <col min="6150" max="6150" width="14" style="212" bestFit="1" customWidth="1"/>
    <col min="6151" max="6151" width="4.28515625" style="212" bestFit="1" customWidth="1"/>
    <col min="6152" max="6153" width="8.5703125" style="212" customWidth="1"/>
    <col min="6154" max="6154" width="10.28515625" style="212" customWidth="1"/>
    <col min="6155" max="6155" width="11.5703125" style="212" bestFit="1" customWidth="1"/>
    <col min="6156" max="6156" width="8.5703125" style="212" customWidth="1"/>
    <col min="6157" max="6157" width="10.7109375" style="212" customWidth="1"/>
    <col min="6158" max="6158" width="1.28515625" style="212" customWidth="1"/>
    <col min="6159" max="6159" width="10.85546875" style="212" customWidth="1"/>
    <col min="6160" max="6160" width="3.7109375" style="212" customWidth="1"/>
    <col min="6161" max="6161" width="5.7109375" style="212" customWidth="1"/>
    <col min="6162" max="6162" width="9.140625" style="212"/>
    <col min="6163" max="6163" width="10.28515625" style="212" bestFit="1" customWidth="1"/>
    <col min="6164" max="6400" width="9.140625" style="212"/>
    <col min="6401" max="6401" width="3" style="212" customWidth="1"/>
    <col min="6402" max="6403" width="0" style="212" hidden="1" customWidth="1"/>
    <col min="6404" max="6404" width="2.28515625" style="212" customWidth="1"/>
    <col min="6405" max="6405" width="22.7109375" style="212" bestFit="1" customWidth="1"/>
    <col min="6406" max="6406" width="14" style="212" bestFit="1" customWidth="1"/>
    <col min="6407" max="6407" width="4.28515625" style="212" bestFit="1" customWidth="1"/>
    <col min="6408" max="6409" width="8.5703125" style="212" customWidth="1"/>
    <col min="6410" max="6410" width="10.28515625" style="212" customWidth="1"/>
    <col min="6411" max="6411" width="11.5703125" style="212" bestFit="1" customWidth="1"/>
    <col min="6412" max="6412" width="8.5703125" style="212" customWidth="1"/>
    <col min="6413" max="6413" width="10.7109375" style="212" customWidth="1"/>
    <col min="6414" max="6414" width="1.28515625" style="212" customWidth="1"/>
    <col min="6415" max="6415" width="10.85546875" style="212" customWidth="1"/>
    <col min="6416" max="6416" width="3.7109375" style="212" customWidth="1"/>
    <col min="6417" max="6417" width="5.7109375" style="212" customWidth="1"/>
    <col min="6418" max="6418" width="9.140625" style="212"/>
    <col min="6419" max="6419" width="10.28515625" style="212" bestFit="1" customWidth="1"/>
    <col min="6420" max="6656" width="9.140625" style="212"/>
    <col min="6657" max="6657" width="3" style="212" customWidth="1"/>
    <col min="6658" max="6659" width="0" style="212" hidden="1" customWidth="1"/>
    <col min="6660" max="6660" width="2.28515625" style="212" customWidth="1"/>
    <col min="6661" max="6661" width="22.7109375" style="212" bestFit="1" customWidth="1"/>
    <col min="6662" max="6662" width="14" style="212" bestFit="1" customWidth="1"/>
    <col min="6663" max="6663" width="4.28515625" style="212" bestFit="1" customWidth="1"/>
    <col min="6664" max="6665" width="8.5703125" style="212" customWidth="1"/>
    <col min="6666" max="6666" width="10.28515625" style="212" customWidth="1"/>
    <col min="6667" max="6667" width="11.5703125" style="212" bestFit="1" customWidth="1"/>
    <col min="6668" max="6668" width="8.5703125" style="212" customWidth="1"/>
    <col min="6669" max="6669" width="10.7109375" style="212" customWidth="1"/>
    <col min="6670" max="6670" width="1.28515625" style="212" customWidth="1"/>
    <col min="6671" max="6671" width="10.85546875" style="212" customWidth="1"/>
    <col min="6672" max="6672" width="3.7109375" style="212" customWidth="1"/>
    <col min="6673" max="6673" width="5.7109375" style="212" customWidth="1"/>
    <col min="6674" max="6674" width="9.140625" style="212"/>
    <col min="6675" max="6675" width="10.28515625" style="212" bestFit="1" customWidth="1"/>
    <col min="6676" max="6912" width="9.140625" style="212"/>
    <col min="6913" max="6913" width="3" style="212" customWidth="1"/>
    <col min="6914" max="6915" width="0" style="212" hidden="1" customWidth="1"/>
    <col min="6916" max="6916" width="2.28515625" style="212" customWidth="1"/>
    <col min="6917" max="6917" width="22.7109375" style="212" bestFit="1" customWidth="1"/>
    <col min="6918" max="6918" width="14" style="212" bestFit="1" customWidth="1"/>
    <col min="6919" max="6919" width="4.28515625" style="212" bestFit="1" customWidth="1"/>
    <col min="6920" max="6921" width="8.5703125" style="212" customWidth="1"/>
    <col min="6922" max="6922" width="10.28515625" style="212" customWidth="1"/>
    <col min="6923" max="6923" width="11.5703125" style="212" bestFit="1" customWidth="1"/>
    <col min="6924" max="6924" width="8.5703125" style="212" customWidth="1"/>
    <col min="6925" max="6925" width="10.7109375" style="212" customWidth="1"/>
    <col min="6926" max="6926" width="1.28515625" style="212" customWidth="1"/>
    <col min="6927" max="6927" width="10.85546875" style="212" customWidth="1"/>
    <col min="6928" max="6928" width="3.7109375" style="212" customWidth="1"/>
    <col min="6929" max="6929" width="5.7109375" style="212" customWidth="1"/>
    <col min="6930" max="6930" width="9.140625" style="212"/>
    <col min="6931" max="6931" width="10.28515625" style="212" bestFit="1" customWidth="1"/>
    <col min="6932" max="7168" width="9.140625" style="212"/>
    <col min="7169" max="7169" width="3" style="212" customWidth="1"/>
    <col min="7170" max="7171" width="0" style="212" hidden="1" customWidth="1"/>
    <col min="7172" max="7172" width="2.28515625" style="212" customWidth="1"/>
    <col min="7173" max="7173" width="22.7109375" style="212" bestFit="1" customWidth="1"/>
    <col min="7174" max="7174" width="14" style="212" bestFit="1" customWidth="1"/>
    <col min="7175" max="7175" width="4.28515625" style="212" bestFit="1" customWidth="1"/>
    <col min="7176" max="7177" width="8.5703125" style="212" customWidth="1"/>
    <col min="7178" max="7178" width="10.28515625" style="212" customWidth="1"/>
    <col min="7179" max="7179" width="11.5703125" style="212" bestFit="1" customWidth="1"/>
    <col min="7180" max="7180" width="8.5703125" style="212" customWidth="1"/>
    <col min="7181" max="7181" width="10.7109375" style="212" customWidth="1"/>
    <col min="7182" max="7182" width="1.28515625" style="212" customWidth="1"/>
    <col min="7183" max="7183" width="10.85546875" style="212" customWidth="1"/>
    <col min="7184" max="7184" width="3.7109375" style="212" customWidth="1"/>
    <col min="7185" max="7185" width="5.7109375" style="212" customWidth="1"/>
    <col min="7186" max="7186" width="9.140625" style="212"/>
    <col min="7187" max="7187" width="10.28515625" style="212" bestFit="1" customWidth="1"/>
    <col min="7188" max="7424" width="9.140625" style="212"/>
    <col min="7425" max="7425" width="3" style="212" customWidth="1"/>
    <col min="7426" max="7427" width="0" style="212" hidden="1" customWidth="1"/>
    <col min="7428" max="7428" width="2.28515625" style="212" customWidth="1"/>
    <col min="7429" max="7429" width="22.7109375" style="212" bestFit="1" customWidth="1"/>
    <col min="7430" max="7430" width="14" style="212" bestFit="1" customWidth="1"/>
    <col min="7431" max="7431" width="4.28515625" style="212" bestFit="1" customWidth="1"/>
    <col min="7432" max="7433" width="8.5703125" style="212" customWidth="1"/>
    <col min="7434" max="7434" width="10.28515625" style="212" customWidth="1"/>
    <col min="7435" max="7435" width="11.5703125" style="212" bestFit="1" customWidth="1"/>
    <col min="7436" max="7436" width="8.5703125" style="212" customWidth="1"/>
    <col min="7437" max="7437" width="10.7109375" style="212" customWidth="1"/>
    <col min="7438" max="7438" width="1.28515625" style="212" customWidth="1"/>
    <col min="7439" max="7439" width="10.85546875" style="212" customWidth="1"/>
    <col min="7440" max="7440" width="3.7109375" style="212" customWidth="1"/>
    <col min="7441" max="7441" width="5.7109375" style="212" customWidth="1"/>
    <col min="7442" max="7442" width="9.140625" style="212"/>
    <col min="7443" max="7443" width="10.28515625" style="212" bestFit="1" customWidth="1"/>
    <col min="7444" max="7680" width="9.140625" style="212"/>
    <col min="7681" max="7681" width="3" style="212" customWidth="1"/>
    <col min="7682" max="7683" width="0" style="212" hidden="1" customWidth="1"/>
    <col min="7684" max="7684" width="2.28515625" style="212" customWidth="1"/>
    <col min="7685" max="7685" width="22.7109375" style="212" bestFit="1" customWidth="1"/>
    <col min="7686" max="7686" width="14" style="212" bestFit="1" customWidth="1"/>
    <col min="7687" max="7687" width="4.28515625" style="212" bestFit="1" customWidth="1"/>
    <col min="7688" max="7689" width="8.5703125" style="212" customWidth="1"/>
    <col min="7690" max="7690" width="10.28515625" style="212" customWidth="1"/>
    <col min="7691" max="7691" width="11.5703125" style="212" bestFit="1" customWidth="1"/>
    <col min="7692" max="7692" width="8.5703125" style="212" customWidth="1"/>
    <col min="7693" max="7693" width="10.7109375" style="212" customWidth="1"/>
    <col min="7694" max="7694" width="1.28515625" style="212" customWidth="1"/>
    <col min="7695" max="7695" width="10.85546875" style="212" customWidth="1"/>
    <col min="7696" max="7696" width="3.7109375" style="212" customWidth="1"/>
    <col min="7697" max="7697" width="5.7109375" style="212" customWidth="1"/>
    <col min="7698" max="7698" width="9.140625" style="212"/>
    <col min="7699" max="7699" width="10.28515625" style="212" bestFit="1" customWidth="1"/>
    <col min="7700" max="7936" width="9.140625" style="212"/>
    <col min="7937" max="7937" width="3" style="212" customWidth="1"/>
    <col min="7938" max="7939" width="0" style="212" hidden="1" customWidth="1"/>
    <col min="7940" max="7940" width="2.28515625" style="212" customWidth="1"/>
    <col min="7941" max="7941" width="22.7109375" style="212" bestFit="1" customWidth="1"/>
    <col min="7942" max="7942" width="14" style="212" bestFit="1" customWidth="1"/>
    <col min="7943" max="7943" width="4.28515625" style="212" bestFit="1" customWidth="1"/>
    <col min="7944" max="7945" width="8.5703125" style="212" customWidth="1"/>
    <col min="7946" max="7946" width="10.28515625" style="212" customWidth="1"/>
    <col min="7947" max="7947" width="11.5703125" style="212" bestFit="1" customWidth="1"/>
    <col min="7948" max="7948" width="8.5703125" style="212" customWidth="1"/>
    <col min="7949" max="7949" width="10.7109375" style="212" customWidth="1"/>
    <col min="7950" max="7950" width="1.28515625" style="212" customWidth="1"/>
    <col min="7951" max="7951" width="10.85546875" style="212" customWidth="1"/>
    <col min="7952" max="7952" width="3.7109375" style="212" customWidth="1"/>
    <col min="7953" max="7953" width="5.7109375" style="212" customWidth="1"/>
    <col min="7954" max="7954" width="9.140625" style="212"/>
    <col min="7955" max="7955" width="10.28515625" style="212" bestFit="1" customWidth="1"/>
    <col min="7956" max="8192" width="9.140625" style="212"/>
    <col min="8193" max="8193" width="3" style="212" customWidth="1"/>
    <col min="8194" max="8195" width="0" style="212" hidden="1" customWidth="1"/>
    <col min="8196" max="8196" width="2.28515625" style="212" customWidth="1"/>
    <col min="8197" max="8197" width="22.7109375" style="212" bestFit="1" customWidth="1"/>
    <col min="8198" max="8198" width="14" style="212" bestFit="1" customWidth="1"/>
    <col min="8199" max="8199" width="4.28515625" style="212" bestFit="1" customWidth="1"/>
    <col min="8200" max="8201" width="8.5703125" style="212" customWidth="1"/>
    <col min="8202" max="8202" width="10.28515625" style="212" customWidth="1"/>
    <col min="8203" max="8203" width="11.5703125" style="212" bestFit="1" customWidth="1"/>
    <col min="8204" max="8204" width="8.5703125" style="212" customWidth="1"/>
    <col min="8205" max="8205" width="10.7109375" style="212" customWidth="1"/>
    <col min="8206" max="8206" width="1.28515625" style="212" customWidth="1"/>
    <col min="8207" max="8207" width="10.85546875" style="212" customWidth="1"/>
    <col min="8208" max="8208" width="3.7109375" style="212" customWidth="1"/>
    <col min="8209" max="8209" width="5.7109375" style="212" customWidth="1"/>
    <col min="8210" max="8210" width="9.140625" style="212"/>
    <col min="8211" max="8211" width="10.28515625" style="212" bestFit="1" customWidth="1"/>
    <col min="8212" max="8448" width="9.140625" style="212"/>
    <col min="8449" max="8449" width="3" style="212" customWidth="1"/>
    <col min="8450" max="8451" width="0" style="212" hidden="1" customWidth="1"/>
    <col min="8452" max="8452" width="2.28515625" style="212" customWidth="1"/>
    <col min="8453" max="8453" width="22.7109375" style="212" bestFit="1" customWidth="1"/>
    <col min="8454" max="8454" width="14" style="212" bestFit="1" customWidth="1"/>
    <col min="8455" max="8455" width="4.28515625" style="212" bestFit="1" customWidth="1"/>
    <col min="8456" max="8457" width="8.5703125" style="212" customWidth="1"/>
    <col min="8458" max="8458" width="10.28515625" style="212" customWidth="1"/>
    <col min="8459" max="8459" width="11.5703125" style="212" bestFit="1" customWidth="1"/>
    <col min="8460" max="8460" width="8.5703125" style="212" customWidth="1"/>
    <col min="8461" max="8461" width="10.7109375" style="212" customWidth="1"/>
    <col min="8462" max="8462" width="1.28515625" style="212" customWidth="1"/>
    <col min="8463" max="8463" width="10.85546875" style="212" customWidth="1"/>
    <col min="8464" max="8464" width="3.7109375" style="212" customWidth="1"/>
    <col min="8465" max="8465" width="5.7109375" style="212" customWidth="1"/>
    <col min="8466" max="8466" width="9.140625" style="212"/>
    <col min="8467" max="8467" width="10.28515625" style="212" bestFit="1" customWidth="1"/>
    <col min="8468" max="8704" width="9.140625" style="212"/>
    <col min="8705" max="8705" width="3" style="212" customWidth="1"/>
    <col min="8706" max="8707" width="0" style="212" hidden="1" customWidth="1"/>
    <col min="8708" max="8708" width="2.28515625" style="212" customWidth="1"/>
    <col min="8709" max="8709" width="22.7109375" style="212" bestFit="1" customWidth="1"/>
    <col min="8710" max="8710" width="14" style="212" bestFit="1" customWidth="1"/>
    <col min="8711" max="8711" width="4.28515625" style="212" bestFit="1" customWidth="1"/>
    <col min="8712" max="8713" width="8.5703125" style="212" customWidth="1"/>
    <col min="8714" max="8714" width="10.28515625" style="212" customWidth="1"/>
    <col min="8715" max="8715" width="11.5703125" style="212" bestFit="1" customWidth="1"/>
    <col min="8716" max="8716" width="8.5703125" style="212" customWidth="1"/>
    <col min="8717" max="8717" width="10.7109375" style="212" customWidth="1"/>
    <col min="8718" max="8718" width="1.28515625" style="212" customWidth="1"/>
    <col min="8719" max="8719" width="10.85546875" style="212" customWidth="1"/>
    <col min="8720" max="8720" width="3.7109375" style="212" customWidth="1"/>
    <col min="8721" max="8721" width="5.7109375" style="212" customWidth="1"/>
    <col min="8722" max="8722" width="9.140625" style="212"/>
    <col min="8723" max="8723" width="10.28515625" style="212" bestFit="1" customWidth="1"/>
    <col min="8724" max="8960" width="9.140625" style="212"/>
    <col min="8961" max="8961" width="3" style="212" customWidth="1"/>
    <col min="8962" max="8963" width="0" style="212" hidden="1" customWidth="1"/>
    <col min="8964" max="8964" width="2.28515625" style="212" customWidth="1"/>
    <col min="8965" max="8965" width="22.7109375" style="212" bestFit="1" customWidth="1"/>
    <col min="8966" max="8966" width="14" style="212" bestFit="1" customWidth="1"/>
    <col min="8967" max="8967" width="4.28515625" style="212" bestFit="1" customWidth="1"/>
    <col min="8968" max="8969" width="8.5703125" style="212" customWidth="1"/>
    <col min="8970" max="8970" width="10.28515625" style="212" customWidth="1"/>
    <col min="8971" max="8971" width="11.5703125" style="212" bestFit="1" customWidth="1"/>
    <col min="8972" max="8972" width="8.5703125" style="212" customWidth="1"/>
    <col min="8973" max="8973" width="10.7109375" style="212" customWidth="1"/>
    <col min="8974" max="8974" width="1.28515625" style="212" customWidth="1"/>
    <col min="8975" max="8975" width="10.85546875" style="212" customWidth="1"/>
    <col min="8976" max="8976" width="3.7109375" style="212" customWidth="1"/>
    <col min="8977" max="8977" width="5.7109375" style="212" customWidth="1"/>
    <col min="8978" max="8978" width="9.140625" style="212"/>
    <col min="8979" max="8979" width="10.28515625" style="212" bestFit="1" customWidth="1"/>
    <col min="8980" max="9216" width="9.140625" style="212"/>
    <col min="9217" max="9217" width="3" style="212" customWidth="1"/>
    <col min="9218" max="9219" width="0" style="212" hidden="1" customWidth="1"/>
    <col min="9220" max="9220" width="2.28515625" style="212" customWidth="1"/>
    <col min="9221" max="9221" width="22.7109375" style="212" bestFit="1" customWidth="1"/>
    <col min="9222" max="9222" width="14" style="212" bestFit="1" customWidth="1"/>
    <col min="9223" max="9223" width="4.28515625" style="212" bestFit="1" customWidth="1"/>
    <col min="9224" max="9225" width="8.5703125" style="212" customWidth="1"/>
    <col min="9226" max="9226" width="10.28515625" style="212" customWidth="1"/>
    <col min="9227" max="9227" width="11.5703125" style="212" bestFit="1" customWidth="1"/>
    <col min="9228" max="9228" width="8.5703125" style="212" customWidth="1"/>
    <col min="9229" max="9229" width="10.7109375" style="212" customWidth="1"/>
    <col min="9230" max="9230" width="1.28515625" style="212" customWidth="1"/>
    <col min="9231" max="9231" width="10.85546875" style="212" customWidth="1"/>
    <col min="9232" max="9232" width="3.7109375" style="212" customWidth="1"/>
    <col min="9233" max="9233" width="5.7109375" style="212" customWidth="1"/>
    <col min="9234" max="9234" width="9.140625" style="212"/>
    <col min="9235" max="9235" width="10.28515625" style="212" bestFit="1" customWidth="1"/>
    <col min="9236" max="9472" width="9.140625" style="212"/>
    <col min="9473" max="9473" width="3" style="212" customWidth="1"/>
    <col min="9474" max="9475" width="0" style="212" hidden="1" customWidth="1"/>
    <col min="9476" max="9476" width="2.28515625" style="212" customWidth="1"/>
    <col min="9477" max="9477" width="22.7109375" style="212" bestFit="1" customWidth="1"/>
    <col min="9478" max="9478" width="14" style="212" bestFit="1" customWidth="1"/>
    <col min="9479" max="9479" width="4.28515625" style="212" bestFit="1" customWidth="1"/>
    <col min="9480" max="9481" width="8.5703125" style="212" customWidth="1"/>
    <col min="9482" max="9482" width="10.28515625" style="212" customWidth="1"/>
    <col min="9483" max="9483" width="11.5703125" style="212" bestFit="1" customWidth="1"/>
    <col min="9484" max="9484" width="8.5703125" style="212" customWidth="1"/>
    <col min="9485" max="9485" width="10.7109375" style="212" customWidth="1"/>
    <col min="9486" max="9486" width="1.28515625" style="212" customWidth="1"/>
    <col min="9487" max="9487" width="10.85546875" style="212" customWidth="1"/>
    <col min="9488" max="9488" width="3.7109375" style="212" customWidth="1"/>
    <col min="9489" max="9489" width="5.7109375" style="212" customWidth="1"/>
    <col min="9490" max="9490" width="9.140625" style="212"/>
    <col min="9491" max="9491" width="10.28515625" style="212" bestFit="1" customWidth="1"/>
    <col min="9492" max="9728" width="9.140625" style="212"/>
    <col min="9729" max="9729" width="3" style="212" customWidth="1"/>
    <col min="9730" max="9731" width="0" style="212" hidden="1" customWidth="1"/>
    <col min="9732" max="9732" width="2.28515625" style="212" customWidth="1"/>
    <col min="9733" max="9733" width="22.7109375" style="212" bestFit="1" customWidth="1"/>
    <col min="9734" max="9734" width="14" style="212" bestFit="1" customWidth="1"/>
    <col min="9735" max="9735" width="4.28515625" style="212" bestFit="1" customWidth="1"/>
    <col min="9736" max="9737" width="8.5703125" style="212" customWidth="1"/>
    <col min="9738" max="9738" width="10.28515625" style="212" customWidth="1"/>
    <col min="9739" max="9739" width="11.5703125" style="212" bestFit="1" customWidth="1"/>
    <col min="9740" max="9740" width="8.5703125" style="212" customWidth="1"/>
    <col min="9741" max="9741" width="10.7109375" style="212" customWidth="1"/>
    <col min="9742" max="9742" width="1.28515625" style="212" customWidth="1"/>
    <col min="9743" max="9743" width="10.85546875" style="212" customWidth="1"/>
    <col min="9744" max="9744" width="3.7109375" style="212" customWidth="1"/>
    <col min="9745" max="9745" width="5.7109375" style="212" customWidth="1"/>
    <col min="9746" max="9746" width="9.140625" style="212"/>
    <col min="9747" max="9747" width="10.28515625" style="212" bestFit="1" customWidth="1"/>
    <col min="9748" max="9984" width="9.140625" style="212"/>
    <col min="9985" max="9985" width="3" style="212" customWidth="1"/>
    <col min="9986" max="9987" width="0" style="212" hidden="1" customWidth="1"/>
    <col min="9988" max="9988" width="2.28515625" style="212" customWidth="1"/>
    <col min="9989" max="9989" width="22.7109375" style="212" bestFit="1" customWidth="1"/>
    <col min="9990" max="9990" width="14" style="212" bestFit="1" customWidth="1"/>
    <col min="9991" max="9991" width="4.28515625" style="212" bestFit="1" customWidth="1"/>
    <col min="9992" max="9993" width="8.5703125" style="212" customWidth="1"/>
    <col min="9994" max="9994" width="10.28515625" style="212" customWidth="1"/>
    <col min="9995" max="9995" width="11.5703125" style="212" bestFit="1" customWidth="1"/>
    <col min="9996" max="9996" width="8.5703125" style="212" customWidth="1"/>
    <col min="9997" max="9997" width="10.7109375" style="212" customWidth="1"/>
    <col min="9998" max="9998" width="1.28515625" style="212" customWidth="1"/>
    <col min="9999" max="9999" width="10.85546875" style="212" customWidth="1"/>
    <col min="10000" max="10000" width="3.7109375" style="212" customWidth="1"/>
    <col min="10001" max="10001" width="5.7109375" style="212" customWidth="1"/>
    <col min="10002" max="10002" width="9.140625" style="212"/>
    <col min="10003" max="10003" width="10.28515625" style="212" bestFit="1" customWidth="1"/>
    <col min="10004" max="10240" width="9.140625" style="212"/>
    <col min="10241" max="10241" width="3" style="212" customWidth="1"/>
    <col min="10242" max="10243" width="0" style="212" hidden="1" customWidth="1"/>
    <col min="10244" max="10244" width="2.28515625" style="212" customWidth="1"/>
    <col min="10245" max="10245" width="22.7109375" style="212" bestFit="1" customWidth="1"/>
    <col min="10246" max="10246" width="14" style="212" bestFit="1" customWidth="1"/>
    <col min="10247" max="10247" width="4.28515625" style="212" bestFit="1" customWidth="1"/>
    <col min="10248" max="10249" width="8.5703125" style="212" customWidth="1"/>
    <col min="10250" max="10250" width="10.28515625" style="212" customWidth="1"/>
    <col min="10251" max="10251" width="11.5703125" style="212" bestFit="1" customWidth="1"/>
    <col min="10252" max="10252" width="8.5703125" style="212" customWidth="1"/>
    <col min="10253" max="10253" width="10.7109375" style="212" customWidth="1"/>
    <col min="10254" max="10254" width="1.28515625" style="212" customWidth="1"/>
    <col min="10255" max="10255" width="10.85546875" style="212" customWidth="1"/>
    <col min="10256" max="10256" width="3.7109375" style="212" customWidth="1"/>
    <col min="10257" max="10257" width="5.7109375" style="212" customWidth="1"/>
    <col min="10258" max="10258" width="9.140625" style="212"/>
    <col min="10259" max="10259" width="10.28515625" style="212" bestFit="1" customWidth="1"/>
    <col min="10260" max="10496" width="9.140625" style="212"/>
    <col min="10497" max="10497" width="3" style="212" customWidth="1"/>
    <col min="10498" max="10499" width="0" style="212" hidden="1" customWidth="1"/>
    <col min="10500" max="10500" width="2.28515625" style="212" customWidth="1"/>
    <col min="10501" max="10501" width="22.7109375" style="212" bestFit="1" customWidth="1"/>
    <col min="10502" max="10502" width="14" style="212" bestFit="1" customWidth="1"/>
    <col min="10503" max="10503" width="4.28515625" style="212" bestFit="1" customWidth="1"/>
    <col min="10504" max="10505" width="8.5703125" style="212" customWidth="1"/>
    <col min="10506" max="10506" width="10.28515625" style="212" customWidth="1"/>
    <col min="10507" max="10507" width="11.5703125" style="212" bestFit="1" customWidth="1"/>
    <col min="10508" max="10508" width="8.5703125" style="212" customWidth="1"/>
    <col min="10509" max="10509" width="10.7109375" style="212" customWidth="1"/>
    <col min="10510" max="10510" width="1.28515625" style="212" customWidth="1"/>
    <col min="10511" max="10511" width="10.85546875" style="212" customWidth="1"/>
    <col min="10512" max="10512" width="3.7109375" style="212" customWidth="1"/>
    <col min="10513" max="10513" width="5.7109375" style="212" customWidth="1"/>
    <col min="10514" max="10514" width="9.140625" style="212"/>
    <col min="10515" max="10515" width="10.28515625" style="212" bestFit="1" customWidth="1"/>
    <col min="10516" max="10752" width="9.140625" style="212"/>
    <col min="10753" max="10753" width="3" style="212" customWidth="1"/>
    <col min="10754" max="10755" width="0" style="212" hidden="1" customWidth="1"/>
    <col min="10756" max="10756" width="2.28515625" style="212" customWidth="1"/>
    <col min="10757" max="10757" width="22.7109375" style="212" bestFit="1" customWidth="1"/>
    <col min="10758" max="10758" width="14" style="212" bestFit="1" customWidth="1"/>
    <col min="10759" max="10759" width="4.28515625" style="212" bestFit="1" customWidth="1"/>
    <col min="10760" max="10761" width="8.5703125" style="212" customWidth="1"/>
    <col min="10762" max="10762" width="10.28515625" style="212" customWidth="1"/>
    <col min="10763" max="10763" width="11.5703125" style="212" bestFit="1" customWidth="1"/>
    <col min="10764" max="10764" width="8.5703125" style="212" customWidth="1"/>
    <col min="10765" max="10765" width="10.7109375" style="212" customWidth="1"/>
    <col min="10766" max="10766" width="1.28515625" style="212" customWidth="1"/>
    <col min="10767" max="10767" width="10.85546875" style="212" customWidth="1"/>
    <col min="10768" max="10768" width="3.7109375" style="212" customWidth="1"/>
    <col min="10769" max="10769" width="5.7109375" style="212" customWidth="1"/>
    <col min="10770" max="10770" width="9.140625" style="212"/>
    <col min="10771" max="10771" width="10.28515625" style="212" bestFit="1" customWidth="1"/>
    <col min="10772" max="11008" width="9.140625" style="212"/>
    <col min="11009" max="11009" width="3" style="212" customWidth="1"/>
    <col min="11010" max="11011" width="0" style="212" hidden="1" customWidth="1"/>
    <col min="11012" max="11012" width="2.28515625" style="212" customWidth="1"/>
    <col min="11013" max="11013" width="22.7109375" style="212" bestFit="1" customWidth="1"/>
    <col min="11014" max="11014" width="14" style="212" bestFit="1" customWidth="1"/>
    <col min="11015" max="11015" width="4.28515625" style="212" bestFit="1" customWidth="1"/>
    <col min="11016" max="11017" width="8.5703125" style="212" customWidth="1"/>
    <col min="11018" max="11018" width="10.28515625" style="212" customWidth="1"/>
    <col min="11019" max="11019" width="11.5703125" style="212" bestFit="1" customWidth="1"/>
    <col min="11020" max="11020" width="8.5703125" style="212" customWidth="1"/>
    <col min="11021" max="11021" width="10.7109375" style="212" customWidth="1"/>
    <col min="11022" max="11022" width="1.28515625" style="212" customWidth="1"/>
    <col min="11023" max="11023" width="10.85546875" style="212" customWidth="1"/>
    <col min="11024" max="11024" width="3.7109375" style="212" customWidth="1"/>
    <col min="11025" max="11025" width="5.7109375" style="212" customWidth="1"/>
    <col min="11026" max="11026" width="9.140625" style="212"/>
    <col min="11027" max="11027" width="10.28515625" style="212" bestFit="1" customWidth="1"/>
    <col min="11028" max="11264" width="9.140625" style="212"/>
    <col min="11265" max="11265" width="3" style="212" customWidth="1"/>
    <col min="11266" max="11267" width="0" style="212" hidden="1" customWidth="1"/>
    <col min="11268" max="11268" width="2.28515625" style="212" customWidth="1"/>
    <col min="11269" max="11269" width="22.7109375" style="212" bestFit="1" customWidth="1"/>
    <col min="11270" max="11270" width="14" style="212" bestFit="1" customWidth="1"/>
    <col min="11271" max="11271" width="4.28515625" style="212" bestFit="1" customWidth="1"/>
    <col min="11272" max="11273" width="8.5703125" style="212" customWidth="1"/>
    <col min="11274" max="11274" width="10.28515625" style="212" customWidth="1"/>
    <col min="11275" max="11275" width="11.5703125" style="212" bestFit="1" customWidth="1"/>
    <col min="11276" max="11276" width="8.5703125" style="212" customWidth="1"/>
    <col min="11277" max="11277" width="10.7109375" style="212" customWidth="1"/>
    <col min="11278" max="11278" width="1.28515625" style="212" customWidth="1"/>
    <col min="11279" max="11279" width="10.85546875" style="212" customWidth="1"/>
    <col min="11280" max="11280" width="3.7109375" style="212" customWidth="1"/>
    <col min="11281" max="11281" width="5.7109375" style="212" customWidth="1"/>
    <col min="11282" max="11282" width="9.140625" style="212"/>
    <col min="11283" max="11283" width="10.28515625" style="212" bestFit="1" customWidth="1"/>
    <col min="11284" max="11520" width="9.140625" style="212"/>
    <col min="11521" max="11521" width="3" style="212" customWidth="1"/>
    <col min="11522" max="11523" width="0" style="212" hidden="1" customWidth="1"/>
    <col min="11524" max="11524" width="2.28515625" style="212" customWidth="1"/>
    <col min="11525" max="11525" width="22.7109375" style="212" bestFit="1" customWidth="1"/>
    <col min="11526" max="11526" width="14" style="212" bestFit="1" customWidth="1"/>
    <col min="11527" max="11527" width="4.28515625" style="212" bestFit="1" customWidth="1"/>
    <col min="11528" max="11529" width="8.5703125" style="212" customWidth="1"/>
    <col min="11530" max="11530" width="10.28515625" style="212" customWidth="1"/>
    <col min="11531" max="11531" width="11.5703125" style="212" bestFit="1" customWidth="1"/>
    <col min="11532" max="11532" width="8.5703125" style="212" customWidth="1"/>
    <col min="11533" max="11533" width="10.7109375" style="212" customWidth="1"/>
    <col min="11534" max="11534" width="1.28515625" style="212" customWidth="1"/>
    <col min="11535" max="11535" width="10.85546875" style="212" customWidth="1"/>
    <col min="11536" max="11536" width="3.7109375" style="212" customWidth="1"/>
    <col min="11537" max="11537" width="5.7109375" style="212" customWidth="1"/>
    <col min="11538" max="11538" width="9.140625" style="212"/>
    <col min="11539" max="11539" width="10.28515625" style="212" bestFit="1" customWidth="1"/>
    <col min="11540" max="11776" width="9.140625" style="212"/>
    <col min="11777" max="11777" width="3" style="212" customWidth="1"/>
    <col min="11778" max="11779" width="0" style="212" hidden="1" customWidth="1"/>
    <col min="11780" max="11780" width="2.28515625" style="212" customWidth="1"/>
    <col min="11781" max="11781" width="22.7109375" style="212" bestFit="1" customWidth="1"/>
    <col min="11782" max="11782" width="14" style="212" bestFit="1" customWidth="1"/>
    <col min="11783" max="11783" width="4.28515625" style="212" bestFit="1" customWidth="1"/>
    <col min="11784" max="11785" width="8.5703125" style="212" customWidth="1"/>
    <col min="11786" max="11786" width="10.28515625" style="212" customWidth="1"/>
    <col min="11787" max="11787" width="11.5703125" style="212" bestFit="1" customWidth="1"/>
    <col min="11788" max="11788" width="8.5703125" style="212" customWidth="1"/>
    <col min="11789" max="11789" width="10.7109375" style="212" customWidth="1"/>
    <col min="11790" max="11790" width="1.28515625" style="212" customWidth="1"/>
    <col min="11791" max="11791" width="10.85546875" style="212" customWidth="1"/>
    <col min="11792" max="11792" width="3.7109375" style="212" customWidth="1"/>
    <col min="11793" max="11793" width="5.7109375" style="212" customWidth="1"/>
    <col min="11794" max="11794" width="9.140625" style="212"/>
    <col min="11795" max="11795" width="10.28515625" style="212" bestFit="1" customWidth="1"/>
    <col min="11796" max="12032" width="9.140625" style="212"/>
    <col min="12033" max="12033" width="3" style="212" customWidth="1"/>
    <col min="12034" max="12035" width="0" style="212" hidden="1" customWidth="1"/>
    <col min="12036" max="12036" width="2.28515625" style="212" customWidth="1"/>
    <col min="12037" max="12037" width="22.7109375" style="212" bestFit="1" customWidth="1"/>
    <col min="12038" max="12038" width="14" style="212" bestFit="1" customWidth="1"/>
    <col min="12039" max="12039" width="4.28515625" style="212" bestFit="1" customWidth="1"/>
    <col min="12040" max="12041" width="8.5703125" style="212" customWidth="1"/>
    <col min="12042" max="12042" width="10.28515625" style="212" customWidth="1"/>
    <col min="12043" max="12043" width="11.5703125" style="212" bestFit="1" customWidth="1"/>
    <col min="12044" max="12044" width="8.5703125" style="212" customWidth="1"/>
    <col min="12045" max="12045" width="10.7109375" style="212" customWidth="1"/>
    <col min="12046" max="12046" width="1.28515625" style="212" customWidth="1"/>
    <col min="12047" max="12047" width="10.85546875" style="212" customWidth="1"/>
    <col min="12048" max="12048" width="3.7109375" style="212" customWidth="1"/>
    <col min="12049" max="12049" width="5.7109375" style="212" customWidth="1"/>
    <col min="12050" max="12050" width="9.140625" style="212"/>
    <col min="12051" max="12051" width="10.28515625" style="212" bestFit="1" customWidth="1"/>
    <col min="12052" max="12288" width="9.140625" style="212"/>
    <col min="12289" max="12289" width="3" style="212" customWidth="1"/>
    <col min="12290" max="12291" width="0" style="212" hidden="1" customWidth="1"/>
    <col min="12292" max="12292" width="2.28515625" style="212" customWidth="1"/>
    <col min="12293" max="12293" width="22.7109375" style="212" bestFit="1" customWidth="1"/>
    <col min="12294" max="12294" width="14" style="212" bestFit="1" customWidth="1"/>
    <col min="12295" max="12295" width="4.28515625" style="212" bestFit="1" customWidth="1"/>
    <col min="12296" max="12297" width="8.5703125" style="212" customWidth="1"/>
    <col min="12298" max="12298" width="10.28515625" style="212" customWidth="1"/>
    <col min="12299" max="12299" width="11.5703125" style="212" bestFit="1" customWidth="1"/>
    <col min="12300" max="12300" width="8.5703125" style="212" customWidth="1"/>
    <col min="12301" max="12301" width="10.7109375" style="212" customWidth="1"/>
    <col min="12302" max="12302" width="1.28515625" style="212" customWidth="1"/>
    <col min="12303" max="12303" width="10.85546875" style="212" customWidth="1"/>
    <col min="12304" max="12304" width="3.7109375" style="212" customWidth="1"/>
    <col min="12305" max="12305" width="5.7109375" style="212" customWidth="1"/>
    <col min="12306" max="12306" width="9.140625" style="212"/>
    <col min="12307" max="12307" width="10.28515625" style="212" bestFit="1" customWidth="1"/>
    <col min="12308" max="12544" width="9.140625" style="212"/>
    <col min="12545" max="12545" width="3" style="212" customWidth="1"/>
    <col min="12546" max="12547" width="0" style="212" hidden="1" customWidth="1"/>
    <col min="12548" max="12548" width="2.28515625" style="212" customWidth="1"/>
    <col min="12549" max="12549" width="22.7109375" style="212" bestFit="1" customWidth="1"/>
    <col min="12550" max="12550" width="14" style="212" bestFit="1" customWidth="1"/>
    <col min="12551" max="12551" width="4.28515625" style="212" bestFit="1" customWidth="1"/>
    <col min="12552" max="12553" width="8.5703125" style="212" customWidth="1"/>
    <col min="12554" max="12554" width="10.28515625" style="212" customWidth="1"/>
    <col min="12555" max="12555" width="11.5703125" style="212" bestFit="1" customWidth="1"/>
    <col min="12556" max="12556" width="8.5703125" style="212" customWidth="1"/>
    <col min="12557" max="12557" width="10.7109375" style="212" customWidth="1"/>
    <col min="12558" max="12558" width="1.28515625" style="212" customWidth="1"/>
    <col min="12559" max="12559" width="10.85546875" style="212" customWidth="1"/>
    <col min="12560" max="12560" width="3.7109375" style="212" customWidth="1"/>
    <col min="12561" max="12561" width="5.7109375" style="212" customWidth="1"/>
    <col min="12562" max="12562" width="9.140625" style="212"/>
    <col min="12563" max="12563" width="10.28515625" style="212" bestFit="1" customWidth="1"/>
    <col min="12564" max="12800" width="9.140625" style="212"/>
    <col min="12801" max="12801" width="3" style="212" customWidth="1"/>
    <col min="12802" max="12803" width="0" style="212" hidden="1" customWidth="1"/>
    <col min="12804" max="12804" width="2.28515625" style="212" customWidth="1"/>
    <col min="12805" max="12805" width="22.7109375" style="212" bestFit="1" customWidth="1"/>
    <col min="12806" max="12806" width="14" style="212" bestFit="1" customWidth="1"/>
    <col min="12807" max="12807" width="4.28515625" style="212" bestFit="1" customWidth="1"/>
    <col min="12808" max="12809" width="8.5703125" style="212" customWidth="1"/>
    <col min="12810" max="12810" width="10.28515625" style="212" customWidth="1"/>
    <col min="12811" max="12811" width="11.5703125" style="212" bestFit="1" customWidth="1"/>
    <col min="12812" max="12812" width="8.5703125" style="212" customWidth="1"/>
    <col min="12813" max="12813" width="10.7109375" style="212" customWidth="1"/>
    <col min="12814" max="12814" width="1.28515625" style="212" customWidth="1"/>
    <col min="12815" max="12815" width="10.85546875" style="212" customWidth="1"/>
    <col min="12816" max="12816" width="3.7109375" style="212" customWidth="1"/>
    <col min="12817" max="12817" width="5.7109375" style="212" customWidth="1"/>
    <col min="12818" max="12818" width="9.140625" style="212"/>
    <col min="12819" max="12819" width="10.28515625" style="212" bestFit="1" customWidth="1"/>
    <col min="12820" max="13056" width="9.140625" style="212"/>
    <col min="13057" max="13057" width="3" style="212" customWidth="1"/>
    <col min="13058" max="13059" width="0" style="212" hidden="1" customWidth="1"/>
    <col min="13060" max="13060" width="2.28515625" style="212" customWidth="1"/>
    <col min="13061" max="13061" width="22.7109375" style="212" bestFit="1" customWidth="1"/>
    <col min="13062" max="13062" width="14" style="212" bestFit="1" customWidth="1"/>
    <col min="13063" max="13063" width="4.28515625" style="212" bestFit="1" customWidth="1"/>
    <col min="13064" max="13065" width="8.5703125" style="212" customWidth="1"/>
    <col min="13066" max="13066" width="10.28515625" style="212" customWidth="1"/>
    <col min="13067" max="13067" width="11.5703125" style="212" bestFit="1" customWidth="1"/>
    <col min="13068" max="13068" width="8.5703125" style="212" customWidth="1"/>
    <col min="13069" max="13069" width="10.7109375" style="212" customWidth="1"/>
    <col min="13070" max="13070" width="1.28515625" style="212" customWidth="1"/>
    <col min="13071" max="13071" width="10.85546875" style="212" customWidth="1"/>
    <col min="13072" max="13072" width="3.7109375" style="212" customWidth="1"/>
    <col min="13073" max="13073" width="5.7109375" style="212" customWidth="1"/>
    <col min="13074" max="13074" width="9.140625" style="212"/>
    <col min="13075" max="13075" width="10.28515625" style="212" bestFit="1" customWidth="1"/>
    <col min="13076" max="13312" width="9.140625" style="212"/>
    <col min="13313" max="13313" width="3" style="212" customWidth="1"/>
    <col min="13314" max="13315" width="0" style="212" hidden="1" customWidth="1"/>
    <col min="13316" max="13316" width="2.28515625" style="212" customWidth="1"/>
    <col min="13317" max="13317" width="22.7109375" style="212" bestFit="1" customWidth="1"/>
    <col min="13318" max="13318" width="14" style="212" bestFit="1" customWidth="1"/>
    <col min="13319" max="13319" width="4.28515625" style="212" bestFit="1" customWidth="1"/>
    <col min="13320" max="13321" width="8.5703125" style="212" customWidth="1"/>
    <col min="13322" max="13322" width="10.28515625" style="212" customWidth="1"/>
    <col min="13323" max="13323" width="11.5703125" style="212" bestFit="1" customWidth="1"/>
    <col min="13324" max="13324" width="8.5703125" style="212" customWidth="1"/>
    <col min="13325" max="13325" width="10.7109375" style="212" customWidth="1"/>
    <col min="13326" max="13326" width="1.28515625" style="212" customWidth="1"/>
    <col min="13327" max="13327" width="10.85546875" style="212" customWidth="1"/>
    <col min="13328" max="13328" width="3.7109375" style="212" customWidth="1"/>
    <col min="13329" max="13329" width="5.7109375" style="212" customWidth="1"/>
    <col min="13330" max="13330" width="9.140625" style="212"/>
    <col min="13331" max="13331" width="10.28515625" style="212" bestFit="1" customWidth="1"/>
    <col min="13332" max="13568" width="9.140625" style="212"/>
    <col min="13569" max="13569" width="3" style="212" customWidth="1"/>
    <col min="13570" max="13571" width="0" style="212" hidden="1" customWidth="1"/>
    <col min="13572" max="13572" width="2.28515625" style="212" customWidth="1"/>
    <col min="13573" max="13573" width="22.7109375" style="212" bestFit="1" customWidth="1"/>
    <col min="13574" max="13574" width="14" style="212" bestFit="1" customWidth="1"/>
    <col min="13575" max="13575" width="4.28515625" style="212" bestFit="1" customWidth="1"/>
    <col min="13576" max="13577" width="8.5703125" style="212" customWidth="1"/>
    <col min="13578" max="13578" width="10.28515625" style="212" customWidth="1"/>
    <col min="13579" max="13579" width="11.5703125" style="212" bestFit="1" customWidth="1"/>
    <col min="13580" max="13580" width="8.5703125" style="212" customWidth="1"/>
    <col min="13581" max="13581" width="10.7109375" style="212" customWidth="1"/>
    <col min="13582" max="13582" width="1.28515625" style="212" customWidth="1"/>
    <col min="13583" max="13583" width="10.85546875" style="212" customWidth="1"/>
    <col min="13584" max="13584" width="3.7109375" style="212" customWidth="1"/>
    <col min="13585" max="13585" width="5.7109375" style="212" customWidth="1"/>
    <col min="13586" max="13586" width="9.140625" style="212"/>
    <col min="13587" max="13587" width="10.28515625" style="212" bestFit="1" customWidth="1"/>
    <col min="13588" max="13824" width="9.140625" style="212"/>
    <col min="13825" max="13825" width="3" style="212" customWidth="1"/>
    <col min="13826" max="13827" width="0" style="212" hidden="1" customWidth="1"/>
    <col min="13828" max="13828" width="2.28515625" style="212" customWidth="1"/>
    <col min="13829" max="13829" width="22.7109375" style="212" bestFit="1" customWidth="1"/>
    <col min="13830" max="13830" width="14" style="212" bestFit="1" customWidth="1"/>
    <col min="13831" max="13831" width="4.28515625" style="212" bestFit="1" customWidth="1"/>
    <col min="13832" max="13833" width="8.5703125" style="212" customWidth="1"/>
    <col min="13834" max="13834" width="10.28515625" style="212" customWidth="1"/>
    <col min="13835" max="13835" width="11.5703125" style="212" bestFit="1" customWidth="1"/>
    <col min="13836" max="13836" width="8.5703125" style="212" customWidth="1"/>
    <col min="13837" max="13837" width="10.7109375" style="212" customWidth="1"/>
    <col min="13838" max="13838" width="1.28515625" style="212" customWidth="1"/>
    <col min="13839" max="13839" width="10.85546875" style="212" customWidth="1"/>
    <col min="13840" max="13840" width="3.7109375" style="212" customWidth="1"/>
    <col min="13841" max="13841" width="5.7109375" style="212" customWidth="1"/>
    <col min="13842" max="13842" width="9.140625" style="212"/>
    <col min="13843" max="13843" width="10.28515625" style="212" bestFit="1" customWidth="1"/>
    <col min="13844" max="14080" width="9.140625" style="212"/>
    <col min="14081" max="14081" width="3" style="212" customWidth="1"/>
    <col min="14082" max="14083" width="0" style="212" hidden="1" customWidth="1"/>
    <col min="14084" max="14084" width="2.28515625" style="212" customWidth="1"/>
    <col min="14085" max="14085" width="22.7109375" style="212" bestFit="1" customWidth="1"/>
    <col min="14086" max="14086" width="14" style="212" bestFit="1" customWidth="1"/>
    <col min="14087" max="14087" width="4.28515625" style="212" bestFit="1" customWidth="1"/>
    <col min="14088" max="14089" width="8.5703125" style="212" customWidth="1"/>
    <col min="14090" max="14090" width="10.28515625" style="212" customWidth="1"/>
    <col min="14091" max="14091" width="11.5703125" style="212" bestFit="1" customWidth="1"/>
    <col min="14092" max="14092" width="8.5703125" style="212" customWidth="1"/>
    <col min="14093" max="14093" width="10.7109375" style="212" customWidth="1"/>
    <col min="14094" max="14094" width="1.28515625" style="212" customWidth="1"/>
    <col min="14095" max="14095" width="10.85546875" style="212" customWidth="1"/>
    <col min="14096" max="14096" width="3.7109375" style="212" customWidth="1"/>
    <col min="14097" max="14097" width="5.7109375" style="212" customWidth="1"/>
    <col min="14098" max="14098" width="9.140625" style="212"/>
    <col min="14099" max="14099" width="10.28515625" style="212" bestFit="1" customWidth="1"/>
    <col min="14100" max="14336" width="9.140625" style="212"/>
    <col min="14337" max="14337" width="3" style="212" customWidth="1"/>
    <col min="14338" max="14339" width="0" style="212" hidden="1" customWidth="1"/>
    <col min="14340" max="14340" width="2.28515625" style="212" customWidth="1"/>
    <col min="14341" max="14341" width="22.7109375" style="212" bestFit="1" customWidth="1"/>
    <col min="14342" max="14342" width="14" style="212" bestFit="1" customWidth="1"/>
    <col min="14343" max="14343" width="4.28515625" style="212" bestFit="1" customWidth="1"/>
    <col min="14344" max="14345" width="8.5703125" style="212" customWidth="1"/>
    <col min="14346" max="14346" width="10.28515625" style="212" customWidth="1"/>
    <col min="14347" max="14347" width="11.5703125" style="212" bestFit="1" customWidth="1"/>
    <col min="14348" max="14348" width="8.5703125" style="212" customWidth="1"/>
    <col min="14349" max="14349" width="10.7109375" style="212" customWidth="1"/>
    <col min="14350" max="14350" width="1.28515625" style="212" customWidth="1"/>
    <col min="14351" max="14351" width="10.85546875" style="212" customWidth="1"/>
    <col min="14352" max="14352" width="3.7109375" style="212" customWidth="1"/>
    <col min="14353" max="14353" width="5.7109375" style="212" customWidth="1"/>
    <col min="14354" max="14354" width="9.140625" style="212"/>
    <col min="14355" max="14355" width="10.28515625" style="212" bestFit="1" customWidth="1"/>
    <col min="14356" max="14592" width="9.140625" style="212"/>
    <col min="14593" max="14593" width="3" style="212" customWidth="1"/>
    <col min="14594" max="14595" width="0" style="212" hidden="1" customWidth="1"/>
    <col min="14596" max="14596" width="2.28515625" style="212" customWidth="1"/>
    <col min="14597" max="14597" width="22.7109375" style="212" bestFit="1" customWidth="1"/>
    <col min="14598" max="14598" width="14" style="212" bestFit="1" customWidth="1"/>
    <col min="14599" max="14599" width="4.28515625" style="212" bestFit="1" customWidth="1"/>
    <col min="14600" max="14601" width="8.5703125" style="212" customWidth="1"/>
    <col min="14602" max="14602" width="10.28515625" style="212" customWidth="1"/>
    <col min="14603" max="14603" width="11.5703125" style="212" bestFit="1" customWidth="1"/>
    <col min="14604" max="14604" width="8.5703125" style="212" customWidth="1"/>
    <col min="14605" max="14605" width="10.7109375" style="212" customWidth="1"/>
    <col min="14606" max="14606" width="1.28515625" style="212" customWidth="1"/>
    <col min="14607" max="14607" width="10.85546875" style="212" customWidth="1"/>
    <col min="14608" max="14608" width="3.7109375" style="212" customWidth="1"/>
    <col min="14609" max="14609" width="5.7109375" style="212" customWidth="1"/>
    <col min="14610" max="14610" width="9.140625" style="212"/>
    <col min="14611" max="14611" width="10.28515625" style="212" bestFit="1" customWidth="1"/>
    <col min="14612" max="14848" width="9.140625" style="212"/>
    <col min="14849" max="14849" width="3" style="212" customWidth="1"/>
    <col min="14850" max="14851" width="0" style="212" hidden="1" customWidth="1"/>
    <col min="14852" max="14852" width="2.28515625" style="212" customWidth="1"/>
    <col min="14853" max="14853" width="22.7109375" style="212" bestFit="1" customWidth="1"/>
    <col min="14854" max="14854" width="14" style="212" bestFit="1" customWidth="1"/>
    <col min="14855" max="14855" width="4.28515625" style="212" bestFit="1" customWidth="1"/>
    <col min="14856" max="14857" width="8.5703125" style="212" customWidth="1"/>
    <col min="14858" max="14858" width="10.28515625" style="212" customWidth="1"/>
    <col min="14859" max="14859" width="11.5703125" style="212" bestFit="1" customWidth="1"/>
    <col min="14860" max="14860" width="8.5703125" style="212" customWidth="1"/>
    <col min="14861" max="14861" width="10.7109375" style="212" customWidth="1"/>
    <col min="14862" max="14862" width="1.28515625" style="212" customWidth="1"/>
    <col min="14863" max="14863" width="10.85546875" style="212" customWidth="1"/>
    <col min="14864" max="14864" width="3.7109375" style="212" customWidth="1"/>
    <col min="14865" max="14865" width="5.7109375" style="212" customWidth="1"/>
    <col min="14866" max="14866" width="9.140625" style="212"/>
    <col min="14867" max="14867" width="10.28515625" style="212" bestFit="1" customWidth="1"/>
    <col min="14868" max="15104" width="9.140625" style="212"/>
    <col min="15105" max="15105" width="3" style="212" customWidth="1"/>
    <col min="15106" max="15107" width="0" style="212" hidden="1" customWidth="1"/>
    <col min="15108" max="15108" width="2.28515625" style="212" customWidth="1"/>
    <col min="15109" max="15109" width="22.7109375" style="212" bestFit="1" customWidth="1"/>
    <col min="15110" max="15110" width="14" style="212" bestFit="1" customWidth="1"/>
    <col min="15111" max="15111" width="4.28515625" style="212" bestFit="1" customWidth="1"/>
    <col min="15112" max="15113" width="8.5703125" style="212" customWidth="1"/>
    <col min="15114" max="15114" width="10.28515625" style="212" customWidth="1"/>
    <col min="15115" max="15115" width="11.5703125" style="212" bestFit="1" customWidth="1"/>
    <col min="15116" max="15116" width="8.5703125" style="212" customWidth="1"/>
    <col min="15117" max="15117" width="10.7109375" style="212" customWidth="1"/>
    <col min="15118" max="15118" width="1.28515625" style="212" customWidth="1"/>
    <col min="15119" max="15119" width="10.85546875" style="212" customWidth="1"/>
    <col min="15120" max="15120" width="3.7109375" style="212" customWidth="1"/>
    <col min="15121" max="15121" width="5.7109375" style="212" customWidth="1"/>
    <col min="15122" max="15122" width="9.140625" style="212"/>
    <col min="15123" max="15123" width="10.28515625" style="212" bestFit="1" customWidth="1"/>
    <col min="15124" max="15360" width="9.140625" style="212"/>
    <col min="15361" max="15361" width="3" style="212" customWidth="1"/>
    <col min="15362" max="15363" width="0" style="212" hidden="1" customWidth="1"/>
    <col min="15364" max="15364" width="2.28515625" style="212" customWidth="1"/>
    <col min="15365" max="15365" width="22.7109375" style="212" bestFit="1" customWidth="1"/>
    <col min="15366" max="15366" width="14" style="212" bestFit="1" customWidth="1"/>
    <col min="15367" max="15367" width="4.28515625" style="212" bestFit="1" customWidth="1"/>
    <col min="15368" max="15369" width="8.5703125" style="212" customWidth="1"/>
    <col min="15370" max="15370" width="10.28515625" style="212" customWidth="1"/>
    <col min="15371" max="15371" width="11.5703125" style="212" bestFit="1" customWidth="1"/>
    <col min="15372" max="15372" width="8.5703125" style="212" customWidth="1"/>
    <col min="15373" max="15373" width="10.7109375" style="212" customWidth="1"/>
    <col min="15374" max="15374" width="1.28515625" style="212" customWidth="1"/>
    <col min="15375" max="15375" width="10.85546875" style="212" customWidth="1"/>
    <col min="15376" max="15376" width="3.7109375" style="212" customWidth="1"/>
    <col min="15377" max="15377" width="5.7109375" style="212" customWidth="1"/>
    <col min="15378" max="15378" width="9.140625" style="212"/>
    <col min="15379" max="15379" width="10.28515625" style="212" bestFit="1" customWidth="1"/>
    <col min="15380" max="15616" width="9.140625" style="212"/>
    <col min="15617" max="15617" width="3" style="212" customWidth="1"/>
    <col min="15618" max="15619" width="0" style="212" hidden="1" customWidth="1"/>
    <col min="15620" max="15620" width="2.28515625" style="212" customWidth="1"/>
    <col min="15621" max="15621" width="22.7109375" style="212" bestFit="1" customWidth="1"/>
    <col min="15622" max="15622" width="14" style="212" bestFit="1" customWidth="1"/>
    <col min="15623" max="15623" width="4.28515625" style="212" bestFit="1" customWidth="1"/>
    <col min="15624" max="15625" width="8.5703125" style="212" customWidth="1"/>
    <col min="15626" max="15626" width="10.28515625" style="212" customWidth="1"/>
    <col min="15627" max="15627" width="11.5703125" style="212" bestFit="1" customWidth="1"/>
    <col min="15628" max="15628" width="8.5703125" style="212" customWidth="1"/>
    <col min="15629" max="15629" width="10.7109375" style="212" customWidth="1"/>
    <col min="15630" max="15630" width="1.28515625" style="212" customWidth="1"/>
    <col min="15631" max="15631" width="10.85546875" style="212" customWidth="1"/>
    <col min="15632" max="15632" width="3.7109375" style="212" customWidth="1"/>
    <col min="15633" max="15633" width="5.7109375" style="212" customWidth="1"/>
    <col min="15634" max="15634" width="9.140625" style="212"/>
    <col min="15635" max="15635" width="10.28515625" style="212" bestFit="1" customWidth="1"/>
    <col min="15636" max="15872" width="9.140625" style="212"/>
    <col min="15873" max="15873" width="3" style="212" customWidth="1"/>
    <col min="15874" max="15875" width="0" style="212" hidden="1" customWidth="1"/>
    <col min="15876" max="15876" width="2.28515625" style="212" customWidth="1"/>
    <col min="15877" max="15877" width="22.7109375" style="212" bestFit="1" customWidth="1"/>
    <col min="15878" max="15878" width="14" style="212" bestFit="1" customWidth="1"/>
    <col min="15879" max="15879" width="4.28515625" style="212" bestFit="1" customWidth="1"/>
    <col min="15880" max="15881" width="8.5703125" style="212" customWidth="1"/>
    <col min="15882" max="15882" width="10.28515625" style="212" customWidth="1"/>
    <col min="15883" max="15883" width="11.5703125" style="212" bestFit="1" customWidth="1"/>
    <col min="15884" max="15884" width="8.5703125" style="212" customWidth="1"/>
    <col min="15885" max="15885" width="10.7109375" style="212" customWidth="1"/>
    <col min="15886" max="15886" width="1.28515625" style="212" customWidth="1"/>
    <col min="15887" max="15887" width="10.85546875" style="212" customWidth="1"/>
    <col min="15888" max="15888" width="3.7109375" style="212" customWidth="1"/>
    <col min="15889" max="15889" width="5.7109375" style="212" customWidth="1"/>
    <col min="15890" max="15890" width="9.140625" style="212"/>
    <col min="15891" max="15891" width="10.28515625" style="212" bestFit="1" customWidth="1"/>
    <col min="15892" max="16128" width="9.140625" style="212"/>
    <col min="16129" max="16129" width="3" style="212" customWidth="1"/>
    <col min="16130" max="16131" width="0" style="212" hidden="1" customWidth="1"/>
    <col min="16132" max="16132" width="2.28515625" style="212" customWidth="1"/>
    <col min="16133" max="16133" width="22.7109375" style="212" bestFit="1" customWidth="1"/>
    <col min="16134" max="16134" width="14" style="212" bestFit="1" customWidth="1"/>
    <col min="16135" max="16135" width="4.28515625" style="212" bestFit="1" customWidth="1"/>
    <col min="16136" max="16137" width="8.5703125" style="212" customWidth="1"/>
    <col min="16138" max="16138" width="10.28515625" style="212" customWidth="1"/>
    <col min="16139" max="16139" width="11.5703125" style="212" bestFit="1" customWidth="1"/>
    <col min="16140" max="16140" width="8.5703125" style="212" customWidth="1"/>
    <col min="16141" max="16141" width="10.7109375" style="212" customWidth="1"/>
    <col min="16142" max="16142" width="1.28515625" style="212" customWidth="1"/>
    <col min="16143" max="16143" width="10.85546875" style="212" customWidth="1"/>
    <col min="16144" max="16144" width="3.7109375" style="212" customWidth="1"/>
    <col min="16145" max="16145" width="5.7109375" style="212" customWidth="1"/>
    <col min="16146" max="16146" width="9.140625" style="212"/>
    <col min="16147" max="16147" width="10.28515625" style="212" bestFit="1" customWidth="1"/>
    <col min="16148" max="16384" width="9.140625" style="212"/>
  </cols>
  <sheetData>
    <row r="1" spans="2:18" ht="23.25">
      <c r="E1" s="211" t="s">
        <v>500</v>
      </c>
    </row>
    <row r="2" spans="2:18" ht="21">
      <c r="G2" s="214" t="s">
        <v>560</v>
      </c>
    </row>
    <row r="4" spans="2:18" s="219" customFormat="1">
      <c r="B4" s="752"/>
      <c r="C4" s="752"/>
      <c r="D4" s="215"/>
      <c r="E4" s="752" t="s">
        <v>561</v>
      </c>
      <c r="F4" s="752"/>
      <c r="G4" s="216"/>
      <c r="H4" s="753" t="s">
        <v>426</v>
      </c>
      <c r="I4" s="753" t="s">
        <v>562</v>
      </c>
      <c r="J4" s="749" t="s">
        <v>563</v>
      </c>
      <c r="K4" s="753" t="s">
        <v>564</v>
      </c>
      <c r="L4" s="749" t="s">
        <v>565</v>
      </c>
      <c r="M4" s="749" t="s">
        <v>566</v>
      </c>
      <c r="N4" s="217"/>
      <c r="O4" s="750" t="s">
        <v>1</v>
      </c>
      <c r="P4" s="218"/>
      <c r="R4" s="751" t="s">
        <v>567</v>
      </c>
    </row>
    <row r="5" spans="2:18" s="219" customFormat="1">
      <c r="B5" s="220"/>
      <c r="C5" s="220"/>
      <c r="D5" s="215"/>
      <c r="E5" s="752"/>
      <c r="F5" s="752"/>
      <c r="G5" s="216"/>
      <c r="H5" s="753"/>
      <c r="I5" s="753"/>
      <c r="J5" s="749"/>
      <c r="K5" s="753"/>
      <c r="L5" s="749"/>
      <c r="M5" s="749"/>
      <c r="N5" s="217"/>
      <c r="O5" s="750"/>
      <c r="P5" s="218"/>
      <c r="R5" s="751"/>
    </row>
    <row r="6" spans="2:18" s="219" customFormat="1" ht="12.75" customHeight="1">
      <c r="B6" s="220"/>
      <c r="C6" s="220"/>
      <c r="D6" s="215"/>
      <c r="E6" s="220"/>
      <c r="F6" s="220"/>
      <c r="G6" s="216"/>
      <c r="H6" s="221"/>
      <c r="I6" s="221"/>
      <c r="J6" s="222"/>
      <c r="K6" s="221"/>
      <c r="L6" s="222"/>
      <c r="M6" s="222"/>
      <c r="N6" s="217"/>
      <c r="O6" s="218"/>
      <c r="P6" s="218"/>
      <c r="R6" s="223"/>
    </row>
    <row r="7" spans="2:18" s="219" customFormat="1" hidden="1">
      <c r="B7" s="220"/>
      <c r="C7" s="220"/>
      <c r="D7" s="215"/>
      <c r="E7" s="220"/>
      <c r="F7" s="220"/>
      <c r="G7" s="216"/>
      <c r="H7" s="221"/>
      <c r="I7" s="221"/>
      <c r="J7" s="222"/>
      <c r="K7" s="221"/>
      <c r="L7" s="222"/>
      <c r="M7" s="222"/>
      <c r="N7" s="217"/>
      <c r="O7" s="218"/>
      <c r="P7" s="218"/>
      <c r="R7" s="224"/>
    </row>
    <row r="8" spans="2:18" s="219" customFormat="1" hidden="1">
      <c r="B8" s="220"/>
      <c r="C8" s="220"/>
      <c r="D8" s="215"/>
      <c r="E8" s="220"/>
      <c r="F8" s="220"/>
      <c r="G8" s="216"/>
      <c r="H8" s="221"/>
      <c r="I8" s="221"/>
      <c r="J8" s="222"/>
      <c r="K8" s="221"/>
      <c r="L8" s="222"/>
      <c r="M8" s="222"/>
      <c r="N8" s="217"/>
      <c r="O8" s="218"/>
      <c r="P8" s="218"/>
      <c r="R8" s="224"/>
    </row>
    <row r="9" spans="2:18" s="219" customFormat="1" hidden="1">
      <c r="B9" s="220"/>
      <c r="C9" s="220"/>
      <c r="D9" s="215"/>
      <c r="E9" s="220"/>
      <c r="F9" s="220"/>
      <c r="G9" s="225"/>
      <c r="H9" s="221"/>
      <c r="I9" s="221"/>
      <c r="J9" s="222"/>
      <c r="K9" s="221"/>
      <c r="L9" s="222"/>
      <c r="M9" s="222"/>
      <c r="N9" s="217"/>
      <c r="O9" s="218"/>
      <c r="P9" s="218"/>
      <c r="R9" s="218"/>
    </row>
    <row r="10" spans="2:18">
      <c r="B10" s="226" t="s">
        <v>568</v>
      </c>
      <c r="C10" s="226" t="s">
        <v>569</v>
      </c>
      <c r="D10" s="227"/>
      <c r="E10" s="226" t="s">
        <v>597</v>
      </c>
      <c r="F10" s="226" t="s">
        <v>570</v>
      </c>
      <c r="G10" s="228" t="s">
        <v>571</v>
      </c>
      <c r="H10" s="229">
        <v>0</v>
      </c>
      <c r="I10" s="230">
        <v>0</v>
      </c>
      <c r="J10" s="230">
        <v>14591515</v>
      </c>
      <c r="K10" s="229"/>
      <c r="L10" s="229">
        <v>30762</v>
      </c>
      <c r="M10" s="229">
        <v>0</v>
      </c>
      <c r="N10" s="231"/>
      <c r="O10" s="232"/>
      <c r="P10" s="233"/>
      <c r="Q10" s="213"/>
      <c r="R10" s="233"/>
    </row>
    <row r="11" spans="2:18">
      <c r="B11" s="226" t="s">
        <v>568</v>
      </c>
      <c r="C11" s="234" t="s">
        <v>572</v>
      </c>
      <c r="D11" s="235"/>
      <c r="E11" s="226" t="s">
        <v>597</v>
      </c>
      <c r="F11" s="234" t="s">
        <v>573</v>
      </c>
      <c r="G11" s="228" t="s">
        <v>571</v>
      </c>
      <c r="H11" s="229">
        <v>0</v>
      </c>
      <c r="I11" s="230">
        <v>0</v>
      </c>
      <c r="J11" s="230">
        <v>-2102005</v>
      </c>
      <c r="K11" s="229"/>
      <c r="L11" s="229">
        <v>-6152</v>
      </c>
      <c r="M11" s="229">
        <v>0</v>
      </c>
      <c r="N11" s="231"/>
      <c r="O11" s="232"/>
      <c r="P11" s="233"/>
      <c r="Q11" s="213"/>
      <c r="R11" s="233"/>
    </row>
    <row r="12" spans="2:18">
      <c r="B12" s="226" t="s">
        <v>568</v>
      </c>
      <c r="C12" s="234" t="s">
        <v>574</v>
      </c>
      <c r="D12" s="235"/>
      <c r="E12" s="226" t="s">
        <v>597</v>
      </c>
      <c r="F12" s="234" t="s">
        <v>575</v>
      </c>
      <c r="G12" s="228" t="s">
        <v>571</v>
      </c>
      <c r="H12" s="229"/>
      <c r="I12" s="229"/>
      <c r="J12" s="230"/>
      <c r="K12" s="229"/>
      <c r="L12" s="229"/>
      <c r="M12" s="229"/>
      <c r="N12" s="231"/>
      <c r="O12" s="232">
        <v>0</v>
      </c>
      <c r="P12" s="233"/>
      <c r="Q12" s="213"/>
      <c r="R12" s="233"/>
    </row>
    <row r="13" spans="2:18" ht="13.5" thickBot="1">
      <c r="B13" s="226"/>
      <c r="C13" s="234"/>
      <c r="D13" s="235"/>
      <c r="E13" s="226" t="s">
        <v>597</v>
      </c>
      <c r="F13" s="234" t="s">
        <v>576</v>
      </c>
      <c r="G13" s="228"/>
      <c r="H13" s="236">
        <v>0</v>
      </c>
      <c r="I13" s="236">
        <v>0</v>
      </c>
      <c r="J13" s="236">
        <v>12489510</v>
      </c>
      <c r="K13" s="236">
        <v>0</v>
      </c>
      <c r="L13" s="236">
        <v>24610</v>
      </c>
      <c r="M13" s="236">
        <v>0</v>
      </c>
      <c r="N13" s="231"/>
      <c r="O13" s="236">
        <v>12514120</v>
      </c>
      <c r="P13" s="233"/>
      <c r="Q13" s="213"/>
      <c r="R13" s="233"/>
    </row>
    <row r="14" spans="2:18" ht="8.25" customHeight="1" thickTop="1">
      <c r="B14" s="226"/>
      <c r="C14" s="234"/>
      <c r="D14" s="235"/>
      <c r="E14" s="234"/>
      <c r="F14" s="234"/>
      <c r="G14" s="228"/>
      <c r="H14" s="237"/>
      <c r="I14" s="237"/>
      <c r="J14" s="238"/>
      <c r="K14" s="237"/>
      <c r="L14" s="237"/>
      <c r="M14" s="237"/>
      <c r="N14" s="239"/>
      <c r="O14" s="240"/>
      <c r="P14" s="241"/>
      <c r="Q14" s="213"/>
      <c r="R14" s="241"/>
    </row>
    <row r="15" spans="2:18">
      <c r="B15" s="226" t="s">
        <v>577</v>
      </c>
      <c r="C15" s="226" t="s">
        <v>569</v>
      </c>
      <c r="D15" s="227"/>
      <c r="E15" s="226" t="s">
        <v>867</v>
      </c>
      <c r="F15" s="226" t="s">
        <v>578</v>
      </c>
      <c r="G15" s="228" t="s">
        <v>571</v>
      </c>
      <c r="H15" s="237"/>
      <c r="I15" s="237"/>
      <c r="J15" s="238">
        <v>4937075</v>
      </c>
      <c r="K15" s="237"/>
      <c r="L15" s="237"/>
      <c r="M15" s="237"/>
      <c r="N15" s="239"/>
      <c r="O15" s="240">
        <v>4937075</v>
      </c>
      <c r="P15" s="241"/>
      <c r="Q15" s="213"/>
      <c r="R15" s="241"/>
    </row>
    <row r="16" spans="2:18">
      <c r="B16" s="226" t="s">
        <v>579</v>
      </c>
      <c r="C16" s="226" t="s">
        <v>569</v>
      </c>
      <c r="D16" s="227"/>
      <c r="E16" s="226" t="s">
        <v>868</v>
      </c>
      <c r="F16" s="226" t="s">
        <v>578</v>
      </c>
      <c r="G16" s="228" t="s">
        <v>580</v>
      </c>
      <c r="H16" s="237"/>
      <c r="I16" s="237"/>
      <c r="J16" s="596"/>
      <c r="K16" s="237"/>
      <c r="L16" s="237"/>
      <c r="M16" s="237"/>
      <c r="N16" s="239"/>
      <c r="O16" s="240">
        <v>0</v>
      </c>
      <c r="P16" s="241"/>
      <c r="Q16" s="213"/>
      <c r="R16" s="241"/>
    </row>
    <row r="17" spans="2:20">
      <c r="B17" s="226" t="s">
        <v>581</v>
      </c>
      <c r="C17" s="226" t="s">
        <v>582</v>
      </c>
      <c r="D17" s="227"/>
      <c r="E17" s="226" t="s">
        <v>583</v>
      </c>
      <c r="F17" s="226"/>
      <c r="G17" s="228" t="s">
        <v>584</v>
      </c>
      <c r="H17" s="237"/>
      <c r="I17" s="237"/>
      <c r="J17" s="238"/>
      <c r="K17" s="237"/>
      <c r="L17" s="237"/>
      <c r="M17" s="237"/>
      <c r="N17" s="239"/>
      <c r="O17" s="240">
        <v>0</v>
      </c>
      <c r="P17" s="241"/>
      <c r="Q17" s="213"/>
      <c r="R17" s="241"/>
    </row>
    <row r="18" spans="2:20" ht="6" customHeight="1">
      <c r="B18" s="226"/>
      <c r="C18" s="226"/>
      <c r="D18" s="227"/>
      <c r="E18" s="226"/>
      <c r="F18" s="226"/>
      <c r="G18" s="228"/>
      <c r="H18" s="237"/>
      <c r="I18" s="237"/>
      <c r="J18" s="238"/>
      <c r="K18" s="237"/>
      <c r="L18" s="237"/>
      <c r="M18" s="237"/>
      <c r="N18" s="239"/>
      <c r="O18" s="240"/>
      <c r="P18" s="241"/>
      <c r="Q18" s="213"/>
      <c r="R18" s="241"/>
    </row>
    <row r="19" spans="2:20">
      <c r="B19" s="226" t="s">
        <v>585</v>
      </c>
      <c r="C19" s="226"/>
      <c r="D19" s="227"/>
      <c r="E19" s="226" t="s">
        <v>586</v>
      </c>
      <c r="F19" s="226"/>
      <c r="G19" s="228" t="s">
        <v>571</v>
      </c>
      <c r="H19" s="237"/>
      <c r="I19" s="237"/>
      <c r="J19" s="237">
        <v>-2644610.9134246577</v>
      </c>
      <c r="K19" s="237"/>
      <c r="L19" s="237">
        <v>-6152.5</v>
      </c>
      <c r="M19" s="237"/>
      <c r="N19" s="239"/>
      <c r="O19" s="240">
        <v>-2650763.4134246577</v>
      </c>
      <c r="P19" s="241"/>
      <c r="Q19" s="213"/>
      <c r="R19" s="241"/>
    </row>
    <row r="20" spans="2:20">
      <c r="B20" s="226" t="s">
        <v>574</v>
      </c>
      <c r="C20" s="226"/>
      <c r="D20" s="227"/>
      <c r="E20" s="226" t="s">
        <v>587</v>
      </c>
      <c r="F20" s="226"/>
      <c r="G20" s="228" t="s">
        <v>571</v>
      </c>
      <c r="H20" s="237"/>
      <c r="I20" s="237"/>
      <c r="J20" s="238"/>
      <c r="K20" s="237"/>
      <c r="L20" s="237"/>
      <c r="M20" s="237"/>
      <c r="N20" s="239"/>
      <c r="O20" s="240">
        <v>0</v>
      </c>
      <c r="P20" s="241"/>
      <c r="Q20" s="213"/>
      <c r="R20" s="241"/>
    </row>
    <row r="21" spans="2:20" ht="8.25" customHeight="1">
      <c r="B21" s="226"/>
      <c r="C21" s="226"/>
      <c r="D21" s="227"/>
      <c r="E21" s="226"/>
      <c r="F21" s="226"/>
      <c r="G21" s="228"/>
      <c r="H21" s="237"/>
      <c r="I21" s="237"/>
      <c r="J21" s="238"/>
      <c r="K21" s="237"/>
      <c r="L21" s="237"/>
      <c r="M21" s="237"/>
      <c r="N21" s="239"/>
      <c r="O21" s="240"/>
      <c r="P21" s="241"/>
      <c r="Q21" s="213"/>
      <c r="R21" s="241"/>
      <c r="T21" s="242"/>
    </row>
    <row r="22" spans="2:20">
      <c r="B22" s="226" t="s">
        <v>588</v>
      </c>
      <c r="C22" s="234" t="s">
        <v>572</v>
      </c>
      <c r="D22" s="227"/>
      <c r="E22" s="226" t="s">
        <v>589</v>
      </c>
      <c r="F22" s="226"/>
      <c r="G22" s="228" t="s">
        <v>580</v>
      </c>
      <c r="H22" s="237"/>
      <c r="I22" s="237"/>
      <c r="J22" s="238"/>
      <c r="K22" s="237"/>
      <c r="L22" s="237"/>
      <c r="M22" s="237"/>
      <c r="N22" s="239"/>
      <c r="O22" s="240">
        <v>0</v>
      </c>
      <c r="P22" s="241"/>
      <c r="Q22" s="213"/>
      <c r="R22" s="241"/>
    </row>
    <row r="23" spans="2:20">
      <c r="B23" s="226" t="s">
        <v>588</v>
      </c>
      <c r="C23" s="234" t="s">
        <v>574</v>
      </c>
      <c r="D23" s="227"/>
      <c r="E23" s="226" t="s">
        <v>590</v>
      </c>
      <c r="F23" s="226"/>
      <c r="G23" s="228" t="s">
        <v>580</v>
      </c>
      <c r="H23" s="237"/>
      <c r="I23" s="237"/>
      <c r="J23" s="238"/>
      <c r="K23" s="237"/>
      <c r="L23" s="237"/>
      <c r="M23" s="237"/>
      <c r="N23" s="239"/>
      <c r="O23" s="240">
        <v>0</v>
      </c>
      <c r="P23" s="241"/>
      <c r="Q23" s="213"/>
      <c r="R23" s="241"/>
    </row>
    <row r="24" spans="2:20">
      <c r="B24" s="226" t="s">
        <v>581</v>
      </c>
      <c r="C24" s="226" t="s">
        <v>591</v>
      </c>
      <c r="D24" s="227"/>
      <c r="E24" s="226" t="s">
        <v>592</v>
      </c>
      <c r="F24" s="226"/>
      <c r="G24" s="228" t="s">
        <v>584</v>
      </c>
      <c r="H24" s="237"/>
      <c r="I24" s="237"/>
      <c r="J24" s="238"/>
      <c r="K24" s="237"/>
      <c r="L24" s="237"/>
      <c r="M24" s="237"/>
      <c r="N24" s="239"/>
      <c r="O24" s="240">
        <v>0</v>
      </c>
      <c r="P24" s="241"/>
      <c r="Q24" s="213"/>
      <c r="R24" s="241"/>
    </row>
    <row r="25" spans="2:20" s="213" customFormat="1" ht="6" customHeight="1">
      <c r="B25" s="227"/>
      <c r="C25" s="227"/>
      <c r="D25" s="227"/>
      <c r="E25" s="227"/>
      <c r="F25" s="227"/>
      <c r="G25" s="228"/>
      <c r="H25" s="237"/>
      <c r="I25" s="237"/>
      <c r="J25" s="238"/>
      <c r="K25" s="237"/>
      <c r="L25" s="237"/>
      <c r="M25" s="237"/>
      <c r="N25" s="239"/>
      <c r="O25" s="240"/>
      <c r="P25" s="241"/>
      <c r="R25" s="241"/>
    </row>
    <row r="26" spans="2:20">
      <c r="B26" s="243" t="s">
        <v>593</v>
      </c>
      <c r="C26" s="243" t="s">
        <v>594</v>
      </c>
      <c r="D26" s="227"/>
      <c r="E26" s="226" t="s">
        <v>866</v>
      </c>
      <c r="F26" s="226" t="s">
        <v>570</v>
      </c>
      <c r="G26" s="244"/>
      <c r="H26" s="245">
        <v>0</v>
      </c>
      <c r="I26" s="245">
        <v>0</v>
      </c>
      <c r="J26" s="245">
        <v>19528590</v>
      </c>
      <c r="K26" s="245">
        <v>0</v>
      </c>
      <c r="L26" s="245">
        <v>30762</v>
      </c>
      <c r="M26" s="245">
        <v>0</v>
      </c>
      <c r="N26" s="231"/>
      <c r="O26" s="240">
        <v>19559352</v>
      </c>
      <c r="P26" s="233"/>
      <c r="Q26" s="213"/>
      <c r="R26" s="233"/>
    </row>
    <row r="27" spans="2:20">
      <c r="B27" s="243" t="s">
        <v>593</v>
      </c>
      <c r="C27" s="243" t="s">
        <v>595</v>
      </c>
      <c r="D27" s="227"/>
      <c r="E27" s="226" t="s">
        <v>866</v>
      </c>
      <c r="F27" s="234" t="s">
        <v>573</v>
      </c>
      <c r="G27" s="244"/>
      <c r="H27" s="245">
        <v>0</v>
      </c>
      <c r="I27" s="245">
        <v>0</v>
      </c>
      <c r="J27" s="245">
        <v>-4746615.9134246577</v>
      </c>
      <c r="K27" s="245">
        <v>0</v>
      </c>
      <c r="L27" s="245">
        <v>-12304.5</v>
      </c>
      <c r="M27" s="245">
        <v>0</v>
      </c>
      <c r="N27" s="231">
        <v>0</v>
      </c>
      <c r="O27" s="240">
        <v>-4758920.4134246577</v>
      </c>
      <c r="P27" s="233"/>
      <c r="Q27" s="213"/>
      <c r="R27" s="233"/>
    </row>
    <row r="28" spans="2:20">
      <c r="B28" s="246" t="s">
        <v>593</v>
      </c>
      <c r="C28" s="243" t="s">
        <v>596</v>
      </c>
      <c r="D28" s="227"/>
      <c r="E28" s="226" t="s">
        <v>866</v>
      </c>
      <c r="F28" s="234" t="s">
        <v>575</v>
      </c>
      <c r="G28" s="247"/>
      <c r="H28" s="245"/>
      <c r="I28" s="245"/>
      <c r="J28" s="245"/>
      <c r="K28" s="245"/>
      <c r="L28" s="245"/>
      <c r="M28" s="245">
        <v>0</v>
      </c>
      <c r="N28" s="231"/>
      <c r="O28" s="240">
        <v>0</v>
      </c>
      <c r="P28" s="233"/>
      <c r="Q28" s="213"/>
      <c r="R28" s="233"/>
      <c r="S28" s="242"/>
    </row>
    <row r="29" spans="2:20" ht="13.5" thickBot="1">
      <c r="E29" s="234" t="s">
        <v>1048</v>
      </c>
      <c r="F29" s="234" t="s">
        <v>576</v>
      </c>
      <c r="H29" s="236">
        <v>0</v>
      </c>
      <c r="I29" s="236">
        <v>0</v>
      </c>
      <c r="J29" s="236">
        <v>14781974.086575342</v>
      </c>
      <c r="K29" s="236">
        <v>0</v>
      </c>
      <c r="L29" s="236">
        <v>18457.5</v>
      </c>
      <c r="M29" s="236">
        <v>0</v>
      </c>
      <c r="N29" s="231"/>
      <c r="O29" s="236">
        <v>14800431.586575342</v>
      </c>
    </row>
    <row r="30" spans="2:20" ht="13.5" thickTop="1">
      <c r="O30" s="242"/>
      <c r="P30" s="242"/>
    </row>
    <row r="31" spans="2:20">
      <c r="O31" s="242"/>
      <c r="P31" s="242"/>
    </row>
    <row r="32" spans="2:20">
      <c r="O32" s="642" t="s">
        <v>900</v>
      </c>
    </row>
    <row r="33" spans="15:15">
      <c r="O33" s="642" t="s">
        <v>1057</v>
      </c>
    </row>
  </sheetData>
  <mergeCells count="10">
    <mergeCell ref="L4:L5"/>
    <mergeCell ref="M4:M5"/>
    <mergeCell ref="O4:O5"/>
    <mergeCell ref="R4:R5"/>
    <mergeCell ref="B4:C4"/>
    <mergeCell ref="E4:F5"/>
    <mergeCell ref="H4:H5"/>
    <mergeCell ref="I4:I5"/>
    <mergeCell ref="J4:J5"/>
    <mergeCell ref="K4:K5"/>
  </mergeCells>
  <pageMargins left="0.25" right="0.35" top="0.45" bottom="0.43" header="0.25" footer="0.25"/>
  <pageSetup scale="1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4"/>
  <sheetViews>
    <sheetView topLeftCell="A34" workbookViewId="0">
      <selection activeCell="D106" sqref="D106"/>
    </sheetView>
  </sheetViews>
  <sheetFormatPr defaultRowHeight="12.75"/>
  <cols>
    <col min="1" max="1" width="5.140625" style="603" customWidth="1"/>
    <col min="2" max="2" width="21.140625" style="603" customWidth="1"/>
    <col min="3" max="3" width="9.42578125" style="603" customWidth="1"/>
    <col min="4" max="4" width="11.5703125" style="603" customWidth="1"/>
    <col min="5" max="5" width="11" style="603" customWidth="1"/>
    <col min="6" max="6" width="12" style="603" customWidth="1"/>
    <col min="7" max="7" width="13.42578125" style="603" customWidth="1"/>
    <col min="8" max="8" width="9.140625" style="603"/>
    <col min="9" max="10" width="10.140625" style="603" bestFit="1" customWidth="1"/>
    <col min="11" max="12" width="9.140625" style="603"/>
    <col min="13" max="13" width="12.28515625" style="603" customWidth="1"/>
    <col min="14" max="256" width="9.140625" style="603"/>
    <col min="257" max="257" width="5.140625" style="603" customWidth="1"/>
    <col min="258" max="258" width="21.140625" style="603" customWidth="1"/>
    <col min="259" max="259" width="9.42578125" style="603" customWidth="1"/>
    <col min="260" max="260" width="11.5703125" style="603" customWidth="1"/>
    <col min="261" max="261" width="11" style="603" customWidth="1"/>
    <col min="262" max="262" width="12" style="603" customWidth="1"/>
    <col min="263" max="263" width="13.42578125" style="603" customWidth="1"/>
    <col min="264" max="264" width="9.140625" style="603"/>
    <col min="265" max="266" width="10.140625" style="603" bestFit="1" customWidth="1"/>
    <col min="267" max="268" width="9.140625" style="603"/>
    <col min="269" max="269" width="12.28515625" style="603" customWidth="1"/>
    <col min="270" max="512" width="9.140625" style="603"/>
    <col min="513" max="513" width="5.140625" style="603" customWidth="1"/>
    <col min="514" max="514" width="21.140625" style="603" customWidth="1"/>
    <col min="515" max="515" width="9.42578125" style="603" customWidth="1"/>
    <col min="516" max="516" width="11.5703125" style="603" customWidth="1"/>
    <col min="517" max="517" width="11" style="603" customWidth="1"/>
    <col min="518" max="518" width="12" style="603" customWidth="1"/>
    <col min="519" max="519" width="13.42578125" style="603" customWidth="1"/>
    <col min="520" max="520" width="9.140625" style="603"/>
    <col min="521" max="522" width="10.140625" style="603" bestFit="1" customWidth="1"/>
    <col min="523" max="524" width="9.140625" style="603"/>
    <col min="525" max="525" width="12.28515625" style="603" customWidth="1"/>
    <col min="526" max="768" width="9.140625" style="603"/>
    <col min="769" max="769" width="5.140625" style="603" customWidth="1"/>
    <col min="770" max="770" width="21.140625" style="603" customWidth="1"/>
    <col min="771" max="771" width="9.42578125" style="603" customWidth="1"/>
    <col min="772" max="772" width="11.5703125" style="603" customWidth="1"/>
    <col min="773" max="773" width="11" style="603" customWidth="1"/>
    <col min="774" max="774" width="12" style="603" customWidth="1"/>
    <col min="775" max="775" width="13.42578125" style="603" customWidth="1"/>
    <col min="776" max="776" width="9.140625" style="603"/>
    <col min="777" max="778" width="10.140625" style="603" bestFit="1" customWidth="1"/>
    <col min="779" max="780" width="9.140625" style="603"/>
    <col min="781" max="781" width="12.28515625" style="603" customWidth="1"/>
    <col min="782" max="1024" width="9.140625" style="603"/>
    <col min="1025" max="1025" width="5.140625" style="603" customWidth="1"/>
    <col min="1026" max="1026" width="21.140625" style="603" customWidth="1"/>
    <col min="1027" max="1027" width="9.42578125" style="603" customWidth="1"/>
    <col min="1028" max="1028" width="11.5703125" style="603" customWidth="1"/>
    <col min="1029" max="1029" width="11" style="603" customWidth="1"/>
    <col min="1030" max="1030" width="12" style="603" customWidth="1"/>
    <col min="1031" max="1031" width="13.42578125" style="603" customWidth="1"/>
    <col min="1032" max="1032" width="9.140625" style="603"/>
    <col min="1033" max="1034" width="10.140625" style="603" bestFit="1" customWidth="1"/>
    <col min="1035" max="1036" width="9.140625" style="603"/>
    <col min="1037" max="1037" width="12.28515625" style="603" customWidth="1"/>
    <col min="1038" max="1280" width="9.140625" style="603"/>
    <col min="1281" max="1281" width="5.140625" style="603" customWidth="1"/>
    <col min="1282" max="1282" width="21.140625" style="603" customWidth="1"/>
    <col min="1283" max="1283" width="9.42578125" style="603" customWidth="1"/>
    <col min="1284" max="1284" width="11.5703125" style="603" customWidth="1"/>
    <col min="1285" max="1285" width="11" style="603" customWidth="1"/>
    <col min="1286" max="1286" width="12" style="603" customWidth="1"/>
    <col min="1287" max="1287" width="13.42578125" style="603" customWidth="1"/>
    <col min="1288" max="1288" width="9.140625" style="603"/>
    <col min="1289" max="1290" width="10.140625" style="603" bestFit="1" customWidth="1"/>
    <col min="1291" max="1292" width="9.140625" style="603"/>
    <col min="1293" max="1293" width="12.28515625" style="603" customWidth="1"/>
    <col min="1294" max="1536" width="9.140625" style="603"/>
    <col min="1537" max="1537" width="5.140625" style="603" customWidth="1"/>
    <col min="1538" max="1538" width="21.140625" style="603" customWidth="1"/>
    <col min="1539" max="1539" width="9.42578125" style="603" customWidth="1"/>
    <col min="1540" max="1540" width="11.5703125" style="603" customWidth="1"/>
    <col min="1541" max="1541" width="11" style="603" customWidth="1"/>
    <col min="1542" max="1542" width="12" style="603" customWidth="1"/>
    <col min="1543" max="1543" width="13.42578125" style="603" customWidth="1"/>
    <col min="1544" max="1544" width="9.140625" style="603"/>
    <col min="1545" max="1546" width="10.140625" style="603" bestFit="1" customWidth="1"/>
    <col min="1547" max="1548" width="9.140625" style="603"/>
    <col min="1549" max="1549" width="12.28515625" style="603" customWidth="1"/>
    <col min="1550" max="1792" width="9.140625" style="603"/>
    <col min="1793" max="1793" width="5.140625" style="603" customWidth="1"/>
    <col min="1794" max="1794" width="21.140625" style="603" customWidth="1"/>
    <col min="1795" max="1795" width="9.42578125" style="603" customWidth="1"/>
    <col min="1796" max="1796" width="11.5703125" style="603" customWidth="1"/>
    <col min="1797" max="1797" width="11" style="603" customWidth="1"/>
    <col min="1798" max="1798" width="12" style="603" customWidth="1"/>
    <col min="1799" max="1799" width="13.42578125" style="603" customWidth="1"/>
    <col min="1800" max="1800" width="9.140625" style="603"/>
    <col min="1801" max="1802" width="10.140625" style="603" bestFit="1" customWidth="1"/>
    <col min="1803" max="1804" width="9.140625" style="603"/>
    <col min="1805" max="1805" width="12.28515625" style="603" customWidth="1"/>
    <col min="1806" max="2048" width="9.140625" style="603"/>
    <col min="2049" max="2049" width="5.140625" style="603" customWidth="1"/>
    <col min="2050" max="2050" width="21.140625" style="603" customWidth="1"/>
    <col min="2051" max="2051" width="9.42578125" style="603" customWidth="1"/>
    <col min="2052" max="2052" width="11.5703125" style="603" customWidth="1"/>
    <col min="2053" max="2053" width="11" style="603" customWidth="1"/>
    <col min="2054" max="2054" width="12" style="603" customWidth="1"/>
    <col min="2055" max="2055" width="13.42578125" style="603" customWidth="1"/>
    <col min="2056" max="2056" width="9.140625" style="603"/>
    <col min="2057" max="2058" width="10.140625" style="603" bestFit="1" customWidth="1"/>
    <col min="2059" max="2060" width="9.140625" style="603"/>
    <col min="2061" max="2061" width="12.28515625" style="603" customWidth="1"/>
    <col min="2062" max="2304" width="9.140625" style="603"/>
    <col min="2305" max="2305" width="5.140625" style="603" customWidth="1"/>
    <col min="2306" max="2306" width="21.140625" style="603" customWidth="1"/>
    <col min="2307" max="2307" width="9.42578125" style="603" customWidth="1"/>
    <col min="2308" max="2308" width="11.5703125" style="603" customWidth="1"/>
    <col min="2309" max="2309" width="11" style="603" customWidth="1"/>
    <col min="2310" max="2310" width="12" style="603" customWidth="1"/>
    <col min="2311" max="2311" width="13.42578125" style="603" customWidth="1"/>
    <col min="2312" max="2312" width="9.140625" style="603"/>
    <col min="2313" max="2314" width="10.140625" style="603" bestFit="1" customWidth="1"/>
    <col min="2315" max="2316" width="9.140625" style="603"/>
    <col min="2317" max="2317" width="12.28515625" style="603" customWidth="1"/>
    <col min="2318" max="2560" width="9.140625" style="603"/>
    <col min="2561" max="2561" width="5.140625" style="603" customWidth="1"/>
    <col min="2562" max="2562" width="21.140625" style="603" customWidth="1"/>
    <col min="2563" max="2563" width="9.42578125" style="603" customWidth="1"/>
    <col min="2564" max="2564" width="11.5703125" style="603" customWidth="1"/>
    <col min="2565" max="2565" width="11" style="603" customWidth="1"/>
    <col min="2566" max="2566" width="12" style="603" customWidth="1"/>
    <col min="2567" max="2567" width="13.42578125" style="603" customWidth="1"/>
    <col min="2568" max="2568" width="9.140625" style="603"/>
    <col min="2569" max="2570" width="10.140625" style="603" bestFit="1" customWidth="1"/>
    <col min="2571" max="2572" width="9.140625" style="603"/>
    <col min="2573" max="2573" width="12.28515625" style="603" customWidth="1"/>
    <col min="2574" max="2816" width="9.140625" style="603"/>
    <col min="2817" max="2817" width="5.140625" style="603" customWidth="1"/>
    <col min="2818" max="2818" width="21.140625" style="603" customWidth="1"/>
    <col min="2819" max="2819" width="9.42578125" style="603" customWidth="1"/>
    <col min="2820" max="2820" width="11.5703125" style="603" customWidth="1"/>
    <col min="2821" max="2821" width="11" style="603" customWidth="1"/>
    <col min="2822" max="2822" width="12" style="603" customWidth="1"/>
    <col min="2823" max="2823" width="13.42578125" style="603" customWidth="1"/>
    <col min="2824" max="2824" width="9.140625" style="603"/>
    <col min="2825" max="2826" width="10.140625" style="603" bestFit="1" customWidth="1"/>
    <col min="2827" max="2828" width="9.140625" style="603"/>
    <col min="2829" max="2829" width="12.28515625" style="603" customWidth="1"/>
    <col min="2830" max="3072" width="9.140625" style="603"/>
    <col min="3073" max="3073" width="5.140625" style="603" customWidth="1"/>
    <col min="3074" max="3074" width="21.140625" style="603" customWidth="1"/>
    <col min="3075" max="3075" width="9.42578125" style="603" customWidth="1"/>
    <col min="3076" max="3076" width="11.5703125" style="603" customWidth="1"/>
    <col min="3077" max="3077" width="11" style="603" customWidth="1"/>
    <col min="3078" max="3078" width="12" style="603" customWidth="1"/>
    <col min="3079" max="3079" width="13.42578125" style="603" customWidth="1"/>
    <col min="3080" max="3080" width="9.140625" style="603"/>
    <col min="3081" max="3082" width="10.140625" style="603" bestFit="1" customWidth="1"/>
    <col min="3083" max="3084" width="9.140625" style="603"/>
    <col min="3085" max="3085" width="12.28515625" style="603" customWidth="1"/>
    <col min="3086" max="3328" width="9.140625" style="603"/>
    <col min="3329" max="3329" width="5.140625" style="603" customWidth="1"/>
    <col min="3330" max="3330" width="21.140625" style="603" customWidth="1"/>
    <col min="3331" max="3331" width="9.42578125" style="603" customWidth="1"/>
    <col min="3332" max="3332" width="11.5703125" style="603" customWidth="1"/>
    <col min="3333" max="3333" width="11" style="603" customWidth="1"/>
    <col min="3334" max="3334" width="12" style="603" customWidth="1"/>
    <col min="3335" max="3335" width="13.42578125" style="603" customWidth="1"/>
    <col min="3336" max="3336" width="9.140625" style="603"/>
    <col min="3337" max="3338" width="10.140625" style="603" bestFit="1" customWidth="1"/>
    <col min="3339" max="3340" width="9.140625" style="603"/>
    <col min="3341" max="3341" width="12.28515625" style="603" customWidth="1"/>
    <col min="3342" max="3584" width="9.140625" style="603"/>
    <col min="3585" max="3585" width="5.140625" style="603" customWidth="1"/>
    <col min="3586" max="3586" width="21.140625" style="603" customWidth="1"/>
    <col min="3587" max="3587" width="9.42578125" style="603" customWidth="1"/>
    <col min="3588" max="3588" width="11.5703125" style="603" customWidth="1"/>
    <col min="3589" max="3589" width="11" style="603" customWidth="1"/>
    <col min="3590" max="3590" width="12" style="603" customWidth="1"/>
    <col min="3591" max="3591" width="13.42578125" style="603" customWidth="1"/>
    <col min="3592" max="3592" width="9.140625" style="603"/>
    <col min="3593" max="3594" width="10.140625" style="603" bestFit="1" customWidth="1"/>
    <col min="3595" max="3596" width="9.140625" style="603"/>
    <col min="3597" max="3597" width="12.28515625" style="603" customWidth="1"/>
    <col min="3598" max="3840" width="9.140625" style="603"/>
    <col min="3841" max="3841" width="5.140625" style="603" customWidth="1"/>
    <col min="3842" max="3842" width="21.140625" style="603" customWidth="1"/>
    <col min="3843" max="3843" width="9.42578125" style="603" customWidth="1"/>
    <col min="3844" max="3844" width="11.5703125" style="603" customWidth="1"/>
    <col min="3845" max="3845" width="11" style="603" customWidth="1"/>
    <col min="3846" max="3846" width="12" style="603" customWidth="1"/>
    <col min="3847" max="3847" width="13.42578125" style="603" customWidth="1"/>
    <col min="3848" max="3848" width="9.140625" style="603"/>
    <col min="3849" max="3850" width="10.140625" style="603" bestFit="1" customWidth="1"/>
    <col min="3851" max="3852" width="9.140625" style="603"/>
    <col min="3853" max="3853" width="12.28515625" style="603" customWidth="1"/>
    <col min="3854" max="4096" width="9.140625" style="603"/>
    <col min="4097" max="4097" width="5.140625" style="603" customWidth="1"/>
    <col min="4098" max="4098" width="21.140625" style="603" customWidth="1"/>
    <col min="4099" max="4099" width="9.42578125" style="603" customWidth="1"/>
    <col min="4100" max="4100" width="11.5703125" style="603" customWidth="1"/>
    <col min="4101" max="4101" width="11" style="603" customWidth="1"/>
    <col min="4102" max="4102" width="12" style="603" customWidth="1"/>
    <col min="4103" max="4103" width="13.42578125" style="603" customWidth="1"/>
    <col min="4104" max="4104" width="9.140625" style="603"/>
    <col min="4105" max="4106" width="10.140625" style="603" bestFit="1" customWidth="1"/>
    <col min="4107" max="4108" width="9.140625" style="603"/>
    <col min="4109" max="4109" width="12.28515625" style="603" customWidth="1"/>
    <col min="4110" max="4352" width="9.140625" style="603"/>
    <col min="4353" max="4353" width="5.140625" style="603" customWidth="1"/>
    <col min="4354" max="4354" width="21.140625" style="603" customWidth="1"/>
    <col min="4355" max="4355" width="9.42578125" style="603" customWidth="1"/>
    <col min="4356" max="4356" width="11.5703125" style="603" customWidth="1"/>
    <col min="4357" max="4357" width="11" style="603" customWidth="1"/>
    <col min="4358" max="4358" width="12" style="603" customWidth="1"/>
    <col min="4359" max="4359" width="13.42578125" style="603" customWidth="1"/>
    <col min="4360" max="4360" width="9.140625" style="603"/>
    <col min="4361" max="4362" width="10.140625" style="603" bestFit="1" customWidth="1"/>
    <col min="4363" max="4364" width="9.140625" style="603"/>
    <col min="4365" max="4365" width="12.28515625" style="603" customWidth="1"/>
    <col min="4366" max="4608" width="9.140625" style="603"/>
    <col min="4609" max="4609" width="5.140625" style="603" customWidth="1"/>
    <col min="4610" max="4610" width="21.140625" style="603" customWidth="1"/>
    <col min="4611" max="4611" width="9.42578125" style="603" customWidth="1"/>
    <col min="4612" max="4612" width="11.5703125" style="603" customWidth="1"/>
    <col min="4613" max="4613" width="11" style="603" customWidth="1"/>
    <col min="4614" max="4614" width="12" style="603" customWidth="1"/>
    <col min="4615" max="4615" width="13.42578125" style="603" customWidth="1"/>
    <col min="4616" max="4616" width="9.140625" style="603"/>
    <col min="4617" max="4618" width="10.140625" style="603" bestFit="1" customWidth="1"/>
    <col min="4619" max="4620" width="9.140625" style="603"/>
    <col min="4621" max="4621" width="12.28515625" style="603" customWidth="1"/>
    <col min="4622" max="4864" width="9.140625" style="603"/>
    <col min="4865" max="4865" width="5.140625" style="603" customWidth="1"/>
    <col min="4866" max="4866" width="21.140625" style="603" customWidth="1"/>
    <col min="4867" max="4867" width="9.42578125" style="603" customWidth="1"/>
    <col min="4868" max="4868" width="11.5703125" style="603" customWidth="1"/>
    <col min="4869" max="4869" width="11" style="603" customWidth="1"/>
    <col min="4870" max="4870" width="12" style="603" customWidth="1"/>
    <col min="4871" max="4871" width="13.42578125" style="603" customWidth="1"/>
    <col min="4872" max="4872" width="9.140625" style="603"/>
    <col min="4873" max="4874" width="10.140625" style="603" bestFit="1" customWidth="1"/>
    <col min="4875" max="4876" width="9.140625" style="603"/>
    <col min="4877" max="4877" width="12.28515625" style="603" customWidth="1"/>
    <col min="4878" max="5120" width="9.140625" style="603"/>
    <col min="5121" max="5121" width="5.140625" style="603" customWidth="1"/>
    <col min="5122" max="5122" width="21.140625" style="603" customWidth="1"/>
    <col min="5123" max="5123" width="9.42578125" style="603" customWidth="1"/>
    <col min="5124" max="5124" width="11.5703125" style="603" customWidth="1"/>
    <col min="5125" max="5125" width="11" style="603" customWidth="1"/>
    <col min="5126" max="5126" width="12" style="603" customWidth="1"/>
    <col min="5127" max="5127" width="13.42578125" style="603" customWidth="1"/>
    <col min="5128" max="5128" width="9.140625" style="603"/>
    <col min="5129" max="5130" width="10.140625" style="603" bestFit="1" customWidth="1"/>
    <col min="5131" max="5132" width="9.140625" style="603"/>
    <col min="5133" max="5133" width="12.28515625" style="603" customWidth="1"/>
    <col min="5134" max="5376" width="9.140625" style="603"/>
    <col min="5377" max="5377" width="5.140625" style="603" customWidth="1"/>
    <col min="5378" max="5378" width="21.140625" style="603" customWidth="1"/>
    <col min="5379" max="5379" width="9.42578125" style="603" customWidth="1"/>
    <col min="5380" max="5380" width="11.5703125" style="603" customWidth="1"/>
    <col min="5381" max="5381" width="11" style="603" customWidth="1"/>
    <col min="5382" max="5382" width="12" style="603" customWidth="1"/>
    <col min="5383" max="5383" width="13.42578125" style="603" customWidth="1"/>
    <col min="5384" max="5384" width="9.140625" style="603"/>
    <col min="5385" max="5386" width="10.140625" style="603" bestFit="1" customWidth="1"/>
    <col min="5387" max="5388" width="9.140625" style="603"/>
    <col min="5389" max="5389" width="12.28515625" style="603" customWidth="1"/>
    <col min="5390" max="5632" width="9.140625" style="603"/>
    <col min="5633" max="5633" width="5.140625" style="603" customWidth="1"/>
    <col min="5634" max="5634" width="21.140625" style="603" customWidth="1"/>
    <col min="5635" max="5635" width="9.42578125" style="603" customWidth="1"/>
    <col min="5636" max="5636" width="11.5703125" style="603" customWidth="1"/>
    <col min="5637" max="5637" width="11" style="603" customWidth="1"/>
    <col min="5638" max="5638" width="12" style="603" customWidth="1"/>
    <col min="5639" max="5639" width="13.42578125" style="603" customWidth="1"/>
    <col min="5640" max="5640" width="9.140625" style="603"/>
    <col min="5641" max="5642" width="10.140625" style="603" bestFit="1" customWidth="1"/>
    <col min="5643" max="5644" width="9.140625" style="603"/>
    <col min="5645" max="5645" width="12.28515625" style="603" customWidth="1"/>
    <col min="5646" max="5888" width="9.140625" style="603"/>
    <col min="5889" max="5889" width="5.140625" style="603" customWidth="1"/>
    <col min="5890" max="5890" width="21.140625" style="603" customWidth="1"/>
    <col min="5891" max="5891" width="9.42578125" style="603" customWidth="1"/>
    <col min="5892" max="5892" width="11.5703125" style="603" customWidth="1"/>
    <col min="5893" max="5893" width="11" style="603" customWidth="1"/>
    <col min="5894" max="5894" width="12" style="603" customWidth="1"/>
    <col min="5895" max="5895" width="13.42578125" style="603" customWidth="1"/>
    <col min="5896" max="5896" width="9.140625" style="603"/>
    <col min="5897" max="5898" width="10.140625" style="603" bestFit="1" customWidth="1"/>
    <col min="5899" max="5900" width="9.140625" style="603"/>
    <col min="5901" max="5901" width="12.28515625" style="603" customWidth="1"/>
    <col min="5902" max="6144" width="9.140625" style="603"/>
    <col min="6145" max="6145" width="5.140625" style="603" customWidth="1"/>
    <col min="6146" max="6146" width="21.140625" style="603" customWidth="1"/>
    <col min="6147" max="6147" width="9.42578125" style="603" customWidth="1"/>
    <col min="6148" max="6148" width="11.5703125" style="603" customWidth="1"/>
    <col min="6149" max="6149" width="11" style="603" customWidth="1"/>
    <col min="6150" max="6150" width="12" style="603" customWidth="1"/>
    <col min="6151" max="6151" width="13.42578125" style="603" customWidth="1"/>
    <col min="6152" max="6152" width="9.140625" style="603"/>
    <col min="6153" max="6154" width="10.140625" style="603" bestFit="1" customWidth="1"/>
    <col min="6155" max="6156" width="9.140625" style="603"/>
    <col min="6157" max="6157" width="12.28515625" style="603" customWidth="1"/>
    <col min="6158" max="6400" width="9.140625" style="603"/>
    <col min="6401" max="6401" width="5.140625" style="603" customWidth="1"/>
    <col min="6402" max="6402" width="21.140625" style="603" customWidth="1"/>
    <col min="6403" max="6403" width="9.42578125" style="603" customWidth="1"/>
    <col min="6404" max="6404" width="11.5703125" style="603" customWidth="1"/>
    <col min="6405" max="6405" width="11" style="603" customWidth="1"/>
    <col min="6406" max="6406" width="12" style="603" customWidth="1"/>
    <col min="6407" max="6407" width="13.42578125" style="603" customWidth="1"/>
    <col min="6408" max="6408" width="9.140625" style="603"/>
    <col min="6409" max="6410" width="10.140625" style="603" bestFit="1" customWidth="1"/>
    <col min="6411" max="6412" width="9.140625" style="603"/>
    <col min="6413" max="6413" width="12.28515625" style="603" customWidth="1"/>
    <col min="6414" max="6656" width="9.140625" style="603"/>
    <col min="6657" max="6657" width="5.140625" style="603" customWidth="1"/>
    <col min="6658" max="6658" width="21.140625" style="603" customWidth="1"/>
    <col min="6659" max="6659" width="9.42578125" style="603" customWidth="1"/>
    <col min="6660" max="6660" width="11.5703125" style="603" customWidth="1"/>
    <col min="6661" max="6661" width="11" style="603" customWidth="1"/>
    <col min="6662" max="6662" width="12" style="603" customWidth="1"/>
    <col min="6663" max="6663" width="13.42578125" style="603" customWidth="1"/>
    <col min="6664" max="6664" width="9.140625" style="603"/>
    <col min="6665" max="6666" width="10.140625" style="603" bestFit="1" customWidth="1"/>
    <col min="6667" max="6668" width="9.140625" style="603"/>
    <col min="6669" max="6669" width="12.28515625" style="603" customWidth="1"/>
    <col min="6670" max="6912" width="9.140625" style="603"/>
    <col min="6913" max="6913" width="5.140625" style="603" customWidth="1"/>
    <col min="6914" max="6914" width="21.140625" style="603" customWidth="1"/>
    <col min="6915" max="6915" width="9.42578125" style="603" customWidth="1"/>
    <col min="6916" max="6916" width="11.5703125" style="603" customWidth="1"/>
    <col min="6917" max="6917" width="11" style="603" customWidth="1"/>
    <col min="6918" max="6918" width="12" style="603" customWidth="1"/>
    <col min="6919" max="6919" width="13.42578125" style="603" customWidth="1"/>
    <col min="6920" max="6920" width="9.140625" style="603"/>
    <col min="6921" max="6922" width="10.140625" style="603" bestFit="1" customWidth="1"/>
    <col min="6923" max="6924" width="9.140625" style="603"/>
    <col min="6925" max="6925" width="12.28515625" style="603" customWidth="1"/>
    <col min="6926" max="7168" width="9.140625" style="603"/>
    <col min="7169" max="7169" width="5.140625" style="603" customWidth="1"/>
    <col min="7170" max="7170" width="21.140625" style="603" customWidth="1"/>
    <col min="7171" max="7171" width="9.42578125" style="603" customWidth="1"/>
    <col min="7172" max="7172" width="11.5703125" style="603" customWidth="1"/>
    <col min="7173" max="7173" width="11" style="603" customWidth="1"/>
    <col min="7174" max="7174" width="12" style="603" customWidth="1"/>
    <col min="7175" max="7175" width="13.42578125" style="603" customWidth="1"/>
    <col min="7176" max="7176" width="9.140625" style="603"/>
    <col min="7177" max="7178" width="10.140625" style="603" bestFit="1" customWidth="1"/>
    <col min="7179" max="7180" width="9.140625" style="603"/>
    <col min="7181" max="7181" width="12.28515625" style="603" customWidth="1"/>
    <col min="7182" max="7424" width="9.140625" style="603"/>
    <col min="7425" max="7425" width="5.140625" style="603" customWidth="1"/>
    <col min="7426" max="7426" width="21.140625" style="603" customWidth="1"/>
    <col min="7427" max="7427" width="9.42578125" style="603" customWidth="1"/>
    <col min="7428" max="7428" width="11.5703125" style="603" customWidth="1"/>
    <col min="7429" max="7429" width="11" style="603" customWidth="1"/>
    <col min="7430" max="7430" width="12" style="603" customWidth="1"/>
    <col min="7431" max="7431" width="13.42578125" style="603" customWidth="1"/>
    <col min="7432" max="7432" width="9.140625" style="603"/>
    <col min="7433" max="7434" width="10.140625" style="603" bestFit="1" customWidth="1"/>
    <col min="7435" max="7436" width="9.140625" style="603"/>
    <col min="7437" max="7437" width="12.28515625" style="603" customWidth="1"/>
    <col min="7438" max="7680" width="9.140625" style="603"/>
    <col min="7681" max="7681" width="5.140625" style="603" customWidth="1"/>
    <col min="7682" max="7682" width="21.140625" style="603" customWidth="1"/>
    <col min="7683" max="7683" width="9.42578125" style="603" customWidth="1"/>
    <col min="7684" max="7684" width="11.5703125" style="603" customWidth="1"/>
    <col min="7685" max="7685" width="11" style="603" customWidth="1"/>
    <col min="7686" max="7686" width="12" style="603" customWidth="1"/>
    <col min="7687" max="7687" width="13.42578125" style="603" customWidth="1"/>
    <col min="7688" max="7688" width="9.140625" style="603"/>
    <col min="7689" max="7690" width="10.140625" style="603" bestFit="1" customWidth="1"/>
    <col min="7691" max="7692" width="9.140625" style="603"/>
    <col min="7693" max="7693" width="12.28515625" style="603" customWidth="1"/>
    <col min="7694" max="7936" width="9.140625" style="603"/>
    <col min="7937" max="7937" width="5.140625" style="603" customWidth="1"/>
    <col min="7938" max="7938" width="21.140625" style="603" customWidth="1"/>
    <col min="7939" max="7939" width="9.42578125" style="603" customWidth="1"/>
    <col min="7940" max="7940" width="11.5703125" style="603" customWidth="1"/>
    <col min="7941" max="7941" width="11" style="603" customWidth="1"/>
    <col min="7942" max="7942" width="12" style="603" customWidth="1"/>
    <col min="7943" max="7943" width="13.42578125" style="603" customWidth="1"/>
    <col min="7944" max="7944" width="9.140625" style="603"/>
    <col min="7945" max="7946" width="10.140625" style="603" bestFit="1" customWidth="1"/>
    <col min="7947" max="7948" width="9.140625" style="603"/>
    <col min="7949" max="7949" width="12.28515625" style="603" customWidth="1"/>
    <col min="7950" max="8192" width="9.140625" style="603"/>
    <col min="8193" max="8193" width="5.140625" style="603" customWidth="1"/>
    <col min="8194" max="8194" width="21.140625" style="603" customWidth="1"/>
    <col min="8195" max="8195" width="9.42578125" style="603" customWidth="1"/>
    <col min="8196" max="8196" width="11.5703125" style="603" customWidth="1"/>
    <col min="8197" max="8197" width="11" style="603" customWidth="1"/>
    <col min="8198" max="8198" width="12" style="603" customWidth="1"/>
    <col min="8199" max="8199" width="13.42578125" style="603" customWidth="1"/>
    <col min="8200" max="8200" width="9.140625" style="603"/>
    <col min="8201" max="8202" width="10.140625" style="603" bestFit="1" customWidth="1"/>
    <col min="8203" max="8204" width="9.140625" style="603"/>
    <col min="8205" max="8205" width="12.28515625" style="603" customWidth="1"/>
    <col min="8206" max="8448" width="9.140625" style="603"/>
    <col min="8449" max="8449" width="5.140625" style="603" customWidth="1"/>
    <col min="8450" max="8450" width="21.140625" style="603" customWidth="1"/>
    <col min="8451" max="8451" width="9.42578125" style="603" customWidth="1"/>
    <col min="8452" max="8452" width="11.5703125" style="603" customWidth="1"/>
    <col min="8453" max="8453" width="11" style="603" customWidth="1"/>
    <col min="8454" max="8454" width="12" style="603" customWidth="1"/>
    <col min="8455" max="8455" width="13.42578125" style="603" customWidth="1"/>
    <col min="8456" max="8456" width="9.140625" style="603"/>
    <col min="8457" max="8458" width="10.140625" style="603" bestFit="1" customWidth="1"/>
    <col min="8459" max="8460" width="9.140625" style="603"/>
    <col min="8461" max="8461" width="12.28515625" style="603" customWidth="1"/>
    <col min="8462" max="8704" width="9.140625" style="603"/>
    <col min="8705" max="8705" width="5.140625" style="603" customWidth="1"/>
    <col min="8706" max="8706" width="21.140625" style="603" customWidth="1"/>
    <col min="8707" max="8707" width="9.42578125" style="603" customWidth="1"/>
    <col min="8708" max="8708" width="11.5703125" style="603" customWidth="1"/>
    <col min="8709" max="8709" width="11" style="603" customWidth="1"/>
    <col min="8710" max="8710" width="12" style="603" customWidth="1"/>
    <col min="8711" max="8711" width="13.42578125" style="603" customWidth="1"/>
    <col min="8712" max="8712" width="9.140625" style="603"/>
    <col min="8713" max="8714" width="10.140625" style="603" bestFit="1" customWidth="1"/>
    <col min="8715" max="8716" width="9.140625" style="603"/>
    <col min="8717" max="8717" width="12.28515625" style="603" customWidth="1"/>
    <col min="8718" max="8960" width="9.140625" style="603"/>
    <col min="8961" max="8961" width="5.140625" style="603" customWidth="1"/>
    <col min="8962" max="8962" width="21.140625" style="603" customWidth="1"/>
    <col min="8963" max="8963" width="9.42578125" style="603" customWidth="1"/>
    <col min="8964" max="8964" width="11.5703125" style="603" customWidth="1"/>
    <col min="8965" max="8965" width="11" style="603" customWidth="1"/>
    <col min="8966" max="8966" width="12" style="603" customWidth="1"/>
    <col min="8967" max="8967" width="13.42578125" style="603" customWidth="1"/>
    <col min="8968" max="8968" width="9.140625" style="603"/>
    <col min="8969" max="8970" width="10.140625" style="603" bestFit="1" customWidth="1"/>
    <col min="8971" max="8972" width="9.140625" style="603"/>
    <col min="8973" max="8973" width="12.28515625" style="603" customWidth="1"/>
    <col min="8974" max="9216" width="9.140625" style="603"/>
    <col min="9217" max="9217" width="5.140625" style="603" customWidth="1"/>
    <col min="9218" max="9218" width="21.140625" style="603" customWidth="1"/>
    <col min="9219" max="9219" width="9.42578125" style="603" customWidth="1"/>
    <col min="9220" max="9220" width="11.5703125" style="603" customWidth="1"/>
    <col min="9221" max="9221" width="11" style="603" customWidth="1"/>
    <col min="9222" max="9222" width="12" style="603" customWidth="1"/>
    <col min="9223" max="9223" width="13.42578125" style="603" customWidth="1"/>
    <col min="9224" max="9224" width="9.140625" style="603"/>
    <col min="9225" max="9226" width="10.140625" style="603" bestFit="1" customWidth="1"/>
    <col min="9227" max="9228" width="9.140625" style="603"/>
    <col min="9229" max="9229" width="12.28515625" style="603" customWidth="1"/>
    <col min="9230" max="9472" width="9.140625" style="603"/>
    <col min="9473" max="9473" width="5.140625" style="603" customWidth="1"/>
    <col min="9474" max="9474" width="21.140625" style="603" customWidth="1"/>
    <col min="9475" max="9475" width="9.42578125" style="603" customWidth="1"/>
    <col min="9476" max="9476" width="11.5703125" style="603" customWidth="1"/>
    <col min="9477" max="9477" width="11" style="603" customWidth="1"/>
    <col min="9478" max="9478" width="12" style="603" customWidth="1"/>
    <col min="9479" max="9479" width="13.42578125" style="603" customWidth="1"/>
    <col min="9480" max="9480" width="9.140625" style="603"/>
    <col min="9481" max="9482" width="10.140625" style="603" bestFit="1" customWidth="1"/>
    <col min="9483" max="9484" width="9.140625" style="603"/>
    <col min="9485" max="9485" width="12.28515625" style="603" customWidth="1"/>
    <col min="9486" max="9728" width="9.140625" style="603"/>
    <col min="9729" max="9729" width="5.140625" style="603" customWidth="1"/>
    <col min="9730" max="9730" width="21.140625" style="603" customWidth="1"/>
    <col min="9731" max="9731" width="9.42578125" style="603" customWidth="1"/>
    <col min="9732" max="9732" width="11.5703125" style="603" customWidth="1"/>
    <col min="9733" max="9733" width="11" style="603" customWidth="1"/>
    <col min="9734" max="9734" width="12" style="603" customWidth="1"/>
    <col min="9735" max="9735" width="13.42578125" style="603" customWidth="1"/>
    <col min="9736" max="9736" width="9.140625" style="603"/>
    <col min="9737" max="9738" width="10.140625" style="603" bestFit="1" customWidth="1"/>
    <col min="9739" max="9740" width="9.140625" style="603"/>
    <col min="9741" max="9741" width="12.28515625" style="603" customWidth="1"/>
    <col min="9742" max="9984" width="9.140625" style="603"/>
    <col min="9985" max="9985" width="5.140625" style="603" customWidth="1"/>
    <col min="9986" max="9986" width="21.140625" style="603" customWidth="1"/>
    <col min="9987" max="9987" width="9.42578125" style="603" customWidth="1"/>
    <col min="9988" max="9988" width="11.5703125" style="603" customWidth="1"/>
    <col min="9989" max="9989" width="11" style="603" customWidth="1"/>
    <col min="9990" max="9990" width="12" style="603" customWidth="1"/>
    <col min="9991" max="9991" width="13.42578125" style="603" customWidth="1"/>
    <col min="9992" max="9992" width="9.140625" style="603"/>
    <col min="9993" max="9994" width="10.140625" style="603" bestFit="1" customWidth="1"/>
    <col min="9995" max="9996" width="9.140625" style="603"/>
    <col min="9997" max="9997" width="12.28515625" style="603" customWidth="1"/>
    <col min="9998" max="10240" width="9.140625" style="603"/>
    <col min="10241" max="10241" width="5.140625" style="603" customWidth="1"/>
    <col min="10242" max="10242" width="21.140625" style="603" customWidth="1"/>
    <col min="10243" max="10243" width="9.42578125" style="603" customWidth="1"/>
    <col min="10244" max="10244" width="11.5703125" style="603" customWidth="1"/>
    <col min="10245" max="10245" width="11" style="603" customWidth="1"/>
    <col min="10246" max="10246" width="12" style="603" customWidth="1"/>
    <col min="10247" max="10247" width="13.42578125" style="603" customWidth="1"/>
    <col min="10248" max="10248" width="9.140625" style="603"/>
    <col min="10249" max="10250" width="10.140625" style="603" bestFit="1" customWidth="1"/>
    <col min="10251" max="10252" width="9.140625" style="603"/>
    <col min="10253" max="10253" width="12.28515625" style="603" customWidth="1"/>
    <col min="10254" max="10496" width="9.140625" style="603"/>
    <col min="10497" max="10497" width="5.140625" style="603" customWidth="1"/>
    <col min="10498" max="10498" width="21.140625" style="603" customWidth="1"/>
    <col min="10499" max="10499" width="9.42578125" style="603" customWidth="1"/>
    <col min="10500" max="10500" width="11.5703125" style="603" customWidth="1"/>
    <col min="10501" max="10501" width="11" style="603" customWidth="1"/>
    <col min="10502" max="10502" width="12" style="603" customWidth="1"/>
    <col min="10503" max="10503" width="13.42578125" style="603" customWidth="1"/>
    <col min="10504" max="10504" width="9.140625" style="603"/>
    <col min="10505" max="10506" width="10.140625" style="603" bestFit="1" customWidth="1"/>
    <col min="10507" max="10508" width="9.140625" style="603"/>
    <col min="10509" max="10509" width="12.28515625" style="603" customWidth="1"/>
    <col min="10510" max="10752" width="9.140625" style="603"/>
    <col min="10753" max="10753" width="5.140625" style="603" customWidth="1"/>
    <col min="10754" max="10754" width="21.140625" style="603" customWidth="1"/>
    <col min="10755" max="10755" width="9.42578125" style="603" customWidth="1"/>
    <col min="10756" max="10756" width="11.5703125" style="603" customWidth="1"/>
    <col min="10757" max="10757" width="11" style="603" customWidth="1"/>
    <col min="10758" max="10758" width="12" style="603" customWidth="1"/>
    <col min="10759" max="10759" width="13.42578125" style="603" customWidth="1"/>
    <col min="10760" max="10760" width="9.140625" style="603"/>
    <col min="10761" max="10762" width="10.140625" style="603" bestFit="1" customWidth="1"/>
    <col min="10763" max="10764" width="9.140625" style="603"/>
    <col min="10765" max="10765" width="12.28515625" style="603" customWidth="1"/>
    <col min="10766" max="11008" width="9.140625" style="603"/>
    <col min="11009" max="11009" width="5.140625" style="603" customWidth="1"/>
    <col min="11010" max="11010" width="21.140625" style="603" customWidth="1"/>
    <col min="11011" max="11011" width="9.42578125" style="603" customWidth="1"/>
    <col min="11012" max="11012" width="11.5703125" style="603" customWidth="1"/>
    <col min="11013" max="11013" width="11" style="603" customWidth="1"/>
    <col min="11014" max="11014" width="12" style="603" customWidth="1"/>
    <col min="11015" max="11015" width="13.42578125" style="603" customWidth="1"/>
    <col min="11016" max="11016" width="9.140625" style="603"/>
    <col min="11017" max="11018" width="10.140625" style="603" bestFit="1" customWidth="1"/>
    <col min="11019" max="11020" width="9.140625" style="603"/>
    <col min="11021" max="11021" width="12.28515625" style="603" customWidth="1"/>
    <col min="11022" max="11264" width="9.140625" style="603"/>
    <col min="11265" max="11265" width="5.140625" style="603" customWidth="1"/>
    <col min="11266" max="11266" width="21.140625" style="603" customWidth="1"/>
    <col min="11267" max="11267" width="9.42578125" style="603" customWidth="1"/>
    <col min="11268" max="11268" width="11.5703125" style="603" customWidth="1"/>
    <col min="11269" max="11269" width="11" style="603" customWidth="1"/>
    <col min="11270" max="11270" width="12" style="603" customWidth="1"/>
    <col min="11271" max="11271" width="13.42578125" style="603" customWidth="1"/>
    <col min="11272" max="11272" width="9.140625" style="603"/>
    <col min="11273" max="11274" width="10.140625" style="603" bestFit="1" customWidth="1"/>
    <col min="11275" max="11276" width="9.140625" style="603"/>
    <col min="11277" max="11277" width="12.28515625" style="603" customWidth="1"/>
    <col min="11278" max="11520" width="9.140625" style="603"/>
    <col min="11521" max="11521" width="5.140625" style="603" customWidth="1"/>
    <col min="11522" max="11522" width="21.140625" style="603" customWidth="1"/>
    <col min="11523" max="11523" width="9.42578125" style="603" customWidth="1"/>
    <col min="11524" max="11524" width="11.5703125" style="603" customWidth="1"/>
    <col min="11525" max="11525" width="11" style="603" customWidth="1"/>
    <col min="11526" max="11526" width="12" style="603" customWidth="1"/>
    <col min="11527" max="11527" width="13.42578125" style="603" customWidth="1"/>
    <col min="11528" max="11528" width="9.140625" style="603"/>
    <col min="11529" max="11530" width="10.140625" style="603" bestFit="1" customWidth="1"/>
    <col min="11531" max="11532" width="9.140625" style="603"/>
    <col min="11533" max="11533" width="12.28515625" style="603" customWidth="1"/>
    <col min="11534" max="11776" width="9.140625" style="603"/>
    <col min="11777" max="11777" width="5.140625" style="603" customWidth="1"/>
    <col min="11778" max="11778" width="21.140625" style="603" customWidth="1"/>
    <col min="11779" max="11779" width="9.42578125" style="603" customWidth="1"/>
    <col min="11780" max="11780" width="11.5703125" style="603" customWidth="1"/>
    <col min="11781" max="11781" width="11" style="603" customWidth="1"/>
    <col min="11782" max="11782" width="12" style="603" customWidth="1"/>
    <col min="11783" max="11783" width="13.42578125" style="603" customWidth="1"/>
    <col min="11784" max="11784" width="9.140625" style="603"/>
    <col min="11785" max="11786" width="10.140625" style="603" bestFit="1" customWidth="1"/>
    <col min="11787" max="11788" width="9.140625" style="603"/>
    <col min="11789" max="11789" width="12.28515625" style="603" customWidth="1"/>
    <col min="11790" max="12032" width="9.140625" style="603"/>
    <col min="12033" max="12033" width="5.140625" style="603" customWidth="1"/>
    <col min="12034" max="12034" width="21.140625" style="603" customWidth="1"/>
    <col min="12035" max="12035" width="9.42578125" style="603" customWidth="1"/>
    <col min="12036" max="12036" width="11.5703125" style="603" customWidth="1"/>
    <col min="12037" max="12037" width="11" style="603" customWidth="1"/>
    <col min="12038" max="12038" width="12" style="603" customWidth="1"/>
    <col min="12039" max="12039" width="13.42578125" style="603" customWidth="1"/>
    <col min="12040" max="12040" width="9.140625" style="603"/>
    <col min="12041" max="12042" width="10.140625" style="603" bestFit="1" customWidth="1"/>
    <col min="12043" max="12044" width="9.140625" style="603"/>
    <col min="12045" max="12045" width="12.28515625" style="603" customWidth="1"/>
    <col min="12046" max="12288" width="9.140625" style="603"/>
    <col min="12289" max="12289" width="5.140625" style="603" customWidth="1"/>
    <col min="12290" max="12290" width="21.140625" style="603" customWidth="1"/>
    <col min="12291" max="12291" width="9.42578125" style="603" customWidth="1"/>
    <col min="12292" max="12292" width="11.5703125" style="603" customWidth="1"/>
    <col min="12293" max="12293" width="11" style="603" customWidth="1"/>
    <col min="12294" max="12294" width="12" style="603" customWidth="1"/>
    <col min="12295" max="12295" width="13.42578125" style="603" customWidth="1"/>
    <col min="12296" max="12296" width="9.140625" style="603"/>
    <col min="12297" max="12298" width="10.140625" style="603" bestFit="1" customWidth="1"/>
    <col min="12299" max="12300" width="9.140625" style="603"/>
    <col min="12301" max="12301" width="12.28515625" style="603" customWidth="1"/>
    <col min="12302" max="12544" width="9.140625" style="603"/>
    <col min="12545" max="12545" width="5.140625" style="603" customWidth="1"/>
    <col min="12546" max="12546" width="21.140625" style="603" customWidth="1"/>
    <col min="12547" max="12547" width="9.42578125" style="603" customWidth="1"/>
    <col min="12548" max="12548" width="11.5703125" style="603" customWidth="1"/>
    <col min="12549" max="12549" width="11" style="603" customWidth="1"/>
    <col min="12550" max="12550" width="12" style="603" customWidth="1"/>
    <col min="12551" max="12551" width="13.42578125" style="603" customWidth="1"/>
    <col min="12552" max="12552" width="9.140625" style="603"/>
    <col min="12553" max="12554" width="10.140625" style="603" bestFit="1" customWidth="1"/>
    <col min="12555" max="12556" width="9.140625" style="603"/>
    <col min="12557" max="12557" width="12.28515625" style="603" customWidth="1"/>
    <col min="12558" max="12800" width="9.140625" style="603"/>
    <col min="12801" max="12801" width="5.140625" style="603" customWidth="1"/>
    <col min="12802" max="12802" width="21.140625" style="603" customWidth="1"/>
    <col min="12803" max="12803" width="9.42578125" style="603" customWidth="1"/>
    <col min="12804" max="12804" width="11.5703125" style="603" customWidth="1"/>
    <col min="12805" max="12805" width="11" style="603" customWidth="1"/>
    <col min="12806" max="12806" width="12" style="603" customWidth="1"/>
    <col min="12807" max="12807" width="13.42578125" style="603" customWidth="1"/>
    <col min="12808" max="12808" width="9.140625" style="603"/>
    <col min="12809" max="12810" width="10.140625" style="603" bestFit="1" customWidth="1"/>
    <col min="12811" max="12812" width="9.140625" style="603"/>
    <col min="12813" max="12813" width="12.28515625" style="603" customWidth="1"/>
    <col min="12814" max="13056" width="9.140625" style="603"/>
    <col min="13057" max="13057" width="5.140625" style="603" customWidth="1"/>
    <col min="13058" max="13058" width="21.140625" style="603" customWidth="1"/>
    <col min="13059" max="13059" width="9.42578125" style="603" customWidth="1"/>
    <col min="13060" max="13060" width="11.5703125" style="603" customWidth="1"/>
    <col min="13061" max="13061" width="11" style="603" customWidth="1"/>
    <col min="13062" max="13062" width="12" style="603" customWidth="1"/>
    <col min="13063" max="13063" width="13.42578125" style="603" customWidth="1"/>
    <col min="13064" max="13064" width="9.140625" style="603"/>
    <col min="13065" max="13066" width="10.140625" style="603" bestFit="1" customWidth="1"/>
    <col min="13067" max="13068" width="9.140625" style="603"/>
    <col min="13069" max="13069" width="12.28515625" style="603" customWidth="1"/>
    <col min="13070" max="13312" width="9.140625" style="603"/>
    <col min="13313" max="13313" width="5.140625" style="603" customWidth="1"/>
    <col min="13314" max="13314" width="21.140625" style="603" customWidth="1"/>
    <col min="13315" max="13315" width="9.42578125" style="603" customWidth="1"/>
    <col min="13316" max="13316" width="11.5703125" style="603" customWidth="1"/>
    <col min="13317" max="13317" width="11" style="603" customWidth="1"/>
    <col min="13318" max="13318" width="12" style="603" customWidth="1"/>
    <col min="13319" max="13319" width="13.42578125" style="603" customWidth="1"/>
    <col min="13320" max="13320" width="9.140625" style="603"/>
    <col min="13321" max="13322" width="10.140625" style="603" bestFit="1" customWidth="1"/>
    <col min="13323" max="13324" width="9.140625" style="603"/>
    <col min="13325" max="13325" width="12.28515625" style="603" customWidth="1"/>
    <col min="13326" max="13568" width="9.140625" style="603"/>
    <col min="13569" max="13569" width="5.140625" style="603" customWidth="1"/>
    <col min="13570" max="13570" width="21.140625" style="603" customWidth="1"/>
    <col min="13571" max="13571" width="9.42578125" style="603" customWidth="1"/>
    <col min="13572" max="13572" width="11.5703125" style="603" customWidth="1"/>
    <col min="13573" max="13573" width="11" style="603" customWidth="1"/>
    <col min="13574" max="13574" width="12" style="603" customWidth="1"/>
    <col min="13575" max="13575" width="13.42578125" style="603" customWidth="1"/>
    <col min="13576" max="13576" width="9.140625" style="603"/>
    <col min="13577" max="13578" width="10.140625" style="603" bestFit="1" customWidth="1"/>
    <col min="13579" max="13580" width="9.140625" style="603"/>
    <col min="13581" max="13581" width="12.28515625" style="603" customWidth="1"/>
    <col min="13582" max="13824" width="9.140625" style="603"/>
    <col min="13825" max="13825" width="5.140625" style="603" customWidth="1"/>
    <col min="13826" max="13826" width="21.140625" style="603" customWidth="1"/>
    <col min="13827" max="13827" width="9.42578125" style="603" customWidth="1"/>
    <col min="13828" max="13828" width="11.5703125" style="603" customWidth="1"/>
    <col min="13829" max="13829" width="11" style="603" customWidth="1"/>
    <col min="13830" max="13830" width="12" style="603" customWidth="1"/>
    <col min="13831" max="13831" width="13.42578125" style="603" customWidth="1"/>
    <col min="13832" max="13832" width="9.140625" style="603"/>
    <col min="13833" max="13834" width="10.140625" style="603" bestFit="1" customWidth="1"/>
    <col min="13835" max="13836" width="9.140625" style="603"/>
    <col min="13837" max="13837" width="12.28515625" style="603" customWidth="1"/>
    <col min="13838" max="14080" width="9.140625" style="603"/>
    <col min="14081" max="14081" width="5.140625" style="603" customWidth="1"/>
    <col min="14082" max="14082" width="21.140625" style="603" customWidth="1"/>
    <col min="14083" max="14083" width="9.42578125" style="603" customWidth="1"/>
    <col min="14084" max="14084" width="11.5703125" style="603" customWidth="1"/>
    <col min="14085" max="14085" width="11" style="603" customWidth="1"/>
    <col min="14086" max="14086" width="12" style="603" customWidth="1"/>
    <col min="14087" max="14087" width="13.42578125" style="603" customWidth="1"/>
    <col min="14088" max="14088" width="9.140625" style="603"/>
    <col min="14089" max="14090" width="10.140625" style="603" bestFit="1" customWidth="1"/>
    <col min="14091" max="14092" width="9.140625" style="603"/>
    <col min="14093" max="14093" width="12.28515625" style="603" customWidth="1"/>
    <col min="14094" max="14336" width="9.140625" style="603"/>
    <col min="14337" max="14337" width="5.140625" style="603" customWidth="1"/>
    <col min="14338" max="14338" width="21.140625" style="603" customWidth="1"/>
    <col min="14339" max="14339" width="9.42578125" style="603" customWidth="1"/>
    <col min="14340" max="14340" width="11.5703125" style="603" customWidth="1"/>
    <col min="14341" max="14341" width="11" style="603" customWidth="1"/>
    <col min="14342" max="14342" width="12" style="603" customWidth="1"/>
    <col min="14343" max="14343" width="13.42578125" style="603" customWidth="1"/>
    <col min="14344" max="14344" width="9.140625" style="603"/>
    <col min="14345" max="14346" width="10.140625" style="603" bestFit="1" customWidth="1"/>
    <col min="14347" max="14348" width="9.140625" style="603"/>
    <col min="14349" max="14349" width="12.28515625" style="603" customWidth="1"/>
    <col min="14350" max="14592" width="9.140625" style="603"/>
    <col min="14593" max="14593" width="5.140625" style="603" customWidth="1"/>
    <col min="14594" max="14594" width="21.140625" style="603" customWidth="1"/>
    <col min="14595" max="14595" width="9.42578125" style="603" customWidth="1"/>
    <col min="14596" max="14596" width="11.5703125" style="603" customWidth="1"/>
    <col min="14597" max="14597" width="11" style="603" customWidth="1"/>
    <col min="14598" max="14598" width="12" style="603" customWidth="1"/>
    <col min="14599" max="14599" width="13.42578125" style="603" customWidth="1"/>
    <col min="14600" max="14600" width="9.140625" style="603"/>
    <col min="14601" max="14602" width="10.140625" style="603" bestFit="1" customWidth="1"/>
    <col min="14603" max="14604" width="9.140625" style="603"/>
    <col min="14605" max="14605" width="12.28515625" style="603" customWidth="1"/>
    <col min="14606" max="14848" width="9.140625" style="603"/>
    <col min="14849" max="14849" width="5.140625" style="603" customWidth="1"/>
    <col min="14850" max="14850" width="21.140625" style="603" customWidth="1"/>
    <col min="14851" max="14851" width="9.42578125" style="603" customWidth="1"/>
    <col min="14852" max="14852" width="11.5703125" style="603" customWidth="1"/>
    <col min="14853" max="14853" width="11" style="603" customWidth="1"/>
    <col min="14854" max="14854" width="12" style="603" customWidth="1"/>
    <col min="14855" max="14855" width="13.42578125" style="603" customWidth="1"/>
    <col min="14856" max="14856" width="9.140625" style="603"/>
    <col min="14857" max="14858" width="10.140625" style="603" bestFit="1" customWidth="1"/>
    <col min="14859" max="14860" width="9.140625" style="603"/>
    <col min="14861" max="14861" width="12.28515625" style="603" customWidth="1"/>
    <col min="14862" max="15104" width="9.140625" style="603"/>
    <col min="15105" max="15105" width="5.140625" style="603" customWidth="1"/>
    <col min="15106" max="15106" width="21.140625" style="603" customWidth="1"/>
    <col min="15107" max="15107" width="9.42578125" style="603" customWidth="1"/>
    <col min="15108" max="15108" width="11.5703125" style="603" customWidth="1"/>
    <col min="15109" max="15109" width="11" style="603" customWidth="1"/>
    <col min="15110" max="15110" width="12" style="603" customWidth="1"/>
    <col min="15111" max="15111" width="13.42578125" style="603" customWidth="1"/>
    <col min="15112" max="15112" width="9.140625" style="603"/>
    <col min="15113" max="15114" width="10.140625" style="603" bestFit="1" customWidth="1"/>
    <col min="15115" max="15116" width="9.140625" style="603"/>
    <col min="15117" max="15117" width="12.28515625" style="603" customWidth="1"/>
    <col min="15118" max="15360" width="9.140625" style="603"/>
    <col min="15361" max="15361" width="5.140625" style="603" customWidth="1"/>
    <col min="15362" max="15362" width="21.140625" style="603" customWidth="1"/>
    <col min="15363" max="15363" width="9.42578125" style="603" customWidth="1"/>
    <col min="15364" max="15364" width="11.5703125" style="603" customWidth="1"/>
    <col min="15365" max="15365" width="11" style="603" customWidth="1"/>
    <col min="15366" max="15366" width="12" style="603" customWidth="1"/>
    <col min="15367" max="15367" width="13.42578125" style="603" customWidth="1"/>
    <col min="15368" max="15368" width="9.140625" style="603"/>
    <col min="15369" max="15370" width="10.140625" style="603" bestFit="1" customWidth="1"/>
    <col min="15371" max="15372" width="9.140625" style="603"/>
    <col min="15373" max="15373" width="12.28515625" style="603" customWidth="1"/>
    <col min="15374" max="15616" width="9.140625" style="603"/>
    <col min="15617" max="15617" width="5.140625" style="603" customWidth="1"/>
    <col min="15618" max="15618" width="21.140625" style="603" customWidth="1"/>
    <col min="15619" max="15619" width="9.42578125" style="603" customWidth="1"/>
    <col min="15620" max="15620" width="11.5703125" style="603" customWidth="1"/>
    <col min="15621" max="15621" width="11" style="603" customWidth="1"/>
    <col min="15622" max="15622" width="12" style="603" customWidth="1"/>
    <col min="15623" max="15623" width="13.42578125" style="603" customWidth="1"/>
    <col min="15624" max="15624" width="9.140625" style="603"/>
    <col min="15625" max="15626" width="10.140625" style="603" bestFit="1" customWidth="1"/>
    <col min="15627" max="15628" width="9.140625" style="603"/>
    <col min="15629" max="15629" width="12.28515625" style="603" customWidth="1"/>
    <col min="15630" max="15872" width="9.140625" style="603"/>
    <col min="15873" max="15873" width="5.140625" style="603" customWidth="1"/>
    <col min="15874" max="15874" width="21.140625" style="603" customWidth="1"/>
    <col min="15875" max="15875" width="9.42578125" style="603" customWidth="1"/>
    <col min="15876" max="15876" width="11.5703125" style="603" customWidth="1"/>
    <col min="15877" max="15877" width="11" style="603" customWidth="1"/>
    <col min="15878" max="15878" width="12" style="603" customWidth="1"/>
    <col min="15879" max="15879" width="13.42578125" style="603" customWidth="1"/>
    <col min="15880" max="15880" width="9.140625" style="603"/>
    <col min="15881" max="15882" width="10.140625" style="603" bestFit="1" customWidth="1"/>
    <col min="15883" max="15884" width="9.140625" style="603"/>
    <col min="15885" max="15885" width="12.28515625" style="603" customWidth="1"/>
    <col min="15886" max="16128" width="9.140625" style="603"/>
    <col min="16129" max="16129" width="5.140625" style="603" customWidth="1"/>
    <col min="16130" max="16130" width="21.140625" style="603" customWidth="1"/>
    <col min="16131" max="16131" width="9.42578125" style="603" customWidth="1"/>
    <col min="16132" max="16132" width="11.5703125" style="603" customWidth="1"/>
    <col min="16133" max="16133" width="11" style="603" customWidth="1"/>
    <col min="16134" max="16134" width="12" style="603" customWidth="1"/>
    <col min="16135" max="16135" width="13.42578125" style="603" customWidth="1"/>
    <col min="16136" max="16136" width="9.140625" style="603"/>
    <col min="16137" max="16138" width="10.140625" style="603" bestFit="1" customWidth="1"/>
    <col min="16139" max="16140" width="9.140625" style="603"/>
    <col min="16141" max="16141" width="12.28515625" style="603" customWidth="1"/>
    <col min="16142" max="16384" width="9.140625" style="603"/>
  </cols>
  <sheetData>
    <row r="1" spans="1:9" ht="15">
      <c r="B1" s="687" t="s">
        <v>500</v>
      </c>
    </row>
    <row r="2" spans="1:9">
      <c r="B2" s="601" t="s">
        <v>505</v>
      </c>
    </row>
    <row r="3" spans="1:9">
      <c r="B3" s="601"/>
    </row>
    <row r="4" spans="1:9" ht="15.75">
      <c r="B4" s="754" t="s">
        <v>1030</v>
      </c>
      <c r="C4" s="754"/>
      <c r="D4" s="754"/>
      <c r="E4" s="754"/>
      <c r="F4" s="754"/>
      <c r="G4" s="754"/>
    </row>
    <row r="6" spans="1:9">
      <c r="A6" s="755" t="s">
        <v>1031</v>
      </c>
      <c r="B6" s="757" t="s">
        <v>1032</v>
      </c>
      <c r="C6" s="755" t="s">
        <v>1033</v>
      </c>
      <c r="D6" s="688" t="s">
        <v>1034</v>
      </c>
      <c r="E6" s="755" t="s">
        <v>1035</v>
      </c>
      <c r="F6" s="755" t="s">
        <v>1036</v>
      </c>
      <c r="G6" s="688" t="s">
        <v>1034</v>
      </c>
    </row>
    <row r="7" spans="1:9">
      <c r="A7" s="756"/>
      <c r="B7" s="758"/>
      <c r="C7" s="756"/>
      <c r="D7" s="689">
        <v>40179</v>
      </c>
      <c r="E7" s="756"/>
      <c r="F7" s="756"/>
      <c r="G7" s="689">
        <v>40543</v>
      </c>
      <c r="H7" s="607"/>
      <c r="I7" s="607"/>
    </row>
    <row r="8" spans="1:9">
      <c r="A8" s="690">
        <v>1</v>
      </c>
      <c r="B8" s="668" t="s">
        <v>426</v>
      </c>
      <c r="C8" s="690"/>
      <c r="D8" s="691"/>
      <c r="E8" s="691"/>
      <c r="F8" s="691"/>
      <c r="G8" s="691">
        <v>0</v>
      </c>
      <c r="H8" s="607"/>
      <c r="I8" s="607"/>
    </row>
    <row r="9" spans="1:9">
      <c r="A9" s="690">
        <v>2</v>
      </c>
      <c r="B9" s="668" t="s">
        <v>1037</v>
      </c>
      <c r="C9" s="690"/>
      <c r="D9" s="691"/>
      <c r="E9" s="691"/>
      <c r="F9" s="691"/>
      <c r="G9" s="691">
        <v>0</v>
      </c>
      <c r="H9" s="692"/>
      <c r="I9" s="693"/>
    </row>
    <row r="10" spans="1:9">
      <c r="A10" s="690">
        <v>3</v>
      </c>
      <c r="B10" s="694" t="s">
        <v>1038</v>
      </c>
      <c r="C10" s="690"/>
      <c r="D10" s="691">
        <v>14591515</v>
      </c>
      <c r="E10" s="691">
        <v>4937075</v>
      </c>
      <c r="F10" s="691"/>
      <c r="G10" s="691">
        <v>19528590</v>
      </c>
      <c r="H10" s="692"/>
      <c r="I10" s="693"/>
    </row>
    <row r="11" spans="1:9">
      <c r="A11" s="690">
        <v>4</v>
      </c>
      <c r="B11" s="694" t="s">
        <v>1039</v>
      </c>
      <c r="C11" s="690"/>
      <c r="D11" s="691"/>
      <c r="E11" s="691"/>
      <c r="F11" s="691"/>
      <c r="G11" s="691">
        <v>0</v>
      </c>
      <c r="H11" s="692"/>
      <c r="I11" s="693"/>
    </row>
    <row r="12" spans="1:9">
      <c r="A12" s="690">
        <v>5</v>
      </c>
      <c r="B12" s="694" t="s">
        <v>1040</v>
      </c>
      <c r="C12" s="690"/>
      <c r="D12" s="691">
        <v>30762</v>
      </c>
      <c r="E12" s="631"/>
      <c r="F12" s="691"/>
      <c r="G12" s="691">
        <v>30762</v>
      </c>
      <c r="H12" s="692"/>
      <c r="I12" s="693"/>
    </row>
    <row r="13" spans="1:9">
      <c r="A13" s="690">
        <v>1</v>
      </c>
      <c r="B13" s="694" t="s">
        <v>1041</v>
      </c>
      <c r="C13" s="690"/>
      <c r="D13" s="691"/>
      <c r="E13" s="691"/>
      <c r="F13" s="691"/>
      <c r="G13" s="691">
        <v>0</v>
      </c>
      <c r="H13" s="692"/>
      <c r="I13" s="693"/>
    </row>
    <row r="14" spans="1:9">
      <c r="A14" s="690">
        <v>2</v>
      </c>
      <c r="B14" s="695"/>
      <c r="C14" s="690"/>
      <c r="D14" s="691"/>
      <c r="E14" s="691"/>
      <c r="F14" s="691"/>
      <c r="G14" s="691">
        <v>0</v>
      </c>
      <c r="H14" s="607"/>
      <c r="I14" s="607"/>
    </row>
    <row r="15" spans="1:9">
      <c r="A15" s="690">
        <v>3</v>
      </c>
      <c r="B15" s="695"/>
      <c r="C15" s="690"/>
      <c r="D15" s="691"/>
      <c r="E15" s="691"/>
      <c r="F15" s="691"/>
      <c r="G15" s="691">
        <v>0</v>
      </c>
      <c r="H15" s="607"/>
      <c r="I15" s="607"/>
    </row>
    <row r="16" spans="1:9" ht="13.5" thickBot="1">
      <c r="A16" s="696">
        <v>4</v>
      </c>
      <c r="B16" s="697"/>
      <c r="C16" s="696"/>
      <c r="D16" s="698"/>
      <c r="E16" s="698"/>
      <c r="F16" s="698"/>
      <c r="G16" s="698">
        <v>0</v>
      </c>
      <c r="H16" s="607"/>
      <c r="I16" s="607"/>
    </row>
    <row r="17" spans="1:9" ht="13.5" thickBot="1">
      <c r="A17" s="699"/>
      <c r="B17" s="700" t="s">
        <v>1042</v>
      </c>
      <c r="C17" s="701"/>
      <c r="D17" s="702">
        <v>14622277</v>
      </c>
      <c r="E17" s="702">
        <v>4937075</v>
      </c>
      <c r="F17" s="702">
        <v>0</v>
      </c>
      <c r="G17" s="703">
        <v>19559352</v>
      </c>
      <c r="I17" s="704"/>
    </row>
    <row r="20" spans="1:9" ht="15.75">
      <c r="B20" s="754" t="s">
        <v>1043</v>
      </c>
      <c r="C20" s="754"/>
      <c r="D20" s="754"/>
      <c r="E20" s="754"/>
      <c r="F20" s="754"/>
      <c r="G20" s="754"/>
      <c r="I20" s="704"/>
    </row>
    <row r="22" spans="1:9">
      <c r="A22" s="755" t="s">
        <v>1031</v>
      </c>
      <c r="B22" s="757" t="s">
        <v>1032</v>
      </c>
      <c r="C22" s="755" t="s">
        <v>1033</v>
      </c>
      <c r="D22" s="688" t="s">
        <v>1034</v>
      </c>
      <c r="E22" s="755" t="s">
        <v>1035</v>
      </c>
      <c r="F22" s="755" t="s">
        <v>1036</v>
      </c>
      <c r="G22" s="688" t="s">
        <v>1034</v>
      </c>
    </row>
    <row r="23" spans="1:9">
      <c r="A23" s="756"/>
      <c r="B23" s="758"/>
      <c r="C23" s="756"/>
      <c r="D23" s="689">
        <v>40179</v>
      </c>
      <c r="E23" s="756"/>
      <c r="F23" s="756"/>
      <c r="G23" s="689">
        <v>40543</v>
      </c>
    </row>
    <row r="24" spans="1:9">
      <c r="A24" s="690">
        <v>1</v>
      </c>
      <c r="B24" s="668" t="s">
        <v>426</v>
      </c>
      <c r="C24" s="690"/>
      <c r="D24" s="691">
        <v>0</v>
      </c>
      <c r="E24" s="691">
        <v>0</v>
      </c>
      <c r="F24" s="691"/>
      <c r="G24" s="691">
        <v>0</v>
      </c>
    </row>
    <row r="25" spans="1:9">
      <c r="A25" s="690">
        <v>2</v>
      </c>
      <c r="B25" s="668" t="s">
        <v>1037</v>
      </c>
      <c r="C25" s="690"/>
      <c r="D25" s="691"/>
      <c r="E25" s="691"/>
      <c r="F25" s="691"/>
      <c r="G25" s="691">
        <v>0</v>
      </c>
    </row>
    <row r="26" spans="1:9">
      <c r="A26" s="690">
        <v>3</v>
      </c>
      <c r="B26" s="694" t="s">
        <v>1044</v>
      </c>
      <c r="C26" s="690"/>
      <c r="D26" s="691">
        <v>2102005</v>
      </c>
      <c r="E26" s="705">
        <v>2644610.9134246577</v>
      </c>
      <c r="F26" s="691"/>
      <c r="G26" s="691">
        <v>4746615.9134246577</v>
      </c>
    </row>
    <row r="27" spans="1:9">
      <c r="A27" s="690">
        <v>4</v>
      </c>
      <c r="B27" s="694" t="s">
        <v>1039</v>
      </c>
      <c r="C27" s="690"/>
      <c r="D27" s="691"/>
      <c r="E27" s="691"/>
      <c r="F27" s="691"/>
      <c r="G27" s="691">
        <v>0</v>
      </c>
    </row>
    <row r="28" spans="1:9">
      <c r="A28" s="690">
        <v>5</v>
      </c>
      <c r="B28" s="694" t="s">
        <v>1040</v>
      </c>
      <c r="C28" s="690"/>
      <c r="D28" s="691">
        <v>6152</v>
      </c>
      <c r="E28" s="705">
        <v>6152.5</v>
      </c>
      <c r="F28" s="691"/>
      <c r="G28" s="691">
        <v>12304.5</v>
      </c>
    </row>
    <row r="29" spans="1:9">
      <c r="A29" s="690">
        <v>1</v>
      </c>
      <c r="B29" s="694" t="s">
        <v>1041</v>
      </c>
      <c r="C29" s="690"/>
      <c r="D29" s="691"/>
      <c r="E29" s="691"/>
      <c r="F29" s="691"/>
      <c r="G29" s="691"/>
    </row>
    <row r="30" spans="1:9">
      <c r="A30" s="690">
        <v>2</v>
      </c>
      <c r="B30" s="695"/>
      <c r="C30" s="690"/>
      <c r="D30" s="691"/>
      <c r="E30" s="691"/>
      <c r="F30" s="691"/>
      <c r="G30" s="691">
        <v>0</v>
      </c>
    </row>
    <row r="31" spans="1:9">
      <c r="A31" s="690">
        <v>3</v>
      </c>
      <c r="B31" s="695"/>
      <c r="C31" s="690"/>
      <c r="D31" s="691"/>
      <c r="E31" s="691"/>
      <c r="F31" s="691"/>
      <c r="G31" s="691">
        <v>0</v>
      </c>
    </row>
    <row r="32" spans="1:9" ht="13.5" thickBot="1">
      <c r="A32" s="696">
        <v>4</v>
      </c>
      <c r="B32" s="697"/>
      <c r="C32" s="696"/>
      <c r="D32" s="698"/>
      <c r="E32" s="698"/>
      <c r="F32" s="698"/>
      <c r="G32" s="698">
        <v>0</v>
      </c>
    </row>
    <row r="33" spans="1:14" ht="13.5" thickBot="1">
      <c r="A33" s="699"/>
      <c r="B33" s="700" t="s">
        <v>1042</v>
      </c>
      <c r="C33" s="701"/>
      <c r="D33" s="702">
        <v>2108157</v>
      </c>
      <c r="E33" s="702">
        <v>2650763.4134246577</v>
      </c>
      <c r="F33" s="702">
        <v>0</v>
      </c>
      <c r="G33" s="703">
        <v>4758920.4134246577</v>
      </c>
      <c r="H33" s="706"/>
      <c r="I33" s="704"/>
      <c r="J33" s="704"/>
    </row>
    <row r="34" spans="1:14">
      <c r="G34" s="706"/>
    </row>
    <row r="36" spans="1:14" ht="15.75">
      <c r="B36" s="754" t="s">
        <v>1045</v>
      </c>
      <c r="C36" s="754"/>
      <c r="D36" s="754"/>
      <c r="E36" s="754"/>
      <c r="F36" s="754"/>
      <c r="G36" s="754"/>
    </row>
    <row r="38" spans="1:14">
      <c r="A38" s="755" t="s">
        <v>1031</v>
      </c>
      <c r="B38" s="757" t="s">
        <v>1032</v>
      </c>
      <c r="C38" s="755" t="s">
        <v>1033</v>
      </c>
      <c r="D38" s="688" t="s">
        <v>1034</v>
      </c>
      <c r="E38" s="755" t="s">
        <v>1035</v>
      </c>
      <c r="F38" s="755" t="s">
        <v>1036</v>
      </c>
      <c r="G38" s="688" t="s">
        <v>1034</v>
      </c>
    </row>
    <row r="39" spans="1:14">
      <c r="A39" s="756"/>
      <c r="B39" s="758"/>
      <c r="C39" s="756"/>
      <c r="D39" s="689">
        <v>40179</v>
      </c>
      <c r="E39" s="756"/>
      <c r="F39" s="756"/>
      <c r="G39" s="689">
        <v>40543</v>
      </c>
    </row>
    <row r="40" spans="1:14">
      <c r="A40" s="690">
        <v>1</v>
      </c>
      <c r="B40" s="668" t="s">
        <v>426</v>
      </c>
      <c r="C40" s="690"/>
      <c r="D40" s="691">
        <v>0</v>
      </c>
      <c r="E40" s="691"/>
      <c r="F40" s="691">
        <v>0</v>
      </c>
      <c r="G40" s="691">
        <v>0</v>
      </c>
    </row>
    <row r="41" spans="1:14">
      <c r="A41" s="690">
        <v>2</v>
      </c>
      <c r="B41" s="694" t="s">
        <v>1037</v>
      </c>
      <c r="C41" s="690"/>
      <c r="D41" s="691"/>
      <c r="E41" s="691"/>
      <c r="F41" s="691"/>
      <c r="G41" s="691">
        <v>0</v>
      </c>
      <c r="M41" s="607"/>
      <c r="N41" s="607"/>
    </row>
    <row r="42" spans="1:14">
      <c r="A42" s="690">
        <v>3</v>
      </c>
      <c r="B42" s="694" t="s">
        <v>1044</v>
      </c>
      <c r="C42" s="690"/>
      <c r="D42" s="691">
        <v>12489510</v>
      </c>
      <c r="E42" s="706">
        <v>4937075</v>
      </c>
      <c r="F42" s="691">
        <v>2644610.9134246577</v>
      </c>
      <c r="G42" s="691">
        <v>14781974.086575342</v>
      </c>
      <c r="M42" s="607"/>
      <c r="N42" s="607"/>
    </row>
    <row r="43" spans="1:14">
      <c r="A43" s="690">
        <v>4</v>
      </c>
      <c r="B43" s="694" t="s">
        <v>1039</v>
      </c>
      <c r="C43" s="690"/>
      <c r="D43" s="691"/>
      <c r="E43" s="691"/>
      <c r="F43" s="691"/>
      <c r="G43" s="691">
        <v>0</v>
      </c>
      <c r="M43" s="607"/>
      <c r="N43" s="607"/>
    </row>
    <row r="44" spans="1:14">
      <c r="A44" s="690">
        <v>5</v>
      </c>
      <c r="B44" s="694" t="s">
        <v>1040</v>
      </c>
      <c r="C44" s="690"/>
      <c r="D44" s="691">
        <v>24610</v>
      </c>
      <c r="E44" s="691"/>
      <c r="F44" s="691">
        <v>6152.5</v>
      </c>
      <c r="G44" s="691">
        <v>18457.5</v>
      </c>
      <c r="M44" s="607"/>
      <c r="N44" s="607"/>
    </row>
    <row r="45" spans="1:14">
      <c r="A45" s="690">
        <v>1</v>
      </c>
      <c r="B45" s="694" t="s">
        <v>1041</v>
      </c>
      <c r="C45" s="690"/>
      <c r="D45" s="691"/>
      <c r="E45" s="691"/>
      <c r="F45" s="691"/>
      <c r="G45" s="691">
        <v>0</v>
      </c>
      <c r="M45" s="607"/>
      <c r="N45" s="607"/>
    </row>
    <row r="46" spans="1:14">
      <c r="A46" s="690">
        <v>2</v>
      </c>
      <c r="B46" s="694"/>
      <c r="C46" s="690"/>
      <c r="D46" s="691"/>
      <c r="E46" s="691"/>
      <c r="F46" s="691"/>
      <c r="G46" s="691">
        <v>0</v>
      </c>
      <c r="M46" s="607"/>
      <c r="N46" s="607"/>
    </row>
    <row r="47" spans="1:14">
      <c r="A47" s="690">
        <v>3</v>
      </c>
      <c r="B47" s="695"/>
      <c r="C47" s="690"/>
      <c r="D47" s="691"/>
      <c r="E47" s="691"/>
      <c r="F47" s="691"/>
      <c r="G47" s="691">
        <v>0</v>
      </c>
      <c r="M47" s="607"/>
      <c r="N47" s="607"/>
    </row>
    <row r="48" spans="1:14" ht="13.5" thickBot="1">
      <c r="A48" s="696">
        <v>4</v>
      </c>
      <c r="B48" s="697"/>
      <c r="C48" s="696"/>
      <c r="D48" s="698"/>
      <c r="E48" s="698"/>
      <c r="F48" s="698"/>
      <c r="G48" s="698">
        <v>0</v>
      </c>
      <c r="M48" s="607"/>
      <c r="N48" s="607"/>
    </row>
    <row r="49" spans="1:14" ht="13.5" thickBot="1">
      <c r="A49" s="699"/>
      <c r="B49" s="700" t="s">
        <v>1042</v>
      </c>
      <c r="C49" s="701"/>
      <c r="D49" s="702">
        <v>12514120</v>
      </c>
      <c r="E49" s="702">
        <v>4937075</v>
      </c>
      <c r="F49" s="702">
        <v>2650763.4134246577</v>
      </c>
      <c r="G49" s="703">
        <v>14800431.586575342</v>
      </c>
      <c r="I49" s="706"/>
      <c r="J49" s="704"/>
      <c r="M49" s="707"/>
      <c r="N49" s="607"/>
    </row>
    <row r="50" spans="1:14" s="607" customFormat="1">
      <c r="F50" s="693"/>
      <c r="G50" s="708"/>
      <c r="J50" s="693"/>
    </row>
    <row r="51" spans="1:14">
      <c r="D51" s="704"/>
      <c r="G51" s="704"/>
      <c r="I51" s="706"/>
      <c r="M51" s="607"/>
      <c r="N51" s="607"/>
    </row>
    <row r="52" spans="1:14">
      <c r="D52" s="704"/>
      <c r="G52" s="704"/>
      <c r="I52" s="704"/>
      <c r="M52" s="607"/>
      <c r="N52" s="607"/>
    </row>
    <row r="53" spans="1:14">
      <c r="E53" s="642"/>
      <c r="F53" s="642"/>
      <c r="G53" s="642" t="s">
        <v>900</v>
      </c>
      <c r="M53" s="607"/>
      <c r="N53" s="607"/>
    </row>
    <row r="54" spans="1:14">
      <c r="E54" s="642"/>
      <c r="F54" s="642"/>
      <c r="G54" s="642" t="s">
        <v>1057</v>
      </c>
    </row>
  </sheetData>
  <mergeCells count="18"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55000000000000004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B1:I71"/>
  <sheetViews>
    <sheetView showGridLines="0" topLeftCell="A49" workbookViewId="0">
      <selection activeCell="D106" sqref="D106"/>
    </sheetView>
  </sheetViews>
  <sheetFormatPr defaultRowHeight="12.75" outlineLevelRow="1"/>
  <cols>
    <col min="1" max="1" width="3.85546875" style="149" customWidth="1"/>
    <col min="2" max="3" width="3" style="149" customWidth="1"/>
    <col min="4" max="4" width="47.140625" style="149" customWidth="1"/>
    <col min="5" max="6" width="15.7109375" style="7" customWidth="1"/>
    <col min="7" max="7" width="2.140625" style="478" customWidth="1"/>
    <col min="8" max="8" width="15.7109375" style="7" hidden="1" customWidth="1"/>
    <col min="9" max="9" width="1.85546875" style="53" customWidth="1"/>
    <col min="10" max="11" width="3.7109375" style="149" customWidth="1"/>
    <col min="12" max="257" width="9.140625" style="149"/>
    <col min="258" max="258" width="3.85546875" style="149" customWidth="1"/>
    <col min="259" max="260" width="3" style="149" customWidth="1"/>
    <col min="261" max="261" width="47.140625" style="149" customWidth="1"/>
    <col min="262" max="262" width="15.7109375" style="149" customWidth="1"/>
    <col min="263" max="263" width="2.140625" style="149" customWidth="1"/>
    <col min="264" max="264" width="15.7109375" style="149" customWidth="1"/>
    <col min="265" max="265" width="1.85546875" style="149" customWidth="1"/>
    <col min="266" max="267" width="3.7109375" style="149" customWidth="1"/>
    <col min="268" max="513" width="9.140625" style="149"/>
    <col min="514" max="514" width="3.85546875" style="149" customWidth="1"/>
    <col min="515" max="516" width="3" style="149" customWidth="1"/>
    <col min="517" max="517" width="47.140625" style="149" customWidth="1"/>
    <col min="518" max="518" width="15.7109375" style="149" customWidth="1"/>
    <col min="519" max="519" width="2.140625" style="149" customWidth="1"/>
    <col min="520" max="520" width="15.7109375" style="149" customWidth="1"/>
    <col min="521" max="521" width="1.85546875" style="149" customWidth="1"/>
    <col min="522" max="523" width="3.7109375" style="149" customWidth="1"/>
    <col min="524" max="769" width="9.140625" style="149"/>
    <col min="770" max="770" width="3.85546875" style="149" customWidth="1"/>
    <col min="771" max="772" width="3" style="149" customWidth="1"/>
    <col min="773" max="773" width="47.140625" style="149" customWidth="1"/>
    <col min="774" max="774" width="15.7109375" style="149" customWidth="1"/>
    <col min="775" max="775" width="2.140625" style="149" customWidth="1"/>
    <col min="776" max="776" width="15.7109375" style="149" customWidth="1"/>
    <col min="777" max="777" width="1.85546875" style="149" customWidth="1"/>
    <col min="778" max="779" width="3.7109375" style="149" customWidth="1"/>
    <col min="780" max="1025" width="9.140625" style="149"/>
    <col min="1026" max="1026" width="3.85546875" style="149" customWidth="1"/>
    <col min="1027" max="1028" width="3" style="149" customWidth="1"/>
    <col min="1029" max="1029" width="47.140625" style="149" customWidth="1"/>
    <col min="1030" max="1030" width="15.7109375" style="149" customWidth="1"/>
    <col min="1031" max="1031" width="2.140625" style="149" customWidth="1"/>
    <col min="1032" max="1032" width="15.7109375" style="149" customWidth="1"/>
    <col min="1033" max="1033" width="1.85546875" style="149" customWidth="1"/>
    <col min="1034" max="1035" width="3.7109375" style="149" customWidth="1"/>
    <col min="1036" max="1281" width="9.140625" style="149"/>
    <col min="1282" max="1282" width="3.85546875" style="149" customWidth="1"/>
    <col min="1283" max="1284" width="3" style="149" customWidth="1"/>
    <col min="1285" max="1285" width="47.140625" style="149" customWidth="1"/>
    <col min="1286" max="1286" width="15.7109375" style="149" customWidth="1"/>
    <col min="1287" max="1287" width="2.140625" style="149" customWidth="1"/>
    <col min="1288" max="1288" width="15.7109375" style="149" customWidth="1"/>
    <col min="1289" max="1289" width="1.85546875" style="149" customWidth="1"/>
    <col min="1290" max="1291" width="3.7109375" style="149" customWidth="1"/>
    <col min="1292" max="1537" width="9.140625" style="149"/>
    <col min="1538" max="1538" width="3.85546875" style="149" customWidth="1"/>
    <col min="1539" max="1540" width="3" style="149" customWidth="1"/>
    <col min="1541" max="1541" width="47.140625" style="149" customWidth="1"/>
    <col min="1542" max="1542" width="15.7109375" style="149" customWidth="1"/>
    <col min="1543" max="1543" width="2.140625" style="149" customWidth="1"/>
    <col min="1544" max="1544" width="15.7109375" style="149" customWidth="1"/>
    <col min="1545" max="1545" width="1.85546875" style="149" customWidth="1"/>
    <col min="1546" max="1547" width="3.7109375" style="149" customWidth="1"/>
    <col min="1548" max="1793" width="9.140625" style="149"/>
    <col min="1794" max="1794" width="3.85546875" style="149" customWidth="1"/>
    <col min="1795" max="1796" width="3" style="149" customWidth="1"/>
    <col min="1797" max="1797" width="47.140625" style="149" customWidth="1"/>
    <col min="1798" max="1798" width="15.7109375" style="149" customWidth="1"/>
    <col min="1799" max="1799" width="2.140625" style="149" customWidth="1"/>
    <col min="1800" max="1800" width="15.7109375" style="149" customWidth="1"/>
    <col min="1801" max="1801" width="1.85546875" style="149" customWidth="1"/>
    <col min="1802" max="1803" width="3.7109375" style="149" customWidth="1"/>
    <col min="1804" max="2049" width="9.140625" style="149"/>
    <col min="2050" max="2050" width="3.85546875" style="149" customWidth="1"/>
    <col min="2051" max="2052" width="3" style="149" customWidth="1"/>
    <col min="2053" max="2053" width="47.140625" style="149" customWidth="1"/>
    <col min="2054" max="2054" width="15.7109375" style="149" customWidth="1"/>
    <col min="2055" max="2055" width="2.140625" style="149" customWidth="1"/>
    <col min="2056" max="2056" width="15.7109375" style="149" customWidth="1"/>
    <col min="2057" max="2057" width="1.85546875" style="149" customWidth="1"/>
    <col min="2058" max="2059" width="3.7109375" style="149" customWidth="1"/>
    <col min="2060" max="2305" width="9.140625" style="149"/>
    <col min="2306" max="2306" width="3.85546875" style="149" customWidth="1"/>
    <col min="2307" max="2308" width="3" style="149" customWidth="1"/>
    <col min="2309" max="2309" width="47.140625" style="149" customWidth="1"/>
    <col min="2310" max="2310" width="15.7109375" style="149" customWidth="1"/>
    <col min="2311" max="2311" width="2.140625" style="149" customWidth="1"/>
    <col min="2312" max="2312" width="15.7109375" style="149" customWidth="1"/>
    <col min="2313" max="2313" width="1.85546875" style="149" customWidth="1"/>
    <col min="2314" max="2315" width="3.7109375" style="149" customWidth="1"/>
    <col min="2316" max="2561" width="9.140625" style="149"/>
    <col min="2562" max="2562" width="3.85546875" style="149" customWidth="1"/>
    <col min="2563" max="2564" width="3" style="149" customWidth="1"/>
    <col min="2565" max="2565" width="47.140625" style="149" customWidth="1"/>
    <col min="2566" max="2566" width="15.7109375" style="149" customWidth="1"/>
    <col min="2567" max="2567" width="2.140625" style="149" customWidth="1"/>
    <col min="2568" max="2568" width="15.7109375" style="149" customWidth="1"/>
    <col min="2569" max="2569" width="1.85546875" style="149" customWidth="1"/>
    <col min="2570" max="2571" width="3.7109375" style="149" customWidth="1"/>
    <col min="2572" max="2817" width="9.140625" style="149"/>
    <col min="2818" max="2818" width="3.85546875" style="149" customWidth="1"/>
    <col min="2819" max="2820" width="3" style="149" customWidth="1"/>
    <col min="2821" max="2821" width="47.140625" style="149" customWidth="1"/>
    <col min="2822" max="2822" width="15.7109375" style="149" customWidth="1"/>
    <col min="2823" max="2823" width="2.140625" style="149" customWidth="1"/>
    <col min="2824" max="2824" width="15.7109375" style="149" customWidth="1"/>
    <col min="2825" max="2825" width="1.85546875" style="149" customWidth="1"/>
    <col min="2826" max="2827" width="3.7109375" style="149" customWidth="1"/>
    <col min="2828" max="3073" width="9.140625" style="149"/>
    <col min="3074" max="3074" width="3.85546875" style="149" customWidth="1"/>
    <col min="3075" max="3076" width="3" style="149" customWidth="1"/>
    <col min="3077" max="3077" width="47.140625" style="149" customWidth="1"/>
    <col min="3078" max="3078" width="15.7109375" style="149" customWidth="1"/>
    <col min="3079" max="3079" width="2.140625" style="149" customWidth="1"/>
    <col min="3080" max="3080" width="15.7109375" style="149" customWidth="1"/>
    <col min="3081" max="3081" width="1.85546875" style="149" customWidth="1"/>
    <col min="3082" max="3083" width="3.7109375" style="149" customWidth="1"/>
    <col min="3084" max="3329" width="9.140625" style="149"/>
    <col min="3330" max="3330" width="3.85546875" style="149" customWidth="1"/>
    <col min="3331" max="3332" width="3" style="149" customWidth="1"/>
    <col min="3333" max="3333" width="47.140625" style="149" customWidth="1"/>
    <col min="3334" max="3334" width="15.7109375" style="149" customWidth="1"/>
    <col min="3335" max="3335" width="2.140625" style="149" customWidth="1"/>
    <col min="3336" max="3336" width="15.7109375" style="149" customWidth="1"/>
    <col min="3337" max="3337" width="1.85546875" style="149" customWidth="1"/>
    <col min="3338" max="3339" width="3.7109375" style="149" customWidth="1"/>
    <col min="3340" max="3585" width="9.140625" style="149"/>
    <col min="3586" max="3586" width="3.85546875" style="149" customWidth="1"/>
    <col min="3587" max="3588" width="3" style="149" customWidth="1"/>
    <col min="3589" max="3589" width="47.140625" style="149" customWidth="1"/>
    <col min="3590" max="3590" width="15.7109375" style="149" customWidth="1"/>
    <col min="3591" max="3591" width="2.140625" style="149" customWidth="1"/>
    <col min="3592" max="3592" width="15.7109375" style="149" customWidth="1"/>
    <col min="3593" max="3593" width="1.85546875" style="149" customWidth="1"/>
    <col min="3594" max="3595" width="3.7109375" style="149" customWidth="1"/>
    <col min="3596" max="3841" width="9.140625" style="149"/>
    <col min="3842" max="3842" width="3.85546875" style="149" customWidth="1"/>
    <col min="3843" max="3844" width="3" style="149" customWidth="1"/>
    <col min="3845" max="3845" width="47.140625" style="149" customWidth="1"/>
    <col min="3846" max="3846" width="15.7109375" style="149" customWidth="1"/>
    <col min="3847" max="3847" width="2.140625" style="149" customWidth="1"/>
    <col min="3848" max="3848" width="15.7109375" style="149" customWidth="1"/>
    <col min="3849" max="3849" width="1.85546875" style="149" customWidth="1"/>
    <col min="3850" max="3851" width="3.7109375" style="149" customWidth="1"/>
    <col min="3852" max="4097" width="9.140625" style="149"/>
    <col min="4098" max="4098" width="3.85546875" style="149" customWidth="1"/>
    <col min="4099" max="4100" width="3" style="149" customWidth="1"/>
    <col min="4101" max="4101" width="47.140625" style="149" customWidth="1"/>
    <col min="4102" max="4102" width="15.7109375" style="149" customWidth="1"/>
    <col min="4103" max="4103" width="2.140625" style="149" customWidth="1"/>
    <col min="4104" max="4104" width="15.7109375" style="149" customWidth="1"/>
    <col min="4105" max="4105" width="1.85546875" style="149" customWidth="1"/>
    <col min="4106" max="4107" width="3.7109375" style="149" customWidth="1"/>
    <col min="4108" max="4353" width="9.140625" style="149"/>
    <col min="4354" max="4354" width="3.85546875" style="149" customWidth="1"/>
    <col min="4355" max="4356" width="3" style="149" customWidth="1"/>
    <col min="4357" max="4357" width="47.140625" style="149" customWidth="1"/>
    <col min="4358" max="4358" width="15.7109375" style="149" customWidth="1"/>
    <col min="4359" max="4359" width="2.140625" style="149" customWidth="1"/>
    <col min="4360" max="4360" width="15.7109375" style="149" customWidth="1"/>
    <col min="4361" max="4361" width="1.85546875" style="149" customWidth="1"/>
    <col min="4362" max="4363" width="3.7109375" style="149" customWidth="1"/>
    <col min="4364" max="4609" width="9.140625" style="149"/>
    <col min="4610" max="4610" width="3.85546875" style="149" customWidth="1"/>
    <col min="4611" max="4612" width="3" style="149" customWidth="1"/>
    <col min="4613" max="4613" width="47.140625" style="149" customWidth="1"/>
    <col min="4614" max="4614" width="15.7109375" style="149" customWidth="1"/>
    <col min="4615" max="4615" width="2.140625" style="149" customWidth="1"/>
    <col min="4616" max="4616" width="15.7109375" style="149" customWidth="1"/>
    <col min="4617" max="4617" width="1.85546875" style="149" customWidth="1"/>
    <col min="4618" max="4619" width="3.7109375" style="149" customWidth="1"/>
    <col min="4620" max="4865" width="9.140625" style="149"/>
    <col min="4866" max="4866" width="3.85546875" style="149" customWidth="1"/>
    <col min="4867" max="4868" width="3" style="149" customWidth="1"/>
    <col min="4869" max="4869" width="47.140625" style="149" customWidth="1"/>
    <col min="4870" max="4870" width="15.7109375" style="149" customWidth="1"/>
    <col min="4871" max="4871" width="2.140625" style="149" customWidth="1"/>
    <col min="4872" max="4872" width="15.7109375" style="149" customWidth="1"/>
    <col min="4873" max="4873" width="1.85546875" style="149" customWidth="1"/>
    <col min="4874" max="4875" width="3.7109375" style="149" customWidth="1"/>
    <col min="4876" max="5121" width="9.140625" style="149"/>
    <col min="5122" max="5122" width="3.85546875" style="149" customWidth="1"/>
    <col min="5123" max="5124" width="3" style="149" customWidth="1"/>
    <col min="5125" max="5125" width="47.140625" style="149" customWidth="1"/>
    <col min="5126" max="5126" width="15.7109375" style="149" customWidth="1"/>
    <col min="5127" max="5127" width="2.140625" style="149" customWidth="1"/>
    <col min="5128" max="5128" width="15.7109375" style="149" customWidth="1"/>
    <col min="5129" max="5129" width="1.85546875" style="149" customWidth="1"/>
    <col min="5130" max="5131" width="3.7109375" style="149" customWidth="1"/>
    <col min="5132" max="5377" width="9.140625" style="149"/>
    <col min="5378" max="5378" width="3.85546875" style="149" customWidth="1"/>
    <col min="5379" max="5380" width="3" style="149" customWidth="1"/>
    <col min="5381" max="5381" width="47.140625" style="149" customWidth="1"/>
    <col min="5382" max="5382" width="15.7109375" style="149" customWidth="1"/>
    <col min="5383" max="5383" width="2.140625" style="149" customWidth="1"/>
    <col min="5384" max="5384" width="15.7109375" style="149" customWidth="1"/>
    <col min="5385" max="5385" width="1.85546875" style="149" customWidth="1"/>
    <col min="5386" max="5387" width="3.7109375" style="149" customWidth="1"/>
    <col min="5388" max="5633" width="9.140625" style="149"/>
    <col min="5634" max="5634" width="3.85546875" style="149" customWidth="1"/>
    <col min="5635" max="5636" width="3" style="149" customWidth="1"/>
    <col min="5637" max="5637" width="47.140625" style="149" customWidth="1"/>
    <col min="5638" max="5638" width="15.7109375" style="149" customWidth="1"/>
    <col min="5639" max="5639" width="2.140625" style="149" customWidth="1"/>
    <col min="5640" max="5640" width="15.7109375" style="149" customWidth="1"/>
    <col min="5641" max="5641" width="1.85546875" style="149" customWidth="1"/>
    <col min="5642" max="5643" width="3.7109375" style="149" customWidth="1"/>
    <col min="5644" max="5889" width="9.140625" style="149"/>
    <col min="5890" max="5890" width="3.85546875" style="149" customWidth="1"/>
    <col min="5891" max="5892" width="3" style="149" customWidth="1"/>
    <col min="5893" max="5893" width="47.140625" style="149" customWidth="1"/>
    <col min="5894" max="5894" width="15.7109375" style="149" customWidth="1"/>
    <col min="5895" max="5895" width="2.140625" style="149" customWidth="1"/>
    <col min="5896" max="5896" width="15.7109375" style="149" customWidth="1"/>
    <col min="5897" max="5897" width="1.85546875" style="149" customWidth="1"/>
    <col min="5898" max="5899" width="3.7109375" style="149" customWidth="1"/>
    <col min="5900" max="6145" width="9.140625" style="149"/>
    <col min="6146" max="6146" width="3.85546875" style="149" customWidth="1"/>
    <col min="6147" max="6148" width="3" style="149" customWidth="1"/>
    <col min="6149" max="6149" width="47.140625" style="149" customWidth="1"/>
    <col min="6150" max="6150" width="15.7109375" style="149" customWidth="1"/>
    <col min="6151" max="6151" width="2.140625" style="149" customWidth="1"/>
    <col min="6152" max="6152" width="15.7109375" style="149" customWidth="1"/>
    <col min="6153" max="6153" width="1.85546875" style="149" customWidth="1"/>
    <col min="6154" max="6155" width="3.7109375" style="149" customWidth="1"/>
    <col min="6156" max="6401" width="9.140625" style="149"/>
    <col min="6402" max="6402" width="3.85546875" style="149" customWidth="1"/>
    <col min="6403" max="6404" width="3" style="149" customWidth="1"/>
    <col min="6405" max="6405" width="47.140625" style="149" customWidth="1"/>
    <col min="6406" max="6406" width="15.7109375" style="149" customWidth="1"/>
    <col min="6407" max="6407" width="2.140625" style="149" customWidth="1"/>
    <col min="6408" max="6408" width="15.7109375" style="149" customWidth="1"/>
    <col min="6409" max="6409" width="1.85546875" style="149" customWidth="1"/>
    <col min="6410" max="6411" width="3.7109375" style="149" customWidth="1"/>
    <col min="6412" max="6657" width="9.140625" style="149"/>
    <col min="6658" max="6658" width="3.85546875" style="149" customWidth="1"/>
    <col min="6659" max="6660" width="3" style="149" customWidth="1"/>
    <col min="6661" max="6661" width="47.140625" style="149" customWidth="1"/>
    <col min="6662" max="6662" width="15.7109375" style="149" customWidth="1"/>
    <col min="6663" max="6663" width="2.140625" style="149" customWidth="1"/>
    <col min="6664" max="6664" width="15.7109375" style="149" customWidth="1"/>
    <col min="6665" max="6665" width="1.85546875" style="149" customWidth="1"/>
    <col min="6666" max="6667" width="3.7109375" style="149" customWidth="1"/>
    <col min="6668" max="6913" width="9.140625" style="149"/>
    <col min="6914" max="6914" width="3.85546875" style="149" customWidth="1"/>
    <col min="6915" max="6916" width="3" style="149" customWidth="1"/>
    <col min="6917" max="6917" width="47.140625" style="149" customWidth="1"/>
    <col min="6918" max="6918" width="15.7109375" style="149" customWidth="1"/>
    <col min="6919" max="6919" width="2.140625" style="149" customWidth="1"/>
    <col min="6920" max="6920" width="15.7109375" style="149" customWidth="1"/>
    <col min="6921" max="6921" width="1.85546875" style="149" customWidth="1"/>
    <col min="6922" max="6923" width="3.7109375" style="149" customWidth="1"/>
    <col min="6924" max="7169" width="9.140625" style="149"/>
    <col min="7170" max="7170" width="3.85546875" style="149" customWidth="1"/>
    <col min="7171" max="7172" width="3" style="149" customWidth="1"/>
    <col min="7173" max="7173" width="47.140625" style="149" customWidth="1"/>
    <col min="7174" max="7174" width="15.7109375" style="149" customWidth="1"/>
    <col min="7175" max="7175" width="2.140625" style="149" customWidth="1"/>
    <col min="7176" max="7176" width="15.7109375" style="149" customWidth="1"/>
    <col min="7177" max="7177" width="1.85546875" style="149" customWidth="1"/>
    <col min="7178" max="7179" width="3.7109375" style="149" customWidth="1"/>
    <col min="7180" max="7425" width="9.140625" style="149"/>
    <col min="7426" max="7426" width="3.85546875" style="149" customWidth="1"/>
    <col min="7427" max="7428" width="3" style="149" customWidth="1"/>
    <col min="7429" max="7429" width="47.140625" style="149" customWidth="1"/>
    <col min="7430" max="7430" width="15.7109375" style="149" customWidth="1"/>
    <col min="7431" max="7431" width="2.140625" style="149" customWidth="1"/>
    <col min="7432" max="7432" width="15.7109375" style="149" customWidth="1"/>
    <col min="7433" max="7433" width="1.85546875" style="149" customWidth="1"/>
    <col min="7434" max="7435" width="3.7109375" style="149" customWidth="1"/>
    <col min="7436" max="7681" width="9.140625" style="149"/>
    <col min="7682" max="7682" width="3.85546875" style="149" customWidth="1"/>
    <col min="7683" max="7684" width="3" style="149" customWidth="1"/>
    <col min="7685" max="7685" width="47.140625" style="149" customWidth="1"/>
    <col min="7686" max="7686" width="15.7109375" style="149" customWidth="1"/>
    <col min="7687" max="7687" width="2.140625" style="149" customWidth="1"/>
    <col min="7688" max="7688" width="15.7109375" style="149" customWidth="1"/>
    <col min="7689" max="7689" width="1.85546875" style="149" customWidth="1"/>
    <col min="7690" max="7691" width="3.7109375" style="149" customWidth="1"/>
    <col min="7692" max="7937" width="9.140625" style="149"/>
    <col min="7938" max="7938" width="3.85546875" style="149" customWidth="1"/>
    <col min="7939" max="7940" width="3" style="149" customWidth="1"/>
    <col min="7941" max="7941" width="47.140625" style="149" customWidth="1"/>
    <col min="7942" max="7942" width="15.7109375" style="149" customWidth="1"/>
    <col min="7943" max="7943" width="2.140625" style="149" customWidth="1"/>
    <col min="7944" max="7944" width="15.7109375" style="149" customWidth="1"/>
    <col min="7945" max="7945" width="1.85546875" style="149" customWidth="1"/>
    <col min="7946" max="7947" width="3.7109375" style="149" customWidth="1"/>
    <col min="7948" max="8193" width="9.140625" style="149"/>
    <col min="8194" max="8194" width="3.85546875" style="149" customWidth="1"/>
    <col min="8195" max="8196" width="3" style="149" customWidth="1"/>
    <col min="8197" max="8197" width="47.140625" style="149" customWidth="1"/>
    <col min="8198" max="8198" width="15.7109375" style="149" customWidth="1"/>
    <col min="8199" max="8199" width="2.140625" style="149" customWidth="1"/>
    <col min="8200" max="8200" width="15.7109375" style="149" customWidth="1"/>
    <col min="8201" max="8201" width="1.85546875" style="149" customWidth="1"/>
    <col min="8202" max="8203" width="3.7109375" style="149" customWidth="1"/>
    <col min="8204" max="8449" width="9.140625" style="149"/>
    <col min="8450" max="8450" width="3.85546875" style="149" customWidth="1"/>
    <col min="8451" max="8452" width="3" style="149" customWidth="1"/>
    <col min="8453" max="8453" width="47.140625" style="149" customWidth="1"/>
    <col min="8454" max="8454" width="15.7109375" style="149" customWidth="1"/>
    <col min="8455" max="8455" width="2.140625" style="149" customWidth="1"/>
    <col min="8456" max="8456" width="15.7109375" style="149" customWidth="1"/>
    <col min="8457" max="8457" width="1.85546875" style="149" customWidth="1"/>
    <col min="8458" max="8459" width="3.7109375" style="149" customWidth="1"/>
    <col min="8460" max="8705" width="9.140625" style="149"/>
    <col min="8706" max="8706" width="3.85546875" style="149" customWidth="1"/>
    <col min="8707" max="8708" width="3" style="149" customWidth="1"/>
    <col min="8709" max="8709" width="47.140625" style="149" customWidth="1"/>
    <col min="8710" max="8710" width="15.7109375" style="149" customWidth="1"/>
    <col min="8711" max="8711" width="2.140625" style="149" customWidth="1"/>
    <col min="8712" max="8712" width="15.7109375" style="149" customWidth="1"/>
    <col min="8713" max="8713" width="1.85546875" style="149" customWidth="1"/>
    <col min="8714" max="8715" width="3.7109375" style="149" customWidth="1"/>
    <col min="8716" max="8961" width="9.140625" style="149"/>
    <col min="8962" max="8962" width="3.85546875" style="149" customWidth="1"/>
    <col min="8963" max="8964" width="3" style="149" customWidth="1"/>
    <col min="8965" max="8965" width="47.140625" style="149" customWidth="1"/>
    <col min="8966" max="8966" width="15.7109375" style="149" customWidth="1"/>
    <col min="8967" max="8967" width="2.140625" style="149" customWidth="1"/>
    <col min="8968" max="8968" width="15.7109375" style="149" customWidth="1"/>
    <col min="8969" max="8969" width="1.85546875" style="149" customWidth="1"/>
    <col min="8970" max="8971" width="3.7109375" style="149" customWidth="1"/>
    <col min="8972" max="9217" width="9.140625" style="149"/>
    <col min="9218" max="9218" width="3.85546875" style="149" customWidth="1"/>
    <col min="9219" max="9220" width="3" style="149" customWidth="1"/>
    <col min="9221" max="9221" width="47.140625" style="149" customWidth="1"/>
    <col min="9222" max="9222" width="15.7109375" style="149" customWidth="1"/>
    <col min="9223" max="9223" width="2.140625" style="149" customWidth="1"/>
    <col min="9224" max="9224" width="15.7109375" style="149" customWidth="1"/>
    <col min="9225" max="9225" width="1.85546875" style="149" customWidth="1"/>
    <col min="9226" max="9227" width="3.7109375" style="149" customWidth="1"/>
    <col min="9228" max="9473" width="9.140625" style="149"/>
    <col min="9474" max="9474" width="3.85546875" style="149" customWidth="1"/>
    <col min="9475" max="9476" width="3" style="149" customWidth="1"/>
    <col min="9477" max="9477" width="47.140625" style="149" customWidth="1"/>
    <col min="9478" max="9478" width="15.7109375" style="149" customWidth="1"/>
    <col min="9479" max="9479" width="2.140625" style="149" customWidth="1"/>
    <col min="9480" max="9480" width="15.7109375" style="149" customWidth="1"/>
    <col min="9481" max="9481" width="1.85546875" style="149" customWidth="1"/>
    <col min="9482" max="9483" width="3.7109375" style="149" customWidth="1"/>
    <col min="9484" max="9729" width="9.140625" style="149"/>
    <col min="9730" max="9730" width="3.85546875" style="149" customWidth="1"/>
    <col min="9731" max="9732" width="3" style="149" customWidth="1"/>
    <col min="9733" max="9733" width="47.140625" style="149" customWidth="1"/>
    <col min="9734" max="9734" width="15.7109375" style="149" customWidth="1"/>
    <col min="9735" max="9735" width="2.140625" style="149" customWidth="1"/>
    <col min="9736" max="9736" width="15.7109375" style="149" customWidth="1"/>
    <col min="9737" max="9737" width="1.85546875" style="149" customWidth="1"/>
    <col min="9738" max="9739" width="3.7109375" style="149" customWidth="1"/>
    <col min="9740" max="9985" width="9.140625" style="149"/>
    <col min="9986" max="9986" width="3.85546875" style="149" customWidth="1"/>
    <col min="9987" max="9988" width="3" style="149" customWidth="1"/>
    <col min="9989" max="9989" width="47.140625" style="149" customWidth="1"/>
    <col min="9990" max="9990" width="15.7109375" style="149" customWidth="1"/>
    <col min="9991" max="9991" width="2.140625" style="149" customWidth="1"/>
    <col min="9992" max="9992" width="15.7109375" style="149" customWidth="1"/>
    <col min="9993" max="9993" width="1.85546875" style="149" customWidth="1"/>
    <col min="9994" max="9995" width="3.7109375" style="149" customWidth="1"/>
    <col min="9996" max="10241" width="9.140625" style="149"/>
    <col min="10242" max="10242" width="3.85546875" style="149" customWidth="1"/>
    <col min="10243" max="10244" width="3" style="149" customWidth="1"/>
    <col min="10245" max="10245" width="47.140625" style="149" customWidth="1"/>
    <col min="10246" max="10246" width="15.7109375" style="149" customWidth="1"/>
    <col min="10247" max="10247" width="2.140625" style="149" customWidth="1"/>
    <col min="10248" max="10248" width="15.7109375" style="149" customWidth="1"/>
    <col min="10249" max="10249" width="1.85546875" style="149" customWidth="1"/>
    <col min="10250" max="10251" width="3.7109375" style="149" customWidth="1"/>
    <col min="10252" max="10497" width="9.140625" style="149"/>
    <col min="10498" max="10498" width="3.85546875" style="149" customWidth="1"/>
    <col min="10499" max="10500" width="3" style="149" customWidth="1"/>
    <col min="10501" max="10501" width="47.140625" style="149" customWidth="1"/>
    <col min="10502" max="10502" width="15.7109375" style="149" customWidth="1"/>
    <col min="10503" max="10503" width="2.140625" style="149" customWidth="1"/>
    <col min="10504" max="10504" width="15.7109375" style="149" customWidth="1"/>
    <col min="10505" max="10505" width="1.85546875" style="149" customWidth="1"/>
    <col min="10506" max="10507" width="3.7109375" style="149" customWidth="1"/>
    <col min="10508" max="10753" width="9.140625" style="149"/>
    <col min="10754" max="10754" width="3.85546875" style="149" customWidth="1"/>
    <col min="10755" max="10756" width="3" style="149" customWidth="1"/>
    <col min="10757" max="10757" width="47.140625" style="149" customWidth="1"/>
    <col min="10758" max="10758" width="15.7109375" style="149" customWidth="1"/>
    <col min="10759" max="10759" width="2.140625" style="149" customWidth="1"/>
    <col min="10760" max="10760" width="15.7109375" style="149" customWidth="1"/>
    <col min="10761" max="10761" width="1.85546875" style="149" customWidth="1"/>
    <col min="10762" max="10763" width="3.7109375" style="149" customWidth="1"/>
    <col min="10764" max="11009" width="9.140625" style="149"/>
    <col min="11010" max="11010" width="3.85546875" style="149" customWidth="1"/>
    <col min="11011" max="11012" width="3" style="149" customWidth="1"/>
    <col min="11013" max="11013" width="47.140625" style="149" customWidth="1"/>
    <col min="11014" max="11014" width="15.7109375" style="149" customWidth="1"/>
    <col min="11015" max="11015" width="2.140625" style="149" customWidth="1"/>
    <col min="11016" max="11016" width="15.7109375" style="149" customWidth="1"/>
    <col min="11017" max="11017" width="1.85546875" style="149" customWidth="1"/>
    <col min="11018" max="11019" width="3.7109375" style="149" customWidth="1"/>
    <col min="11020" max="11265" width="9.140625" style="149"/>
    <col min="11266" max="11266" width="3.85546875" style="149" customWidth="1"/>
    <col min="11267" max="11268" width="3" style="149" customWidth="1"/>
    <col min="11269" max="11269" width="47.140625" style="149" customWidth="1"/>
    <col min="11270" max="11270" width="15.7109375" style="149" customWidth="1"/>
    <col min="11271" max="11271" width="2.140625" style="149" customWidth="1"/>
    <col min="11272" max="11272" width="15.7109375" style="149" customWidth="1"/>
    <col min="11273" max="11273" width="1.85546875" style="149" customWidth="1"/>
    <col min="11274" max="11275" width="3.7109375" style="149" customWidth="1"/>
    <col min="11276" max="11521" width="9.140625" style="149"/>
    <col min="11522" max="11522" width="3.85546875" style="149" customWidth="1"/>
    <col min="11523" max="11524" width="3" style="149" customWidth="1"/>
    <col min="11525" max="11525" width="47.140625" style="149" customWidth="1"/>
    <col min="11526" max="11526" width="15.7109375" style="149" customWidth="1"/>
    <col min="11527" max="11527" width="2.140625" style="149" customWidth="1"/>
    <col min="11528" max="11528" width="15.7109375" style="149" customWidth="1"/>
    <col min="11529" max="11529" width="1.85546875" style="149" customWidth="1"/>
    <col min="11530" max="11531" width="3.7109375" style="149" customWidth="1"/>
    <col min="11532" max="11777" width="9.140625" style="149"/>
    <col min="11778" max="11778" width="3.85546875" style="149" customWidth="1"/>
    <col min="11779" max="11780" width="3" style="149" customWidth="1"/>
    <col min="11781" max="11781" width="47.140625" style="149" customWidth="1"/>
    <col min="11782" max="11782" width="15.7109375" style="149" customWidth="1"/>
    <col min="11783" max="11783" width="2.140625" style="149" customWidth="1"/>
    <col min="11784" max="11784" width="15.7109375" style="149" customWidth="1"/>
    <col min="11785" max="11785" width="1.85546875" style="149" customWidth="1"/>
    <col min="11786" max="11787" width="3.7109375" style="149" customWidth="1"/>
    <col min="11788" max="12033" width="9.140625" style="149"/>
    <col min="12034" max="12034" width="3.85546875" style="149" customWidth="1"/>
    <col min="12035" max="12036" width="3" style="149" customWidth="1"/>
    <col min="12037" max="12037" width="47.140625" style="149" customWidth="1"/>
    <col min="12038" max="12038" width="15.7109375" style="149" customWidth="1"/>
    <col min="12039" max="12039" width="2.140625" style="149" customWidth="1"/>
    <col min="12040" max="12040" width="15.7109375" style="149" customWidth="1"/>
    <col min="12041" max="12041" width="1.85546875" style="149" customWidth="1"/>
    <col min="12042" max="12043" width="3.7109375" style="149" customWidth="1"/>
    <col min="12044" max="12289" width="9.140625" style="149"/>
    <col min="12290" max="12290" width="3.85546875" style="149" customWidth="1"/>
    <col min="12291" max="12292" width="3" style="149" customWidth="1"/>
    <col min="12293" max="12293" width="47.140625" style="149" customWidth="1"/>
    <col min="12294" max="12294" width="15.7109375" style="149" customWidth="1"/>
    <col min="12295" max="12295" width="2.140625" style="149" customWidth="1"/>
    <col min="12296" max="12296" width="15.7109375" style="149" customWidth="1"/>
    <col min="12297" max="12297" width="1.85546875" style="149" customWidth="1"/>
    <col min="12298" max="12299" width="3.7109375" style="149" customWidth="1"/>
    <col min="12300" max="12545" width="9.140625" style="149"/>
    <col min="12546" max="12546" width="3.85546875" style="149" customWidth="1"/>
    <col min="12547" max="12548" width="3" style="149" customWidth="1"/>
    <col min="12549" max="12549" width="47.140625" style="149" customWidth="1"/>
    <col min="12550" max="12550" width="15.7109375" style="149" customWidth="1"/>
    <col min="12551" max="12551" width="2.140625" style="149" customWidth="1"/>
    <col min="12552" max="12552" width="15.7109375" style="149" customWidth="1"/>
    <col min="12553" max="12553" width="1.85546875" style="149" customWidth="1"/>
    <col min="12554" max="12555" width="3.7109375" style="149" customWidth="1"/>
    <col min="12556" max="12801" width="9.140625" style="149"/>
    <col min="12802" max="12802" width="3.85546875" style="149" customWidth="1"/>
    <col min="12803" max="12804" width="3" style="149" customWidth="1"/>
    <col min="12805" max="12805" width="47.140625" style="149" customWidth="1"/>
    <col min="12806" max="12806" width="15.7109375" style="149" customWidth="1"/>
    <col min="12807" max="12807" width="2.140625" style="149" customWidth="1"/>
    <col min="12808" max="12808" width="15.7109375" style="149" customWidth="1"/>
    <col min="12809" max="12809" width="1.85546875" style="149" customWidth="1"/>
    <col min="12810" max="12811" width="3.7109375" style="149" customWidth="1"/>
    <col min="12812" max="13057" width="9.140625" style="149"/>
    <col min="13058" max="13058" width="3.85546875" style="149" customWidth="1"/>
    <col min="13059" max="13060" width="3" style="149" customWidth="1"/>
    <col min="13061" max="13061" width="47.140625" style="149" customWidth="1"/>
    <col min="13062" max="13062" width="15.7109375" style="149" customWidth="1"/>
    <col min="13063" max="13063" width="2.140625" style="149" customWidth="1"/>
    <col min="13064" max="13064" width="15.7109375" style="149" customWidth="1"/>
    <col min="13065" max="13065" width="1.85546875" style="149" customWidth="1"/>
    <col min="13066" max="13067" width="3.7109375" style="149" customWidth="1"/>
    <col min="13068" max="13313" width="9.140625" style="149"/>
    <col min="13314" max="13314" width="3.85546875" style="149" customWidth="1"/>
    <col min="13315" max="13316" width="3" style="149" customWidth="1"/>
    <col min="13317" max="13317" width="47.140625" style="149" customWidth="1"/>
    <col min="13318" max="13318" width="15.7109375" style="149" customWidth="1"/>
    <col min="13319" max="13319" width="2.140625" style="149" customWidth="1"/>
    <col min="13320" max="13320" width="15.7109375" style="149" customWidth="1"/>
    <col min="13321" max="13321" width="1.85546875" style="149" customWidth="1"/>
    <col min="13322" max="13323" width="3.7109375" style="149" customWidth="1"/>
    <col min="13324" max="13569" width="9.140625" style="149"/>
    <col min="13570" max="13570" width="3.85546875" style="149" customWidth="1"/>
    <col min="13571" max="13572" width="3" style="149" customWidth="1"/>
    <col min="13573" max="13573" width="47.140625" style="149" customWidth="1"/>
    <col min="13574" max="13574" width="15.7109375" style="149" customWidth="1"/>
    <col min="13575" max="13575" width="2.140625" style="149" customWidth="1"/>
    <col min="13576" max="13576" width="15.7109375" style="149" customWidth="1"/>
    <col min="13577" max="13577" width="1.85546875" style="149" customWidth="1"/>
    <col min="13578" max="13579" width="3.7109375" style="149" customWidth="1"/>
    <col min="13580" max="13825" width="9.140625" style="149"/>
    <col min="13826" max="13826" width="3.85546875" style="149" customWidth="1"/>
    <col min="13827" max="13828" width="3" style="149" customWidth="1"/>
    <col min="13829" max="13829" width="47.140625" style="149" customWidth="1"/>
    <col min="13830" max="13830" width="15.7109375" style="149" customWidth="1"/>
    <col min="13831" max="13831" width="2.140625" style="149" customWidth="1"/>
    <col min="13832" max="13832" width="15.7109375" style="149" customWidth="1"/>
    <col min="13833" max="13833" width="1.85546875" style="149" customWidth="1"/>
    <col min="13834" max="13835" width="3.7109375" style="149" customWidth="1"/>
    <col min="13836" max="14081" width="9.140625" style="149"/>
    <col min="14082" max="14082" width="3.85546875" style="149" customWidth="1"/>
    <col min="14083" max="14084" width="3" style="149" customWidth="1"/>
    <col min="14085" max="14085" width="47.140625" style="149" customWidth="1"/>
    <col min="14086" max="14086" width="15.7109375" style="149" customWidth="1"/>
    <col min="14087" max="14087" width="2.140625" style="149" customWidth="1"/>
    <col min="14088" max="14088" width="15.7109375" style="149" customWidth="1"/>
    <col min="14089" max="14089" width="1.85546875" style="149" customWidth="1"/>
    <col min="14090" max="14091" width="3.7109375" style="149" customWidth="1"/>
    <col min="14092" max="14337" width="9.140625" style="149"/>
    <col min="14338" max="14338" width="3.85546875" style="149" customWidth="1"/>
    <col min="14339" max="14340" width="3" style="149" customWidth="1"/>
    <col min="14341" max="14341" width="47.140625" style="149" customWidth="1"/>
    <col min="14342" max="14342" width="15.7109375" style="149" customWidth="1"/>
    <col min="14343" max="14343" width="2.140625" style="149" customWidth="1"/>
    <col min="14344" max="14344" width="15.7109375" style="149" customWidth="1"/>
    <col min="14345" max="14345" width="1.85546875" style="149" customWidth="1"/>
    <col min="14346" max="14347" width="3.7109375" style="149" customWidth="1"/>
    <col min="14348" max="14593" width="9.140625" style="149"/>
    <col min="14594" max="14594" width="3.85546875" style="149" customWidth="1"/>
    <col min="14595" max="14596" width="3" style="149" customWidth="1"/>
    <col min="14597" max="14597" width="47.140625" style="149" customWidth="1"/>
    <col min="14598" max="14598" width="15.7109375" style="149" customWidth="1"/>
    <col min="14599" max="14599" width="2.140625" style="149" customWidth="1"/>
    <col min="14600" max="14600" width="15.7109375" style="149" customWidth="1"/>
    <col min="14601" max="14601" width="1.85546875" style="149" customWidth="1"/>
    <col min="14602" max="14603" width="3.7109375" style="149" customWidth="1"/>
    <col min="14604" max="14849" width="9.140625" style="149"/>
    <col min="14850" max="14850" width="3.85546875" style="149" customWidth="1"/>
    <col min="14851" max="14852" width="3" style="149" customWidth="1"/>
    <col min="14853" max="14853" width="47.140625" style="149" customWidth="1"/>
    <col min="14854" max="14854" width="15.7109375" style="149" customWidth="1"/>
    <col min="14855" max="14855" width="2.140625" style="149" customWidth="1"/>
    <col min="14856" max="14856" width="15.7109375" style="149" customWidth="1"/>
    <col min="14857" max="14857" width="1.85546875" style="149" customWidth="1"/>
    <col min="14858" max="14859" width="3.7109375" style="149" customWidth="1"/>
    <col min="14860" max="15105" width="9.140625" style="149"/>
    <col min="15106" max="15106" width="3.85546875" style="149" customWidth="1"/>
    <col min="15107" max="15108" width="3" style="149" customWidth="1"/>
    <col min="15109" max="15109" width="47.140625" style="149" customWidth="1"/>
    <col min="15110" max="15110" width="15.7109375" style="149" customWidth="1"/>
    <col min="15111" max="15111" width="2.140625" style="149" customWidth="1"/>
    <col min="15112" max="15112" width="15.7109375" style="149" customWidth="1"/>
    <col min="15113" max="15113" width="1.85546875" style="149" customWidth="1"/>
    <col min="15114" max="15115" width="3.7109375" style="149" customWidth="1"/>
    <col min="15116" max="15361" width="9.140625" style="149"/>
    <col min="15362" max="15362" width="3.85546875" style="149" customWidth="1"/>
    <col min="15363" max="15364" width="3" style="149" customWidth="1"/>
    <col min="15365" max="15365" width="47.140625" style="149" customWidth="1"/>
    <col min="15366" max="15366" width="15.7109375" style="149" customWidth="1"/>
    <col min="15367" max="15367" width="2.140625" style="149" customWidth="1"/>
    <col min="15368" max="15368" width="15.7109375" style="149" customWidth="1"/>
    <col min="15369" max="15369" width="1.85546875" style="149" customWidth="1"/>
    <col min="15370" max="15371" width="3.7109375" style="149" customWidth="1"/>
    <col min="15372" max="15617" width="9.140625" style="149"/>
    <col min="15618" max="15618" width="3.85546875" style="149" customWidth="1"/>
    <col min="15619" max="15620" width="3" style="149" customWidth="1"/>
    <col min="15621" max="15621" width="47.140625" style="149" customWidth="1"/>
    <col min="15622" max="15622" width="15.7109375" style="149" customWidth="1"/>
    <col min="15623" max="15623" width="2.140625" style="149" customWidth="1"/>
    <col min="15624" max="15624" width="15.7109375" style="149" customWidth="1"/>
    <col min="15625" max="15625" width="1.85546875" style="149" customWidth="1"/>
    <col min="15626" max="15627" width="3.7109375" style="149" customWidth="1"/>
    <col min="15628" max="15873" width="9.140625" style="149"/>
    <col min="15874" max="15874" width="3.85546875" style="149" customWidth="1"/>
    <col min="15875" max="15876" width="3" style="149" customWidth="1"/>
    <col min="15877" max="15877" width="47.140625" style="149" customWidth="1"/>
    <col min="15878" max="15878" width="15.7109375" style="149" customWidth="1"/>
    <col min="15879" max="15879" width="2.140625" style="149" customWidth="1"/>
    <col min="15880" max="15880" width="15.7109375" style="149" customWidth="1"/>
    <col min="15881" max="15881" width="1.85546875" style="149" customWidth="1"/>
    <col min="15882" max="15883" width="3.7109375" style="149" customWidth="1"/>
    <col min="15884" max="16129" width="9.140625" style="149"/>
    <col min="16130" max="16130" width="3.85546875" style="149" customWidth="1"/>
    <col min="16131" max="16132" width="3" style="149" customWidth="1"/>
    <col min="16133" max="16133" width="47.140625" style="149" customWidth="1"/>
    <col min="16134" max="16134" width="15.7109375" style="149" customWidth="1"/>
    <col min="16135" max="16135" width="2.140625" style="149" customWidth="1"/>
    <col min="16136" max="16136" width="15.7109375" style="149" customWidth="1"/>
    <col min="16137" max="16137" width="1.85546875" style="149" customWidth="1"/>
    <col min="16138" max="16139" width="3.7109375" style="149" customWidth="1"/>
    <col min="16140" max="16384" width="9.140625" style="149"/>
  </cols>
  <sheetData>
    <row r="1" spans="2:9" ht="15" customHeight="1"/>
    <row r="2" spans="2:9" s="165" customFormat="1" ht="26.25" hidden="1" customHeight="1" outlineLevel="1" thickBot="1">
      <c r="B2" s="479"/>
      <c r="C2" s="480"/>
      <c r="D2" s="481" t="s">
        <v>762</v>
      </c>
      <c r="E2" s="482" t="s">
        <v>763</v>
      </c>
      <c r="F2" s="482" t="s">
        <v>763</v>
      </c>
      <c r="G2" s="483"/>
      <c r="H2" s="484" t="s">
        <v>764</v>
      </c>
      <c r="I2" s="485"/>
    </row>
    <row r="3" spans="2:9" ht="14.25" hidden="1" customHeight="1" outlineLevel="1">
      <c r="D3" s="486"/>
    </row>
    <row r="4" spans="2:9" ht="15" hidden="1" customHeight="1" outlineLevel="1">
      <c r="B4" s="487"/>
      <c r="C4" s="488"/>
      <c r="D4" s="488" t="s">
        <v>765</v>
      </c>
      <c r="E4" s="489"/>
      <c r="F4" s="489"/>
      <c r="H4" s="490"/>
    </row>
    <row r="5" spans="2:9" ht="15" hidden="1" customHeight="1" outlineLevel="1">
      <c r="B5" s="491"/>
      <c r="C5" s="492"/>
      <c r="D5" s="492" t="s">
        <v>766</v>
      </c>
      <c r="E5" s="493"/>
      <c r="F5" s="493"/>
      <c r="H5" s="494"/>
    </row>
    <row r="6" spans="2:9" ht="15" hidden="1" customHeight="1" outlineLevel="1">
      <c r="B6" s="495"/>
      <c r="C6" s="496"/>
      <c r="D6" s="496" t="s">
        <v>767</v>
      </c>
      <c r="E6" s="497"/>
      <c r="F6" s="497"/>
      <c r="H6" s="498" t="e">
        <f>-'[2]P&amp;L08'!E13</f>
        <v>#VALUE!</v>
      </c>
    </row>
    <row r="7" spans="2:9" ht="15" hidden="1" customHeight="1" outlineLevel="1">
      <c r="B7" s="495"/>
      <c r="C7" s="496"/>
      <c r="D7" s="496" t="s">
        <v>768</v>
      </c>
      <c r="E7" s="497"/>
      <c r="F7" s="497"/>
      <c r="H7" s="498"/>
    </row>
    <row r="8" spans="2:9" ht="15" hidden="1" customHeight="1" outlineLevel="1">
      <c r="B8" s="495"/>
      <c r="C8" s="496"/>
      <c r="D8" s="496" t="s">
        <v>769</v>
      </c>
      <c r="E8" s="497"/>
      <c r="F8" s="497"/>
      <c r="H8" s="498" t="e">
        <f>-'[2]P&amp;L08'!E31</f>
        <v>#VALUE!</v>
      </c>
    </row>
    <row r="9" spans="2:9" ht="15" hidden="1" customHeight="1" outlineLevel="1">
      <c r="B9" s="499"/>
      <c r="C9" s="500"/>
      <c r="D9" s="500" t="s">
        <v>770</v>
      </c>
      <c r="E9" s="501"/>
      <c r="F9" s="501"/>
      <c r="H9" s="502"/>
    </row>
    <row r="10" spans="2:9" ht="15" hidden="1" customHeight="1" outlineLevel="1">
      <c r="B10" s="503"/>
      <c r="C10" s="504"/>
      <c r="D10" s="504" t="s">
        <v>771</v>
      </c>
      <c r="E10" s="505">
        <v>0</v>
      </c>
      <c r="F10" s="505">
        <v>0</v>
      </c>
      <c r="H10" s="506" t="e">
        <f>SUM(H5:H9)</f>
        <v>#VALUE!</v>
      </c>
    </row>
    <row r="11" spans="2:9" ht="15" hidden="1" customHeight="1" outlineLevel="1">
      <c r="B11" s="486"/>
      <c r="C11" s="486"/>
      <c r="D11" s="486"/>
    </row>
    <row r="12" spans="2:9" ht="15" hidden="1" customHeight="1" outlineLevel="1">
      <c r="B12" s="487"/>
      <c r="C12" s="488"/>
      <c r="D12" s="488" t="s">
        <v>772</v>
      </c>
      <c r="E12" s="489"/>
      <c r="F12" s="489"/>
      <c r="H12" s="490"/>
    </row>
    <row r="13" spans="2:9" ht="15" hidden="1" customHeight="1" outlineLevel="1">
      <c r="B13" s="491"/>
      <c r="C13" s="492"/>
      <c r="D13" s="492" t="s">
        <v>773</v>
      </c>
      <c r="E13" s="493"/>
      <c r="F13" s="493"/>
      <c r="H13" s="494">
        <v>0</v>
      </c>
    </row>
    <row r="14" spans="2:9" ht="15" hidden="1" customHeight="1" outlineLevel="1">
      <c r="B14" s="495"/>
      <c r="C14" s="496"/>
      <c r="D14" s="496" t="s">
        <v>774</v>
      </c>
      <c r="E14" s="497"/>
      <c r="F14" s="497"/>
      <c r="H14" s="498"/>
    </row>
    <row r="15" spans="2:9" ht="15" hidden="1" customHeight="1" outlineLevel="1">
      <c r="B15" s="495"/>
      <c r="C15" s="496"/>
      <c r="D15" s="496" t="s">
        <v>775</v>
      </c>
      <c r="E15" s="497"/>
      <c r="F15" s="497"/>
      <c r="H15" s="498" t="str">
        <f>+'[2]P&amp;L08'!K18</f>
        <v xml:space="preserve">      Sales of fixed assets</v>
      </c>
    </row>
    <row r="16" spans="2:9" ht="15" hidden="1" customHeight="1" outlineLevel="1">
      <c r="B16" s="495"/>
      <c r="C16" s="496"/>
      <c r="D16" s="496" t="s">
        <v>776</v>
      </c>
      <c r="E16" s="497"/>
      <c r="F16" s="497"/>
      <c r="H16" s="498">
        <v>0</v>
      </c>
    </row>
    <row r="17" spans="2:9" ht="15" hidden="1" customHeight="1" outlineLevel="1">
      <c r="B17" s="499"/>
      <c r="C17" s="500"/>
      <c r="D17" s="500" t="s">
        <v>777</v>
      </c>
      <c r="E17" s="501"/>
      <c r="F17" s="501"/>
      <c r="H17" s="502">
        <v>0</v>
      </c>
    </row>
    <row r="18" spans="2:9" ht="15" hidden="1" customHeight="1" outlineLevel="1">
      <c r="B18" s="503"/>
      <c r="C18" s="504"/>
      <c r="D18" s="504" t="s">
        <v>778</v>
      </c>
      <c r="E18" s="505">
        <v>0</v>
      </c>
      <c r="F18" s="505">
        <v>0</v>
      </c>
      <c r="H18" s="506">
        <f>SUM(H13:H17)</f>
        <v>0</v>
      </c>
    </row>
    <row r="19" spans="2:9" ht="15" hidden="1" customHeight="1" outlineLevel="1">
      <c r="B19" s="486"/>
      <c r="C19" s="486"/>
      <c r="D19" s="486"/>
    </row>
    <row r="20" spans="2:9" ht="15" hidden="1" customHeight="1" outlineLevel="1">
      <c r="B20" s="487"/>
      <c r="C20" s="488"/>
      <c r="D20" s="488" t="s">
        <v>779</v>
      </c>
      <c r="E20" s="489"/>
      <c r="F20" s="489"/>
      <c r="H20" s="490"/>
    </row>
    <row r="21" spans="2:9" ht="15" hidden="1" customHeight="1" outlineLevel="1">
      <c r="B21" s="491"/>
      <c r="C21" s="492"/>
      <c r="D21" s="492" t="s">
        <v>780</v>
      </c>
      <c r="E21" s="493"/>
      <c r="F21" s="493"/>
      <c r="H21" s="494">
        <v>0</v>
      </c>
    </row>
    <row r="22" spans="2:9" ht="15" hidden="1" customHeight="1" outlineLevel="1">
      <c r="B22" s="495"/>
      <c r="C22" s="496"/>
      <c r="D22" s="496" t="s">
        <v>781</v>
      </c>
      <c r="E22" s="497"/>
      <c r="F22" s="497"/>
      <c r="H22" s="498">
        <v>0</v>
      </c>
    </row>
    <row r="23" spans="2:9" ht="15" hidden="1" customHeight="1" outlineLevel="1">
      <c r="B23" s="495"/>
      <c r="C23" s="496"/>
      <c r="D23" s="496" t="s">
        <v>782</v>
      </c>
      <c r="E23" s="497"/>
      <c r="F23" s="497"/>
      <c r="H23" s="498">
        <v>0</v>
      </c>
    </row>
    <row r="24" spans="2:9" ht="15" hidden="1" customHeight="1" outlineLevel="1">
      <c r="B24" s="499"/>
      <c r="C24" s="500"/>
      <c r="D24" s="500" t="s">
        <v>783</v>
      </c>
      <c r="E24" s="501"/>
      <c r="F24" s="501"/>
      <c r="H24" s="502">
        <v>0</v>
      </c>
    </row>
    <row r="25" spans="2:9" ht="15" hidden="1" customHeight="1" outlineLevel="1">
      <c r="B25" s="503"/>
      <c r="C25" s="504"/>
      <c r="D25" s="504" t="s">
        <v>784</v>
      </c>
      <c r="E25" s="505">
        <v>0</v>
      </c>
      <c r="F25" s="505">
        <v>0</v>
      </c>
      <c r="H25" s="506">
        <f>SUM(H21:H24)</f>
        <v>0</v>
      </c>
    </row>
    <row r="26" spans="2:9" ht="15" hidden="1" customHeight="1" outlineLevel="1">
      <c r="B26" s="486"/>
      <c r="C26" s="486"/>
      <c r="D26" s="486"/>
    </row>
    <row r="27" spans="2:9" ht="15" hidden="1" customHeight="1" outlineLevel="1">
      <c r="B27" s="503"/>
      <c r="C27" s="504"/>
      <c r="D27" s="507" t="s">
        <v>785</v>
      </c>
      <c r="E27" s="505"/>
      <c r="F27" s="505"/>
      <c r="H27" s="506">
        <f>+[2]B_Sheet08!H43</f>
        <v>1188574.8</v>
      </c>
    </row>
    <row r="28" spans="2:9" ht="15" hidden="1" customHeight="1" outlineLevel="1">
      <c r="B28" s="503"/>
      <c r="C28" s="504"/>
      <c r="D28" s="507" t="s">
        <v>786</v>
      </c>
      <c r="E28" s="505"/>
      <c r="F28" s="505"/>
      <c r="H28" s="506">
        <f>+[2]B_Sheet08!G43</f>
        <v>1414948.9791999997</v>
      </c>
    </row>
    <row r="29" spans="2:9" s="511" customFormat="1" ht="15" hidden="1" customHeight="1" outlineLevel="1">
      <c r="B29" s="508"/>
      <c r="C29" s="508"/>
      <c r="D29" s="509"/>
      <c r="E29" s="510"/>
      <c r="F29" s="510"/>
      <c r="H29" s="510"/>
      <c r="I29" s="53"/>
    </row>
    <row r="30" spans="2:9" ht="16.5" hidden="1" customHeight="1" outlineLevel="1">
      <c r="B30" s="512"/>
      <c r="C30" s="513"/>
      <c r="D30" s="514" t="s">
        <v>787</v>
      </c>
      <c r="E30" s="515">
        <v>0</v>
      </c>
      <c r="F30" s="515">
        <v>0</v>
      </c>
      <c r="H30" s="516" t="e">
        <f>SUM(H27:H28,H25,H18,H10)</f>
        <v>#VALUE!</v>
      </c>
      <c r="I30" s="64"/>
    </row>
    <row r="31" spans="2:9" ht="54" collapsed="1">
      <c r="D31" s="517" t="s">
        <v>500</v>
      </c>
    </row>
    <row r="32" spans="2:9" ht="14.25">
      <c r="D32" s="486"/>
    </row>
    <row r="33" spans="4:9" s="519" customFormat="1" ht="23.25">
      <c r="D33" s="518" t="s">
        <v>788</v>
      </c>
      <c r="E33" s="7"/>
      <c r="F33" s="7"/>
      <c r="H33" s="520"/>
    </row>
    <row r="34" spans="4:9" s="519" customFormat="1">
      <c r="E34" s="7"/>
      <c r="F34" s="7"/>
    </row>
    <row r="35" spans="4:9" s="519" customFormat="1">
      <c r="D35" s="521" t="s">
        <v>762</v>
      </c>
      <c r="E35" s="444" t="s">
        <v>502</v>
      </c>
      <c r="F35" s="444" t="s">
        <v>258</v>
      </c>
      <c r="G35" s="522"/>
      <c r="H35" s="444" t="s">
        <v>259</v>
      </c>
      <c r="I35" s="523"/>
    </row>
    <row r="36" spans="4:9" s="519" customFormat="1">
      <c r="E36" s="7"/>
      <c r="F36" s="7"/>
    </row>
    <row r="37" spans="4:9" s="519" customFormat="1">
      <c r="D37" s="519" t="s">
        <v>789</v>
      </c>
      <c r="E37" s="7">
        <v>12797531</v>
      </c>
      <c r="F37" s="7">
        <v>21169987</v>
      </c>
      <c r="H37" s="7">
        <v>11338052</v>
      </c>
      <c r="I37" s="433"/>
    </row>
    <row r="38" spans="4:9" s="519" customFormat="1">
      <c r="D38" s="519" t="s">
        <v>790</v>
      </c>
      <c r="E38" s="7">
        <v>-17443342.1642</v>
      </c>
      <c r="F38" s="7">
        <v>-17541735</v>
      </c>
      <c r="H38" s="7">
        <v>-23712626</v>
      </c>
      <c r="I38" s="433"/>
    </row>
    <row r="39" spans="4:9" s="519" customFormat="1">
      <c r="D39" s="519" t="s">
        <v>791</v>
      </c>
      <c r="E39" s="7">
        <v>543800.92470000009</v>
      </c>
      <c r="F39" s="7">
        <v>5093228</v>
      </c>
      <c r="H39" s="7">
        <v>16828596</v>
      </c>
      <c r="I39" s="433"/>
    </row>
    <row r="40" spans="4:9" s="519" customFormat="1">
      <c r="D40" s="519" t="s">
        <v>792</v>
      </c>
      <c r="E40" s="7">
        <v>0</v>
      </c>
      <c r="F40" s="7">
        <v>0</v>
      </c>
      <c r="H40" s="7">
        <v>0</v>
      </c>
      <c r="I40" s="433"/>
    </row>
    <row r="41" spans="4:9" s="519" customFormat="1">
      <c r="D41" s="519" t="s">
        <v>769</v>
      </c>
      <c r="E41" s="7"/>
      <c r="F41" s="7"/>
      <c r="H41" s="7">
        <v>0</v>
      </c>
      <c r="I41" s="433"/>
    </row>
    <row r="42" spans="4:9" s="519" customFormat="1">
      <c r="D42" s="519" t="s">
        <v>793</v>
      </c>
      <c r="E42" s="7"/>
      <c r="F42" s="7">
        <v>-9000</v>
      </c>
      <c r="H42" s="7">
        <v>-60000</v>
      </c>
      <c r="I42" s="433"/>
    </row>
    <row r="43" spans="4:9" s="519" customFormat="1">
      <c r="D43" s="519" t="s">
        <v>794</v>
      </c>
      <c r="E43" s="7"/>
      <c r="F43" s="7"/>
      <c r="H43" s="7"/>
      <c r="I43" s="433"/>
    </row>
    <row r="44" spans="4:9" s="519" customFormat="1">
      <c r="D44" s="519" t="s">
        <v>795</v>
      </c>
      <c r="E44" s="524">
        <v>-4102010.2395000001</v>
      </c>
      <c r="F44" s="524">
        <v>8712480</v>
      </c>
      <c r="H44" s="524">
        <f>SUM(H37:H42)</f>
        <v>4394022</v>
      </c>
      <c r="I44" s="433"/>
    </row>
    <row r="45" spans="4:9" s="519" customFormat="1">
      <c r="E45" s="7"/>
      <c r="F45" s="7"/>
      <c r="H45" s="7"/>
      <c r="I45" s="433"/>
    </row>
    <row r="46" spans="4:9" s="519" customFormat="1">
      <c r="D46" s="519" t="s">
        <v>796</v>
      </c>
      <c r="E46" s="7">
        <v>0</v>
      </c>
      <c r="F46" s="7">
        <v>0</v>
      </c>
      <c r="H46" s="7">
        <v>0</v>
      </c>
      <c r="I46" s="433"/>
    </row>
    <row r="47" spans="4:9" s="519" customFormat="1">
      <c r="D47" s="519" t="s">
        <v>797</v>
      </c>
      <c r="E47" s="7">
        <v>0</v>
      </c>
      <c r="F47" s="7">
        <v>0</v>
      </c>
      <c r="H47" s="7">
        <v>0</v>
      </c>
      <c r="I47" s="433"/>
    </row>
    <row r="48" spans="4:9" s="519" customFormat="1">
      <c r="D48" s="519" t="s">
        <v>798</v>
      </c>
      <c r="E48" s="7">
        <v>0</v>
      </c>
      <c r="F48" s="7">
        <v>0</v>
      </c>
      <c r="H48" s="7">
        <v>0</v>
      </c>
      <c r="I48" s="433"/>
    </row>
    <row r="49" spans="4:9" s="519" customFormat="1">
      <c r="D49" s="519" t="s">
        <v>799</v>
      </c>
      <c r="E49" s="7">
        <v>0</v>
      </c>
      <c r="F49" s="7">
        <v>0</v>
      </c>
      <c r="H49" s="7">
        <v>0</v>
      </c>
      <c r="I49" s="433"/>
    </row>
    <row r="50" spans="4:9" s="519" customFormat="1">
      <c r="D50" s="519" t="s">
        <v>800</v>
      </c>
      <c r="E50" s="7">
        <v>0</v>
      </c>
      <c r="F50" s="7">
        <v>0</v>
      </c>
      <c r="H50" s="7">
        <v>0</v>
      </c>
      <c r="I50" s="433"/>
    </row>
    <row r="51" spans="4:9" s="519" customFormat="1">
      <c r="D51" s="519" t="s">
        <v>801</v>
      </c>
      <c r="E51" s="7">
        <v>0</v>
      </c>
      <c r="F51" s="7">
        <v>0</v>
      </c>
      <c r="H51" s="7">
        <v>0</v>
      </c>
      <c r="I51" s="433"/>
    </row>
    <row r="52" spans="4:9" s="519" customFormat="1">
      <c r="D52" s="519" t="s">
        <v>802</v>
      </c>
      <c r="E52" s="524">
        <v>0</v>
      </c>
      <c r="F52" s="524">
        <v>0</v>
      </c>
      <c r="H52" s="524">
        <f>SUM(H47:H51)</f>
        <v>0</v>
      </c>
      <c r="I52" s="433"/>
    </row>
    <row r="53" spans="4:9" s="519" customFormat="1">
      <c r="E53" s="7"/>
      <c r="F53" s="7"/>
      <c r="H53" s="433"/>
      <c r="I53" s="433"/>
    </row>
    <row r="54" spans="4:9" s="519" customFormat="1">
      <c r="D54" s="519" t="s">
        <v>803</v>
      </c>
      <c r="E54" s="7">
        <v>0</v>
      </c>
      <c r="F54" s="7">
        <v>0</v>
      </c>
      <c r="G54" s="7">
        <v>0</v>
      </c>
      <c r="H54" s="7">
        <v>0</v>
      </c>
      <c r="I54" s="433"/>
    </row>
    <row r="55" spans="4:9" s="519" customFormat="1">
      <c r="D55" s="519" t="s">
        <v>804</v>
      </c>
      <c r="E55" s="7">
        <v>0</v>
      </c>
      <c r="F55" s="7">
        <v>0</v>
      </c>
      <c r="G55" s="7">
        <v>0</v>
      </c>
      <c r="H55" s="7">
        <v>0</v>
      </c>
      <c r="I55" s="433"/>
    </row>
    <row r="56" spans="4:9" s="519" customFormat="1">
      <c r="D56" s="519" t="s">
        <v>805</v>
      </c>
      <c r="E56" s="7">
        <v>0</v>
      </c>
      <c r="F56" s="7">
        <v>0</v>
      </c>
      <c r="G56" s="7">
        <v>0</v>
      </c>
      <c r="H56" s="7">
        <v>0</v>
      </c>
      <c r="I56" s="433"/>
    </row>
    <row r="57" spans="4:9" s="519" customFormat="1">
      <c r="D57" s="519" t="s">
        <v>806</v>
      </c>
      <c r="E57" s="7">
        <v>0</v>
      </c>
      <c r="F57" s="7">
        <v>0</v>
      </c>
      <c r="G57" s="7">
        <v>0</v>
      </c>
      <c r="H57" s="7">
        <v>0</v>
      </c>
      <c r="I57" s="433"/>
    </row>
    <row r="58" spans="4:9" s="519" customFormat="1">
      <c r="D58" s="519" t="s">
        <v>807</v>
      </c>
      <c r="E58" s="7">
        <v>0</v>
      </c>
      <c r="F58" s="7">
        <v>0</v>
      </c>
      <c r="G58" s="7">
        <v>0</v>
      </c>
      <c r="H58" s="7">
        <v>0</v>
      </c>
      <c r="I58" s="433"/>
    </row>
    <row r="59" spans="4:9" s="519" customFormat="1">
      <c r="D59" s="519" t="s">
        <v>808</v>
      </c>
      <c r="E59" s="524">
        <v>0</v>
      </c>
      <c r="F59" s="524">
        <v>0</v>
      </c>
      <c r="H59" s="524">
        <f>SUM(H55:H58)</f>
        <v>0</v>
      </c>
      <c r="I59" s="433"/>
    </row>
    <row r="60" spans="4:9" s="519" customFormat="1">
      <c r="D60" s="519" t="s">
        <v>809</v>
      </c>
      <c r="E60" s="7">
        <v>0</v>
      </c>
      <c r="F60" s="7">
        <v>0</v>
      </c>
      <c r="H60" s="433"/>
      <c r="I60" s="433"/>
    </row>
    <row r="61" spans="4:9" s="519" customFormat="1">
      <c r="D61" s="519" t="s">
        <v>810</v>
      </c>
      <c r="E61" s="7">
        <v>-4102010.2395000001</v>
      </c>
      <c r="F61" s="7">
        <v>8712480</v>
      </c>
      <c r="H61" s="7">
        <f>H52+H44+H59</f>
        <v>4394022</v>
      </c>
      <c r="I61" s="433"/>
    </row>
    <row r="62" spans="4:9" s="519" customFormat="1">
      <c r="E62" s="7"/>
      <c r="F62" s="7"/>
      <c r="H62" s="7"/>
      <c r="I62" s="433"/>
    </row>
    <row r="63" spans="4:9" s="519" customFormat="1">
      <c r="D63" s="519" t="s">
        <v>811</v>
      </c>
      <c r="E63" s="7">
        <v>13106502</v>
      </c>
      <c r="F63" s="7">
        <v>4394022</v>
      </c>
      <c r="H63" s="7"/>
      <c r="I63" s="433"/>
    </row>
    <row r="64" spans="4:9" s="519" customFormat="1" ht="6.75" customHeight="1">
      <c r="E64" s="7"/>
      <c r="F64" s="7"/>
      <c r="H64" s="7"/>
      <c r="I64" s="433"/>
    </row>
    <row r="65" spans="4:9" s="519" customFormat="1" ht="13.5" thickBot="1">
      <c r="D65" s="519" t="s">
        <v>812</v>
      </c>
      <c r="E65" s="525">
        <v>9004491.7604999989</v>
      </c>
      <c r="F65" s="525">
        <v>13106502</v>
      </c>
      <c r="H65" s="525">
        <f>SUM(H61:H63)</f>
        <v>4394022</v>
      </c>
      <c r="I65" s="433"/>
    </row>
    <row r="66" spans="4:9" s="519" customFormat="1" ht="13.5" thickTop="1">
      <c r="E66" s="7"/>
      <c r="F66" s="7"/>
      <c r="H66" s="433"/>
      <c r="I66" s="433"/>
    </row>
    <row r="67" spans="4:9" s="519" customFormat="1">
      <c r="E67" s="7"/>
      <c r="F67" s="7"/>
      <c r="H67" s="433"/>
      <c r="I67" s="433"/>
    </row>
    <row r="68" spans="4:9" s="519" customFormat="1">
      <c r="E68" s="7"/>
      <c r="F68" s="642" t="s">
        <v>900</v>
      </c>
      <c r="H68" s="433"/>
      <c r="I68" s="433"/>
    </row>
    <row r="69" spans="4:9" s="519" customFormat="1">
      <c r="E69" s="7"/>
      <c r="F69" s="642" t="s">
        <v>1057</v>
      </c>
      <c r="H69" s="433"/>
      <c r="I69" s="433"/>
    </row>
    <row r="70" spans="4:9" s="519" customFormat="1">
      <c r="E70" s="7"/>
      <c r="F70" s="7"/>
    </row>
    <row r="71" spans="4:9" s="519" customFormat="1">
      <c r="E71" s="7"/>
      <c r="F71" s="7"/>
      <c r="I71" s="526"/>
    </row>
  </sheetData>
  <pageMargins left="0.3" right="0.18" top="0.67" bottom="0.81" header="0.5" footer="0.5"/>
  <pageSetup scale="10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48"/>
  <sheetViews>
    <sheetView showGridLines="0" defaultGridColor="0" topLeftCell="D31" colorId="12" zoomScale="85" zoomScaleNormal="85" workbookViewId="0">
      <selection activeCell="D106" sqref="D106"/>
    </sheetView>
  </sheetViews>
  <sheetFormatPr defaultRowHeight="12.75"/>
  <cols>
    <col min="1" max="1" width="2.140625" style="528" customWidth="1"/>
    <col min="2" max="2" width="2.7109375" style="528" customWidth="1"/>
    <col min="3" max="3" width="56.140625" style="528" customWidth="1"/>
    <col min="4" max="4" width="2.5703125" style="529" customWidth="1"/>
    <col min="5" max="11" width="17.5703125" style="528" customWidth="1"/>
    <col min="12" max="12" width="2.5703125" style="528" customWidth="1"/>
    <col min="13" max="13" width="12.42578125" style="528" bestFit="1" customWidth="1"/>
    <col min="14" max="14" width="1.42578125" style="528" customWidth="1"/>
    <col min="15" max="16" width="16.28515625" style="528" customWidth="1"/>
    <col min="17" max="17" width="1" style="528" customWidth="1"/>
    <col min="18" max="18" width="25.85546875" style="528" bestFit="1" customWidth="1"/>
    <col min="19" max="19" width="10.7109375" style="528" bestFit="1" customWidth="1"/>
    <col min="20" max="20" width="1.7109375" style="528" customWidth="1"/>
    <col min="21" max="21" width="9.140625" style="528"/>
    <col min="22" max="22" width="1.140625" style="528" customWidth="1"/>
    <col min="23" max="23" width="9.140625" style="528"/>
    <col min="24" max="24" width="1.140625" style="528" customWidth="1"/>
    <col min="25" max="25" width="9.140625" style="528"/>
    <col min="26" max="26" width="1.5703125" style="528" customWidth="1"/>
    <col min="27" max="27" width="9.140625" style="528"/>
    <col min="28" max="28" width="1.42578125" style="528" customWidth="1"/>
    <col min="29" max="256" width="9.140625" style="528"/>
    <col min="257" max="257" width="2.140625" style="528" customWidth="1"/>
    <col min="258" max="258" width="2.7109375" style="528" customWidth="1"/>
    <col min="259" max="259" width="56.140625" style="528" customWidth="1"/>
    <col min="260" max="260" width="2.5703125" style="528" customWidth="1"/>
    <col min="261" max="267" width="17.5703125" style="528" customWidth="1"/>
    <col min="268" max="268" width="2.5703125" style="528" customWidth="1"/>
    <col min="269" max="269" width="12.42578125" style="528" bestFit="1" customWidth="1"/>
    <col min="270" max="270" width="1.42578125" style="528" customWidth="1"/>
    <col min="271" max="272" width="16.28515625" style="528" customWidth="1"/>
    <col min="273" max="273" width="1" style="528" customWidth="1"/>
    <col min="274" max="274" width="25.85546875" style="528" bestFit="1" customWidth="1"/>
    <col min="275" max="275" width="10.7109375" style="528" bestFit="1" customWidth="1"/>
    <col min="276" max="276" width="1.7109375" style="528" customWidth="1"/>
    <col min="277" max="277" width="9.140625" style="528"/>
    <col min="278" max="278" width="1.140625" style="528" customWidth="1"/>
    <col min="279" max="279" width="9.140625" style="528"/>
    <col min="280" max="280" width="1.140625" style="528" customWidth="1"/>
    <col min="281" max="281" width="9.140625" style="528"/>
    <col min="282" max="282" width="1.5703125" style="528" customWidth="1"/>
    <col min="283" max="283" width="9.140625" style="528"/>
    <col min="284" max="284" width="1.42578125" style="528" customWidth="1"/>
    <col min="285" max="512" width="9.140625" style="528"/>
    <col min="513" max="513" width="2.140625" style="528" customWidth="1"/>
    <col min="514" max="514" width="2.7109375" style="528" customWidth="1"/>
    <col min="515" max="515" width="56.140625" style="528" customWidth="1"/>
    <col min="516" max="516" width="2.5703125" style="528" customWidth="1"/>
    <col min="517" max="523" width="17.5703125" style="528" customWidth="1"/>
    <col min="524" max="524" width="2.5703125" style="528" customWidth="1"/>
    <col min="525" max="525" width="12.42578125" style="528" bestFit="1" customWidth="1"/>
    <col min="526" max="526" width="1.42578125" style="528" customWidth="1"/>
    <col min="527" max="528" width="16.28515625" style="528" customWidth="1"/>
    <col min="529" max="529" width="1" style="528" customWidth="1"/>
    <col min="530" max="530" width="25.85546875" style="528" bestFit="1" customWidth="1"/>
    <col min="531" max="531" width="10.7109375" style="528" bestFit="1" customWidth="1"/>
    <col min="532" max="532" width="1.7109375" style="528" customWidth="1"/>
    <col min="533" max="533" width="9.140625" style="528"/>
    <col min="534" max="534" width="1.140625" style="528" customWidth="1"/>
    <col min="535" max="535" width="9.140625" style="528"/>
    <col min="536" max="536" width="1.140625" style="528" customWidth="1"/>
    <col min="537" max="537" width="9.140625" style="528"/>
    <col min="538" max="538" width="1.5703125" style="528" customWidth="1"/>
    <col min="539" max="539" width="9.140625" style="528"/>
    <col min="540" max="540" width="1.42578125" style="528" customWidth="1"/>
    <col min="541" max="768" width="9.140625" style="528"/>
    <col min="769" max="769" width="2.140625" style="528" customWidth="1"/>
    <col min="770" max="770" width="2.7109375" style="528" customWidth="1"/>
    <col min="771" max="771" width="56.140625" style="528" customWidth="1"/>
    <col min="772" max="772" width="2.5703125" style="528" customWidth="1"/>
    <col min="773" max="779" width="17.5703125" style="528" customWidth="1"/>
    <col min="780" max="780" width="2.5703125" style="528" customWidth="1"/>
    <col min="781" max="781" width="12.42578125" style="528" bestFit="1" customWidth="1"/>
    <col min="782" max="782" width="1.42578125" style="528" customWidth="1"/>
    <col min="783" max="784" width="16.28515625" style="528" customWidth="1"/>
    <col min="785" max="785" width="1" style="528" customWidth="1"/>
    <col min="786" max="786" width="25.85546875" style="528" bestFit="1" customWidth="1"/>
    <col min="787" max="787" width="10.7109375" style="528" bestFit="1" customWidth="1"/>
    <col min="788" max="788" width="1.7109375" style="528" customWidth="1"/>
    <col min="789" max="789" width="9.140625" style="528"/>
    <col min="790" max="790" width="1.140625" style="528" customWidth="1"/>
    <col min="791" max="791" width="9.140625" style="528"/>
    <col min="792" max="792" width="1.140625" style="528" customWidth="1"/>
    <col min="793" max="793" width="9.140625" style="528"/>
    <col min="794" max="794" width="1.5703125" style="528" customWidth="1"/>
    <col min="795" max="795" width="9.140625" style="528"/>
    <col min="796" max="796" width="1.42578125" style="528" customWidth="1"/>
    <col min="797" max="1024" width="9.140625" style="528"/>
    <col min="1025" max="1025" width="2.140625" style="528" customWidth="1"/>
    <col min="1026" max="1026" width="2.7109375" style="528" customWidth="1"/>
    <col min="1027" max="1027" width="56.140625" style="528" customWidth="1"/>
    <col min="1028" max="1028" width="2.5703125" style="528" customWidth="1"/>
    <col min="1029" max="1035" width="17.5703125" style="528" customWidth="1"/>
    <col min="1036" max="1036" width="2.5703125" style="528" customWidth="1"/>
    <col min="1037" max="1037" width="12.42578125" style="528" bestFit="1" customWidth="1"/>
    <col min="1038" max="1038" width="1.42578125" style="528" customWidth="1"/>
    <col min="1039" max="1040" width="16.28515625" style="528" customWidth="1"/>
    <col min="1041" max="1041" width="1" style="528" customWidth="1"/>
    <col min="1042" max="1042" width="25.85546875" style="528" bestFit="1" customWidth="1"/>
    <col min="1043" max="1043" width="10.7109375" style="528" bestFit="1" customWidth="1"/>
    <col min="1044" max="1044" width="1.7109375" style="528" customWidth="1"/>
    <col min="1045" max="1045" width="9.140625" style="528"/>
    <col min="1046" max="1046" width="1.140625" style="528" customWidth="1"/>
    <col min="1047" max="1047" width="9.140625" style="528"/>
    <col min="1048" max="1048" width="1.140625" style="528" customWidth="1"/>
    <col min="1049" max="1049" width="9.140625" style="528"/>
    <col min="1050" max="1050" width="1.5703125" style="528" customWidth="1"/>
    <col min="1051" max="1051" width="9.140625" style="528"/>
    <col min="1052" max="1052" width="1.42578125" style="528" customWidth="1"/>
    <col min="1053" max="1280" width="9.140625" style="528"/>
    <col min="1281" max="1281" width="2.140625" style="528" customWidth="1"/>
    <col min="1282" max="1282" width="2.7109375" style="528" customWidth="1"/>
    <col min="1283" max="1283" width="56.140625" style="528" customWidth="1"/>
    <col min="1284" max="1284" width="2.5703125" style="528" customWidth="1"/>
    <col min="1285" max="1291" width="17.5703125" style="528" customWidth="1"/>
    <col min="1292" max="1292" width="2.5703125" style="528" customWidth="1"/>
    <col min="1293" max="1293" width="12.42578125" style="528" bestFit="1" customWidth="1"/>
    <col min="1294" max="1294" width="1.42578125" style="528" customWidth="1"/>
    <col min="1295" max="1296" width="16.28515625" style="528" customWidth="1"/>
    <col min="1297" max="1297" width="1" style="528" customWidth="1"/>
    <col min="1298" max="1298" width="25.85546875" style="528" bestFit="1" customWidth="1"/>
    <col min="1299" max="1299" width="10.7109375" style="528" bestFit="1" customWidth="1"/>
    <col min="1300" max="1300" width="1.7109375" style="528" customWidth="1"/>
    <col min="1301" max="1301" width="9.140625" style="528"/>
    <col min="1302" max="1302" width="1.140625" style="528" customWidth="1"/>
    <col min="1303" max="1303" width="9.140625" style="528"/>
    <col min="1304" max="1304" width="1.140625" style="528" customWidth="1"/>
    <col min="1305" max="1305" width="9.140625" style="528"/>
    <col min="1306" max="1306" width="1.5703125" style="528" customWidth="1"/>
    <col min="1307" max="1307" width="9.140625" style="528"/>
    <col min="1308" max="1308" width="1.42578125" style="528" customWidth="1"/>
    <col min="1309" max="1536" width="9.140625" style="528"/>
    <col min="1537" max="1537" width="2.140625" style="528" customWidth="1"/>
    <col min="1538" max="1538" width="2.7109375" style="528" customWidth="1"/>
    <col min="1539" max="1539" width="56.140625" style="528" customWidth="1"/>
    <col min="1540" max="1540" width="2.5703125" style="528" customWidth="1"/>
    <col min="1541" max="1547" width="17.5703125" style="528" customWidth="1"/>
    <col min="1548" max="1548" width="2.5703125" style="528" customWidth="1"/>
    <col min="1549" max="1549" width="12.42578125" style="528" bestFit="1" customWidth="1"/>
    <col min="1550" max="1550" width="1.42578125" style="528" customWidth="1"/>
    <col min="1551" max="1552" width="16.28515625" style="528" customWidth="1"/>
    <col min="1553" max="1553" width="1" style="528" customWidth="1"/>
    <col min="1554" max="1554" width="25.85546875" style="528" bestFit="1" customWidth="1"/>
    <col min="1555" max="1555" width="10.7109375" style="528" bestFit="1" customWidth="1"/>
    <col min="1556" max="1556" width="1.7109375" style="528" customWidth="1"/>
    <col min="1557" max="1557" width="9.140625" style="528"/>
    <col min="1558" max="1558" width="1.140625" style="528" customWidth="1"/>
    <col min="1559" max="1559" width="9.140625" style="528"/>
    <col min="1560" max="1560" width="1.140625" style="528" customWidth="1"/>
    <col min="1561" max="1561" width="9.140625" style="528"/>
    <col min="1562" max="1562" width="1.5703125" style="528" customWidth="1"/>
    <col min="1563" max="1563" width="9.140625" style="528"/>
    <col min="1564" max="1564" width="1.42578125" style="528" customWidth="1"/>
    <col min="1565" max="1792" width="9.140625" style="528"/>
    <col min="1793" max="1793" width="2.140625" style="528" customWidth="1"/>
    <col min="1794" max="1794" width="2.7109375" style="528" customWidth="1"/>
    <col min="1795" max="1795" width="56.140625" style="528" customWidth="1"/>
    <col min="1796" max="1796" width="2.5703125" style="528" customWidth="1"/>
    <col min="1797" max="1803" width="17.5703125" style="528" customWidth="1"/>
    <col min="1804" max="1804" width="2.5703125" style="528" customWidth="1"/>
    <col min="1805" max="1805" width="12.42578125" style="528" bestFit="1" customWidth="1"/>
    <col min="1806" max="1806" width="1.42578125" style="528" customWidth="1"/>
    <col min="1807" max="1808" width="16.28515625" style="528" customWidth="1"/>
    <col min="1809" max="1809" width="1" style="528" customWidth="1"/>
    <col min="1810" max="1810" width="25.85546875" style="528" bestFit="1" customWidth="1"/>
    <col min="1811" max="1811" width="10.7109375" style="528" bestFit="1" customWidth="1"/>
    <col min="1812" max="1812" width="1.7109375" style="528" customWidth="1"/>
    <col min="1813" max="1813" width="9.140625" style="528"/>
    <col min="1814" max="1814" width="1.140625" style="528" customWidth="1"/>
    <col min="1815" max="1815" width="9.140625" style="528"/>
    <col min="1816" max="1816" width="1.140625" style="528" customWidth="1"/>
    <col min="1817" max="1817" width="9.140625" style="528"/>
    <col min="1818" max="1818" width="1.5703125" style="528" customWidth="1"/>
    <col min="1819" max="1819" width="9.140625" style="528"/>
    <col min="1820" max="1820" width="1.42578125" style="528" customWidth="1"/>
    <col min="1821" max="2048" width="9.140625" style="528"/>
    <col min="2049" max="2049" width="2.140625" style="528" customWidth="1"/>
    <col min="2050" max="2050" width="2.7109375" style="528" customWidth="1"/>
    <col min="2051" max="2051" width="56.140625" style="528" customWidth="1"/>
    <col min="2052" max="2052" width="2.5703125" style="528" customWidth="1"/>
    <col min="2053" max="2059" width="17.5703125" style="528" customWidth="1"/>
    <col min="2060" max="2060" width="2.5703125" style="528" customWidth="1"/>
    <col min="2061" max="2061" width="12.42578125" style="528" bestFit="1" customWidth="1"/>
    <col min="2062" max="2062" width="1.42578125" style="528" customWidth="1"/>
    <col min="2063" max="2064" width="16.28515625" style="528" customWidth="1"/>
    <col min="2065" max="2065" width="1" style="528" customWidth="1"/>
    <col min="2066" max="2066" width="25.85546875" style="528" bestFit="1" customWidth="1"/>
    <col min="2067" max="2067" width="10.7109375" style="528" bestFit="1" customWidth="1"/>
    <col min="2068" max="2068" width="1.7109375" style="528" customWidth="1"/>
    <col min="2069" max="2069" width="9.140625" style="528"/>
    <col min="2070" max="2070" width="1.140625" style="528" customWidth="1"/>
    <col min="2071" max="2071" width="9.140625" style="528"/>
    <col min="2072" max="2072" width="1.140625" style="528" customWidth="1"/>
    <col min="2073" max="2073" width="9.140625" style="528"/>
    <col min="2074" max="2074" width="1.5703125" style="528" customWidth="1"/>
    <col min="2075" max="2075" width="9.140625" style="528"/>
    <col min="2076" max="2076" width="1.42578125" style="528" customWidth="1"/>
    <col min="2077" max="2304" width="9.140625" style="528"/>
    <col min="2305" max="2305" width="2.140625" style="528" customWidth="1"/>
    <col min="2306" max="2306" width="2.7109375" style="528" customWidth="1"/>
    <col min="2307" max="2307" width="56.140625" style="528" customWidth="1"/>
    <col min="2308" max="2308" width="2.5703125" style="528" customWidth="1"/>
    <col min="2309" max="2315" width="17.5703125" style="528" customWidth="1"/>
    <col min="2316" max="2316" width="2.5703125" style="528" customWidth="1"/>
    <col min="2317" max="2317" width="12.42578125" style="528" bestFit="1" customWidth="1"/>
    <col min="2318" max="2318" width="1.42578125" style="528" customWidth="1"/>
    <col min="2319" max="2320" width="16.28515625" style="528" customWidth="1"/>
    <col min="2321" max="2321" width="1" style="528" customWidth="1"/>
    <col min="2322" max="2322" width="25.85546875" style="528" bestFit="1" customWidth="1"/>
    <col min="2323" max="2323" width="10.7109375" style="528" bestFit="1" customWidth="1"/>
    <col min="2324" max="2324" width="1.7109375" style="528" customWidth="1"/>
    <col min="2325" max="2325" width="9.140625" style="528"/>
    <col min="2326" max="2326" width="1.140625" style="528" customWidth="1"/>
    <col min="2327" max="2327" width="9.140625" style="528"/>
    <col min="2328" max="2328" width="1.140625" style="528" customWidth="1"/>
    <col min="2329" max="2329" width="9.140625" style="528"/>
    <col min="2330" max="2330" width="1.5703125" style="528" customWidth="1"/>
    <col min="2331" max="2331" width="9.140625" style="528"/>
    <col min="2332" max="2332" width="1.42578125" style="528" customWidth="1"/>
    <col min="2333" max="2560" width="9.140625" style="528"/>
    <col min="2561" max="2561" width="2.140625" style="528" customWidth="1"/>
    <col min="2562" max="2562" width="2.7109375" style="528" customWidth="1"/>
    <col min="2563" max="2563" width="56.140625" style="528" customWidth="1"/>
    <col min="2564" max="2564" width="2.5703125" style="528" customWidth="1"/>
    <col min="2565" max="2571" width="17.5703125" style="528" customWidth="1"/>
    <col min="2572" max="2572" width="2.5703125" style="528" customWidth="1"/>
    <col min="2573" max="2573" width="12.42578125" style="528" bestFit="1" customWidth="1"/>
    <col min="2574" max="2574" width="1.42578125" style="528" customWidth="1"/>
    <col min="2575" max="2576" width="16.28515625" style="528" customWidth="1"/>
    <col min="2577" max="2577" width="1" style="528" customWidth="1"/>
    <col min="2578" max="2578" width="25.85546875" style="528" bestFit="1" customWidth="1"/>
    <col min="2579" max="2579" width="10.7109375" style="528" bestFit="1" customWidth="1"/>
    <col min="2580" max="2580" width="1.7109375" style="528" customWidth="1"/>
    <col min="2581" max="2581" width="9.140625" style="528"/>
    <col min="2582" max="2582" width="1.140625" style="528" customWidth="1"/>
    <col min="2583" max="2583" width="9.140625" style="528"/>
    <col min="2584" max="2584" width="1.140625" style="528" customWidth="1"/>
    <col min="2585" max="2585" width="9.140625" style="528"/>
    <col min="2586" max="2586" width="1.5703125" style="528" customWidth="1"/>
    <col min="2587" max="2587" width="9.140625" style="528"/>
    <col min="2588" max="2588" width="1.42578125" style="528" customWidth="1"/>
    <col min="2589" max="2816" width="9.140625" style="528"/>
    <col min="2817" max="2817" width="2.140625" style="528" customWidth="1"/>
    <col min="2818" max="2818" width="2.7109375" style="528" customWidth="1"/>
    <col min="2819" max="2819" width="56.140625" style="528" customWidth="1"/>
    <col min="2820" max="2820" width="2.5703125" style="528" customWidth="1"/>
    <col min="2821" max="2827" width="17.5703125" style="528" customWidth="1"/>
    <col min="2828" max="2828" width="2.5703125" style="528" customWidth="1"/>
    <col min="2829" max="2829" width="12.42578125" style="528" bestFit="1" customWidth="1"/>
    <col min="2830" max="2830" width="1.42578125" style="528" customWidth="1"/>
    <col min="2831" max="2832" width="16.28515625" style="528" customWidth="1"/>
    <col min="2833" max="2833" width="1" style="528" customWidth="1"/>
    <col min="2834" max="2834" width="25.85546875" style="528" bestFit="1" customWidth="1"/>
    <col min="2835" max="2835" width="10.7109375" style="528" bestFit="1" customWidth="1"/>
    <col min="2836" max="2836" width="1.7109375" style="528" customWidth="1"/>
    <col min="2837" max="2837" width="9.140625" style="528"/>
    <col min="2838" max="2838" width="1.140625" style="528" customWidth="1"/>
    <col min="2839" max="2839" width="9.140625" style="528"/>
    <col min="2840" max="2840" width="1.140625" style="528" customWidth="1"/>
    <col min="2841" max="2841" width="9.140625" style="528"/>
    <col min="2842" max="2842" width="1.5703125" style="528" customWidth="1"/>
    <col min="2843" max="2843" width="9.140625" style="528"/>
    <col min="2844" max="2844" width="1.42578125" style="528" customWidth="1"/>
    <col min="2845" max="3072" width="9.140625" style="528"/>
    <col min="3073" max="3073" width="2.140625" style="528" customWidth="1"/>
    <col min="3074" max="3074" width="2.7109375" style="528" customWidth="1"/>
    <col min="3075" max="3075" width="56.140625" style="528" customWidth="1"/>
    <col min="3076" max="3076" width="2.5703125" style="528" customWidth="1"/>
    <col min="3077" max="3083" width="17.5703125" style="528" customWidth="1"/>
    <col min="3084" max="3084" width="2.5703125" style="528" customWidth="1"/>
    <col min="3085" max="3085" width="12.42578125" style="528" bestFit="1" customWidth="1"/>
    <col min="3086" max="3086" width="1.42578125" style="528" customWidth="1"/>
    <col min="3087" max="3088" width="16.28515625" style="528" customWidth="1"/>
    <col min="3089" max="3089" width="1" style="528" customWidth="1"/>
    <col min="3090" max="3090" width="25.85546875" style="528" bestFit="1" customWidth="1"/>
    <col min="3091" max="3091" width="10.7109375" style="528" bestFit="1" customWidth="1"/>
    <col min="3092" max="3092" width="1.7109375" style="528" customWidth="1"/>
    <col min="3093" max="3093" width="9.140625" style="528"/>
    <col min="3094" max="3094" width="1.140625" style="528" customWidth="1"/>
    <col min="3095" max="3095" width="9.140625" style="528"/>
    <col min="3096" max="3096" width="1.140625" style="528" customWidth="1"/>
    <col min="3097" max="3097" width="9.140625" style="528"/>
    <col min="3098" max="3098" width="1.5703125" style="528" customWidth="1"/>
    <col min="3099" max="3099" width="9.140625" style="528"/>
    <col min="3100" max="3100" width="1.42578125" style="528" customWidth="1"/>
    <col min="3101" max="3328" width="9.140625" style="528"/>
    <col min="3329" max="3329" width="2.140625" style="528" customWidth="1"/>
    <col min="3330" max="3330" width="2.7109375" style="528" customWidth="1"/>
    <col min="3331" max="3331" width="56.140625" style="528" customWidth="1"/>
    <col min="3332" max="3332" width="2.5703125" style="528" customWidth="1"/>
    <col min="3333" max="3339" width="17.5703125" style="528" customWidth="1"/>
    <col min="3340" max="3340" width="2.5703125" style="528" customWidth="1"/>
    <col min="3341" max="3341" width="12.42578125" style="528" bestFit="1" customWidth="1"/>
    <col min="3342" max="3342" width="1.42578125" style="528" customWidth="1"/>
    <col min="3343" max="3344" width="16.28515625" style="528" customWidth="1"/>
    <col min="3345" max="3345" width="1" style="528" customWidth="1"/>
    <col min="3346" max="3346" width="25.85546875" style="528" bestFit="1" customWidth="1"/>
    <col min="3347" max="3347" width="10.7109375" style="528" bestFit="1" customWidth="1"/>
    <col min="3348" max="3348" width="1.7109375" style="528" customWidth="1"/>
    <col min="3349" max="3349" width="9.140625" style="528"/>
    <col min="3350" max="3350" width="1.140625" style="528" customWidth="1"/>
    <col min="3351" max="3351" width="9.140625" style="528"/>
    <col min="3352" max="3352" width="1.140625" style="528" customWidth="1"/>
    <col min="3353" max="3353" width="9.140625" style="528"/>
    <col min="3354" max="3354" width="1.5703125" style="528" customWidth="1"/>
    <col min="3355" max="3355" width="9.140625" style="528"/>
    <col min="3356" max="3356" width="1.42578125" style="528" customWidth="1"/>
    <col min="3357" max="3584" width="9.140625" style="528"/>
    <col min="3585" max="3585" width="2.140625" style="528" customWidth="1"/>
    <col min="3586" max="3586" width="2.7109375" style="528" customWidth="1"/>
    <col min="3587" max="3587" width="56.140625" style="528" customWidth="1"/>
    <col min="3588" max="3588" width="2.5703125" style="528" customWidth="1"/>
    <col min="3589" max="3595" width="17.5703125" style="528" customWidth="1"/>
    <col min="3596" max="3596" width="2.5703125" style="528" customWidth="1"/>
    <col min="3597" max="3597" width="12.42578125" style="528" bestFit="1" customWidth="1"/>
    <col min="3598" max="3598" width="1.42578125" style="528" customWidth="1"/>
    <col min="3599" max="3600" width="16.28515625" style="528" customWidth="1"/>
    <col min="3601" max="3601" width="1" style="528" customWidth="1"/>
    <col min="3602" max="3602" width="25.85546875" style="528" bestFit="1" customWidth="1"/>
    <col min="3603" max="3603" width="10.7109375" style="528" bestFit="1" customWidth="1"/>
    <col min="3604" max="3604" width="1.7109375" style="528" customWidth="1"/>
    <col min="3605" max="3605" width="9.140625" style="528"/>
    <col min="3606" max="3606" width="1.140625" style="528" customWidth="1"/>
    <col min="3607" max="3607" width="9.140625" style="528"/>
    <col min="3608" max="3608" width="1.140625" style="528" customWidth="1"/>
    <col min="3609" max="3609" width="9.140625" style="528"/>
    <col min="3610" max="3610" width="1.5703125" style="528" customWidth="1"/>
    <col min="3611" max="3611" width="9.140625" style="528"/>
    <col min="3612" max="3612" width="1.42578125" style="528" customWidth="1"/>
    <col min="3613" max="3840" width="9.140625" style="528"/>
    <col min="3841" max="3841" width="2.140625" style="528" customWidth="1"/>
    <col min="3842" max="3842" width="2.7109375" style="528" customWidth="1"/>
    <col min="3843" max="3843" width="56.140625" style="528" customWidth="1"/>
    <col min="3844" max="3844" width="2.5703125" style="528" customWidth="1"/>
    <col min="3845" max="3851" width="17.5703125" style="528" customWidth="1"/>
    <col min="3852" max="3852" width="2.5703125" style="528" customWidth="1"/>
    <col min="3853" max="3853" width="12.42578125" style="528" bestFit="1" customWidth="1"/>
    <col min="3854" max="3854" width="1.42578125" style="528" customWidth="1"/>
    <col min="3855" max="3856" width="16.28515625" style="528" customWidth="1"/>
    <col min="3857" max="3857" width="1" style="528" customWidth="1"/>
    <col min="3858" max="3858" width="25.85546875" style="528" bestFit="1" customWidth="1"/>
    <col min="3859" max="3859" width="10.7109375" style="528" bestFit="1" customWidth="1"/>
    <col min="3860" max="3860" width="1.7109375" style="528" customWidth="1"/>
    <col min="3861" max="3861" width="9.140625" style="528"/>
    <col min="3862" max="3862" width="1.140625" style="528" customWidth="1"/>
    <col min="3863" max="3863" width="9.140625" style="528"/>
    <col min="3864" max="3864" width="1.140625" style="528" customWidth="1"/>
    <col min="3865" max="3865" width="9.140625" style="528"/>
    <col min="3866" max="3866" width="1.5703125" style="528" customWidth="1"/>
    <col min="3867" max="3867" width="9.140625" style="528"/>
    <col min="3868" max="3868" width="1.42578125" style="528" customWidth="1"/>
    <col min="3869" max="4096" width="9.140625" style="528"/>
    <col min="4097" max="4097" width="2.140625" style="528" customWidth="1"/>
    <col min="4098" max="4098" width="2.7109375" style="528" customWidth="1"/>
    <col min="4099" max="4099" width="56.140625" style="528" customWidth="1"/>
    <col min="4100" max="4100" width="2.5703125" style="528" customWidth="1"/>
    <col min="4101" max="4107" width="17.5703125" style="528" customWidth="1"/>
    <col min="4108" max="4108" width="2.5703125" style="528" customWidth="1"/>
    <col min="4109" max="4109" width="12.42578125" style="528" bestFit="1" customWidth="1"/>
    <col min="4110" max="4110" width="1.42578125" style="528" customWidth="1"/>
    <col min="4111" max="4112" width="16.28515625" style="528" customWidth="1"/>
    <col min="4113" max="4113" width="1" style="528" customWidth="1"/>
    <col min="4114" max="4114" width="25.85546875" style="528" bestFit="1" customWidth="1"/>
    <col min="4115" max="4115" width="10.7109375" style="528" bestFit="1" customWidth="1"/>
    <col min="4116" max="4116" width="1.7109375" style="528" customWidth="1"/>
    <col min="4117" max="4117" width="9.140625" style="528"/>
    <col min="4118" max="4118" width="1.140625" style="528" customWidth="1"/>
    <col min="4119" max="4119" width="9.140625" style="528"/>
    <col min="4120" max="4120" width="1.140625" style="528" customWidth="1"/>
    <col min="4121" max="4121" width="9.140625" style="528"/>
    <col min="4122" max="4122" width="1.5703125" style="528" customWidth="1"/>
    <col min="4123" max="4123" width="9.140625" style="528"/>
    <col min="4124" max="4124" width="1.42578125" style="528" customWidth="1"/>
    <col min="4125" max="4352" width="9.140625" style="528"/>
    <col min="4353" max="4353" width="2.140625" style="528" customWidth="1"/>
    <col min="4354" max="4354" width="2.7109375" style="528" customWidth="1"/>
    <col min="4355" max="4355" width="56.140625" style="528" customWidth="1"/>
    <col min="4356" max="4356" width="2.5703125" style="528" customWidth="1"/>
    <col min="4357" max="4363" width="17.5703125" style="528" customWidth="1"/>
    <col min="4364" max="4364" width="2.5703125" style="528" customWidth="1"/>
    <col min="4365" max="4365" width="12.42578125" style="528" bestFit="1" customWidth="1"/>
    <col min="4366" max="4366" width="1.42578125" style="528" customWidth="1"/>
    <col min="4367" max="4368" width="16.28515625" style="528" customWidth="1"/>
    <col min="4369" max="4369" width="1" style="528" customWidth="1"/>
    <col min="4370" max="4370" width="25.85546875" style="528" bestFit="1" customWidth="1"/>
    <col min="4371" max="4371" width="10.7109375" style="528" bestFit="1" customWidth="1"/>
    <col min="4372" max="4372" width="1.7109375" style="528" customWidth="1"/>
    <col min="4373" max="4373" width="9.140625" style="528"/>
    <col min="4374" max="4374" width="1.140625" style="528" customWidth="1"/>
    <col min="4375" max="4375" width="9.140625" style="528"/>
    <col min="4376" max="4376" width="1.140625" style="528" customWidth="1"/>
    <col min="4377" max="4377" width="9.140625" style="528"/>
    <col min="4378" max="4378" width="1.5703125" style="528" customWidth="1"/>
    <col min="4379" max="4379" width="9.140625" style="528"/>
    <col min="4380" max="4380" width="1.42578125" style="528" customWidth="1"/>
    <col min="4381" max="4608" width="9.140625" style="528"/>
    <col min="4609" max="4609" width="2.140625" style="528" customWidth="1"/>
    <col min="4610" max="4610" width="2.7109375" style="528" customWidth="1"/>
    <col min="4611" max="4611" width="56.140625" style="528" customWidth="1"/>
    <col min="4612" max="4612" width="2.5703125" style="528" customWidth="1"/>
    <col min="4613" max="4619" width="17.5703125" style="528" customWidth="1"/>
    <col min="4620" max="4620" width="2.5703125" style="528" customWidth="1"/>
    <col min="4621" max="4621" width="12.42578125" style="528" bestFit="1" customWidth="1"/>
    <col min="4622" max="4622" width="1.42578125" style="528" customWidth="1"/>
    <col min="4623" max="4624" width="16.28515625" style="528" customWidth="1"/>
    <col min="4625" max="4625" width="1" style="528" customWidth="1"/>
    <col min="4626" max="4626" width="25.85546875" style="528" bestFit="1" customWidth="1"/>
    <col min="4627" max="4627" width="10.7109375" style="528" bestFit="1" customWidth="1"/>
    <col min="4628" max="4628" width="1.7109375" style="528" customWidth="1"/>
    <col min="4629" max="4629" width="9.140625" style="528"/>
    <col min="4630" max="4630" width="1.140625" style="528" customWidth="1"/>
    <col min="4631" max="4631" width="9.140625" style="528"/>
    <col min="4632" max="4632" width="1.140625" style="528" customWidth="1"/>
    <col min="4633" max="4633" width="9.140625" style="528"/>
    <col min="4634" max="4634" width="1.5703125" style="528" customWidth="1"/>
    <col min="4635" max="4635" width="9.140625" style="528"/>
    <col min="4636" max="4636" width="1.42578125" style="528" customWidth="1"/>
    <col min="4637" max="4864" width="9.140625" style="528"/>
    <col min="4865" max="4865" width="2.140625" style="528" customWidth="1"/>
    <col min="4866" max="4866" width="2.7109375" style="528" customWidth="1"/>
    <col min="4867" max="4867" width="56.140625" style="528" customWidth="1"/>
    <col min="4868" max="4868" width="2.5703125" style="528" customWidth="1"/>
    <col min="4869" max="4875" width="17.5703125" style="528" customWidth="1"/>
    <col min="4876" max="4876" width="2.5703125" style="528" customWidth="1"/>
    <col min="4877" max="4877" width="12.42578125" style="528" bestFit="1" customWidth="1"/>
    <col min="4878" max="4878" width="1.42578125" style="528" customWidth="1"/>
    <col min="4879" max="4880" width="16.28515625" style="528" customWidth="1"/>
    <col min="4881" max="4881" width="1" style="528" customWidth="1"/>
    <col min="4882" max="4882" width="25.85546875" style="528" bestFit="1" customWidth="1"/>
    <col min="4883" max="4883" width="10.7109375" style="528" bestFit="1" customWidth="1"/>
    <col min="4884" max="4884" width="1.7109375" style="528" customWidth="1"/>
    <col min="4885" max="4885" width="9.140625" style="528"/>
    <col min="4886" max="4886" width="1.140625" style="528" customWidth="1"/>
    <col min="4887" max="4887" width="9.140625" style="528"/>
    <col min="4888" max="4888" width="1.140625" style="528" customWidth="1"/>
    <col min="4889" max="4889" width="9.140625" style="528"/>
    <col min="4890" max="4890" width="1.5703125" style="528" customWidth="1"/>
    <col min="4891" max="4891" width="9.140625" style="528"/>
    <col min="4892" max="4892" width="1.42578125" style="528" customWidth="1"/>
    <col min="4893" max="5120" width="9.140625" style="528"/>
    <col min="5121" max="5121" width="2.140625" style="528" customWidth="1"/>
    <col min="5122" max="5122" width="2.7109375" style="528" customWidth="1"/>
    <col min="5123" max="5123" width="56.140625" style="528" customWidth="1"/>
    <col min="5124" max="5124" width="2.5703125" style="528" customWidth="1"/>
    <col min="5125" max="5131" width="17.5703125" style="528" customWidth="1"/>
    <col min="5132" max="5132" width="2.5703125" style="528" customWidth="1"/>
    <col min="5133" max="5133" width="12.42578125" style="528" bestFit="1" customWidth="1"/>
    <col min="5134" max="5134" width="1.42578125" style="528" customWidth="1"/>
    <col min="5135" max="5136" width="16.28515625" style="528" customWidth="1"/>
    <col min="5137" max="5137" width="1" style="528" customWidth="1"/>
    <col min="5138" max="5138" width="25.85546875" style="528" bestFit="1" customWidth="1"/>
    <col min="5139" max="5139" width="10.7109375" style="528" bestFit="1" customWidth="1"/>
    <col min="5140" max="5140" width="1.7109375" style="528" customWidth="1"/>
    <col min="5141" max="5141" width="9.140625" style="528"/>
    <col min="5142" max="5142" width="1.140625" style="528" customWidth="1"/>
    <col min="5143" max="5143" width="9.140625" style="528"/>
    <col min="5144" max="5144" width="1.140625" style="528" customWidth="1"/>
    <col min="5145" max="5145" width="9.140625" style="528"/>
    <col min="5146" max="5146" width="1.5703125" style="528" customWidth="1"/>
    <col min="5147" max="5147" width="9.140625" style="528"/>
    <col min="5148" max="5148" width="1.42578125" style="528" customWidth="1"/>
    <col min="5149" max="5376" width="9.140625" style="528"/>
    <col min="5377" max="5377" width="2.140625" style="528" customWidth="1"/>
    <col min="5378" max="5378" width="2.7109375" style="528" customWidth="1"/>
    <col min="5379" max="5379" width="56.140625" style="528" customWidth="1"/>
    <col min="5380" max="5380" width="2.5703125" style="528" customWidth="1"/>
    <col min="5381" max="5387" width="17.5703125" style="528" customWidth="1"/>
    <col min="5388" max="5388" width="2.5703125" style="528" customWidth="1"/>
    <col min="5389" max="5389" width="12.42578125" style="528" bestFit="1" customWidth="1"/>
    <col min="5390" max="5390" width="1.42578125" style="528" customWidth="1"/>
    <col min="5391" max="5392" width="16.28515625" style="528" customWidth="1"/>
    <col min="5393" max="5393" width="1" style="528" customWidth="1"/>
    <col min="5394" max="5394" width="25.85546875" style="528" bestFit="1" customWidth="1"/>
    <col min="5395" max="5395" width="10.7109375" style="528" bestFit="1" customWidth="1"/>
    <col min="5396" max="5396" width="1.7109375" style="528" customWidth="1"/>
    <col min="5397" max="5397" width="9.140625" style="528"/>
    <col min="5398" max="5398" width="1.140625" style="528" customWidth="1"/>
    <col min="5399" max="5399" width="9.140625" style="528"/>
    <col min="5400" max="5400" width="1.140625" style="528" customWidth="1"/>
    <col min="5401" max="5401" width="9.140625" style="528"/>
    <col min="5402" max="5402" width="1.5703125" style="528" customWidth="1"/>
    <col min="5403" max="5403" width="9.140625" style="528"/>
    <col min="5404" max="5404" width="1.42578125" style="528" customWidth="1"/>
    <col min="5405" max="5632" width="9.140625" style="528"/>
    <col min="5633" max="5633" width="2.140625" style="528" customWidth="1"/>
    <col min="5634" max="5634" width="2.7109375" style="528" customWidth="1"/>
    <col min="5635" max="5635" width="56.140625" style="528" customWidth="1"/>
    <col min="5636" max="5636" width="2.5703125" style="528" customWidth="1"/>
    <col min="5637" max="5643" width="17.5703125" style="528" customWidth="1"/>
    <col min="5644" max="5644" width="2.5703125" style="528" customWidth="1"/>
    <col min="5645" max="5645" width="12.42578125" style="528" bestFit="1" customWidth="1"/>
    <col min="5646" max="5646" width="1.42578125" style="528" customWidth="1"/>
    <col min="5647" max="5648" width="16.28515625" style="528" customWidth="1"/>
    <col min="5649" max="5649" width="1" style="528" customWidth="1"/>
    <col min="5650" max="5650" width="25.85546875" style="528" bestFit="1" customWidth="1"/>
    <col min="5651" max="5651" width="10.7109375" style="528" bestFit="1" customWidth="1"/>
    <col min="5652" max="5652" width="1.7109375" style="528" customWidth="1"/>
    <col min="5653" max="5653" width="9.140625" style="528"/>
    <col min="5654" max="5654" width="1.140625" style="528" customWidth="1"/>
    <col min="5655" max="5655" width="9.140625" style="528"/>
    <col min="5656" max="5656" width="1.140625" style="528" customWidth="1"/>
    <col min="5657" max="5657" width="9.140625" style="528"/>
    <col min="5658" max="5658" width="1.5703125" style="528" customWidth="1"/>
    <col min="5659" max="5659" width="9.140625" style="528"/>
    <col min="5660" max="5660" width="1.42578125" style="528" customWidth="1"/>
    <col min="5661" max="5888" width="9.140625" style="528"/>
    <col min="5889" max="5889" width="2.140625" style="528" customWidth="1"/>
    <col min="5890" max="5890" width="2.7109375" style="528" customWidth="1"/>
    <col min="5891" max="5891" width="56.140625" style="528" customWidth="1"/>
    <col min="5892" max="5892" width="2.5703125" style="528" customWidth="1"/>
    <col min="5893" max="5899" width="17.5703125" style="528" customWidth="1"/>
    <col min="5900" max="5900" width="2.5703125" style="528" customWidth="1"/>
    <col min="5901" max="5901" width="12.42578125" style="528" bestFit="1" customWidth="1"/>
    <col min="5902" max="5902" width="1.42578125" style="528" customWidth="1"/>
    <col min="5903" max="5904" width="16.28515625" style="528" customWidth="1"/>
    <col min="5905" max="5905" width="1" style="528" customWidth="1"/>
    <col min="5906" max="5906" width="25.85546875" style="528" bestFit="1" customWidth="1"/>
    <col min="5907" max="5907" width="10.7109375" style="528" bestFit="1" customWidth="1"/>
    <col min="5908" max="5908" width="1.7109375" style="528" customWidth="1"/>
    <col min="5909" max="5909" width="9.140625" style="528"/>
    <col min="5910" max="5910" width="1.140625" style="528" customWidth="1"/>
    <col min="5911" max="5911" width="9.140625" style="528"/>
    <col min="5912" max="5912" width="1.140625" style="528" customWidth="1"/>
    <col min="5913" max="5913" width="9.140625" style="528"/>
    <col min="5914" max="5914" width="1.5703125" style="528" customWidth="1"/>
    <col min="5915" max="5915" width="9.140625" style="528"/>
    <col min="5916" max="5916" width="1.42578125" style="528" customWidth="1"/>
    <col min="5917" max="6144" width="9.140625" style="528"/>
    <col min="6145" max="6145" width="2.140625" style="528" customWidth="1"/>
    <col min="6146" max="6146" width="2.7109375" style="528" customWidth="1"/>
    <col min="6147" max="6147" width="56.140625" style="528" customWidth="1"/>
    <col min="6148" max="6148" width="2.5703125" style="528" customWidth="1"/>
    <col min="6149" max="6155" width="17.5703125" style="528" customWidth="1"/>
    <col min="6156" max="6156" width="2.5703125" style="528" customWidth="1"/>
    <col min="6157" max="6157" width="12.42578125" style="528" bestFit="1" customWidth="1"/>
    <col min="6158" max="6158" width="1.42578125" style="528" customWidth="1"/>
    <col min="6159" max="6160" width="16.28515625" style="528" customWidth="1"/>
    <col min="6161" max="6161" width="1" style="528" customWidth="1"/>
    <col min="6162" max="6162" width="25.85546875" style="528" bestFit="1" customWidth="1"/>
    <col min="6163" max="6163" width="10.7109375" style="528" bestFit="1" customWidth="1"/>
    <col min="6164" max="6164" width="1.7109375" style="528" customWidth="1"/>
    <col min="6165" max="6165" width="9.140625" style="528"/>
    <col min="6166" max="6166" width="1.140625" style="528" customWidth="1"/>
    <col min="6167" max="6167" width="9.140625" style="528"/>
    <col min="6168" max="6168" width="1.140625" style="528" customWidth="1"/>
    <col min="6169" max="6169" width="9.140625" style="528"/>
    <col min="6170" max="6170" width="1.5703125" style="528" customWidth="1"/>
    <col min="6171" max="6171" width="9.140625" style="528"/>
    <col min="6172" max="6172" width="1.42578125" style="528" customWidth="1"/>
    <col min="6173" max="6400" width="9.140625" style="528"/>
    <col min="6401" max="6401" width="2.140625" style="528" customWidth="1"/>
    <col min="6402" max="6402" width="2.7109375" style="528" customWidth="1"/>
    <col min="6403" max="6403" width="56.140625" style="528" customWidth="1"/>
    <col min="6404" max="6404" width="2.5703125" style="528" customWidth="1"/>
    <col min="6405" max="6411" width="17.5703125" style="528" customWidth="1"/>
    <col min="6412" max="6412" width="2.5703125" style="528" customWidth="1"/>
    <col min="6413" max="6413" width="12.42578125" style="528" bestFit="1" customWidth="1"/>
    <col min="6414" max="6414" width="1.42578125" style="528" customWidth="1"/>
    <col min="6415" max="6416" width="16.28515625" style="528" customWidth="1"/>
    <col min="6417" max="6417" width="1" style="528" customWidth="1"/>
    <col min="6418" max="6418" width="25.85546875" style="528" bestFit="1" customWidth="1"/>
    <col min="6419" max="6419" width="10.7109375" style="528" bestFit="1" customWidth="1"/>
    <col min="6420" max="6420" width="1.7109375" style="528" customWidth="1"/>
    <col min="6421" max="6421" width="9.140625" style="528"/>
    <col min="6422" max="6422" width="1.140625" style="528" customWidth="1"/>
    <col min="6423" max="6423" width="9.140625" style="528"/>
    <col min="6424" max="6424" width="1.140625" style="528" customWidth="1"/>
    <col min="6425" max="6425" width="9.140625" style="528"/>
    <col min="6426" max="6426" width="1.5703125" style="528" customWidth="1"/>
    <col min="6427" max="6427" width="9.140625" style="528"/>
    <col min="6428" max="6428" width="1.42578125" style="528" customWidth="1"/>
    <col min="6429" max="6656" width="9.140625" style="528"/>
    <col min="6657" max="6657" width="2.140625" style="528" customWidth="1"/>
    <col min="6658" max="6658" width="2.7109375" style="528" customWidth="1"/>
    <col min="6659" max="6659" width="56.140625" style="528" customWidth="1"/>
    <col min="6660" max="6660" width="2.5703125" style="528" customWidth="1"/>
    <col min="6661" max="6667" width="17.5703125" style="528" customWidth="1"/>
    <col min="6668" max="6668" width="2.5703125" style="528" customWidth="1"/>
    <col min="6669" max="6669" width="12.42578125" style="528" bestFit="1" customWidth="1"/>
    <col min="6670" max="6670" width="1.42578125" style="528" customWidth="1"/>
    <col min="6671" max="6672" width="16.28515625" style="528" customWidth="1"/>
    <col min="6673" max="6673" width="1" style="528" customWidth="1"/>
    <col min="6674" max="6674" width="25.85546875" style="528" bestFit="1" customWidth="1"/>
    <col min="6675" max="6675" width="10.7109375" style="528" bestFit="1" customWidth="1"/>
    <col min="6676" max="6676" width="1.7109375" style="528" customWidth="1"/>
    <col min="6677" max="6677" width="9.140625" style="528"/>
    <col min="6678" max="6678" width="1.140625" style="528" customWidth="1"/>
    <col min="6679" max="6679" width="9.140625" style="528"/>
    <col min="6680" max="6680" width="1.140625" style="528" customWidth="1"/>
    <col min="6681" max="6681" width="9.140625" style="528"/>
    <col min="6682" max="6682" width="1.5703125" style="528" customWidth="1"/>
    <col min="6683" max="6683" width="9.140625" style="528"/>
    <col min="6684" max="6684" width="1.42578125" style="528" customWidth="1"/>
    <col min="6685" max="6912" width="9.140625" style="528"/>
    <col min="6913" max="6913" width="2.140625" style="528" customWidth="1"/>
    <col min="6914" max="6914" width="2.7109375" style="528" customWidth="1"/>
    <col min="6915" max="6915" width="56.140625" style="528" customWidth="1"/>
    <col min="6916" max="6916" width="2.5703125" style="528" customWidth="1"/>
    <col min="6917" max="6923" width="17.5703125" style="528" customWidth="1"/>
    <col min="6924" max="6924" width="2.5703125" style="528" customWidth="1"/>
    <col min="6925" max="6925" width="12.42578125" style="528" bestFit="1" customWidth="1"/>
    <col min="6926" max="6926" width="1.42578125" style="528" customWidth="1"/>
    <col min="6927" max="6928" width="16.28515625" style="528" customWidth="1"/>
    <col min="6929" max="6929" width="1" style="528" customWidth="1"/>
    <col min="6930" max="6930" width="25.85546875" style="528" bestFit="1" customWidth="1"/>
    <col min="6931" max="6931" width="10.7109375" style="528" bestFit="1" customWidth="1"/>
    <col min="6932" max="6932" width="1.7109375" style="528" customWidth="1"/>
    <col min="6933" max="6933" width="9.140625" style="528"/>
    <col min="6934" max="6934" width="1.140625" style="528" customWidth="1"/>
    <col min="6935" max="6935" width="9.140625" style="528"/>
    <col min="6936" max="6936" width="1.140625" style="528" customWidth="1"/>
    <col min="6937" max="6937" width="9.140625" style="528"/>
    <col min="6938" max="6938" width="1.5703125" style="528" customWidth="1"/>
    <col min="6939" max="6939" width="9.140625" style="528"/>
    <col min="6940" max="6940" width="1.42578125" style="528" customWidth="1"/>
    <col min="6941" max="7168" width="9.140625" style="528"/>
    <col min="7169" max="7169" width="2.140625" style="528" customWidth="1"/>
    <col min="7170" max="7170" width="2.7109375" style="528" customWidth="1"/>
    <col min="7171" max="7171" width="56.140625" style="528" customWidth="1"/>
    <col min="7172" max="7172" width="2.5703125" style="528" customWidth="1"/>
    <col min="7173" max="7179" width="17.5703125" style="528" customWidth="1"/>
    <col min="7180" max="7180" width="2.5703125" style="528" customWidth="1"/>
    <col min="7181" max="7181" width="12.42578125" style="528" bestFit="1" customWidth="1"/>
    <col min="7182" max="7182" width="1.42578125" style="528" customWidth="1"/>
    <col min="7183" max="7184" width="16.28515625" style="528" customWidth="1"/>
    <col min="7185" max="7185" width="1" style="528" customWidth="1"/>
    <col min="7186" max="7186" width="25.85546875" style="528" bestFit="1" customWidth="1"/>
    <col min="7187" max="7187" width="10.7109375" style="528" bestFit="1" customWidth="1"/>
    <col min="7188" max="7188" width="1.7109375" style="528" customWidth="1"/>
    <col min="7189" max="7189" width="9.140625" style="528"/>
    <col min="7190" max="7190" width="1.140625" style="528" customWidth="1"/>
    <col min="7191" max="7191" width="9.140625" style="528"/>
    <col min="7192" max="7192" width="1.140625" style="528" customWidth="1"/>
    <col min="7193" max="7193" width="9.140625" style="528"/>
    <col min="7194" max="7194" width="1.5703125" style="528" customWidth="1"/>
    <col min="7195" max="7195" width="9.140625" style="528"/>
    <col min="7196" max="7196" width="1.42578125" style="528" customWidth="1"/>
    <col min="7197" max="7424" width="9.140625" style="528"/>
    <col min="7425" max="7425" width="2.140625" style="528" customWidth="1"/>
    <col min="7426" max="7426" width="2.7109375" style="528" customWidth="1"/>
    <col min="7427" max="7427" width="56.140625" style="528" customWidth="1"/>
    <col min="7428" max="7428" width="2.5703125" style="528" customWidth="1"/>
    <col min="7429" max="7435" width="17.5703125" style="528" customWidth="1"/>
    <col min="7436" max="7436" width="2.5703125" style="528" customWidth="1"/>
    <col min="7437" max="7437" width="12.42578125" style="528" bestFit="1" customWidth="1"/>
    <col min="7438" max="7438" width="1.42578125" style="528" customWidth="1"/>
    <col min="7439" max="7440" width="16.28515625" style="528" customWidth="1"/>
    <col min="7441" max="7441" width="1" style="528" customWidth="1"/>
    <col min="7442" max="7442" width="25.85546875" style="528" bestFit="1" customWidth="1"/>
    <col min="7443" max="7443" width="10.7109375" style="528" bestFit="1" customWidth="1"/>
    <col min="7444" max="7444" width="1.7109375" style="528" customWidth="1"/>
    <col min="7445" max="7445" width="9.140625" style="528"/>
    <col min="7446" max="7446" width="1.140625" style="528" customWidth="1"/>
    <col min="7447" max="7447" width="9.140625" style="528"/>
    <col min="7448" max="7448" width="1.140625" style="528" customWidth="1"/>
    <col min="7449" max="7449" width="9.140625" style="528"/>
    <col min="7450" max="7450" width="1.5703125" style="528" customWidth="1"/>
    <col min="7451" max="7451" width="9.140625" style="528"/>
    <col min="7452" max="7452" width="1.42578125" style="528" customWidth="1"/>
    <col min="7453" max="7680" width="9.140625" style="528"/>
    <col min="7681" max="7681" width="2.140625" style="528" customWidth="1"/>
    <col min="7682" max="7682" width="2.7109375" style="528" customWidth="1"/>
    <col min="7683" max="7683" width="56.140625" style="528" customWidth="1"/>
    <col min="7684" max="7684" width="2.5703125" style="528" customWidth="1"/>
    <col min="7685" max="7691" width="17.5703125" style="528" customWidth="1"/>
    <col min="7692" max="7692" width="2.5703125" style="528" customWidth="1"/>
    <col min="7693" max="7693" width="12.42578125" style="528" bestFit="1" customWidth="1"/>
    <col min="7694" max="7694" width="1.42578125" style="528" customWidth="1"/>
    <col min="7695" max="7696" width="16.28515625" style="528" customWidth="1"/>
    <col min="7697" max="7697" width="1" style="528" customWidth="1"/>
    <col min="7698" max="7698" width="25.85546875" style="528" bestFit="1" customWidth="1"/>
    <col min="7699" max="7699" width="10.7109375" style="528" bestFit="1" customWidth="1"/>
    <col min="7700" max="7700" width="1.7109375" style="528" customWidth="1"/>
    <col min="7701" max="7701" width="9.140625" style="528"/>
    <col min="7702" max="7702" width="1.140625" style="528" customWidth="1"/>
    <col min="7703" max="7703" width="9.140625" style="528"/>
    <col min="7704" max="7704" width="1.140625" style="528" customWidth="1"/>
    <col min="7705" max="7705" width="9.140625" style="528"/>
    <col min="7706" max="7706" width="1.5703125" style="528" customWidth="1"/>
    <col min="7707" max="7707" width="9.140625" style="528"/>
    <col min="7708" max="7708" width="1.42578125" style="528" customWidth="1"/>
    <col min="7709" max="7936" width="9.140625" style="528"/>
    <col min="7937" max="7937" width="2.140625" style="528" customWidth="1"/>
    <col min="7938" max="7938" width="2.7109375" style="528" customWidth="1"/>
    <col min="7939" max="7939" width="56.140625" style="528" customWidth="1"/>
    <col min="7940" max="7940" width="2.5703125" style="528" customWidth="1"/>
    <col min="7941" max="7947" width="17.5703125" style="528" customWidth="1"/>
    <col min="7948" max="7948" width="2.5703125" style="528" customWidth="1"/>
    <col min="7949" max="7949" width="12.42578125" style="528" bestFit="1" customWidth="1"/>
    <col min="7950" max="7950" width="1.42578125" style="528" customWidth="1"/>
    <col min="7951" max="7952" width="16.28515625" style="528" customWidth="1"/>
    <col min="7953" max="7953" width="1" style="528" customWidth="1"/>
    <col min="7954" max="7954" width="25.85546875" style="528" bestFit="1" customWidth="1"/>
    <col min="7955" max="7955" width="10.7109375" style="528" bestFit="1" customWidth="1"/>
    <col min="7956" max="7956" width="1.7109375" style="528" customWidth="1"/>
    <col min="7957" max="7957" width="9.140625" style="528"/>
    <col min="7958" max="7958" width="1.140625" style="528" customWidth="1"/>
    <col min="7959" max="7959" width="9.140625" style="528"/>
    <col min="7960" max="7960" width="1.140625" style="528" customWidth="1"/>
    <col min="7961" max="7961" width="9.140625" style="528"/>
    <col min="7962" max="7962" width="1.5703125" style="528" customWidth="1"/>
    <col min="7963" max="7963" width="9.140625" style="528"/>
    <col min="7964" max="7964" width="1.42578125" style="528" customWidth="1"/>
    <col min="7965" max="8192" width="9.140625" style="528"/>
    <col min="8193" max="8193" width="2.140625" style="528" customWidth="1"/>
    <col min="8194" max="8194" width="2.7109375" style="528" customWidth="1"/>
    <col min="8195" max="8195" width="56.140625" style="528" customWidth="1"/>
    <col min="8196" max="8196" width="2.5703125" style="528" customWidth="1"/>
    <col min="8197" max="8203" width="17.5703125" style="528" customWidth="1"/>
    <col min="8204" max="8204" width="2.5703125" style="528" customWidth="1"/>
    <col min="8205" max="8205" width="12.42578125" style="528" bestFit="1" customWidth="1"/>
    <col min="8206" max="8206" width="1.42578125" style="528" customWidth="1"/>
    <col min="8207" max="8208" width="16.28515625" style="528" customWidth="1"/>
    <col min="8209" max="8209" width="1" style="528" customWidth="1"/>
    <col min="8210" max="8210" width="25.85546875" style="528" bestFit="1" customWidth="1"/>
    <col min="8211" max="8211" width="10.7109375" style="528" bestFit="1" customWidth="1"/>
    <col min="8212" max="8212" width="1.7109375" style="528" customWidth="1"/>
    <col min="8213" max="8213" width="9.140625" style="528"/>
    <col min="8214" max="8214" width="1.140625" style="528" customWidth="1"/>
    <col min="8215" max="8215" width="9.140625" style="528"/>
    <col min="8216" max="8216" width="1.140625" style="528" customWidth="1"/>
    <col min="8217" max="8217" width="9.140625" style="528"/>
    <col min="8218" max="8218" width="1.5703125" style="528" customWidth="1"/>
    <col min="8219" max="8219" width="9.140625" style="528"/>
    <col min="8220" max="8220" width="1.42578125" style="528" customWidth="1"/>
    <col min="8221" max="8448" width="9.140625" style="528"/>
    <col min="8449" max="8449" width="2.140625" style="528" customWidth="1"/>
    <col min="8450" max="8450" width="2.7109375" style="528" customWidth="1"/>
    <col min="8451" max="8451" width="56.140625" style="528" customWidth="1"/>
    <col min="8452" max="8452" width="2.5703125" style="528" customWidth="1"/>
    <col min="8453" max="8459" width="17.5703125" style="528" customWidth="1"/>
    <col min="8460" max="8460" width="2.5703125" style="528" customWidth="1"/>
    <col min="8461" max="8461" width="12.42578125" style="528" bestFit="1" customWidth="1"/>
    <col min="8462" max="8462" width="1.42578125" style="528" customWidth="1"/>
    <col min="8463" max="8464" width="16.28515625" style="528" customWidth="1"/>
    <col min="8465" max="8465" width="1" style="528" customWidth="1"/>
    <col min="8466" max="8466" width="25.85546875" style="528" bestFit="1" customWidth="1"/>
    <col min="8467" max="8467" width="10.7109375" style="528" bestFit="1" customWidth="1"/>
    <col min="8468" max="8468" width="1.7109375" style="528" customWidth="1"/>
    <col min="8469" max="8469" width="9.140625" style="528"/>
    <col min="8470" max="8470" width="1.140625" style="528" customWidth="1"/>
    <col min="8471" max="8471" width="9.140625" style="528"/>
    <col min="8472" max="8472" width="1.140625" style="528" customWidth="1"/>
    <col min="8473" max="8473" width="9.140625" style="528"/>
    <col min="8474" max="8474" width="1.5703125" style="528" customWidth="1"/>
    <col min="8475" max="8475" width="9.140625" style="528"/>
    <col min="8476" max="8476" width="1.42578125" style="528" customWidth="1"/>
    <col min="8477" max="8704" width="9.140625" style="528"/>
    <col min="8705" max="8705" width="2.140625" style="528" customWidth="1"/>
    <col min="8706" max="8706" width="2.7109375" style="528" customWidth="1"/>
    <col min="8707" max="8707" width="56.140625" style="528" customWidth="1"/>
    <col min="8708" max="8708" width="2.5703125" style="528" customWidth="1"/>
    <col min="8709" max="8715" width="17.5703125" style="528" customWidth="1"/>
    <col min="8716" max="8716" width="2.5703125" style="528" customWidth="1"/>
    <col min="8717" max="8717" width="12.42578125" style="528" bestFit="1" customWidth="1"/>
    <col min="8718" max="8718" width="1.42578125" style="528" customWidth="1"/>
    <col min="8719" max="8720" width="16.28515625" style="528" customWidth="1"/>
    <col min="8721" max="8721" width="1" style="528" customWidth="1"/>
    <col min="8722" max="8722" width="25.85546875" style="528" bestFit="1" customWidth="1"/>
    <col min="8723" max="8723" width="10.7109375" style="528" bestFit="1" customWidth="1"/>
    <col min="8724" max="8724" width="1.7109375" style="528" customWidth="1"/>
    <col min="8725" max="8725" width="9.140625" style="528"/>
    <col min="8726" max="8726" width="1.140625" style="528" customWidth="1"/>
    <col min="8727" max="8727" width="9.140625" style="528"/>
    <col min="8728" max="8728" width="1.140625" style="528" customWidth="1"/>
    <col min="8729" max="8729" width="9.140625" style="528"/>
    <col min="8730" max="8730" width="1.5703125" style="528" customWidth="1"/>
    <col min="8731" max="8731" width="9.140625" style="528"/>
    <col min="8732" max="8732" width="1.42578125" style="528" customWidth="1"/>
    <col min="8733" max="8960" width="9.140625" style="528"/>
    <col min="8961" max="8961" width="2.140625" style="528" customWidth="1"/>
    <col min="8962" max="8962" width="2.7109375" style="528" customWidth="1"/>
    <col min="8963" max="8963" width="56.140625" style="528" customWidth="1"/>
    <col min="8964" max="8964" width="2.5703125" style="528" customWidth="1"/>
    <col min="8965" max="8971" width="17.5703125" style="528" customWidth="1"/>
    <col min="8972" max="8972" width="2.5703125" style="528" customWidth="1"/>
    <col min="8973" max="8973" width="12.42578125" style="528" bestFit="1" customWidth="1"/>
    <col min="8974" max="8974" width="1.42578125" style="528" customWidth="1"/>
    <col min="8975" max="8976" width="16.28515625" style="528" customWidth="1"/>
    <col min="8977" max="8977" width="1" style="528" customWidth="1"/>
    <col min="8978" max="8978" width="25.85546875" style="528" bestFit="1" customWidth="1"/>
    <col min="8979" max="8979" width="10.7109375" style="528" bestFit="1" customWidth="1"/>
    <col min="8980" max="8980" width="1.7109375" style="528" customWidth="1"/>
    <col min="8981" max="8981" width="9.140625" style="528"/>
    <col min="8982" max="8982" width="1.140625" style="528" customWidth="1"/>
    <col min="8983" max="8983" width="9.140625" style="528"/>
    <col min="8984" max="8984" width="1.140625" style="528" customWidth="1"/>
    <col min="8985" max="8985" width="9.140625" style="528"/>
    <col min="8986" max="8986" width="1.5703125" style="528" customWidth="1"/>
    <col min="8987" max="8987" width="9.140625" style="528"/>
    <col min="8988" max="8988" width="1.42578125" style="528" customWidth="1"/>
    <col min="8989" max="9216" width="9.140625" style="528"/>
    <col min="9217" max="9217" width="2.140625" style="528" customWidth="1"/>
    <col min="9218" max="9218" width="2.7109375" style="528" customWidth="1"/>
    <col min="9219" max="9219" width="56.140625" style="528" customWidth="1"/>
    <col min="9220" max="9220" width="2.5703125" style="528" customWidth="1"/>
    <col min="9221" max="9227" width="17.5703125" style="528" customWidth="1"/>
    <col min="9228" max="9228" width="2.5703125" style="528" customWidth="1"/>
    <col min="9229" max="9229" width="12.42578125" style="528" bestFit="1" customWidth="1"/>
    <col min="9230" max="9230" width="1.42578125" style="528" customWidth="1"/>
    <col min="9231" max="9232" width="16.28515625" style="528" customWidth="1"/>
    <col min="9233" max="9233" width="1" style="528" customWidth="1"/>
    <col min="9234" max="9234" width="25.85546875" style="528" bestFit="1" customWidth="1"/>
    <col min="9235" max="9235" width="10.7109375" style="528" bestFit="1" customWidth="1"/>
    <col min="9236" max="9236" width="1.7109375" style="528" customWidth="1"/>
    <col min="9237" max="9237" width="9.140625" style="528"/>
    <col min="9238" max="9238" width="1.140625" style="528" customWidth="1"/>
    <col min="9239" max="9239" width="9.140625" style="528"/>
    <col min="9240" max="9240" width="1.140625" style="528" customWidth="1"/>
    <col min="9241" max="9241" width="9.140625" style="528"/>
    <col min="9242" max="9242" width="1.5703125" style="528" customWidth="1"/>
    <col min="9243" max="9243" width="9.140625" style="528"/>
    <col min="9244" max="9244" width="1.42578125" style="528" customWidth="1"/>
    <col min="9245" max="9472" width="9.140625" style="528"/>
    <col min="9473" max="9473" width="2.140625" style="528" customWidth="1"/>
    <col min="9474" max="9474" width="2.7109375" style="528" customWidth="1"/>
    <col min="9475" max="9475" width="56.140625" style="528" customWidth="1"/>
    <col min="9476" max="9476" width="2.5703125" style="528" customWidth="1"/>
    <col min="9477" max="9483" width="17.5703125" style="528" customWidth="1"/>
    <col min="9484" max="9484" width="2.5703125" style="528" customWidth="1"/>
    <col min="9485" max="9485" width="12.42578125" style="528" bestFit="1" customWidth="1"/>
    <col min="9486" max="9486" width="1.42578125" style="528" customWidth="1"/>
    <col min="9487" max="9488" width="16.28515625" style="528" customWidth="1"/>
    <col min="9489" max="9489" width="1" style="528" customWidth="1"/>
    <col min="9490" max="9490" width="25.85546875" style="528" bestFit="1" customWidth="1"/>
    <col min="9491" max="9491" width="10.7109375" style="528" bestFit="1" customWidth="1"/>
    <col min="9492" max="9492" width="1.7109375" style="528" customWidth="1"/>
    <col min="9493" max="9493" width="9.140625" style="528"/>
    <col min="9494" max="9494" width="1.140625" style="528" customWidth="1"/>
    <col min="9495" max="9495" width="9.140625" style="528"/>
    <col min="9496" max="9496" width="1.140625" style="528" customWidth="1"/>
    <col min="9497" max="9497" width="9.140625" style="528"/>
    <col min="9498" max="9498" width="1.5703125" style="528" customWidth="1"/>
    <col min="9499" max="9499" width="9.140625" style="528"/>
    <col min="9500" max="9500" width="1.42578125" style="528" customWidth="1"/>
    <col min="9501" max="9728" width="9.140625" style="528"/>
    <col min="9729" max="9729" width="2.140625" style="528" customWidth="1"/>
    <col min="9730" max="9730" width="2.7109375" style="528" customWidth="1"/>
    <col min="9731" max="9731" width="56.140625" style="528" customWidth="1"/>
    <col min="9732" max="9732" width="2.5703125" style="528" customWidth="1"/>
    <col min="9733" max="9739" width="17.5703125" style="528" customWidth="1"/>
    <col min="9740" max="9740" width="2.5703125" style="528" customWidth="1"/>
    <col min="9741" max="9741" width="12.42578125" style="528" bestFit="1" customWidth="1"/>
    <col min="9742" max="9742" width="1.42578125" style="528" customWidth="1"/>
    <col min="9743" max="9744" width="16.28515625" style="528" customWidth="1"/>
    <col min="9745" max="9745" width="1" style="528" customWidth="1"/>
    <col min="9746" max="9746" width="25.85546875" style="528" bestFit="1" customWidth="1"/>
    <col min="9747" max="9747" width="10.7109375" style="528" bestFit="1" customWidth="1"/>
    <col min="9748" max="9748" width="1.7109375" style="528" customWidth="1"/>
    <col min="9749" max="9749" width="9.140625" style="528"/>
    <col min="9750" max="9750" width="1.140625" style="528" customWidth="1"/>
    <col min="9751" max="9751" width="9.140625" style="528"/>
    <col min="9752" max="9752" width="1.140625" style="528" customWidth="1"/>
    <col min="9753" max="9753" width="9.140625" style="528"/>
    <col min="9754" max="9754" width="1.5703125" style="528" customWidth="1"/>
    <col min="9755" max="9755" width="9.140625" style="528"/>
    <col min="9756" max="9756" width="1.42578125" style="528" customWidth="1"/>
    <col min="9757" max="9984" width="9.140625" style="528"/>
    <col min="9985" max="9985" width="2.140625" style="528" customWidth="1"/>
    <col min="9986" max="9986" width="2.7109375" style="528" customWidth="1"/>
    <col min="9987" max="9987" width="56.140625" style="528" customWidth="1"/>
    <col min="9988" max="9988" width="2.5703125" style="528" customWidth="1"/>
    <col min="9989" max="9995" width="17.5703125" style="528" customWidth="1"/>
    <col min="9996" max="9996" width="2.5703125" style="528" customWidth="1"/>
    <col min="9997" max="9997" width="12.42578125" style="528" bestFit="1" customWidth="1"/>
    <col min="9998" max="9998" width="1.42578125" style="528" customWidth="1"/>
    <col min="9999" max="10000" width="16.28515625" style="528" customWidth="1"/>
    <col min="10001" max="10001" width="1" style="528" customWidth="1"/>
    <col min="10002" max="10002" width="25.85546875" style="528" bestFit="1" customWidth="1"/>
    <col min="10003" max="10003" width="10.7109375" style="528" bestFit="1" customWidth="1"/>
    <col min="10004" max="10004" width="1.7109375" style="528" customWidth="1"/>
    <col min="10005" max="10005" width="9.140625" style="528"/>
    <col min="10006" max="10006" width="1.140625" style="528" customWidth="1"/>
    <col min="10007" max="10007" width="9.140625" style="528"/>
    <col min="10008" max="10008" width="1.140625" style="528" customWidth="1"/>
    <col min="10009" max="10009" width="9.140625" style="528"/>
    <col min="10010" max="10010" width="1.5703125" style="528" customWidth="1"/>
    <col min="10011" max="10011" width="9.140625" style="528"/>
    <col min="10012" max="10012" width="1.42578125" style="528" customWidth="1"/>
    <col min="10013" max="10240" width="9.140625" style="528"/>
    <col min="10241" max="10241" width="2.140625" style="528" customWidth="1"/>
    <col min="10242" max="10242" width="2.7109375" style="528" customWidth="1"/>
    <col min="10243" max="10243" width="56.140625" style="528" customWidth="1"/>
    <col min="10244" max="10244" width="2.5703125" style="528" customWidth="1"/>
    <col min="10245" max="10251" width="17.5703125" style="528" customWidth="1"/>
    <col min="10252" max="10252" width="2.5703125" style="528" customWidth="1"/>
    <col min="10253" max="10253" width="12.42578125" style="528" bestFit="1" customWidth="1"/>
    <col min="10254" max="10254" width="1.42578125" style="528" customWidth="1"/>
    <col min="10255" max="10256" width="16.28515625" style="528" customWidth="1"/>
    <col min="10257" max="10257" width="1" style="528" customWidth="1"/>
    <col min="10258" max="10258" width="25.85546875" style="528" bestFit="1" customWidth="1"/>
    <col min="10259" max="10259" width="10.7109375" style="528" bestFit="1" customWidth="1"/>
    <col min="10260" max="10260" width="1.7109375" style="528" customWidth="1"/>
    <col min="10261" max="10261" width="9.140625" style="528"/>
    <col min="10262" max="10262" width="1.140625" style="528" customWidth="1"/>
    <col min="10263" max="10263" width="9.140625" style="528"/>
    <col min="10264" max="10264" width="1.140625" style="528" customWidth="1"/>
    <col min="10265" max="10265" width="9.140625" style="528"/>
    <col min="10266" max="10266" width="1.5703125" style="528" customWidth="1"/>
    <col min="10267" max="10267" width="9.140625" style="528"/>
    <col min="10268" max="10268" width="1.42578125" style="528" customWidth="1"/>
    <col min="10269" max="10496" width="9.140625" style="528"/>
    <col min="10497" max="10497" width="2.140625" style="528" customWidth="1"/>
    <col min="10498" max="10498" width="2.7109375" style="528" customWidth="1"/>
    <col min="10499" max="10499" width="56.140625" style="528" customWidth="1"/>
    <col min="10500" max="10500" width="2.5703125" style="528" customWidth="1"/>
    <col min="10501" max="10507" width="17.5703125" style="528" customWidth="1"/>
    <col min="10508" max="10508" width="2.5703125" style="528" customWidth="1"/>
    <col min="10509" max="10509" width="12.42578125" style="528" bestFit="1" customWidth="1"/>
    <col min="10510" max="10510" width="1.42578125" style="528" customWidth="1"/>
    <col min="10511" max="10512" width="16.28515625" style="528" customWidth="1"/>
    <col min="10513" max="10513" width="1" style="528" customWidth="1"/>
    <col min="10514" max="10514" width="25.85546875" style="528" bestFit="1" customWidth="1"/>
    <col min="10515" max="10515" width="10.7109375" style="528" bestFit="1" customWidth="1"/>
    <col min="10516" max="10516" width="1.7109375" style="528" customWidth="1"/>
    <col min="10517" max="10517" width="9.140625" style="528"/>
    <col min="10518" max="10518" width="1.140625" style="528" customWidth="1"/>
    <col min="10519" max="10519" width="9.140625" style="528"/>
    <col min="10520" max="10520" width="1.140625" style="528" customWidth="1"/>
    <col min="10521" max="10521" width="9.140625" style="528"/>
    <col min="10522" max="10522" width="1.5703125" style="528" customWidth="1"/>
    <col min="10523" max="10523" width="9.140625" style="528"/>
    <col min="10524" max="10524" width="1.42578125" style="528" customWidth="1"/>
    <col min="10525" max="10752" width="9.140625" style="528"/>
    <col min="10753" max="10753" width="2.140625" style="528" customWidth="1"/>
    <col min="10754" max="10754" width="2.7109375" style="528" customWidth="1"/>
    <col min="10755" max="10755" width="56.140625" style="528" customWidth="1"/>
    <col min="10756" max="10756" width="2.5703125" style="528" customWidth="1"/>
    <col min="10757" max="10763" width="17.5703125" style="528" customWidth="1"/>
    <col min="10764" max="10764" width="2.5703125" style="528" customWidth="1"/>
    <col min="10765" max="10765" width="12.42578125" style="528" bestFit="1" customWidth="1"/>
    <col min="10766" max="10766" width="1.42578125" style="528" customWidth="1"/>
    <col min="10767" max="10768" width="16.28515625" style="528" customWidth="1"/>
    <col min="10769" max="10769" width="1" style="528" customWidth="1"/>
    <col min="10770" max="10770" width="25.85546875" style="528" bestFit="1" customWidth="1"/>
    <col min="10771" max="10771" width="10.7109375" style="528" bestFit="1" customWidth="1"/>
    <col min="10772" max="10772" width="1.7109375" style="528" customWidth="1"/>
    <col min="10773" max="10773" width="9.140625" style="528"/>
    <col min="10774" max="10774" width="1.140625" style="528" customWidth="1"/>
    <col min="10775" max="10775" width="9.140625" style="528"/>
    <col min="10776" max="10776" width="1.140625" style="528" customWidth="1"/>
    <col min="10777" max="10777" width="9.140625" style="528"/>
    <col min="10778" max="10778" width="1.5703125" style="528" customWidth="1"/>
    <col min="10779" max="10779" width="9.140625" style="528"/>
    <col min="10780" max="10780" width="1.42578125" style="528" customWidth="1"/>
    <col min="10781" max="11008" width="9.140625" style="528"/>
    <col min="11009" max="11009" width="2.140625" style="528" customWidth="1"/>
    <col min="11010" max="11010" width="2.7109375" style="528" customWidth="1"/>
    <col min="11011" max="11011" width="56.140625" style="528" customWidth="1"/>
    <col min="11012" max="11012" width="2.5703125" style="528" customWidth="1"/>
    <col min="11013" max="11019" width="17.5703125" style="528" customWidth="1"/>
    <col min="11020" max="11020" width="2.5703125" style="528" customWidth="1"/>
    <col min="11021" max="11021" width="12.42578125" style="528" bestFit="1" customWidth="1"/>
    <col min="11022" max="11022" width="1.42578125" style="528" customWidth="1"/>
    <col min="11023" max="11024" width="16.28515625" style="528" customWidth="1"/>
    <col min="11025" max="11025" width="1" style="528" customWidth="1"/>
    <col min="11026" max="11026" width="25.85546875" style="528" bestFit="1" customWidth="1"/>
    <col min="11027" max="11027" width="10.7109375" style="528" bestFit="1" customWidth="1"/>
    <col min="11028" max="11028" width="1.7109375" style="528" customWidth="1"/>
    <col min="11029" max="11029" width="9.140625" style="528"/>
    <col min="11030" max="11030" width="1.140625" style="528" customWidth="1"/>
    <col min="11031" max="11031" width="9.140625" style="528"/>
    <col min="11032" max="11032" width="1.140625" style="528" customWidth="1"/>
    <col min="11033" max="11033" width="9.140625" style="528"/>
    <col min="11034" max="11034" width="1.5703125" style="528" customWidth="1"/>
    <col min="11035" max="11035" width="9.140625" style="528"/>
    <col min="11036" max="11036" width="1.42578125" style="528" customWidth="1"/>
    <col min="11037" max="11264" width="9.140625" style="528"/>
    <col min="11265" max="11265" width="2.140625" style="528" customWidth="1"/>
    <col min="11266" max="11266" width="2.7109375" style="528" customWidth="1"/>
    <col min="11267" max="11267" width="56.140625" style="528" customWidth="1"/>
    <col min="11268" max="11268" width="2.5703125" style="528" customWidth="1"/>
    <col min="11269" max="11275" width="17.5703125" style="528" customWidth="1"/>
    <col min="11276" max="11276" width="2.5703125" style="528" customWidth="1"/>
    <col min="11277" max="11277" width="12.42578125" style="528" bestFit="1" customWidth="1"/>
    <col min="11278" max="11278" width="1.42578125" style="528" customWidth="1"/>
    <col min="11279" max="11280" width="16.28515625" style="528" customWidth="1"/>
    <col min="11281" max="11281" width="1" style="528" customWidth="1"/>
    <col min="11282" max="11282" width="25.85546875" style="528" bestFit="1" customWidth="1"/>
    <col min="11283" max="11283" width="10.7109375" style="528" bestFit="1" customWidth="1"/>
    <col min="11284" max="11284" width="1.7109375" style="528" customWidth="1"/>
    <col min="11285" max="11285" width="9.140625" style="528"/>
    <col min="11286" max="11286" width="1.140625" style="528" customWidth="1"/>
    <col min="11287" max="11287" width="9.140625" style="528"/>
    <col min="11288" max="11288" width="1.140625" style="528" customWidth="1"/>
    <col min="11289" max="11289" width="9.140625" style="528"/>
    <col min="11290" max="11290" width="1.5703125" style="528" customWidth="1"/>
    <col min="11291" max="11291" width="9.140625" style="528"/>
    <col min="11292" max="11292" width="1.42578125" style="528" customWidth="1"/>
    <col min="11293" max="11520" width="9.140625" style="528"/>
    <col min="11521" max="11521" width="2.140625" style="528" customWidth="1"/>
    <col min="11522" max="11522" width="2.7109375" style="528" customWidth="1"/>
    <col min="11523" max="11523" width="56.140625" style="528" customWidth="1"/>
    <col min="11524" max="11524" width="2.5703125" style="528" customWidth="1"/>
    <col min="11525" max="11531" width="17.5703125" style="528" customWidth="1"/>
    <col min="11532" max="11532" width="2.5703125" style="528" customWidth="1"/>
    <col min="11533" max="11533" width="12.42578125" style="528" bestFit="1" customWidth="1"/>
    <col min="11534" max="11534" width="1.42578125" style="528" customWidth="1"/>
    <col min="11535" max="11536" width="16.28515625" style="528" customWidth="1"/>
    <col min="11537" max="11537" width="1" style="528" customWidth="1"/>
    <col min="11538" max="11538" width="25.85546875" style="528" bestFit="1" customWidth="1"/>
    <col min="11539" max="11539" width="10.7109375" style="528" bestFit="1" customWidth="1"/>
    <col min="11540" max="11540" width="1.7109375" style="528" customWidth="1"/>
    <col min="11541" max="11541" width="9.140625" style="528"/>
    <col min="11542" max="11542" width="1.140625" style="528" customWidth="1"/>
    <col min="11543" max="11543" width="9.140625" style="528"/>
    <col min="11544" max="11544" width="1.140625" style="528" customWidth="1"/>
    <col min="11545" max="11545" width="9.140625" style="528"/>
    <col min="11546" max="11546" width="1.5703125" style="528" customWidth="1"/>
    <col min="11547" max="11547" width="9.140625" style="528"/>
    <col min="11548" max="11548" width="1.42578125" style="528" customWidth="1"/>
    <col min="11549" max="11776" width="9.140625" style="528"/>
    <col min="11777" max="11777" width="2.140625" style="528" customWidth="1"/>
    <col min="11778" max="11778" width="2.7109375" style="528" customWidth="1"/>
    <col min="11779" max="11779" width="56.140625" style="528" customWidth="1"/>
    <col min="11780" max="11780" width="2.5703125" style="528" customWidth="1"/>
    <col min="11781" max="11787" width="17.5703125" style="528" customWidth="1"/>
    <col min="11788" max="11788" width="2.5703125" style="528" customWidth="1"/>
    <col min="11789" max="11789" width="12.42578125" style="528" bestFit="1" customWidth="1"/>
    <col min="11790" max="11790" width="1.42578125" style="528" customWidth="1"/>
    <col min="11791" max="11792" width="16.28515625" style="528" customWidth="1"/>
    <col min="11793" max="11793" width="1" style="528" customWidth="1"/>
    <col min="11794" max="11794" width="25.85546875" style="528" bestFit="1" customWidth="1"/>
    <col min="11795" max="11795" width="10.7109375" style="528" bestFit="1" customWidth="1"/>
    <col min="11796" max="11796" width="1.7109375" style="528" customWidth="1"/>
    <col min="11797" max="11797" width="9.140625" style="528"/>
    <col min="11798" max="11798" width="1.140625" style="528" customWidth="1"/>
    <col min="11799" max="11799" width="9.140625" style="528"/>
    <col min="11800" max="11800" width="1.140625" style="528" customWidth="1"/>
    <col min="11801" max="11801" width="9.140625" style="528"/>
    <col min="11802" max="11802" width="1.5703125" style="528" customWidth="1"/>
    <col min="11803" max="11803" width="9.140625" style="528"/>
    <col min="11804" max="11804" width="1.42578125" style="528" customWidth="1"/>
    <col min="11805" max="12032" width="9.140625" style="528"/>
    <col min="12033" max="12033" width="2.140625" style="528" customWidth="1"/>
    <col min="12034" max="12034" width="2.7109375" style="528" customWidth="1"/>
    <col min="12035" max="12035" width="56.140625" style="528" customWidth="1"/>
    <col min="12036" max="12036" width="2.5703125" style="528" customWidth="1"/>
    <col min="12037" max="12043" width="17.5703125" style="528" customWidth="1"/>
    <col min="12044" max="12044" width="2.5703125" style="528" customWidth="1"/>
    <col min="12045" max="12045" width="12.42578125" style="528" bestFit="1" customWidth="1"/>
    <col min="12046" max="12046" width="1.42578125" style="528" customWidth="1"/>
    <col min="12047" max="12048" width="16.28515625" style="528" customWidth="1"/>
    <col min="12049" max="12049" width="1" style="528" customWidth="1"/>
    <col min="12050" max="12050" width="25.85546875" style="528" bestFit="1" customWidth="1"/>
    <col min="12051" max="12051" width="10.7109375" style="528" bestFit="1" customWidth="1"/>
    <col min="12052" max="12052" width="1.7109375" style="528" customWidth="1"/>
    <col min="12053" max="12053" width="9.140625" style="528"/>
    <col min="12054" max="12054" width="1.140625" style="528" customWidth="1"/>
    <col min="12055" max="12055" width="9.140625" style="528"/>
    <col min="12056" max="12056" width="1.140625" style="528" customWidth="1"/>
    <col min="12057" max="12057" width="9.140625" style="528"/>
    <col min="12058" max="12058" width="1.5703125" style="528" customWidth="1"/>
    <col min="12059" max="12059" width="9.140625" style="528"/>
    <col min="12060" max="12060" width="1.42578125" style="528" customWidth="1"/>
    <col min="12061" max="12288" width="9.140625" style="528"/>
    <col min="12289" max="12289" width="2.140625" style="528" customWidth="1"/>
    <col min="12290" max="12290" width="2.7109375" style="528" customWidth="1"/>
    <col min="12291" max="12291" width="56.140625" style="528" customWidth="1"/>
    <col min="12292" max="12292" width="2.5703125" style="528" customWidth="1"/>
    <col min="12293" max="12299" width="17.5703125" style="528" customWidth="1"/>
    <col min="12300" max="12300" width="2.5703125" style="528" customWidth="1"/>
    <col min="12301" max="12301" width="12.42578125" style="528" bestFit="1" customWidth="1"/>
    <col min="12302" max="12302" width="1.42578125" style="528" customWidth="1"/>
    <col min="12303" max="12304" width="16.28515625" style="528" customWidth="1"/>
    <col min="12305" max="12305" width="1" style="528" customWidth="1"/>
    <col min="12306" max="12306" width="25.85546875" style="528" bestFit="1" customWidth="1"/>
    <col min="12307" max="12307" width="10.7109375" style="528" bestFit="1" customWidth="1"/>
    <col min="12308" max="12308" width="1.7109375" style="528" customWidth="1"/>
    <col min="12309" max="12309" width="9.140625" style="528"/>
    <col min="12310" max="12310" width="1.140625" style="528" customWidth="1"/>
    <col min="12311" max="12311" width="9.140625" style="528"/>
    <col min="12312" max="12312" width="1.140625" style="528" customWidth="1"/>
    <col min="12313" max="12313" width="9.140625" style="528"/>
    <col min="12314" max="12314" width="1.5703125" style="528" customWidth="1"/>
    <col min="12315" max="12315" width="9.140625" style="528"/>
    <col min="12316" max="12316" width="1.42578125" style="528" customWidth="1"/>
    <col min="12317" max="12544" width="9.140625" style="528"/>
    <col min="12545" max="12545" width="2.140625" style="528" customWidth="1"/>
    <col min="12546" max="12546" width="2.7109375" style="528" customWidth="1"/>
    <col min="12547" max="12547" width="56.140625" style="528" customWidth="1"/>
    <col min="12548" max="12548" width="2.5703125" style="528" customWidth="1"/>
    <col min="12549" max="12555" width="17.5703125" style="528" customWidth="1"/>
    <col min="12556" max="12556" width="2.5703125" style="528" customWidth="1"/>
    <col min="12557" max="12557" width="12.42578125" style="528" bestFit="1" customWidth="1"/>
    <col min="12558" max="12558" width="1.42578125" style="528" customWidth="1"/>
    <col min="12559" max="12560" width="16.28515625" style="528" customWidth="1"/>
    <col min="12561" max="12561" width="1" style="528" customWidth="1"/>
    <col min="12562" max="12562" width="25.85546875" style="528" bestFit="1" customWidth="1"/>
    <col min="12563" max="12563" width="10.7109375" style="528" bestFit="1" customWidth="1"/>
    <col min="12564" max="12564" width="1.7109375" style="528" customWidth="1"/>
    <col min="12565" max="12565" width="9.140625" style="528"/>
    <col min="12566" max="12566" width="1.140625" style="528" customWidth="1"/>
    <col min="12567" max="12567" width="9.140625" style="528"/>
    <col min="12568" max="12568" width="1.140625" style="528" customWidth="1"/>
    <col min="12569" max="12569" width="9.140625" style="528"/>
    <col min="12570" max="12570" width="1.5703125" style="528" customWidth="1"/>
    <col min="12571" max="12571" width="9.140625" style="528"/>
    <col min="12572" max="12572" width="1.42578125" style="528" customWidth="1"/>
    <col min="12573" max="12800" width="9.140625" style="528"/>
    <col min="12801" max="12801" width="2.140625" style="528" customWidth="1"/>
    <col min="12802" max="12802" width="2.7109375" style="528" customWidth="1"/>
    <col min="12803" max="12803" width="56.140625" style="528" customWidth="1"/>
    <col min="12804" max="12804" width="2.5703125" style="528" customWidth="1"/>
    <col min="12805" max="12811" width="17.5703125" style="528" customWidth="1"/>
    <col min="12812" max="12812" width="2.5703125" style="528" customWidth="1"/>
    <col min="12813" max="12813" width="12.42578125" style="528" bestFit="1" customWidth="1"/>
    <col min="12814" max="12814" width="1.42578125" style="528" customWidth="1"/>
    <col min="12815" max="12816" width="16.28515625" style="528" customWidth="1"/>
    <col min="12817" max="12817" width="1" style="528" customWidth="1"/>
    <col min="12818" max="12818" width="25.85546875" style="528" bestFit="1" customWidth="1"/>
    <col min="12819" max="12819" width="10.7109375" style="528" bestFit="1" customWidth="1"/>
    <col min="12820" max="12820" width="1.7109375" style="528" customWidth="1"/>
    <col min="12821" max="12821" width="9.140625" style="528"/>
    <col min="12822" max="12822" width="1.140625" style="528" customWidth="1"/>
    <col min="12823" max="12823" width="9.140625" style="528"/>
    <col min="12824" max="12824" width="1.140625" style="528" customWidth="1"/>
    <col min="12825" max="12825" width="9.140625" style="528"/>
    <col min="12826" max="12826" width="1.5703125" style="528" customWidth="1"/>
    <col min="12827" max="12827" width="9.140625" style="528"/>
    <col min="12828" max="12828" width="1.42578125" style="528" customWidth="1"/>
    <col min="12829" max="13056" width="9.140625" style="528"/>
    <col min="13057" max="13057" width="2.140625" style="528" customWidth="1"/>
    <col min="13058" max="13058" width="2.7109375" style="528" customWidth="1"/>
    <col min="13059" max="13059" width="56.140625" style="528" customWidth="1"/>
    <col min="13060" max="13060" width="2.5703125" style="528" customWidth="1"/>
    <col min="13061" max="13067" width="17.5703125" style="528" customWidth="1"/>
    <col min="13068" max="13068" width="2.5703125" style="528" customWidth="1"/>
    <col min="13069" max="13069" width="12.42578125" style="528" bestFit="1" customWidth="1"/>
    <col min="13070" max="13070" width="1.42578125" style="528" customWidth="1"/>
    <col min="13071" max="13072" width="16.28515625" style="528" customWidth="1"/>
    <col min="13073" max="13073" width="1" style="528" customWidth="1"/>
    <col min="13074" max="13074" width="25.85546875" style="528" bestFit="1" customWidth="1"/>
    <col min="13075" max="13075" width="10.7109375" style="528" bestFit="1" customWidth="1"/>
    <col min="13076" max="13076" width="1.7109375" style="528" customWidth="1"/>
    <col min="13077" max="13077" width="9.140625" style="528"/>
    <col min="13078" max="13078" width="1.140625" style="528" customWidth="1"/>
    <col min="13079" max="13079" width="9.140625" style="528"/>
    <col min="13080" max="13080" width="1.140625" style="528" customWidth="1"/>
    <col min="13081" max="13081" width="9.140625" style="528"/>
    <col min="13082" max="13082" width="1.5703125" style="528" customWidth="1"/>
    <col min="13083" max="13083" width="9.140625" style="528"/>
    <col min="13084" max="13084" width="1.42578125" style="528" customWidth="1"/>
    <col min="13085" max="13312" width="9.140625" style="528"/>
    <col min="13313" max="13313" width="2.140625" style="528" customWidth="1"/>
    <col min="13314" max="13314" width="2.7109375" style="528" customWidth="1"/>
    <col min="13315" max="13315" width="56.140625" style="528" customWidth="1"/>
    <col min="13316" max="13316" width="2.5703125" style="528" customWidth="1"/>
    <col min="13317" max="13323" width="17.5703125" style="528" customWidth="1"/>
    <col min="13324" max="13324" width="2.5703125" style="528" customWidth="1"/>
    <col min="13325" max="13325" width="12.42578125" style="528" bestFit="1" customWidth="1"/>
    <col min="13326" max="13326" width="1.42578125" style="528" customWidth="1"/>
    <col min="13327" max="13328" width="16.28515625" style="528" customWidth="1"/>
    <col min="13329" max="13329" width="1" style="528" customWidth="1"/>
    <col min="13330" max="13330" width="25.85546875" style="528" bestFit="1" customWidth="1"/>
    <col min="13331" max="13331" width="10.7109375" style="528" bestFit="1" customWidth="1"/>
    <col min="13332" max="13332" width="1.7109375" style="528" customWidth="1"/>
    <col min="13333" max="13333" width="9.140625" style="528"/>
    <col min="13334" max="13334" width="1.140625" style="528" customWidth="1"/>
    <col min="13335" max="13335" width="9.140625" style="528"/>
    <col min="13336" max="13336" width="1.140625" style="528" customWidth="1"/>
    <col min="13337" max="13337" width="9.140625" style="528"/>
    <col min="13338" max="13338" width="1.5703125" style="528" customWidth="1"/>
    <col min="13339" max="13339" width="9.140625" style="528"/>
    <col min="13340" max="13340" width="1.42578125" style="528" customWidth="1"/>
    <col min="13341" max="13568" width="9.140625" style="528"/>
    <col min="13569" max="13569" width="2.140625" style="528" customWidth="1"/>
    <col min="13570" max="13570" width="2.7109375" style="528" customWidth="1"/>
    <col min="13571" max="13571" width="56.140625" style="528" customWidth="1"/>
    <col min="13572" max="13572" width="2.5703125" style="528" customWidth="1"/>
    <col min="13573" max="13579" width="17.5703125" style="528" customWidth="1"/>
    <col min="13580" max="13580" width="2.5703125" style="528" customWidth="1"/>
    <col min="13581" max="13581" width="12.42578125" style="528" bestFit="1" customWidth="1"/>
    <col min="13582" max="13582" width="1.42578125" style="528" customWidth="1"/>
    <col min="13583" max="13584" width="16.28515625" style="528" customWidth="1"/>
    <col min="13585" max="13585" width="1" style="528" customWidth="1"/>
    <col min="13586" max="13586" width="25.85546875" style="528" bestFit="1" customWidth="1"/>
    <col min="13587" max="13587" width="10.7109375" style="528" bestFit="1" customWidth="1"/>
    <col min="13588" max="13588" width="1.7109375" style="528" customWidth="1"/>
    <col min="13589" max="13589" width="9.140625" style="528"/>
    <col min="13590" max="13590" width="1.140625" style="528" customWidth="1"/>
    <col min="13591" max="13591" width="9.140625" style="528"/>
    <col min="13592" max="13592" width="1.140625" style="528" customWidth="1"/>
    <col min="13593" max="13593" width="9.140625" style="528"/>
    <col min="13594" max="13594" width="1.5703125" style="528" customWidth="1"/>
    <col min="13595" max="13595" width="9.140625" style="528"/>
    <col min="13596" max="13596" width="1.42578125" style="528" customWidth="1"/>
    <col min="13597" max="13824" width="9.140625" style="528"/>
    <col min="13825" max="13825" width="2.140625" style="528" customWidth="1"/>
    <col min="13826" max="13826" width="2.7109375" style="528" customWidth="1"/>
    <col min="13827" max="13827" width="56.140625" style="528" customWidth="1"/>
    <col min="13828" max="13828" width="2.5703125" style="528" customWidth="1"/>
    <col min="13829" max="13835" width="17.5703125" style="528" customWidth="1"/>
    <col min="13836" max="13836" width="2.5703125" style="528" customWidth="1"/>
    <col min="13837" max="13837" width="12.42578125" style="528" bestFit="1" customWidth="1"/>
    <col min="13838" max="13838" width="1.42578125" style="528" customWidth="1"/>
    <col min="13839" max="13840" width="16.28515625" style="528" customWidth="1"/>
    <col min="13841" max="13841" width="1" style="528" customWidth="1"/>
    <col min="13842" max="13842" width="25.85546875" style="528" bestFit="1" customWidth="1"/>
    <col min="13843" max="13843" width="10.7109375" style="528" bestFit="1" customWidth="1"/>
    <col min="13844" max="13844" width="1.7109375" style="528" customWidth="1"/>
    <col min="13845" max="13845" width="9.140625" style="528"/>
    <col min="13846" max="13846" width="1.140625" style="528" customWidth="1"/>
    <col min="13847" max="13847" width="9.140625" style="528"/>
    <col min="13848" max="13848" width="1.140625" style="528" customWidth="1"/>
    <col min="13849" max="13849" width="9.140625" style="528"/>
    <col min="13850" max="13850" width="1.5703125" style="528" customWidth="1"/>
    <col min="13851" max="13851" width="9.140625" style="528"/>
    <col min="13852" max="13852" width="1.42578125" style="528" customWidth="1"/>
    <col min="13853" max="14080" width="9.140625" style="528"/>
    <col min="14081" max="14081" width="2.140625" style="528" customWidth="1"/>
    <col min="14082" max="14082" width="2.7109375" style="528" customWidth="1"/>
    <col min="14083" max="14083" width="56.140625" style="528" customWidth="1"/>
    <col min="14084" max="14084" width="2.5703125" style="528" customWidth="1"/>
    <col min="14085" max="14091" width="17.5703125" style="528" customWidth="1"/>
    <col min="14092" max="14092" width="2.5703125" style="528" customWidth="1"/>
    <col min="14093" max="14093" width="12.42578125" style="528" bestFit="1" customWidth="1"/>
    <col min="14094" max="14094" width="1.42578125" style="528" customWidth="1"/>
    <col min="14095" max="14096" width="16.28515625" style="528" customWidth="1"/>
    <col min="14097" max="14097" width="1" style="528" customWidth="1"/>
    <col min="14098" max="14098" width="25.85546875" style="528" bestFit="1" customWidth="1"/>
    <col min="14099" max="14099" width="10.7109375" style="528" bestFit="1" customWidth="1"/>
    <col min="14100" max="14100" width="1.7109375" style="528" customWidth="1"/>
    <col min="14101" max="14101" width="9.140625" style="528"/>
    <col min="14102" max="14102" width="1.140625" style="528" customWidth="1"/>
    <col min="14103" max="14103" width="9.140625" style="528"/>
    <col min="14104" max="14104" width="1.140625" style="528" customWidth="1"/>
    <col min="14105" max="14105" width="9.140625" style="528"/>
    <col min="14106" max="14106" width="1.5703125" style="528" customWidth="1"/>
    <col min="14107" max="14107" width="9.140625" style="528"/>
    <col min="14108" max="14108" width="1.42578125" style="528" customWidth="1"/>
    <col min="14109" max="14336" width="9.140625" style="528"/>
    <col min="14337" max="14337" width="2.140625" style="528" customWidth="1"/>
    <col min="14338" max="14338" width="2.7109375" style="528" customWidth="1"/>
    <col min="14339" max="14339" width="56.140625" style="528" customWidth="1"/>
    <col min="14340" max="14340" width="2.5703125" style="528" customWidth="1"/>
    <col min="14341" max="14347" width="17.5703125" style="528" customWidth="1"/>
    <col min="14348" max="14348" width="2.5703125" style="528" customWidth="1"/>
    <col min="14349" max="14349" width="12.42578125" style="528" bestFit="1" customWidth="1"/>
    <col min="14350" max="14350" width="1.42578125" style="528" customWidth="1"/>
    <col min="14351" max="14352" width="16.28515625" style="528" customWidth="1"/>
    <col min="14353" max="14353" width="1" style="528" customWidth="1"/>
    <col min="14354" max="14354" width="25.85546875" style="528" bestFit="1" customWidth="1"/>
    <col min="14355" max="14355" width="10.7109375" style="528" bestFit="1" customWidth="1"/>
    <col min="14356" max="14356" width="1.7109375" style="528" customWidth="1"/>
    <col min="14357" max="14357" width="9.140625" style="528"/>
    <col min="14358" max="14358" width="1.140625" style="528" customWidth="1"/>
    <col min="14359" max="14359" width="9.140625" style="528"/>
    <col min="14360" max="14360" width="1.140625" style="528" customWidth="1"/>
    <col min="14361" max="14361" width="9.140625" style="528"/>
    <col min="14362" max="14362" width="1.5703125" style="528" customWidth="1"/>
    <col min="14363" max="14363" width="9.140625" style="528"/>
    <col min="14364" max="14364" width="1.42578125" style="528" customWidth="1"/>
    <col min="14365" max="14592" width="9.140625" style="528"/>
    <col min="14593" max="14593" width="2.140625" style="528" customWidth="1"/>
    <col min="14594" max="14594" width="2.7109375" style="528" customWidth="1"/>
    <col min="14595" max="14595" width="56.140625" style="528" customWidth="1"/>
    <col min="14596" max="14596" width="2.5703125" style="528" customWidth="1"/>
    <col min="14597" max="14603" width="17.5703125" style="528" customWidth="1"/>
    <col min="14604" max="14604" width="2.5703125" style="528" customWidth="1"/>
    <col min="14605" max="14605" width="12.42578125" style="528" bestFit="1" customWidth="1"/>
    <col min="14606" max="14606" width="1.42578125" style="528" customWidth="1"/>
    <col min="14607" max="14608" width="16.28515625" style="528" customWidth="1"/>
    <col min="14609" max="14609" width="1" style="528" customWidth="1"/>
    <col min="14610" max="14610" width="25.85546875" style="528" bestFit="1" customWidth="1"/>
    <col min="14611" max="14611" width="10.7109375" style="528" bestFit="1" customWidth="1"/>
    <col min="14612" max="14612" width="1.7109375" style="528" customWidth="1"/>
    <col min="14613" max="14613" width="9.140625" style="528"/>
    <col min="14614" max="14614" width="1.140625" style="528" customWidth="1"/>
    <col min="14615" max="14615" width="9.140625" style="528"/>
    <col min="14616" max="14616" width="1.140625" style="528" customWidth="1"/>
    <col min="14617" max="14617" width="9.140625" style="528"/>
    <col min="14618" max="14618" width="1.5703125" style="528" customWidth="1"/>
    <col min="14619" max="14619" width="9.140625" style="528"/>
    <col min="14620" max="14620" width="1.42578125" style="528" customWidth="1"/>
    <col min="14621" max="14848" width="9.140625" style="528"/>
    <col min="14849" max="14849" width="2.140625" style="528" customWidth="1"/>
    <col min="14850" max="14850" width="2.7109375" style="528" customWidth="1"/>
    <col min="14851" max="14851" width="56.140625" style="528" customWidth="1"/>
    <col min="14852" max="14852" width="2.5703125" style="528" customWidth="1"/>
    <col min="14853" max="14859" width="17.5703125" style="528" customWidth="1"/>
    <col min="14860" max="14860" width="2.5703125" style="528" customWidth="1"/>
    <col min="14861" max="14861" width="12.42578125" style="528" bestFit="1" customWidth="1"/>
    <col min="14862" max="14862" width="1.42578125" style="528" customWidth="1"/>
    <col min="14863" max="14864" width="16.28515625" style="528" customWidth="1"/>
    <col min="14865" max="14865" width="1" style="528" customWidth="1"/>
    <col min="14866" max="14866" width="25.85546875" style="528" bestFit="1" customWidth="1"/>
    <col min="14867" max="14867" width="10.7109375" style="528" bestFit="1" customWidth="1"/>
    <col min="14868" max="14868" width="1.7109375" style="528" customWidth="1"/>
    <col min="14869" max="14869" width="9.140625" style="528"/>
    <col min="14870" max="14870" width="1.140625" style="528" customWidth="1"/>
    <col min="14871" max="14871" width="9.140625" style="528"/>
    <col min="14872" max="14872" width="1.140625" style="528" customWidth="1"/>
    <col min="14873" max="14873" width="9.140625" style="528"/>
    <col min="14874" max="14874" width="1.5703125" style="528" customWidth="1"/>
    <col min="14875" max="14875" width="9.140625" style="528"/>
    <col min="14876" max="14876" width="1.42578125" style="528" customWidth="1"/>
    <col min="14877" max="15104" width="9.140625" style="528"/>
    <col min="15105" max="15105" width="2.140625" style="528" customWidth="1"/>
    <col min="15106" max="15106" width="2.7109375" style="528" customWidth="1"/>
    <col min="15107" max="15107" width="56.140625" style="528" customWidth="1"/>
    <col min="15108" max="15108" width="2.5703125" style="528" customWidth="1"/>
    <col min="15109" max="15115" width="17.5703125" style="528" customWidth="1"/>
    <col min="15116" max="15116" width="2.5703125" style="528" customWidth="1"/>
    <col min="15117" max="15117" width="12.42578125" style="528" bestFit="1" customWidth="1"/>
    <col min="15118" max="15118" width="1.42578125" style="528" customWidth="1"/>
    <col min="15119" max="15120" width="16.28515625" style="528" customWidth="1"/>
    <col min="15121" max="15121" width="1" style="528" customWidth="1"/>
    <col min="15122" max="15122" width="25.85546875" style="528" bestFit="1" customWidth="1"/>
    <col min="15123" max="15123" width="10.7109375" style="528" bestFit="1" customWidth="1"/>
    <col min="15124" max="15124" width="1.7109375" style="528" customWidth="1"/>
    <col min="15125" max="15125" width="9.140625" style="528"/>
    <col min="15126" max="15126" width="1.140625" style="528" customWidth="1"/>
    <col min="15127" max="15127" width="9.140625" style="528"/>
    <col min="15128" max="15128" width="1.140625" style="528" customWidth="1"/>
    <col min="15129" max="15129" width="9.140625" style="528"/>
    <col min="15130" max="15130" width="1.5703125" style="528" customWidth="1"/>
    <col min="15131" max="15131" width="9.140625" style="528"/>
    <col min="15132" max="15132" width="1.42578125" style="528" customWidth="1"/>
    <col min="15133" max="15360" width="9.140625" style="528"/>
    <col min="15361" max="15361" width="2.140625" style="528" customWidth="1"/>
    <col min="15362" max="15362" width="2.7109375" style="528" customWidth="1"/>
    <col min="15363" max="15363" width="56.140625" style="528" customWidth="1"/>
    <col min="15364" max="15364" width="2.5703125" style="528" customWidth="1"/>
    <col min="15365" max="15371" width="17.5703125" style="528" customWidth="1"/>
    <col min="15372" max="15372" width="2.5703125" style="528" customWidth="1"/>
    <col min="15373" max="15373" width="12.42578125" style="528" bestFit="1" customWidth="1"/>
    <col min="15374" max="15374" width="1.42578125" style="528" customWidth="1"/>
    <col min="15375" max="15376" width="16.28515625" style="528" customWidth="1"/>
    <col min="15377" max="15377" width="1" style="528" customWidth="1"/>
    <col min="15378" max="15378" width="25.85546875" style="528" bestFit="1" customWidth="1"/>
    <col min="15379" max="15379" width="10.7109375" style="528" bestFit="1" customWidth="1"/>
    <col min="15380" max="15380" width="1.7109375" style="528" customWidth="1"/>
    <col min="15381" max="15381" width="9.140625" style="528"/>
    <col min="15382" max="15382" width="1.140625" style="528" customWidth="1"/>
    <col min="15383" max="15383" width="9.140625" style="528"/>
    <col min="15384" max="15384" width="1.140625" style="528" customWidth="1"/>
    <col min="15385" max="15385" width="9.140625" style="528"/>
    <col min="15386" max="15386" width="1.5703125" style="528" customWidth="1"/>
    <col min="15387" max="15387" width="9.140625" style="528"/>
    <col min="15388" max="15388" width="1.42578125" style="528" customWidth="1"/>
    <col min="15389" max="15616" width="9.140625" style="528"/>
    <col min="15617" max="15617" width="2.140625" style="528" customWidth="1"/>
    <col min="15618" max="15618" width="2.7109375" style="528" customWidth="1"/>
    <col min="15619" max="15619" width="56.140625" style="528" customWidth="1"/>
    <col min="15620" max="15620" width="2.5703125" style="528" customWidth="1"/>
    <col min="15621" max="15627" width="17.5703125" style="528" customWidth="1"/>
    <col min="15628" max="15628" width="2.5703125" style="528" customWidth="1"/>
    <col min="15629" max="15629" width="12.42578125" style="528" bestFit="1" customWidth="1"/>
    <col min="15630" max="15630" width="1.42578125" style="528" customWidth="1"/>
    <col min="15631" max="15632" width="16.28515625" style="528" customWidth="1"/>
    <col min="15633" max="15633" width="1" style="528" customWidth="1"/>
    <col min="15634" max="15634" width="25.85546875" style="528" bestFit="1" customWidth="1"/>
    <col min="15635" max="15635" width="10.7109375" style="528" bestFit="1" customWidth="1"/>
    <col min="15636" max="15636" width="1.7109375" style="528" customWidth="1"/>
    <col min="15637" max="15637" width="9.140625" style="528"/>
    <col min="15638" max="15638" width="1.140625" style="528" customWidth="1"/>
    <col min="15639" max="15639" width="9.140625" style="528"/>
    <col min="15640" max="15640" width="1.140625" style="528" customWidth="1"/>
    <col min="15641" max="15641" width="9.140625" style="528"/>
    <col min="15642" max="15642" width="1.5703125" style="528" customWidth="1"/>
    <col min="15643" max="15643" width="9.140625" style="528"/>
    <col min="15644" max="15644" width="1.42578125" style="528" customWidth="1"/>
    <col min="15645" max="15872" width="9.140625" style="528"/>
    <col min="15873" max="15873" width="2.140625" style="528" customWidth="1"/>
    <col min="15874" max="15874" width="2.7109375" style="528" customWidth="1"/>
    <col min="15875" max="15875" width="56.140625" style="528" customWidth="1"/>
    <col min="15876" max="15876" width="2.5703125" style="528" customWidth="1"/>
    <col min="15877" max="15883" width="17.5703125" style="528" customWidth="1"/>
    <col min="15884" max="15884" width="2.5703125" style="528" customWidth="1"/>
    <col min="15885" max="15885" width="12.42578125" style="528" bestFit="1" customWidth="1"/>
    <col min="15886" max="15886" width="1.42578125" style="528" customWidth="1"/>
    <col min="15887" max="15888" width="16.28515625" style="528" customWidth="1"/>
    <col min="15889" max="15889" width="1" style="528" customWidth="1"/>
    <col min="15890" max="15890" width="25.85546875" style="528" bestFit="1" customWidth="1"/>
    <col min="15891" max="15891" width="10.7109375" style="528" bestFit="1" customWidth="1"/>
    <col min="15892" max="15892" width="1.7109375" style="528" customWidth="1"/>
    <col min="15893" max="15893" width="9.140625" style="528"/>
    <col min="15894" max="15894" width="1.140625" style="528" customWidth="1"/>
    <col min="15895" max="15895" width="9.140625" style="528"/>
    <col min="15896" max="15896" width="1.140625" style="528" customWidth="1"/>
    <col min="15897" max="15897" width="9.140625" style="528"/>
    <col min="15898" max="15898" width="1.5703125" style="528" customWidth="1"/>
    <col min="15899" max="15899" width="9.140625" style="528"/>
    <col min="15900" max="15900" width="1.42578125" style="528" customWidth="1"/>
    <col min="15901" max="16128" width="9.140625" style="528"/>
    <col min="16129" max="16129" width="2.140625" style="528" customWidth="1"/>
    <col min="16130" max="16130" width="2.7109375" style="528" customWidth="1"/>
    <col min="16131" max="16131" width="56.140625" style="528" customWidth="1"/>
    <col min="16132" max="16132" width="2.5703125" style="528" customWidth="1"/>
    <col min="16133" max="16139" width="17.5703125" style="528" customWidth="1"/>
    <col min="16140" max="16140" width="2.5703125" style="528" customWidth="1"/>
    <col min="16141" max="16141" width="12.42578125" style="528" bestFit="1" customWidth="1"/>
    <col min="16142" max="16142" width="1.42578125" style="528" customWidth="1"/>
    <col min="16143" max="16144" width="16.28515625" style="528" customWidth="1"/>
    <col min="16145" max="16145" width="1" style="528" customWidth="1"/>
    <col min="16146" max="16146" width="25.85546875" style="528" bestFit="1" customWidth="1"/>
    <col min="16147" max="16147" width="10.7109375" style="528" bestFit="1" customWidth="1"/>
    <col min="16148" max="16148" width="1.7109375" style="528" customWidth="1"/>
    <col min="16149" max="16149" width="9.140625" style="528"/>
    <col min="16150" max="16150" width="1.140625" style="528" customWidth="1"/>
    <col min="16151" max="16151" width="9.140625" style="528"/>
    <col min="16152" max="16152" width="1.140625" style="528" customWidth="1"/>
    <col min="16153" max="16153" width="9.140625" style="528"/>
    <col min="16154" max="16154" width="1.5703125" style="528" customWidth="1"/>
    <col min="16155" max="16155" width="9.140625" style="528"/>
    <col min="16156" max="16156" width="1.42578125" style="528" customWidth="1"/>
    <col min="16157" max="16384" width="9.140625" style="528"/>
  </cols>
  <sheetData>
    <row r="1" spans="1:10">
      <c r="A1" s="527"/>
    </row>
    <row r="2" spans="1:10" ht="21">
      <c r="A2" s="527"/>
      <c r="C2" s="530" t="s">
        <v>500</v>
      </c>
    </row>
    <row r="3" spans="1:10" ht="21">
      <c r="A3" s="527"/>
      <c r="B3" s="531"/>
      <c r="C3" s="573">
        <f>'aktivpasiv DOREZ'!O60</f>
        <v>0</v>
      </c>
      <c r="D3" s="532"/>
      <c r="E3" s="531"/>
      <c r="F3" s="531"/>
      <c r="G3" s="531"/>
      <c r="H3" s="531"/>
      <c r="I3" s="531"/>
      <c r="J3" s="531"/>
    </row>
    <row r="4" spans="1:10" s="538" customFormat="1" ht="15" customHeight="1">
      <c r="A4" s="533"/>
      <c r="B4" s="534"/>
      <c r="C4" s="762" t="s">
        <v>813</v>
      </c>
      <c r="D4" s="535"/>
      <c r="E4" s="536" t="s">
        <v>431</v>
      </c>
      <c r="F4" s="763" t="s">
        <v>814</v>
      </c>
      <c r="G4" s="765" t="s">
        <v>815</v>
      </c>
      <c r="H4" s="765" t="s">
        <v>816</v>
      </c>
      <c r="I4" s="537" t="s">
        <v>817</v>
      </c>
      <c r="J4" s="763" t="s">
        <v>0</v>
      </c>
    </row>
    <row r="5" spans="1:10" s="538" customFormat="1">
      <c r="A5" s="533"/>
      <c r="B5" s="534"/>
      <c r="C5" s="762"/>
      <c r="D5" s="535"/>
      <c r="E5" s="539" t="s">
        <v>818</v>
      </c>
      <c r="F5" s="764"/>
      <c r="G5" s="764"/>
      <c r="H5" s="764"/>
      <c r="I5" s="539" t="s">
        <v>819</v>
      </c>
      <c r="J5" s="764"/>
    </row>
    <row r="6" spans="1:10" ht="8.25" customHeight="1">
      <c r="A6" s="527"/>
      <c r="B6" s="531"/>
      <c r="C6" s="540"/>
      <c r="D6" s="535"/>
      <c r="E6" s="541"/>
      <c r="F6" s="542"/>
      <c r="G6" s="542"/>
      <c r="H6" s="542"/>
      <c r="I6" s="541"/>
      <c r="J6" s="542"/>
    </row>
    <row r="7" spans="1:10">
      <c r="A7" s="543"/>
      <c r="B7" s="531"/>
      <c r="C7" s="544" t="s">
        <v>854</v>
      </c>
      <c r="D7" s="545"/>
      <c r="E7" s="546">
        <v>1100000</v>
      </c>
      <c r="F7" s="546"/>
      <c r="G7" s="546"/>
      <c r="H7" s="546">
        <v>0</v>
      </c>
      <c r="I7" s="546">
        <v>0</v>
      </c>
      <c r="J7" s="546">
        <v>1100000</v>
      </c>
    </row>
    <row r="8" spans="1:10" ht="4.5" customHeight="1">
      <c r="A8" s="547"/>
      <c r="B8" s="531"/>
      <c r="C8" s="548"/>
      <c r="D8" s="549"/>
      <c r="E8" s="550"/>
      <c r="F8" s="551"/>
      <c r="G8" s="551"/>
      <c r="H8" s="551"/>
      <c r="I8" s="550"/>
      <c r="J8" s="552"/>
    </row>
    <row r="9" spans="1:10">
      <c r="A9" s="547"/>
      <c r="B9" s="531"/>
      <c r="C9" s="548" t="s">
        <v>820</v>
      </c>
      <c r="D9" s="549"/>
      <c r="E9" s="550"/>
      <c r="F9" s="551"/>
      <c r="G9" s="551"/>
      <c r="H9" s="551"/>
      <c r="I9" s="550"/>
      <c r="J9" s="552">
        <v>0</v>
      </c>
    </row>
    <row r="10" spans="1:10">
      <c r="A10" s="547"/>
      <c r="B10" s="531"/>
      <c r="C10" s="548" t="s">
        <v>821</v>
      </c>
      <c r="D10" s="549"/>
      <c r="E10" s="550"/>
      <c r="F10" s="551"/>
      <c r="G10" s="551">
        <v>0</v>
      </c>
      <c r="H10" s="551">
        <v>0</v>
      </c>
      <c r="I10" s="550"/>
      <c r="J10" s="552">
        <v>0</v>
      </c>
    </row>
    <row r="11" spans="1:10">
      <c r="A11" s="547"/>
      <c r="B11" s="531"/>
      <c r="C11" s="548" t="s">
        <v>822</v>
      </c>
      <c r="D11" s="549"/>
      <c r="E11" s="550"/>
      <c r="F11" s="553"/>
      <c r="G11" s="551"/>
      <c r="H11" s="554">
        <v>2481717.5416078074</v>
      </c>
      <c r="I11" s="550"/>
      <c r="J11" s="552">
        <v>2481717.5416078074</v>
      </c>
    </row>
    <row r="12" spans="1:10">
      <c r="A12" s="547"/>
      <c r="B12" s="531"/>
      <c r="C12" s="548" t="s">
        <v>814</v>
      </c>
      <c r="D12" s="549"/>
      <c r="E12" s="550"/>
      <c r="F12" s="553">
        <v>33715</v>
      </c>
      <c r="G12" s="551"/>
      <c r="H12" s="551"/>
      <c r="I12" s="550"/>
      <c r="J12" s="552">
        <v>33715</v>
      </c>
    </row>
    <row r="13" spans="1:10">
      <c r="A13" s="543"/>
      <c r="B13" s="531"/>
      <c r="C13" s="548" t="s">
        <v>823</v>
      </c>
      <c r="D13" s="549"/>
      <c r="E13" s="555"/>
      <c r="F13" s="556"/>
      <c r="G13" s="556"/>
      <c r="H13" s="556"/>
      <c r="I13" s="557"/>
      <c r="J13" s="552">
        <v>0</v>
      </c>
    </row>
    <row r="14" spans="1:10" ht="21" customHeight="1" thickBot="1">
      <c r="A14" s="547"/>
      <c r="B14" s="531"/>
      <c r="C14" s="544" t="s">
        <v>855</v>
      </c>
      <c r="D14" s="545"/>
      <c r="E14" s="558">
        <v>1100000</v>
      </c>
      <c r="F14" s="558">
        <v>33715</v>
      </c>
      <c r="G14" s="558">
        <v>0</v>
      </c>
      <c r="H14" s="558">
        <v>2481717.5416078074</v>
      </c>
      <c r="I14" s="558">
        <v>0</v>
      </c>
      <c r="J14" s="558">
        <v>3615432.5416078074</v>
      </c>
    </row>
    <row r="15" spans="1:10" ht="8.25" customHeight="1" thickTop="1">
      <c r="A15" s="547"/>
      <c r="B15" s="531"/>
      <c r="C15" s="531"/>
      <c r="D15" s="532"/>
      <c r="E15" s="531"/>
      <c r="F15" s="531"/>
      <c r="G15" s="531"/>
      <c r="H15" s="531"/>
      <c r="I15" s="531"/>
      <c r="J15" s="531"/>
    </row>
    <row r="16" spans="1:10">
      <c r="A16" s="547"/>
    </row>
    <row r="19" spans="2:11">
      <c r="E19" s="559"/>
      <c r="F19" s="559"/>
      <c r="G19" s="560"/>
      <c r="H19" s="559"/>
      <c r="I19" s="559"/>
      <c r="J19" s="559"/>
      <c r="K19" s="559"/>
    </row>
    <row r="20" spans="2:11" s="529" customFormat="1">
      <c r="E20" s="559"/>
      <c r="F20" s="559"/>
      <c r="G20" s="561"/>
      <c r="H20" s="559"/>
      <c r="I20" s="559"/>
      <c r="J20" s="559"/>
      <c r="K20" s="559"/>
    </row>
    <row r="21" spans="2:11" s="529" customFormat="1" ht="16.5" customHeight="1">
      <c r="E21" s="766" t="s">
        <v>824</v>
      </c>
      <c r="F21" s="766"/>
      <c r="G21" s="766"/>
      <c r="H21" s="766"/>
      <c r="I21" s="766"/>
      <c r="J21" s="766"/>
      <c r="K21" s="766"/>
    </row>
    <row r="22" spans="2:11" s="529" customFormat="1">
      <c r="C22" s="759"/>
      <c r="E22" s="529" t="s">
        <v>431</v>
      </c>
      <c r="F22" s="529" t="s">
        <v>825</v>
      </c>
      <c r="G22" s="529" t="s">
        <v>826</v>
      </c>
      <c r="H22" s="529" t="s">
        <v>814</v>
      </c>
      <c r="I22" s="529" t="s">
        <v>827</v>
      </c>
      <c r="J22" s="529" t="s">
        <v>828</v>
      </c>
      <c r="K22" s="760" t="s">
        <v>301</v>
      </c>
    </row>
    <row r="23" spans="2:11" s="529" customFormat="1">
      <c r="C23" s="759"/>
      <c r="E23" s="529" t="s">
        <v>829</v>
      </c>
      <c r="F23" s="529" t="s">
        <v>830</v>
      </c>
      <c r="G23" s="529" t="s">
        <v>831</v>
      </c>
      <c r="H23" s="529" t="s">
        <v>832</v>
      </c>
      <c r="I23" s="529" t="s">
        <v>833</v>
      </c>
      <c r="J23" s="529" t="s">
        <v>834</v>
      </c>
      <c r="K23" s="760"/>
    </row>
    <row r="24" spans="2:11" s="529" customFormat="1">
      <c r="C24" s="759"/>
      <c r="H24" s="529" t="s">
        <v>835</v>
      </c>
      <c r="I24" s="529" t="s">
        <v>836</v>
      </c>
      <c r="K24" s="760"/>
    </row>
    <row r="25" spans="2:11" s="529" customFormat="1">
      <c r="C25" s="759"/>
      <c r="E25" s="562"/>
      <c r="F25" s="562"/>
      <c r="G25" s="562"/>
      <c r="H25" s="562" t="s">
        <v>837</v>
      </c>
      <c r="I25" s="562" t="s">
        <v>838</v>
      </c>
      <c r="J25" s="562"/>
      <c r="K25" s="761"/>
    </row>
    <row r="26" spans="2:11" s="529" customFormat="1">
      <c r="K26" s="563"/>
    </row>
    <row r="27" spans="2:11" s="529" customFormat="1">
      <c r="C27" s="564"/>
      <c r="E27" s="565"/>
      <c r="F27" s="565"/>
      <c r="G27" s="565"/>
      <c r="H27" s="565"/>
      <c r="I27" s="565"/>
      <c r="J27" s="565"/>
      <c r="K27" s="566">
        <v>0</v>
      </c>
    </row>
    <row r="28" spans="2:11" s="529" customFormat="1">
      <c r="C28" s="529" t="s">
        <v>839</v>
      </c>
      <c r="J28" s="529">
        <v>0</v>
      </c>
      <c r="K28" s="567">
        <v>0</v>
      </c>
    </row>
    <row r="29" spans="2:11" s="529" customFormat="1">
      <c r="K29" s="567">
        <v>0</v>
      </c>
    </row>
    <row r="30" spans="2:11" s="529" customFormat="1">
      <c r="B30" s="529" t="s">
        <v>260</v>
      </c>
      <c r="C30" s="568" t="s">
        <v>840</v>
      </c>
      <c r="E30" s="565"/>
      <c r="F30" s="565"/>
      <c r="G30" s="565"/>
      <c r="H30" s="565"/>
      <c r="I30" s="565"/>
      <c r="J30" s="565">
        <v>0</v>
      </c>
      <c r="K30" s="566">
        <v>0</v>
      </c>
    </row>
    <row r="31" spans="2:11" s="529" customFormat="1">
      <c r="B31" s="569" t="s">
        <v>841</v>
      </c>
      <c r="C31" s="529" t="s">
        <v>842</v>
      </c>
      <c r="K31" s="567">
        <v>0</v>
      </c>
    </row>
    <row r="32" spans="2:11" s="529" customFormat="1">
      <c r="B32" s="569" t="s">
        <v>843</v>
      </c>
      <c r="C32" s="529" t="s">
        <v>844</v>
      </c>
      <c r="J32" s="529">
        <v>-189663</v>
      </c>
      <c r="K32" s="567">
        <v>-189663</v>
      </c>
    </row>
    <row r="33" spans="2:11" s="529" customFormat="1">
      <c r="B33" s="569" t="s">
        <v>845</v>
      </c>
      <c r="C33" s="529" t="s">
        <v>846</v>
      </c>
      <c r="J33" s="529">
        <v>1223378</v>
      </c>
      <c r="K33" s="567">
        <v>1223378</v>
      </c>
    </row>
    <row r="34" spans="2:11" s="529" customFormat="1">
      <c r="B34" s="569" t="s">
        <v>499</v>
      </c>
      <c r="C34" s="529" t="s">
        <v>807</v>
      </c>
      <c r="K34" s="567">
        <v>0</v>
      </c>
    </row>
    <row r="35" spans="2:11" s="529" customFormat="1">
      <c r="B35" s="569" t="s">
        <v>847</v>
      </c>
      <c r="C35" s="529" t="s">
        <v>848</v>
      </c>
      <c r="K35" s="567">
        <v>0</v>
      </c>
    </row>
    <row r="36" spans="2:11" s="529" customFormat="1">
      <c r="B36" s="569" t="s">
        <v>849</v>
      </c>
      <c r="C36" s="529" t="s">
        <v>850</v>
      </c>
      <c r="E36" s="529">
        <v>100000</v>
      </c>
      <c r="K36" s="567">
        <v>100000</v>
      </c>
    </row>
    <row r="37" spans="2:11" s="529" customFormat="1">
      <c r="B37" s="569" t="s">
        <v>851</v>
      </c>
      <c r="C37" s="529" t="s">
        <v>852</v>
      </c>
      <c r="K37" s="567"/>
    </row>
    <row r="38" spans="2:11" s="529" customFormat="1">
      <c r="B38" s="529" t="s">
        <v>369</v>
      </c>
      <c r="C38" s="568" t="s">
        <v>856</v>
      </c>
      <c r="E38" s="565">
        <v>100000</v>
      </c>
      <c r="F38" s="565">
        <v>0</v>
      </c>
      <c r="G38" s="565">
        <v>0</v>
      </c>
      <c r="H38" s="565">
        <v>0</v>
      </c>
      <c r="I38" s="565">
        <v>0</v>
      </c>
      <c r="J38" s="565">
        <v>1033715</v>
      </c>
      <c r="K38" s="567">
        <v>1133715</v>
      </c>
    </row>
    <row r="39" spans="2:11" s="529" customFormat="1">
      <c r="B39" s="569" t="s">
        <v>841</v>
      </c>
      <c r="C39" s="529" t="s">
        <v>842</v>
      </c>
      <c r="K39" s="567">
        <v>0</v>
      </c>
    </row>
    <row r="40" spans="2:11" s="529" customFormat="1">
      <c r="B40" s="569" t="s">
        <v>843</v>
      </c>
      <c r="C40" s="529" t="s">
        <v>844</v>
      </c>
      <c r="K40" s="567">
        <v>0</v>
      </c>
    </row>
    <row r="41" spans="2:11" s="529" customFormat="1">
      <c r="B41" s="569" t="s">
        <v>845</v>
      </c>
      <c r="C41" s="529" t="s">
        <v>853</v>
      </c>
      <c r="J41" s="570">
        <v>2481717.5416078074</v>
      </c>
      <c r="K41" s="567">
        <v>2481717.5416078074</v>
      </c>
    </row>
    <row r="42" spans="2:11" s="529" customFormat="1">
      <c r="B42" s="569" t="s">
        <v>499</v>
      </c>
      <c r="C42" s="529" t="s">
        <v>858</v>
      </c>
      <c r="H42" s="529">
        <v>33715</v>
      </c>
      <c r="K42" s="567">
        <v>33715</v>
      </c>
    </row>
    <row r="43" spans="2:11" s="529" customFormat="1">
      <c r="B43" s="569" t="s">
        <v>849</v>
      </c>
      <c r="C43" s="529" t="s">
        <v>850</v>
      </c>
      <c r="E43" s="559">
        <v>1100000</v>
      </c>
      <c r="F43" s="559"/>
      <c r="G43" s="559"/>
      <c r="H43" s="559"/>
      <c r="I43" s="559"/>
      <c r="J43" s="559"/>
      <c r="K43" s="567">
        <v>1100000</v>
      </c>
    </row>
    <row r="44" spans="2:11" s="529" customFormat="1">
      <c r="B44" s="569" t="s">
        <v>851</v>
      </c>
      <c r="C44" s="529" t="s">
        <v>852</v>
      </c>
      <c r="E44" s="559"/>
      <c r="F44" s="559"/>
      <c r="G44" s="559"/>
      <c r="H44" s="559"/>
      <c r="I44" s="559"/>
      <c r="J44" s="559"/>
      <c r="K44" s="567">
        <v>0</v>
      </c>
    </row>
    <row r="45" spans="2:11" s="529" customFormat="1">
      <c r="B45" s="529" t="s">
        <v>429</v>
      </c>
      <c r="C45" s="571" t="s">
        <v>857</v>
      </c>
      <c r="D45" s="564"/>
      <c r="E45" s="572">
        <v>1100000</v>
      </c>
      <c r="F45" s="572">
        <v>0</v>
      </c>
      <c r="G45" s="572">
        <v>0</v>
      </c>
      <c r="H45" s="572">
        <v>33715</v>
      </c>
      <c r="I45" s="572">
        <v>0</v>
      </c>
      <c r="J45" s="572">
        <v>2481717.5416078074</v>
      </c>
      <c r="K45" s="572">
        <v>3615432.5416078074</v>
      </c>
    </row>
    <row r="46" spans="2:11" s="529" customFormat="1"/>
    <row r="47" spans="2:11" s="529" customFormat="1">
      <c r="K47" s="642" t="s">
        <v>900</v>
      </c>
    </row>
    <row r="48" spans="2:11">
      <c r="K48" s="642" t="s">
        <v>1057</v>
      </c>
    </row>
  </sheetData>
  <mergeCells count="8">
    <mergeCell ref="C22:C25"/>
    <mergeCell ref="K22:K25"/>
    <mergeCell ref="C4:C5"/>
    <mergeCell ref="F4:F5"/>
    <mergeCell ref="G4:G5"/>
    <mergeCell ref="H4:H5"/>
    <mergeCell ref="J4:J5"/>
    <mergeCell ref="E21:K21"/>
  </mergeCells>
  <pageMargins left="0.39370078740157483" right="0.47244094488188981" top="0.81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faqja e pare</vt:lpstr>
      <vt:lpstr>aktivpasiv DOREZ</vt:lpstr>
      <vt:lpstr>ShenAKTIV</vt:lpstr>
      <vt:lpstr>Shenime P&amp;L</vt:lpstr>
      <vt:lpstr>PASH</vt:lpstr>
      <vt:lpstr>AQT</vt:lpstr>
      <vt:lpstr>AAM</vt:lpstr>
      <vt:lpstr>FLUKSI</vt:lpstr>
      <vt:lpstr>EQUITY</vt:lpstr>
      <vt:lpstr>Aneks Statistikor</vt:lpstr>
      <vt:lpstr>aktivitet per BM</vt:lpstr>
      <vt:lpstr>'aktivpasiv DOREZ'!Print_Area</vt:lpstr>
      <vt:lpstr>'Aneks Statistikor'!Print_Area</vt:lpstr>
      <vt:lpstr>AQT!Print_Area</vt:lpstr>
      <vt:lpstr>FLUKSI!Print_Area</vt:lpstr>
      <vt:lpstr>PASH!Print_Area</vt:lpstr>
      <vt:lpstr>ShenAKTIV!Print_Area</vt:lpstr>
      <vt:lpstr>'Shenime P&amp;L'!Print_Area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cp:lastPrinted>2011-03-30T14:07:10Z</cp:lastPrinted>
  <dcterms:created xsi:type="dcterms:W3CDTF">2011-03-07T00:24:19Z</dcterms:created>
  <dcterms:modified xsi:type="dcterms:W3CDTF">2011-04-05T13:58:57Z</dcterms:modified>
</cp:coreProperties>
</file>