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84" activeTab="6"/>
  </bookViews>
  <sheets>
    <sheet name="KOPERTINA" sheetId="4" r:id="rId1"/>
    <sheet name="AKTIVE" sheetId="15" r:id="rId2"/>
    <sheet name="PASIVE" sheetId="16" r:id="rId3"/>
    <sheet name="pash" sheetId="17" r:id="rId4"/>
    <sheet name="CASH FLOW" sheetId="18" r:id="rId5"/>
    <sheet name="Aktive afatgjata " sheetId="20" r:id="rId6"/>
    <sheet name="KAPITALI" sheetId="19" r:id="rId7"/>
  </sheets>
  <externalReferences>
    <externalReference r:id="rId8"/>
    <externalReference r:id="rId9"/>
  </externalReferences>
  <calcPr calcId="124519"/>
</workbook>
</file>

<file path=xl/calcChain.xml><?xml version="1.0" encoding="utf-8"?>
<calcChain xmlns="http://schemas.openxmlformats.org/spreadsheetml/2006/main">
  <c r="F16" i="18"/>
  <c r="F18" l="1"/>
  <c r="N28" i="19" l="1"/>
  <c r="N27"/>
  <c r="N26"/>
  <c r="N25"/>
  <c r="N24"/>
  <c r="N23"/>
  <c r="N22"/>
  <c r="N21"/>
  <c r="N20"/>
  <c r="N18"/>
  <c r="M17"/>
  <c r="M19" s="1"/>
  <c r="M29" s="1"/>
  <c r="L17"/>
  <c r="L19" s="1"/>
  <c r="L29" s="1"/>
  <c r="J17"/>
  <c r="J19" s="1"/>
  <c r="J29" s="1"/>
  <c r="I17"/>
  <c r="I19" s="1"/>
  <c r="I29" s="1"/>
  <c r="H17"/>
  <c r="H19" s="1"/>
  <c r="H29" s="1"/>
  <c r="G17"/>
  <c r="G19" s="1"/>
  <c r="G29" s="1"/>
  <c r="F17"/>
  <c r="F19" s="1"/>
  <c r="F29" s="1"/>
  <c r="E17"/>
  <c r="E19" s="1"/>
  <c r="E29" s="1"/>
  <c r="D17"/>
  <c r="D19" s="1"/>
  <c r="N16"/>
  <c r="N15"/>
  <c r="N14"/>
  <c r="N13"/>
  <c r="N12"/>
  <c r="N11"/>
  <c r="N10"/>
  <c r="N9"/>
  <c r="K8"/>
  <c r="K17" s="1"/>
  <c r="K19" s="1"/>
  <c r="K29" s="1"/>
  <c r="N7"/>
  <c r="N6"/>
  <c r="N5"/>
  <c r="N4"/>
  <c r="D29" l="1"/>
  <c r="N29" s="1"/>
  <c r="N19"/>
  <c r="N17"/>
  <c r="N8"/>
  <c r="G17" i="15"/>
  <c r="G20" i="17" l="1"/>
  <c r="G30" l="1"/>
  <c r="G21"/>
  <c r="E41" i="18" l="1"/>
  <c r="E12"/>
  <c r="G54" i="17"/>
  <c r="G14"/>
  <c r="G11"/>
  <c r="G35" l="1"/>
  <c r="E7" i="18" l="1"/>
  <c r="G32" i="16"/>
  <c r="G21"/>
  <c r="G20"/>
  <c r="G44" i="15"/>
  <c r="G38"/>
  <c r="G31"/>
  <c r="G19"/>
  <c r="G13"/>
  <c r="G9"/>
  <c r="G6"/>
  <c r="G10" i="20"/>
  <c r="D44"/>
  <c r="D42"/>
  <c r="O11"/>
  <c r="N12"/>
  <c r="N10"/>
  <c r="N13" s="1"/>
  <c r="H17" i="15"/>
  <c r="G36" i="16" l="1"/>
  <c r="G37" s="1"/>
  <c r="G36" i="17"/>
  <c r="G40" s="1"/>
  <c r="G48" s="1"/>
  <c r="G55" s="1"/>
  <c r="G6" i="16"/>
  <c r="G50" i="15"/>
  <c r="G29"/>
  <c r="G51" l="1"/>
  <c r="H6" i="17"/>
  <c r="H7" i="15" l="1"/>
  <c r="G12" i="20"/>
  <c r="G28"/>
  <c r="O12" l="1"/>
  <c r="L15"/>
  <c r="F12" i="18" l="1"/>
  <c r="H11" i="17"/>
  <c r="H13" i="15" l="1"/>
  <c r="E16" i="18" s="1"/>
  <c r="G45" i="16" l="1"/>
  <c r="H10"/>
  <c r="H20" s="1"/>
  <c r="F41" i="18"/>
  <c r="G42" i="16" l="1"/>
  <c r="G48" s="1"/>
  <c r="G49" s="1"/>
  <c r="H54" i="17"/>
  <c r="H36"/>
  <c r="H30"/>
  <c r="H21"/>
  <c r="H14"/>
  <c r="H32" i="16"/>
  <c r="H21"/>
  <c r="H6"/>
  <c r="H44" i="15"/>
  <c r="H38"/>
  <c r="H31"/>
  <c r="H19"/>
  <c r="H9"/>
  <c r="F29" i="18" l="1"/>
  <c r="E24"/>
  <c r="E29" s="1"/>
  <c r="H35" i="17"/>
  <c r="H36" i="16"/>
  <c r="H37" s="1"/>
  <c r="H6" i="15"/>
  <c r="H50"/>
  <c r="F7" i="18"/>
  <c r="E18" l="1"/>
  <c r="E20" s="1"/>
  <c r="E43" s="1"/>
  <c r="H29" i="15"/>
  <c r="H51" s="1"/>
  <c r="H40" i="17"/>
  <c r="H48" l="1"/>
  <c r="H55" s="1"/>
  <c r="D17" i="20" l="1"/>
  <c r="E17"/>
  <c r="F20" i="18" l="1"/>
  <c r="F43" s="1"/>
  <c r="D33" i="20"/>
  <c r="F49" l="1"/>
  <c r="E49"/>
  <c r="G46"/>
  <c r="F33"/>
  <c r="E33"/>
  <c r="G33" s="1"/>
  <c r="G32"/>
  <c r="G31"/>
  <c r="G30"/>
  <c r="G29"/>
  <c r="G27"/>
  <c r="G26"/>
  <c r="G25"/>
  <c r="G24"/>
  <c r="F17"/>
  <c r="G16"/>
  <c r="G15"/>
  <c r="G47" s="1"/>
  <c r="G14"/>
  <c r="G13"/>
  <c r="G45" s="1"/>
  <c r="G44"/>
  <c r="G11"/>
  <c r="G9"/>
  <c r="G41" s="1"/>
  <c r="G8"/>
  <c r="M15" l="1"/>
  <c r="N15" s="1"/>
  <c r="O10"/>
  <c r="O13" s="1"/>
  <c r="G42"/>
  <c r="G43"/>
  <c r="D49"/>
  <c r="G17"/>
  <c r="G49" l="1"/>
  <c r="H42" i="16" l="1"/>
  <c r="H49" l="1"/>
  <c r="H48"/>
  <c r="F46" i="18" l="1"/>
  <c r="E44" l="1"/>
  <c r="E46" s="1"/>
</calcChain>
</file>

<file path=xl/sharedStrings.xml><?xml version="1.0" encoding="utf-8"?>
<sst xmlns="http://schemas.openxmlformats.org/spreadsheetml/2006/main" count="413" uniqueCount="288">
  <si>
    <t>Nr</t>
  </si>
  <si>
    <t>I</t>
  </si>
  <si>
    <t>Aktivet  monetare</t>
  </si>
  <si>
    <t>II</t>
  </si>
  <si>
    <t>Emertimi dhe Forma ligjore</t>
  </si>
  <si>
    <t>KRISTAL COMMUNICATION SH.P.K</t>
  </si>
  <si>
    <t>NIPT -i</t>
  </si>
  <si>
    <t>K 62324008 G</t>
  </si>
  <si>
    <t>Adresa e Selise</t>
  </si>
  <si>
    <t>BUL "DESHMORET E KOMBIT"</t>
  </si>
  <si>
    <t>TWIN TOWERS</t>
  </si>
  <si>
    <t>KULLA 1/11</t>
  </si>
  <si>
    <t>TIRANE</t>
  </si>
  <si>
    <t>Data e krijimit</t>
  </si>
  <si>
    <t>01 NENTOR 2006</t>
  </si>
  <si>
    <t>Nr. i  Regjistrit  Tregtar</t>
  </si>
  <si>
    <t>Veprimtaria  Kryesore</t>
  </si>
  <si>
    <t>SHERBIME NE FUSHEN E TELEKOMUNIKACIONIT</t>
  </si>
  <si>
    <t>P A S Q Y R A T     F I N A N C I A R E</t>
  </si>
  <si>
    <t>Ligjit Nr. 9228 Date 29.04.2004     Per Kontabilitetin dhe Pasqyrat Financiare  )</t>
  </si>
  <si>
    <t>Pasqyra Financiare jane individuale</t>
  </si>
  <si>
    <t>INDIVIDUALE</t>
  </si>
  <si>
    <t>Pasqyra Financiare jane te konsoliduara</t>
  </si>
  <si>
    <t>Pasqyra Financiare jane te shprehura ne</t>
  </si>
  <si>
    <t>(LEKE)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</si>
  <si>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</si>
  <si>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</si>
  <si>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</si>
  <si>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</si>
  <si>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</si>
  <si>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Rritja rezerves kapitalit</t>
  </si>
  <si>
    <t>Totali</t>
  </si>
  <si>
    <t>Pasqyra e Pozicionit Financiar (Bilanci)</t>
  </si>
  <si>
    <t>A   K   T   I   V   E   T</t>
  </si>
  <si>
    <t>Aktivet Afatshkurtra</t>
  </si>
  <si>
    <t>►</t>
  </si>
  <si>
    <t>Banka</t>
  </si>
  <si>
    <t>Arka</t>
  </si>
  <si>
    <t>Investime</t>
  </si>
  <si>
    <t>Në tituj pronësie të njësive ekonomike brenda grupit</t>
  </si>
  <si>
    <t>Aksionet e veta</t>
  </si>
  <si>
    <t>Te tjera Financiare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</si>
  <si>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</si>
  <si>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</si>
  <si>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</si>
  <si>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</si>
  <si>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</si>
  <si>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</si>
  <si>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</si>
  <si>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</si>
  <si>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</si>
  <si>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</si>
  <si>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</si>
  <si>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</si>
  <si>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</si>
  <si>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</si>
  <si>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</si>
  <si>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</si>
  <si>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TOTALI   AKTIVEVE    AFATSHKURTRA</t>
  </si>
  <si>
    <t>Aktivet Afatgjata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</si>
  <si>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</si>
  <si>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</si>
  <si>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</si>
  <si>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</si>
  <si>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</si>
  <si>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</si>
  <si>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</si>
  <si>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</si>
  <si>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</si>
  <si>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</si>
  <si>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</si>
  <si>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</si>
  <si>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</si>
  <si>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</si>
  <si>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</si>
  <si>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</si>
  <si>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</si>
  <si>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Aktive tatimore të shtyra</t>
  </si>
  <si>
    <t>TOTALI   AKTIVEVE    AFATGJATA</t>
  </si>
  <si>
    <t>A K T I V E    T O T A L E</t>
  </si>
  <si>
    <t>Shenimet</t>
  </si>
  <si>
    <t>Kapitali i nënshkruar i papaguar</t>
  </si>
  <si>
    <t>DETYRIMET  DHE  KAPITALI</t>
  </si>
  <si>
    <t>Detyrime afatshkurtra:</t>
  </si>
  <si>
    <t>Titujt e huamarrjes</t>
  </si>
  <si>
    <t>13.1</t>
  </si>
  <si>
    <t>Detyrime ndaj institucioneve të kredisë</t>
  </si>
  <si>
    <t>13.2</t>
  </si>
  <si>
    <t xml:space="preserve">Arkëtime në avancë për porosi </t>
  </si>
  <si>
    <t>13.3</t>
  </si>
  <si>
    <t>Të pagueshme për aktivitetin e shfrytëzimit</t>
  </si>
  <si>
    <t>13.4</t>
  </si>
  <si>
    <t>Dëftesa të pagueshme</t>
  </si>
  <si>
    <t>13.5</t>
  </si>
  <si>
    <t>Të pagueshme ndaj njësive ekonomike brenda grupit</t>
  </si>
  <si>
    <t>13.6</t>
  </si>
  <si>
    <t>Të pagueshme ndaj  njësive ekonomike ku ka interesa pjesëmarrëse</t>
  </si>
  <si>
    <t>13.7</t>
  </si>
  <si>
    <t>Të pagueshme ndaj punonjësve dhe sigurimeve shoqërore/shëndetsore</t>
  </si>
  <si>
    <t>13.8</t>
  </si>
  <si>
    <t>Të pagueshme për detyrimet tatimore</t>
  </si>
  <si>
    <t>13.9</t>
  </si>
  <si>
    <t>Të tjera të pagueshme</t>
  </si>
  <si>
    <t>13.10</t>
  </si>
  <si>
    <t>Të pagueshme për shpenzime të konstatuara</t>
  </si>
  <si>
    <t xml:space="preserve">Të ardhura të shtyra </t>
  </si>
  <si>
    <t>Provizione</t>
  </si>
  <si>
    <t>Totali  i  Detyrimeve    afatshkurtera</t>
  </si>
  <si>
    <t>Detyrime afatgjata:</t>
  </si>
  <si>
    <t>17.1</t>
  </si>
  <si>
    <t>17.2</t>
  </si>
  <si>
    <t xml:space="preserve">Arkëtimet në avancë për porosi </t>
  </si>
  <si>
    <t>17.3</t>
  </si>
  <si>
    <t>17.4</t>
  </si>
  <si>
    <t>17.5</t>
  </si>
  <si>
    <t>17.6</t>
  </si>
  <si>
    <t>17.7</t>
  </si>
  <si>
    <t>17.8</t>
  </si>
  <si>
    <t xml:space="preserve">Të pagueshme për shpenzime të konstatuara </t>
  </si>
  <si>
    <t>Të ardhura të shtyra</t>
  </si>
  <si>
    <t>Provizione:</t>
  </si>
  <si>
    <t xml:space="preserve">Provizione  për pensionet </t>
  </si>
  <si>
    <t>20.1</t>
  </si>
  <si>
    <t>Provizione të tjera</t>
  </si>
  <si>
    <t>20.2</t>
  </si>
  <si>
    <t>Detyrime tatimore të shtyra</t>
  </si>
  <si>
    <t>Totali  i  Detyrimeve    afatgjata</t>
  </si>
  <si>
    <t>D E T Y R I M E T     T O T A L E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</si>
  <si>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</si>
  <si>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</si>
  <si>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</si>
  <si>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</si>
  <si>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</si>
  <si>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</si>
  <si>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26.1</t>
  </si>
  <si>
    <t>Rezerva statutore</t>
  </si>
  <si>
    <t>26.2</t>
  </si>
  <si>
    <t>26.3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</si>
  <si>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</si>
  <si>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</si>
  <si>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</si>
  <si>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</si>
  <si>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</si>
  <si>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</si>
  <si>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</si>
  <si>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Pershkrimi  i  Elementeve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</si>
  <si>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</si>
  <si>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</si>
  <si>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</si>
  <si>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</si>
  <si>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</si>
  <si>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</si>
  <si>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</si>
  <si>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</si>
  <si>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</si>
  <si>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</si>
  <si>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</si>
  <si>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</si>
  <si>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</si>
  <si>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</si>
  <si>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</si>
  <si>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</si>
  <si>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</si>
  <si>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</si>
  <si>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</si>
  <si>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>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</si>
  <si>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</si>
  <si>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</si>
  <si>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</si>
  <si>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</si>
  <si>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</si>
  <si>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</si>
  <si>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</si>
  <si>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</si>
  <si>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</si>
  <si>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</si>
  <si>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</si>
  <si>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</si>
  <si>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</si>
  <si>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</si>
  <si>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</si>
  <si>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</si>
  <si>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</si>
  <si>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</si>
  <si>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</si>
  <si>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</si>
  <si>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</si>
  <si>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</si>
  <si>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</si>
  <si>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</si>
  <si>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</si>
  <si>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</si>
  <si>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(metoda indirekte)</t>
  </si>
  <si>
    <t>Fluksi i Mjeteve Monetare nga/(përdorur në) aktivitetin e shfrytëzimit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</si>
  <si>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</si>
  <si>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</si>
  <si>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</si>
  <si>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</si>
  <si>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</si>
  <si>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</si>
  <si>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</si>
  <si>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</si>
  <si>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</si>
  <si>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</si>
  <si>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</si>
  <si>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</si>
  <si>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</si>
  <si>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</si>
  <si>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</si>
  <si>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</si>
  <si>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</si>
  <si>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</si>
  <si>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</si>
  <si>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</si>
  <si>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</si>
  <si>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</si>
  <si>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</si>
  <si>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</si>
  <si>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</si>
  <si>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</si>
  <si>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</si>
  <si>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</si>
  <si>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</si>
  <si>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</si>
  <si>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Interes i paguar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</si>
  <si>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</si>
  <si>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</si>
  <si>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</si>
  <si>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</si>
  <si>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Pasqyra e Ndryshimeve në Kapitalin Neto</t>
  </si>
  <si>
    <t>Kapitali i nënshkruar</t>
  </si>
  <si>
    <t>Rezerva Rivlerësimi</t>
  </si>
  <si>
    <t>Rezerva Ligjore</t>
  </si>
  <si>
    <t>Rezerva Statutore</t>
  </si>
  <si>
    <t>Fitimet e Pashpërndara</t>
  </si>
  <si>
    <t>Interesa Jo-Kontrollues</t>
  </si>
  <si>
    <t>Efekti i ndryshimeve në politikat kontabël</t>
  </si>
  <si>
    <t>Të ardhura totale gjithëpërfshirëse për vitin:</t>
  </si>
  <si>
    <t>Fitimi / Humbja e vitit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</si>
  <si>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</si>
  <si>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</si>
  <si>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</si>
  <si>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</si>
  <si>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Totali i transaksioneve me pronarët e njësisë ekonomike</t>
  </si>
  <si>
    <t>29/1</t>
  </si>
  <si>
    <t>Të ardhura nga telekomunikacioni</t>
  </si>
  <si>
    <t xml:space="preserve">(  Ne zbatim te Standartit Kombetar te Kontabilitetit Nr.2 te Permiresuar dhe </t>
  </si>
  <si>
    <t>FIRMA</t>
  </si>
  <si>
    <t>HARTUESI I BILANCIT</t>
  </si>
  <si>
    <t>ADMINISTRATOR</t>
  </si>
  <si>
    <t>AIDA  NALLBANI</t>
  </si>
  <si>
    <t>LUDOVIC LAVENTURE</t>
  </si>
  <si>
    <t>Shoqeria "KRISTAL COMMUNICATION" sh.p.k</t>
  </si>
  <si>
    <t>NIPT K 62324008 G</t>
  </si>
  <si>
    <t>Emertimi</t>
  </si>
  <si>
    <t>Sasia</t>
  </si>
  <si>
    <t>Gjendje</t>
  </si>
  <si>
    <t>Shtesa</t>
  </si>
  <si>
    <t>Pakesime</t>
  </si>
  <si>
    <t>Toka</t>
  </si>
  <si>
    <t>Ndertime</t>
  </si>
  <si>
    <t>Makineri,paisje</t>
  </si>
  <si>
    <t>Mjete transporti</t>
  </si>
  <si>
    <t>Kompjuterike</t>
  </si>
  <si>
    <t>Zyre</t>
  </si>
  <si>
    <t>Te tjera</t>
  </si>
  <si>
    <t xml:space="preserve">             TOTALI</t>
  </si>
  <si>
    <t>Administratori</t>
  </si>
  <si>
    <t>Ludovic Laventure</t>
  </si>
  <si>
    <t>Pozicioni financiar i rideklaruar më 1 janar 2017</t>
  </si>
  <si>
    <t>Amortizimi A.A.Materiale   2017</t>
  </si>
  <si>
    <t>Vlera Kontabel Neto e A.A.Materiale  2017</t>
  </si>
  <si>
    <t>AMORT 2018</t>
  </si>
  <si>
    <t>GJN 01.01.18</t>
  </si>
  <si>
    <t>AMORT AKUM</t>
  </si>
  <si>
    <t>Viti   2018</t>
  </si>
  <si>
    <t>01.01.2018</t>
  </si>
  <si>
    <t>31.12.2018</t>
  </si>
  <si>
    <t>Aktivet Afatgjata Materiale  me vlere fillestare   2018</t>
  </si>
  <si>
    <t>Pozicioni financiar më 31 dhjetor 2016</t>
  </si>
  <si>
    <t>Pozicioni financiar i rideklaruar më 31 dhjetor 2017</t>
  </si>
  <si>
    <t>Pozicioni financiar i rideklaruar më 1 janar 2018</t>
  </si>
  <si>
    <t>Pozicioni financiar më 31 dhjetor 2018</t>
  </si>
  <si>
    <t xml:space="preserve">SHITBLERJE DHE SHPERNDARJE ETOP UP </t>
  </si>
  <si>
    <t>RIMBUSHJE ELEKTRONIKE</t>
  </si>
  <si>
    <t>Mjete monetare dhe ekuivalentë të mjeteve monetare më 1 janar 2018</t>
  </si>
  <si>
    <t>Mjete monetare dhe ekuivalentë të mjeteve monetare më 31 dhjetor 2018</t>
  </si>
  <si>
    <t>25.03.2019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</si>
</sst>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_(* #,##0_);_(* \(#,##0\);_(* &quot;-&quot;??_);_(@_)"/>
    <numFmt numFmtId="165" formatCode="_(* #,##0_);_(* \(#,##0\);_(* &quot;-&quot;_);_(@_)"/>
    <numFmt numFmtId="166" formatCode="_-* #,##0.00_L_e_k_-;\-* #,##0.00_L_e_k_-;_-* &quot;-&quot;??_L_e_k_-;_-@_-"/>
    <numFmt numFmtId="167" formatCode="#,##0.0000000000"/>
    <numFmt numFmtId="168" formatCode="_-* #,##0_-;\-* #,##0_-;_-* &quot;-&quot;??_-;_-@_-"/>
    <numFmt numFmtId="169" formatCode="#,##0_ ;[Red]\-#,##0\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color theme="1"/>
      <name val="Times New Roman"/>
      <family val="1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b/>
      <sz val="14"/>
      <name val="Times New Roman"/>
      <family val="1"/>
    </font>
    <font>
      <b/>
      <sz val="14"/>
      <name val="Calibri"/>
      <family val="2"/>
      <scheme val="minor"/>
    </font>
    <font>
      <i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Arial"/>
      <family val="2"/>
    </font>
    <font>
      <b/>
      <u/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6" fontId="4" fillId="0" borderId="0" applyFont="0" applyFill="0" applyBorder="0" applyAlignment="0" applyProtection="0"/>
  </cellStyleXfs>
  <cellXfs count="213">
    <xf numFmtId="0" fontId="0" fillId="0" borderId="0" xfId="0"/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2" fillId="2" borderId="3" xfId="0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4" fillId="0" borderId="0" xfId="0" applyFont="1"/>
    <xf numFmtId="0" fontId="4" fillId="0" borderId="7" xfId="0" applyFont="1" applyBorder="1"/>
    <xf numFmtId="0" fontId="4" fillId="0" borderId="4" xfId="0" applyFont="1" applyBorder="1"/>
    <xf numFmtId="0" fontId="4" fillId="0" borderId="5" xfId="0" applyFont="1" applyBorder="1"/>
    <xf numFmtId="0" fontId="5" fillId="0" borderId="8" xfId="0" applyFont="1" applyBorder="1"/>
    <xf numFmtId="0" fontId="5" fillId="0" borderId="0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0" xfId="0" applyFont="1" applyBorder="1"/>
    <xf numFmtId="0" fontId="4" fillId="0" borderId="10" xfId="0" applyFont="1" applyBorder="1"/>
    <xf numFmtId="0" fontId="7" fillId="0" borderId="0" xfId="0" applyFont="1" applyBorder="1" applyAlignment="1">
      <alignment horizontal="center"/>
    </xf>
    <xf numFmtId="0" fontId="8" fillId="0" borderId="8" xfId="0" applyFont="1" applyBorder="1"/>
    <xf numFmtId="0" fontId="8" fillId="0" borderId="0" xfId="0" applyFont="1" applyBorder="1"/>
    <xf numFmtId="0" fontId="8" fillId="0" borderId="10" xfId="0" applyFont="1" applyBorder="1"/>
    <xf numFmtId="0" fontId="8" fillId="0" borderId="0" xfId="0" applyFont="1"/>
    <xf numFmtId="0" fontId="4" fillId="0" borderId="11" xfId="0" applyFont="1" applyBorder="1"/>
    <xf numFmtId="0" fontId="4" fillId="0" borderId="9" xfId="0" applyFont="1" applyBorder="1"/>
    <xf numFmtId="0" fontId="4" fillId="0" borderId="12" xfId="0" applyFont="1" applyBorder="1"/>
    <xf numFmtId="0" fontId="4" fillId="0" borderId="0" xfId="0" applyFont="1" applyAlignment="1">
      <alignment horizontal="center"/>
    </xf>
    <xf numFmtId="0" fontId="5" fillId="0" borderId="7" xfId="0" applyFont="1" applyBorder="1" applyAlignment="1">
      <alignment vertical="center"/>
    </xf>
    <xf numFmtId="0" fontId="10" fillId="0" borderId="0" xfId="0" applyFont="1"/>
    <xf numFmtId="0" fontId="8" fillId="0" borderId="0" xfId="0" applyFont="1" applyAlignment="1">
      <alignment horizontal="center"/>
    </xf>
    <xf numFmtId="165" fontId="2" fillId="3" borderId="3" xfId="0" applyNumberFormat="1" applyFont="1" applyFill="1" applyBorder="1" applyAlignment="1">
      <alignment horizontal="left"/>
    </xf>
    <xf numFmtId="165" fontId="3" fillId="3" borderId="3" xfId="0" applyNumberFormat="1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vertical="center"/>
    </xf>
    <xf numFmtId="3" fontId="2" fillId="0" borderId="0" xfId="0" applyNumberFormat="1" applyFont="1" applyBorder="1"/>
    <xf numFmtId="164" fontId="2" fillId="2" borderId="3" xfId="1" applyNumberFormat="1" applyFont="1" applyFill="1" applyBorder="1"/>
    <xf numFmtId="3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3" fontId="2" fillId="0" borderId="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6" xfId="0" applyFont="1" applyBorder="1" applyAlignment="1">
      <alignment vertical="center"/>
    </xf>
    <xf numFmtId="1" fontId="10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9" fillId="0" borderId="3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3" fillId="0" borderId="3" xfId="0" applyFont="1" applyBorder="1" applyAlignment="1">
      <alignment horizontal="left" vertical="center"/>
    </xf>
    <xf numFmtId="0" fontId="10" fillId="0" borderId="14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21" fillId="0" borderId="0" xfId="2" applyFont="1"/>
    <xf numFmtId="0" fontId="21" fillId="0" borderId="0" xfId="2" applyFont="1" applyAlignment="1">
      <alignment vertical="center"/>
    </xf>
    <xf numFmtId="0" fontId="21" fillId="0" borderId="3" xfId="2" applyFont="1" applyBorder="1"/>
    <xf numFmtId="0" fontId="2" fillId="0" borderId="3" xfId="2" applyFont="1" applyBorder="1" applyAlignment="1">
      <alignment vertical="center" textRotation="90" wrapText="1"/>
    </xf>
    <xf numFmtId="0" fontId="3" fillId="0" borderId="3" xfId="2" applyFont="1" applyBorder="1" applyAlignment="1">
      <alignment horizontal="center" vertical="center" textRotation="90"/>
    </xf>
    <xf numFmtId="0" fontId="3" fillId="0" borderId="3" xfId="2" applyFont="1" applyBorder="1" applyAlignment="1">
      <alignment horizontal="center" vertical="center" textRotation="90" wrapText="1"/>
    </xf>
    <xf numFmtId="0" fontId="3" fillId="0" borderId="3" xfId="2" applyFont="1" applyBorder="1" applyAlignment="1">
      <alignment vertical="center" wrapText="1"/>
    </xf>
    <xf numFmtId="0" fontId="2" fillId="0" borderId="3" xfId="2" applyFont="1" applyBorder="1" applyAlignment="1">
      <alignment vertical="center" wrapText="1"/>
    </xf>
    <xf numFmtId="3" fontId="2" fillId="0" borderId="0" xfId="0" applyNumberFormat="1" applyFont="1" applyAlignment="1"/>
    <xf numFmtId="0" fontId="2" fillId="0" borderId="0" xfId="0" applyFont="1" applyAlignment="1"/>
    <xf numFmtId="1" fontId="3" fillId="0" borderId="3" xfId="0" applyNumberFormat="1" applyFont="1" applyBorder="1" applyAlignment="1">
      <alignment vertical="center"/>
    </xf>
    <xf numFmtId="3" fontId="2" fillId="0" borderId="3" xfId="0" applyNumberFormat="1" applyFont="1" applyBorder="1" applyAlignment="1"/>
    <xf numFmtId="3" fontId="2" fillId="0" borderId="3" xfId="0" applyNumberFormat="1" applyFont="1" applyFill="1" applyBorder="1" applyAlignment="1"/>
    <xf numFmtId="165" fontId="2" fillId="3" borderId="3" xfId="0" applyNumberFormat="1" applyFont="1" applyFill="1" applyBorder="1" applyAlignment="1"/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3" fontId="22" fillId="0" borderId="3" xfId="2" applyNumberFormat="1" applyFont="1" applyBorder="1" applyAlignment="1">
      <alignment horizontal="center" vertical="center" wrapText="1"/>
    </xf>
    <xf numFmtId="3" fontId="23" fillId="0" borderId="3" xfId="2" applyNumberFormat="1" applyFont="1" applyBorder="1" applyAlignment="1">
      <alignment horizontal="center" vertical="center" wrapText="1"/>
    </xf>
    <xf numFmtId="0" fontId="24" fillId="0" borderId="0" xfId="0" applyFont="1" applyAlignment="1"/>
    <xf numFmtId="164" fontId="24" fillId="2" borderId="0" xfId="0" applyNumberFormat="1" applyFont="1" applyFill="1" applyAlignment="1"/>
    <xf numFmtId="164" fontId="24" fillId="0" borderId="0" xfId="0" applyNumberFormat="1" applyFont="1" applyAlignment="1"/>
    <xf numFmtId="0" fontId="24" fillId="0" borderId="0" xfId="0" applyFont="1"/>
    <xf numFmtId="0" fontId="4" fillId="0" borderId="15" xfId="0" applyFont="1" applyBorder="1" applyAlignment="1">
      <alignment horizontal="center"/>
    </xf>
    <xf numFmtId="14" fontId="4" fillId="0" borderId="16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26" fillId="0" borderId="13" xfId="0" applyFont="1" applyBorder="1"/>
    <xf numFmtId="3" fontId="0" fillId="0" borderId="13" xfId="0" applyNumberFormat="1" applyBorder="1" applyAlignment="1">
      <alignment horizontal="center"/>
    </xf>
    <xf numFmtId="3" fontId="4" fillId="0" borderId="13" xfId="3" applyNumberFormat="1" applyFont="1" applyBorder="1"/>
    <xf numFmtId="3" fontId="4" fillId="0" borderId="18" xfId="3" applyNumberFormat="1" applyFont="1" applyBorder="1"/>
    <xf numFmtId="0" fontId="0" fillId="0" borderId="19" xfId="0" applyBorder="1" applyAlignment="1">
      <alignment horizontal="center"/>
    </xf>
    <xf numFmtId="0" fontId="26" fillId="0" borderId="3" xfId="0" applyFont="1" applyBorder="1"/>
    <xf numFmtId="3" fontId="0" fillId="0" borderId="3" xfId="0" applyNumberFormat="1" applyBorder="1" applyAlignment="1">
      <alignment horizontal="center"/>
    </xf>
    <xf numFmtId="3" fontId="4" fillId="0" borderId="3" xfId="3" applyNumberFormat="1" applyFont="1" applyBorder="1"/>
    <xf numFmtId="3" fontId="4" fillId="0" borderId="20" xfId="3" applyNumberFormat="1" applyFont="1" applyBorder="1"/>
    <xf numFmtId="0" fontId="0" fillId="0" borderId="3" xfId="0" applyBorder="1"/>
    <xf numFmtId="0" fontId="0" fillId="0" borderId="6" xfId="0" applyBorder="1"/>
    <xf numFmtId="3" fontId="0" fillId="0" borderId="6" xfId="0" applyNumberFormat="1" applyBorder="1" applyAlignment="1">
      <alignment horizontal="center"/>
    </xf>
    <xf numFmtId="3" fontId="4" fillId="0" borderId="6" xfId="3" applyNumberFormat="1" applyFont="1" applyBorder="1"/>
    <xf numFmtId="3" fontId="4" fillId="0" borderId="21" xfId="3" applyNumberFormat="1" applyFont="1" applyBorder="1"/>
    <xf numFmtId="0" fontId="4" fillId="0" borderId="2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3" fontId="11" fillId="0" borderId="23" xfId="0" applyNumberFormat="1" applyFont="1" applyBorder="1" applyAlignment="1">
      <alignment horizontal="center" vertical="center"/>
    </xf>
    <xf numFmtId="3" fontId="11" fillId="0" borderId="23" xfId="3" applyNumberFormat="1" applyFont="1" applyBorder="1" applyAlignment="1">
      <alignment vertical="center"/>
    </xf>
    <xf numFmtId="3" fontId="11" fillId="0" borderId="24" xfId="3" applyNumberFormat="1" applyFont="1" applyBorder="1" applyAlignment="1">
      <alignment vertical="center"/>
    </xf>
    <xf numFmtId="3" fontId="0" fillId="0" borderId="0" xfId="0" applyNumberFormat="1"/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3" xfId="0" applyNumberFormat="1" applyBorder="1"/>
    <xf numFmtId="0" fontId="0" fillId="0" borderId="6" xfId="0" applyBorder="1" applyAlignment="1">
      <alignment horizontal="center"/>
    </xf>
    <xf numFmtId="0" fontId="11" fillId="0" borderId="23" xfId="0" applyFont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Border="1"/>
    <xf numFmtId="0" fontId="0" fillId="0" borderId="0" xfId="0" applyBorder="1"/>
    <xf numFmtId="3" fontId="0" fillId="0" borderId="0" xfId="0" applyNumberFormat="1" applyBorder="1"/>
    <xf numFmtId="3" fontId="4" fillId="0" borderId="0" xfId="3" applyNumberFormat="1" applyFont="1" applyFill="1" applyBorder="1"/>
    <xf numFmtId="3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3" fontId="21" fillId="0" borderId="0" xfId="2" applyNumberFormat="1" applyFont="1" applyAlignment="1">
      <alignment vertical="center"/>
    </xf>
    <xf numFmtId="43" fontId="4" fillId="0" borderId="0" xfId="1" applyFont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8" fontId="0" fillId="0" borderId="0" xfId="0" applyNumberFormat="1"/>
    <xf numFmtId="3" fontId="2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7" fontId="4" fillId="0" borderId="3" xfId="0" applyNumberFormat="1" applyFont="1" applyBorder="1" applyAlignment="1">
      <alignment horizontal="center" wrapText="1"/>
    </xf>
    <xf numFmtId="37" fontId="4" fillId="0" borderId="3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2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169" fontId="0" fillId="0" borderId="0" xfId="0" applyNumberFormat="1"/>
    <xf numFmtId="3" fontId="3" fillId="0" borderId="3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3" fontId="4" fillId="0" borderId="0" xfId="0" applyNumberFormat="1" applyFont="1"/>
    <xf numFmtId="168" fontId="11" fillId="0" borderId="2" xfId="1" applyNumberFormat="1" applyFont="1" applyBorder="1" applyAlignment="1">
      <alignment vertical="center"/>
    </xf>
    <xf numFmtId="0" fontId="10" fillId="0" borderId="0" xfId="0" applyFont="1" applyAlignment="1">
      <alignment horizontal="center"/>
    </xf>
    <xf numFmtId="168" fontId="4" fillId="0" borderId="0" xfId="1" applyNumberFormat="1" applyFont="1" applyAlignment="1">
      <alignment vertical="center"/>
    </xf>
    <xf numFmtId="0" fontId="5" fillId="0" borderId="1" xfId="0" applyFont="1" applyBorder="1" applyAlignment="1">
      <alignment horizontal="center"/>
    </xf>
    <xf numFmtId="2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6" fontId="5" fillId="0" borderId="0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4" fillId="0" borderId="0" xfId="0" applyFont="1" applyAlignment="1"/>
    <xf numFmtId="0" fontId="17" fillId="0" borderId="0" xfId="2" applyFont="1" applyAlignment="1">
      <alignment horizontal="center"/>
    </xf>
  </cellXfs>
  <cellStyles count="4">
    <cellStyle name="Comma" xfId="1" builtinId="3"/>
    <cellStyle name="Comma_21.Aktivet Afatgjata Materiale  09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man/Documents/KRISTAL%202019/BILANCI%20Kristal%20Comm%20viti-2018%20me%20pasq%20shte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E%202018/BILANCI%20Kristal%20Comm%20viti-2018%20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"/>
      <sheetName val="AKTIVE"/>
      <sheetName val="PASIVE"/>
      <sheetName val="pash"/>
      <sheetName val="CASH FLOW"/>
      <sheetName val="KAPITALI"/>
      <sheetName val="Aktive afatgjata "/>
      <sheetName val="AMORTIZIM 2018"/>
      <sheetName val="llog tatim fitimi "/>
      <sheetName val="kontabilizim tvsh 2018"/>
      <sheetName val="kontabilizim paga 2018"/>
      <sheetName val="AKTIVE 2016"/>
    </sheetNames>
    <sheetDataSet>
      <sheetData sheetId="0"/>
      <sheetData sheetId="1">
        <row r="13">
          <cell r="H13">
            <v>3452273</v>
          </cell>
          <cell r="I13">
            <v>3884696</v>
          </cell>
        </row>
        <row r="27">
          <cell r="H27">
            <v>10378049</v>
          </cell>
          <cell r="I27">
            <v>6332371</v>
          </cell>
        </row>
      </sheetData>
      <sheetData sheetId="2">
        <row r="37">
          <cell r="H37">
            <v>22340309.41</v>
          </cell>
          <cell r="I37">
            <v>8117182</v>
          </cell>
        </row>
      </sheetData>
      <sheetData sheetId="3">
        <row r="37">
          <cell r="H37">
            <v>60299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"/>
      <sheetName val="AKTIVE"/>
      <sheetName val="PASIVE"/>
      <sheetName val="pash"/>
      <sheetName val="CASH FLOW"/>
      <sheetName val="KAPITALI"/>
      <sheetName val="Aktive afatgjata "/>
      <sheetName val="AMORTIZIM 2018"/>
      <sheetName val="llog tatim fitimi "/>
      <sheetName val="kontabilizim tvsh 2018"/>
      <sheetName val="kontabilizim paga 2018"/>
      <sheetName val="AKTIVE 2016"/>
    </sheetNames>
    <sheetDataSet>
      <sheetData sheetId="0"/>
      <sheetData sheetId="1"/>
      <sheetData sheetId="2">
        <row r="47">
          <cell r="H47">
            <v>309697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topLeftCell="A34" workbookViewId="0">
      <selection activeCell="I57" sqref="I57"/>
    </sheetView>
  </sheetViews>
  <sheetFormatPr defaultRowHeight="12.75"/>
  <cols>
    <col min="1" max="1" width="2.85546875" style="5" customWidth="1"/>
    <col min="2" max="3" width="9.140625" style="5"/>
    <col min="4" max="4" width="9.28515625" style="5" customWidth="1"/>
    <col min="5" max="5" width="11.140625" style="5" customWidth="1"/>
    <col min="6" max="6" width="12.42578125" style="5" customWidth="1"/>
    <col min="7" max="7" width="5.42578125" style="5" customWidth="1"/>
    <col min="8" max="8" width="9.85546875" style="5" customWidth="1"/>
    <col min="9" max="9" width="9.140625" style="5"/>
    <col min="10" max="10" width="3.140625" style="5" customWidth="1"/>
    <col min="11" max="11" width="9.140625" style="5"/>
    <col min="12" max="12" width="1.85546875" style="5" customWidth="1"/>
    <col min="13" max="256" width="9.140625" style="5"/>
    <col min="257" max="257" width="2.85546875" style="5" customWidth="1"/>
    <col min="258" max="259" width="9.140625" style="5"/>
    <col min="260" max="260" width="9.28515625" style="5" customWidth="1"/>
    <col min="261" max="261" width="11.140625" style="5" customWidth="1"/>
    <col min="262" max="262" width="12.42578125" style="5" customWidth="1"/>
    <col min="263" max="263" width="5.42578125" style="5" customWidth="1"/>
    <col min="264" max="264" width="9.85546875" style="5" customWidth="1"/>
    <col min="265" max="265" width="9.140625" style="5"/>
    <col min="266" max="266" width="3.140625" style="5" customWidth="1"/>
    <col min="267" max="267" width="9.140625" style="5"/>
    <col min="268" max="268" width="1.85546875" style="5" customWidth="1"/>
    <col min="269" max="512" width="9.140625" style="5"/>
    <col min="513" max="513" width="2.85546875" style="5" customWidth="1"/>
    <col min="514" max="515" width="9.140625" style="5"/>
    <col min="516" max="516" width="9.28515625" style="5" customWidth="1"/>
    <col min="517" max="517" width="11.140625" style="5" customWidth="1"/>
    <col min="518" max="518" width="12.42578125" style="5" customWidth="1"/>
    <col min="519" max="519" width="5.42578125" style="5" customWidth="1"/>
    <col min="520" max="520" width="9.85546875" style="5" customWidth="1"/>
    <col min="521" max="521" width="9.140625" style="5"/>
    <col min="522" max="522" width="3.140625" style="5" customWidth="1"/>
    <col min="523" max="523" width="9.140625" style="5"/>
    <col min="524" max="524" width="1.85546875" style="5" customWidth="1"/>
    <col min="525" max="768" width="9.140625" style="5"/>
    <col min="769" max="769" width="2.85546875" style="5" customWidth="1"/>
    <col min="770" max="771" width="9.140625" style="5"/>
    <col min="772" max="772" width="9.28515625" style="5" customWidth="1"/>
    <col min="773" max="773" width="11.140625" style="5" customWidth="1"/>
    <col min="774" max="774" width="12.42578125" style="5" customWidth="1"/>
    <col min="775" max="775" width="5.42578125" style="5" customWidth="1"/>
    <col min="776" max="776" width="9.85546875" style="5" customWidth="1"/>
    <col min="777" max="777" width="9.140625" style="5"/>
    <col min="778" max="778" width="3.140625" style="5" customWidth="1"/>
    <col min="779" max="779" width="9.140625" style="5"/>
    <col min="780" max="780" width="1.85546875" style="5" customWidth="1"/>
    <col min="781" max="1024" width="9.140625" style="5"/>
    <col min="1025" max="1025" width="2.85546875" style="5" customWidth="1"/>
    <col min="1026" max="1027" width="9.140625" style="5"/>
    <col min="1028" max="1028" width="9.28515625" style="5" customWidth="1"/>
    <col min="1029" max="1029" width="11.140625" style="5" customWidth="1"/>
    <col min="1030" max="1030" width="12.42578125" style="5" customWidth="1"/>
    <col min="1031" max="1031" width="5.42578125" style="5" customWidth="1"/>
    <col min="1032" max="1032" width="9.85546875" style="5" customWidth="1"/>
    <col min="1033" max="1033" width="9.140625" style="5"/>
    <col min="1034" max="1034" width="3.140625" style="5" customWidth="1"/>
    <col min="1035" max="1035" width="9.140625" style="5"/>
    <col min="1036" max="1036" width="1.85546875" style="5" customWidth="1"/>
    <col min="1037" max="1280" width="9.140625" style="5"/>
    <col min="1281" max="1281" width="2.85546875" style="5" customWidth="1"/>
    <col min="1282" max="1283" width="9.140625" style="5"/>
    <col min="1284" max="1284" width="9.28515625" style="5" customWidth="1"/>
    <col min="1285" max="1285" width="11.140625" style="5" customWidth="1"/>
    <col min="1286" max="1286" width="12.42578125" style="5" customWidth="1"/>
    <col min="1287" max="1287" width="5.42578125" style="5" customWidth="1"/>
    <col min="1288" max="1288" width="9.85546875" style="5" customWidth="1"/>
    <col min="1289" max="1289" width="9.140625" style="5"/>
    <col min="1290" max="1290" width="3.140625" style="5" customWidth="1"/>
    <col min="1291" max="1291" width="9.140625" style="5"/>
    <col min="1292" max="1292" width="1.85546875" style="5" customWidth="1"/>
    <col min="1293" max="1536" width="9.140625" style="5"/>
    <col min="1537" max="1537" width="2.85546875" style="5" customWidth="1"/>
    <col min="1538" max="1539" width="9.140625" style="5"/>
    <col min="1540" max="1540" width="9.28515625" style="5" customWidth="1"/>
    <col min="1541" max="1541" width="11.140625" style="5" customWidth="1"/>
    <col min="1542" max="1542" width="12.42578125" style="5" customWidth="1"/>
    <col min="1543" max="1543" width="5.42578125" style="5" customWidth="1"/>
    <col min="1544" max="1544" width="9.85546875" style="5" customWidth="1"/>
    <col min="1545" max="1545" width="9.140625" style="5"/>
    <col min="1546" max="1546" width="3.140625" style="5" customWidth="1"/>
    <col min="1547" max="1547" width="9.140625" style="5"/>
    <col min="1548" max="1548" width="1.85546875" style="5" customWidth="1"/>
    <col min="1549" max="1792" width="9.140625" style="5"/>
    <col min="1793" max="1793" width="2.85546875" style="5" customWidth="1"/>
    <col min="1794" max="1795" width="9.140625" style="5"/>
    <col min="1796" max="1796" width="9.28515625" style="5" customWidth="1"/>
    <col min="1797" max="1797" width="11.140625" style="5" customWidth="1"/>
    <col min="1798" max="1798" width="12.42578125" style="5" customWidth="1"/>
    <col min="1799" max="1799" width="5.42578125" style="5" customWidth="1"/>
    <col min="1800" max="1800" width="9.85546875" style="5" customWidth="1"/>
    <col min="1801" max="1801" width="9.140625" style="5"/>
    <col min="1802" max="1802" width="3.140625" style="5" customWidth="1"/>
    <col min="1803" max="1803" width="9.140625" style="5"/>
    <col min="1804" max="1804" width="1.85546875" style="5" customWidth="1"/>
    <col min="1805" max="2048" width="9.140625" style="5"/>
    <col min="2049" max="2049" width="2.85546875" style="5" customWidth="1"/>
    <col min="2050" max="2051" width="9.140625" style="5"/>
    <col min="2052" max="2052" width="9.28515625" style="5" customWidth="1"/>
    <col min="2053" max="2053" width="11.140625" style="5" customWidth="1"/>
    <col min="2054" max="2054" width="12.42578125" style="5" customWidth="1"/>
    <col min="2055" max="2055" width="5.42578125" style="5" customWidth="1"/>
    <col min="2056" max="2056" width="9.85546875" style="5" customWidth="1"/>
    <col min="2057" max="2057" width="9.140625" style="5"/>
    <col min="2058" max="2058" width="3.140625" style="5" customWidth="1"/>
    <col min="2059" max="2059" width="9.140625" style="5"/>
    <col min="2060" max="2060" width="1.85546875" style="5" customWidth="1"/>
    <col min="2061" max="2304" width="9.140625" style="5"/>
    <col min="2305" max="2305" width="2.85546875" style="5" customWidth="1"/>
    <col min="2306" max="2307" width="9.140625" style="5"/>
    <col min="2308" max="2308" width="9.28515625" style="5" customWidth="1"/>
    <col min="2309" max="2309" width="11.140625" style="5" customWidth="1"/>
    <col min="2310" max="2310" width="12.42578125" style="5" customWidth="1"/>
    <col min="2311" max="2311" width="5.42578125" style="5" customWidth="1"/>
    <col min="2312" max="2312" width="9.85546875" style="5" customWidth="1"/>
    <col min="2313" max="2313" width="9.140625" style="5"/>
    <col min="2314" max="2314" width="3.140625" style="5" customWidth="1"/>
    <col min="2315" max="2315" width="9.140625" style="5"/>
    <col min="2316" max="2316" width="1.85546875" style="5" customWidth="1"/>
    <col min="2317" max="2560" width="9.140625" style="5"/>
    <col min="2561" max="2561" width="2.85546875" style="5" customWidth="1"/>
    <col min="2562" max="2563" width="9.140625" style="5"/>
    <col min="2564" max="2564" width="9.28515625" style="5" customWidth="1"/>
    <col min="2565" max="2565" width="11.140625" style="5" customWidth="1"/>
    <col min="2566" max="2566" width="12.42578125" style="5" customWidth="1"/>
    <col min="2567" max="2567" width="5.42578125" style="5" customWidth="1"/>
    <col min="2568" max="2568" width="9.85546875" style="5" customWidth="1"/>
    <col min="2569" max="2569" width="9.140625" style="5"/>
    <col min="2570" max="2570" width="3.140625" style="5" customWidth="1"/>
    <col min="2571" max="2571" width="9.140625" style="5"/>
    <col min="2572" max="2572" width="1.85546875" style="5" customWidth="1"/>
    <col min="2573" max="2816" width="9.140625" style="5"/>
    <col min="2817" max="2817" width="2.85546875" style="5" customWidth="1"/>
    <col min="2818" max="2819" width="9.140625" style="5"/>
    <col min="2820" max="2820" width="9.28515625" style="5" customWidth="1"/>
    <col min="2821" max="2821" width="11.140625" style="5" customWidth="1"/>
    <col min="2822" max="2822" width="12.42578125" style="5" customWidth="1"/>
    <col min="2823" max="2823" width="5.42578125" style="5" customWidth="1"/>
    <col min="2824" max="2824" width="9.85546875" style="5" customWidth="1"/>
    <col min="2825" max="2825" width="9.140625" style="5"/>
    <col min="2826" max="2826" width="3.140625" style="5" customWidth="1"/>
    <col min="2827" max="2827" width="9.140625" style="5"/>
    <col min="2828" max="2828" width="1.85546875" style="5" customWidth="1"/>
    <col min="2829" max="3072" width="9.140625" style="5"/>
    <col min="3073" max="3073" width="2.85546875" style="5" customWidth="1"/>
    <col min="3074" max="3075" width="9.140625" style="5"/>
    <col min="3076" max="3076" width="9.28515625" style="5" customWidth="1"/>
    <col min="3077" max="3077" width="11.140625" style="5" customWidth="1"/>
    <col min="3078" max="3078" width="12.42578125" style="5" customWidth="1"/>
    <col min="3079" max="3079" width="5.42578125" style="5" customWidth="1"/>
    <col min="3080" max="3080" width="9.85546875" style="5" customWidth="1"/>
    <col min="3081" max="3081" width="9.140625" style="5"/>
    <col min="3082" max="3082" width="3.140625" style="5" customWidth="1"/>
    <col min="3083" max="3083" width="9.140625" style="5"/>
    <col min="3084" max="3084" width="1.85546875" style="5" customWidth="1"/>
    <col min="3085" max="3328" width="9.140625" style="5"/>
    <col min="3329" max="3329" width="2.85546875" style="5" customWidth="1"/>
    <col min="3330" max="3331" width="9.140625" style="5"/>
    <col min="3332" max="3332" width="9.28515625" style="5" customWidth="1"/>
    <col min="3333" max="3333" width="11.140625" style="5" customWidth="1"/>
    <col min="3334" max="3334" width="12.42578125" style="5" customWidth="1"/>
    <col min="3335" max="3335" width="5.42578125" style="5" customWidth="1"/>
    <col min="3336" max="3336" width="9.85546875" style="5" customWidth="1"/>
    <col min="3337" max="3337" width="9.140625" style="5"/>
    <col min="3338" max="3338" width="3.140625" style="5" customWidth="1"/>
    <col min="3339" max="3339" width="9.140625" style="5"/>
    <col min="3340" max="3340" width="1.85546875" style="5" customWidth="1"/>
    <col min="3341" max="3584" width="9.140625" style="5"/>
    <col min="3585" max="3585" width="2.85546875" style="5" customWidth="1"/>
    <col min="3586" max="3587" width="9.140625" style="5"/>
    <col min="3588" max="3588" width="9.28515625" style="5" customWidth="1"/>
    <col min="3589" max="3589" width="11.140625" style="5" customWidth="1"/>
    <col min="3590" max="3590" width="12.42578125" style="5" customWidth="1"/>
    <col min="3591" max="3591" width="5.42578125" style="5" customWidth="1"/>
    <col min="3592" max="3592" width="9.85546875" style="5" customWidth="1"/>
    <col min="3593" max="3593" width="9.140625" style="5"/>
    <col min="3594" max="3594" width="3.140625" style="5" customWidth="1"/>
    <col min="3595" max="3595" width="9.140625" style="5"/>
    <col min="3596" max="3596" width="1.85546875" style="5" customWidth="1"/>
    <col min="3597" max="3840" width="9.140625" style="5"/>
    <col min="3841" max="3841" width="2.85546875" style="5" customWidth="1"/>
    <col min="3842" max="3843" width="9.140625" style="5"/>
    <col min="3844" max="3844" width="9.28515625" style="5" customWidth="1"/>
    <col min="3845" max="3845" width="11.140625" style="5" customWidth="1"/>
    <col min="3846" max="3846" width="12.42578125" style="5" customWidth="1"/>
    <col min="3847" max="3847" width="5.42578125" style="5" customWidth="1"/>
    <col min="3848" max="3848" width="9.85546875" style="5" customWidth="1"/>
    <col min="3849" max="3849" width="9.140625" style="5"/>
    <col min="3850" max="3850" width="3.140625" style="5" customWidth="1"/>
    <col min="3851" max="3851" width="9.140625" style="5"/>
    <col min="3852" max="3852" width="1.85546875" style="5" customWidth="1"/>
    <col min="3853" max="4096" width="9.140625" style="5"/>
    <col min="4097" max="4097" width="2.85546875" style="5" customWidth="1"/>
    <col min="4098" max="4099" width="9.140625" style="5"/>
    <col min="4100" max="4100" width="9.28515625" style="5" customWidth="1"/>
    <col min="4101" max="4101" width="11.140625" style="5" customWidth="1"/>
    <col min="4102" max="4102" width="12.42578125" style="5" customWidth="1"/>
    <col min="4103" max="4103" width="5.42578125" style="5" customWidth="1"/>
    <col min="4104" max="4104" width="9.85546875" style="5" customWidth="1"/>
    <col min="4105" max="4105" width="9.140625" style="5"/>
    <col min="4106" max="4106" width="3.140625" style="5" customWidth="1"/>
    <col min="4107" max="4107" width="9.140625" style="5"/>
    <col min="4108" max="4108" width="1.85546875" style="5" customWidth="1"/>
    <col min="4109" max="4352" width="9.140625" style="5"/>
    <col min="4353" max="4353" width="2.85546875" style="5" customWidth="1"/>
    <col min="4354" max="4355" width="9.140625" style="5"/>
    <col min="4356" max="4356" width="9.28515625" style="5" customWidth="1"/>
    <col min="4357" max="4357" width="11.140625" style="5" customWidth="1"/>
    <col min="4358" max="4358" width="12.42578125" style="5" customWidth="1"/>
    <col min="4359" max="4359" width="5.42578125" style="5" customWidth="1"/>
    <col min="4360" max="4360" width="9.85546875" style="5" customWidth="1"/>
    <col min="4361" max="4361" width="9.140625" style="5"/>
    <col min="4362" max="4362" width="3.140625" style="5" customWidth="1"/>
    <col min="4363" max="4363" width="9.140625" style="5"/>
    <col min="4364" max="4364" width="1.85546875" style="5" customWidth="1"/>
    <col min="4365" max="4608" width="9.140625" style="5"/>
    <col min="4609" max="4609" width="2.85546875" style="5" customWidth="1"/>
    <col min="4610" max="4611" width="9.140625" style="5"/>
    <col min="4612" max="4612" width="9.28515625" style="5" customWidth="1"/>
    <col min="4613" max="4613" width="11.140625" style="5" customWidth="1"/>
    <col min="4614" max="4614" width="12.42578125" style="5" customWidth="1"/>
    <col min="4615" max="4615" width="5.42578125" style="5" customWidth="1"/>
    <col min="4616" max="4616" width="9.85546875" style="5" customWidth="1"/>
    <col min="4617" max="4617" width="9.140625" style="5"/>
    <col min="4618" max="4618" width="3.140625" style="5" customWidth="1"/>
    <col min="4619" max="4619" width="9.140625" style="5"/>
    <col min="4620" max="4620" width="1.85546875" style="5" customWidth="1"/>
    <col min="4621" max="4864" width="9.140625" style="5"/>
    <col min="4865" max="4865" width="2.85546875" style="5" customWidth="1"/>
    <col min="4866" max="4867" width="9.140625" style="5"/>
    <col min="4868" max="4868" width="9.28515625" style="5" customWidth="1"/>
    <col min="4869" max="4869" width="11.140625" style="5" customWidth="1"/>
    <col min="4870" max="4870" width="12.42578125" style="5" customWidth="1"/>
    <col min="4871" max="4871" width="5.42578125" style="5" customWidth="1"/>
    <col min="4872" max="4872" width="9.85546875" style="5" customWidth="1"/>
    <col min="4873" max="4873" width="9.140625" style="5"/>
    <col min="4874" max="4874" width="3.140625" style="5" customWidth="1"/>
    <col min="4875" max="4875" width="9.140625" style="5"/>
    <col min="4876" max="4876" width="1.85546875" style="5" customWidth="1"/>
    <col min="4877" max="5120" width="9.140625" style="5"/>
    <col min="5121" max="5121" width="2.85546875" style="5" customWidth="1"/>
    <col min="5122" max="5123" width="9.140625" style="5"/>
    <col min="5124" max="5124" width="9.28515625" style="5" customWidth="1"/>
    <col min="5125" max="5125" width="11.140625" style="5" customWidth="1"/>
    <col min="5126" max="5126" width="12.42578125" style="5" customWidth="1"/>
    <col min="5127" max="5127" width="5.42578125" style="5" customWidth="1"/>
    <col min="5128" max="5128" width="9.85546875" style="5" customWidth="1"/>
    <col min="5129" max="5129" width="9.140625" style="5"/>
    <col min="5130" max="5130" width="3.140625" style="5" customWidth="1"/>
    <col min="5131" max="5131" width="9.140625" style="5"/>
    <col min="5132" max="5132" width="1.85546875" style="5" customWidth="1"/>
    <col min="5133" max="5376" width="9.140625" style="5"/>
    <col min="5377" max="5377" width="2.85546875" style="5" customWidth="1"/>
    <col min="5378" max="5379" width="9.140625" style="5"/>
    <col min="5380" max="5380" width="9.28515625" style="5" customWidth="1"/>
    <col min="5381" max="5381" width="11.140625" style="5" customWidth="1"/>
    <col min="5382" max="5382" width="12.42578125" style="5" customWidth="1"/>
    <col min="5383" max="5383" width="5.42578125" style="5" customWidth="1"/>
    <col min="5384" max="5384" width="9.85546875" style="5" customWidth="1"/>
    <col min="5385" max="5385" width="9.140625" style="5"/>
    <col min="5386" max="5386" width="3.140625" style="5" customWidth="1"/>
    <col min="5387" max="5387" width="9.140625" style="5"/>
    <col min="5388" max="5388" width="1.85546875" style="5" customWidth="1"/>
    <col min="5389" max="5632" width="9.140625" style="5"/>
    <col min="5633" max="5633" width="2.85546875" style="5" customWidth="1"/>
    <col min="5634" max="5635" width="9.140625" style="5"/>
    <col min="5636" max="5636" width="9.28515625" style="5" customWidth="1"/>
    <col min="5637" max="5637" width="11.140625" style="5" customWidth="1"/>
    <col min="5638" max="5638" width="12.42578125" style="5" customWidth="1"/>
    <col min="5639" max="5639" width="5.42578125" style="5" customWidth="1"/>
    <col min="5640" max="5640" width="9.85546875" style="5" customWidth="1"/>
    <col min="5641" max="5641" width="9.140625" style="5"/>
    <col min="5642" max="5642" width="3.140625" style="5" customWidth="1"/>
    <col min="5643" max="5643" width="9.140625" style="5"/>
    <col min="5644" max="5644" width="1.85546875" style="5" customWidth="1"/>
    <col min="5645" max="5888" width="9.140625" style="5"/>
    <col min="5889" max="5889" width="2.85546875" style="5" customWidth="1"/>
    <col min="5890" max="5891" width="9.140625" style="5"/>
    <col min="5892" max="5892" width="9.28515625" style="5" customWidth="1"/>
    <col min="5893" max="5893" width="11.140625" style="5" customWidth="1"/>
    <col min="5894" max="5894" width="12.42578125" style="5" customWidth="1"/>
    <col min="5895" max="5895" width="5.42578125" style="5" customWidth="1"/>
    <col min="5896" max="5896" width="9.85546875" style="5" customWidth="1"/>
    <col min="5897" max="5897" width="9.140625" style="5"/>
    <col min="5898" max="5898" width="3.140625" style="5" customWidth="1"/>
    <col min="5899" max="5899" width="9.140625" style="5"/>
    <col min="5900" max="5900" width="1.85546875" style="5" customWidth="1"/>
    <col min="5901" max="6144" width="9.140625" style="5"/>
    <col min="6145" max="6145" width="2.85546875" style="5" customWidth="1"/>
    <col min="6146" max="6147" width="9.140625" style="5"/>
    <col min="6148" max="6148" width="9.28515625" style="5" customWidth="1"/>
    <col min="6149" max="6149" width="11.140625" style="5" customWidth="1"/>
    <col min="6150" max="6150" width="12.42578125" style="5" customWidth="1"/>
    <col min="6151" max="6151" width="5.42578125" style="5" customWidth="1"/>
    <col min="6152" max="6152" width="9.85546875" style="5" customWidth="1"/>
    <col min="6153" max="6153" width="9.140625" style="5"/>
    <col min="6154" max="6154" width="3.140625" style="5" customWidth="1"/>
    <col min="6155" max="6155" width="9.140625" style="5"/>
    <col min="6156" max="6156" width="1.85546875" style="5" customWidth="1"/>
    <col min="6157" max="6400" width="9.140625" style="5"/>
    <col min="6401" max="6401" width="2.85546875" style="5" customWidth="1"/>
    <col min="6402" max="6403" width="9.140625" style="5"/>
    <col min="6404" max="6404" width="9.28515625" style="5" customWidth="1"/>
    <col min="6405" max="6405" width="11.140625" style="5" customWidth="1"/>
    <col min="6406" max="6406" width="12.42578125" style="5" customWidth="1"/>
    <col min="6407" max="6407" width="5.42578125" style="5" customWidth="1"/>
    <col min="6408" max="6408" width="9.85546875" style="5" customWidth="1"/>
    <col min="6409" max="6409" width="9.140625" style="5"/>
    <col min="6410" max="6410" width="3.140625" style="5" customWidth="1"/>
    <col min="6411" max="6411" width="9.140625" style="5"/>
    <col min="6412" max="6412" width="1.85546875" style="5" customWidth="1"/>
    <col min="6413" max="6656" width="9.140625" style="5"/>
    <col min="6657" max="6657" width="2.85546875" style="5" customWidth="1"/>
    <col min="6658" max="6659" width="9.140625" style="5"/>
    <col min="6660" max="6660" width="9.28515625" style="5" customWidth="1"/>
    <col min="6661" max="6661" width="11.140625" style="5" customWidth="1"/>
    <col min="6662" max="6662" width="12.42578125" style="5" customWidth="1"/>
    <col min="6663" max="6663" width="5.42578125" style="5" customWidth="1"/>
    <col min="6664" max="6664" width="9.85546875" style="5" customWidth="1"/>
    <col min="6665" max="6665" width="9.140625" style="5"/>
    <col min="6666" max="6666" width="3.140625" style="5" customWidth="1"/>
    <col min="6667" max="6667" width="9.140625" style="5"/>
    <col min="6668" max="6668" width="1.85546875" style="5" customWidth="1"/>
    <col min="6669" max="6912" width="9.140625" style="5"/>
    <col min="6913" max="6913" width="2.85546875" style="5" customWidth="1"/>
    <col min="6914" max="6915" width="9.140625" style="5"/>
    <col min="6916" max="6916" width="9.28515625" style="5" customWidth="1"/>
    <col min="6917" max="6917" width="11.140625" style="5" customWidth="1"/>
    <col min="6918" max="6918" width="12.42578125" style="5" customWidth="1"/>
    <col min="6919" max="6919" width="5.42578125" style="5" customWidth="1"/>
    <col min="6920" max="6920" width="9.85546875" style="5" customWidth="1"/>
    <col min="6921" max="6921" width="9.140625" style="5"/>
    <col min="6922" max="6922" width="3.140625" style="5" customWidth="1"/>
    <col min="6923" max="6923" width="9.140625" style="5"/>
    <col min="6924" max="6924" width="1.85546875" style="5" customWidth="1"/>
    <col min="6925" max="7168" width="9.140625" style="5"/>
    <col min="7169" max="7169" width="2.85546875" style="5" customWidth="1"/>
    <col min="7170" max="7171" width="9.140625" style="5"/>
    <col min="7172" max="7172" width="9.28515625" style="5" customWidth="1"/>
    <col min="7173" max="7173" width="11.140625" style="5" customWidth="1"/>
    <col min="7174" max="7174" width="12.42578125" style="5" customWidth="1"/>
    <col min="7175" max="7175" width="5.42578125" style="5" customWidth="1"/>
    <col min="7176" max="7176" width="9.85546875" style="5" customWidth="1"/>
    <col min="7177" max="7177" width="9.140625" style="5"/>
    <col min="7178" max="7178" width="3.140625" style="5" customWidth="1"/>
    <col min="7179" max="7179" width="9.140625" style="5"/>
    <col min="7180" max="7180" width="1.85546875" style="5" customWidth="1"/>
    <col min="7181" max="7424" width="9.140625" style="5"/>
    <col min="7425" max="7425" width="2.85546875" style="5" customWidth="1"/>
    <col min="7426" max="7427" width="9.140625" style="5"/>
    <col min="7428" max="7428" width="9.28515625" style="5" customWidth="1"/>
    <col min="7429" max="7429" width="11.140625" style="5" customWidth="1"/>
    <col min="7430" max="7430" width="12.42578125" style="5" customWidth="1"/>
    <col min="7431" max="7431" width="5.42578125" style="5" customWidth="1"/>
    <col min="7432" max="7432" width="9.85546875" style="5" customWidth="1"/>
    <col min="7433" max="7433" width="9.140625" style="5"/>
    <col min="7434" max="7434" width="3.140625" style="5" customWidth="1"/>
    <col min="7435" max="7435" width="9.140625" style="5"/>
    <col min="7436" max="7436" width="1.85546875" style="5" customWidth="1"/>
    <col min="7437" max="7680" width="9.140625" style="5"/>
    <col min="7681" max="7681" width="2.85546875" style="5" customWidth="1"/>
    <col min="7682" max="7683" width="9.140625" style="5"/>
    <col min="7684" max="7684" width="9.28515625" style="5" customWidth="1"/>
    <col min="7685" max="7685" width="11.140625" style="5" customWidth="1"/>
    <col min="7686" max="7686" width="12.42578125" style="5" customWidth="1"/>
    <col min="7687" max="7687" width="5.42578125" style="5" customWidth="1"/>
    <col min="7688" max="7688" width="9.85546875" style="5" customWidth="1"/>
    <col min="7689" max="7689" width="9.140625" style="5"/>
    <col min="7690" max="7690" width="3.140625" style="5" customWidth="1"/>
    <col min="7691" max="7691" width="9.140625" style="5"/>
    <col min="7692" max="7692" width="1.85546875" style="5" customWidth="1"/>
    <col min="7693" max="7936" width="9.140625" style="5"/>
    <col min="7937" max="7937" width="2.85546875" style="5" customWidth="1"/>
    <col min="7938" max="7939" width="9.140625" style="5"/>
    <col min="7940" max="7940" width="9.28515625" style="5" customWidth="1"/>
    <col min="7941" max="7941" width="11.140625" style="5" customWidth="1"/>
    <col min="7942" max="7942" width="12.42578125" style="5" customWidth="1"/>
    <col min="7943" max="7943" width="5.42578125" style="5" customWidth="1"/>
    <col min="7944" max="7944" width="9.85546875" style="5" customWidth="1"/>
    <col min="7945" max="7945" width="9.140625" style="5"/>
    <col min="7946" max="7946" width="3.140625" style="5" customWidth="1"/>
    <col min="7947" max="7947" width="9.140625" style="5"/>
    <col min="7948" max="7948" width="1.85546875" style="5" customWidth="1"/>
    <col min="7949" max="8192" width="9.140625" style="5"/>
    <col min="8193" max="8193" width="2.85546875" style="5" customWidth="1"/>
    <col min="8194" max="8195" width="9.140625" style="5"/>
    <col min="8196" max="8196" width="9.28515625" style="5" customWidth="1"/>
    <col min="8197" max="8197" width="11.140625" style="5" customWidth="1"/>
    <col min="8198" max="8198" width="12.42578125" style="5" customWidth="1"/>
    <col min="8199" max="8199" width="5.42578125" style="5" customWidth="1"/>
    <col min="8200" max="8200" width="9.85546875" style="5" customWidth="1"/>
    <col min="8201" max="8201" width="9.140625" style="5"/>
    <col min="8202" max="8202" width="3.140625" style="5" customWidth="1"/>
    <col min="8203" max="8203" width="9.140625" style="5"/>
    <col min="8204" max="8204" width="1.85546875" style="5" customWidth="1"/>
    <col min="8205" max="8448" width="9.140625" style="5"/>
    <col min="8449" max="8449" width="2.85546875" style="5" customWidth="1"/>
    <col min="8450" max="8451" width="9.140625" style="5"/>
    <col min="8452" max="8452" width="9.28515625" style="5" customWidth="1"/>
    <col min="8453" max="8453" width="11.140625" style="5" customWidth="1"/>
    <col min="8454" max="8454" width="12.42578125" style="5" customWidth="1"/>
    <col min="8455" max="8455" width="5.42578125" style="5" customWidth="1"/>
    <col min="8456" max="8456" width="9.85546875" style="5" customWidth="1"/>
    <col min="8457" max="8457" width="9.140625" style="5"/>
    <col min="8458" max="8458" width="3.140625" style="5" customWidth="1"/>
    <col min="8459" max="8459" width="9.140625" style="5"/>
    <col min="8460" max="8460" width="1.85546875" style="5" customWidth="1"/>
    <col min="8461" max="8704" width="9.140625" style="5"/>
    <col min="8705" max="8705" width="2.85546875" style="5" customWidth="1"/>
    <col min="8706" max="8707" width="9.140625" style="5"/>
    <col min="8708" max="8708" width="9.28515625" style="5" customWidth="1"/>
    <col min="8709" max="8709" width="11.140625" style="5" customWidth="1"/>
    <col min="8710" max="8710" width="12.42578125" style="5" customWidth="1"/>
    <col min="8711" max="8711" width="5.42578125" style="5" customWidth="1"/>
    <col min="8712" max="8712" width="9.85546875" style="5" customWidth="1"/>
    <col min="8713" max="8713" width="9.140625" style="5"/>
    <col min="8714" max="8714" width="3.140625" style="5" customWidth="1"/>
    <col min="8715" max="8715" width="9.140625" style="5"/>
    <col min="8716" max="8716" width="1.85546875" style="5" customWidth="1"/>
    <col min="8717" max="8960" width="9.140625" style="5"/>
    <col min="8961" max="8961" width="2.85546875" style="5" customWidth="1"/>
    <col min="8962" max="8963" width="9.140625" style="5"/>
    <col min="8964" max="8964" width="9.28515625" style="5" customWidth="1"/>
    <col min="8965" max="8965" width="11.140625" style="5" customWidth="1"/>
    <col min="8966" max="8966" width="12.42578125" style="5" customWidth="1"/>
    <col min="8967" max="8967" width="5.42578125" style="5" customWidth="1"/>
    <col min="8968" max="8968" width="9.85546875" style="5" customWidth="1"/>
    <col min="8969" max="8969" width="9.140625" style="5"/>
    <col min="8970" max="8970" width="3.140625" style="5" customWidth="1"/>
    <col min="8971" max="8971" width="9.140625" style="5"/>
    <col min="8972" max="8972" width="1.85546875" style="5" customWidth="1"/>
    <col min="8973" max="9216" width="9.140625" style="5"/>
    <col min="9217" max="9217" width="2.85546875" style="5" customWidth="1"/>
    <col min="9218" max="9219" width="9.140625" style="5"/>
    <col min="9220" max="9220" width="9.28515625" style="5" customWidth="1"/>
    <col min="9221" max="9221" width="11.140625" style="5" customWidth="1"/>
    <col min="9222" max="9222" width="12.42578125" style="5" customWidth="1"/>
    <col min="9223" max="9223" width="5.42578125" style="5" customWidth="1"/>
    <col min="9224" max="9224" width="9.85546875" style="5" customWidth="1"/>
    <col min="9225" max="9225" width="9.140625" style="5"/>
    <col min="9226" max="9226" width="3.140625" style="5" customWidth="1"/>
    <col min="9227" max="9227" width="9.140625" style="5"/>
    <col min="9228" max="9228" width="1.85546875" style="5" customWidth="1"/>
    <col min="9229" max="9472" width="9.140625" style="5"/>
    <col min="9473" max="9473" width="2.85546875" style="5" customWidth="1"/>
    <col min="9474" max="9475" width="9.140625" style="5"/>
    <col min="9476" max="9476" width="9.28515625" style="5" customWidth="1"/>
    <col min="9477" max="9477" width="11.140625" style="5" customWidth="1"/>
    <col min="9478" max="9478" width="12.42578125" style="5" customWidth="1"/>
    <col min="9479" max="9479" width="5.42578125" style="5" customWidth="1"/>
    <col min="9480" max="9480" width="9.85546875" style="5" customWidth="1"/>
    <col min="9481" max="9481" width="9.140625" style="5"/>
    <col min="9482" max="9482" width="3.140625" style="5" customWidth="1"/>
    <col min="9483" max="9483" width="9.140625" style="5"/>
    <col min="9484" max="9484" width="1.85546875" style="5" customWidth="1"/>
    <col min="9485" max="9728" width="9.140625" style="5"/>
    <col min="9729" max="9729" width="2.85546875" style="5" customWidth="1"/>
    <col min="9730" max="9731" width="9.140625" style="5"/>
    <col min="9732" max="9732" width="9.28515625" style="5" customWidth="1"/>
    <col min="9733" max="9733" width="11.140625" style="5" customWidth="1"/>
    <col min="9734" max="9734" width="12.42578125" style="5" customWidth="1"/>
    <col min="9735" max="9735" width="5.42578125" style="5" customWidth="1"/>
    <col min="9736" max="9736" width="9.85546875" style="5" customWidth="1"/>
    <col min="9737" max="9737" width="9.140625" style="5"/>
    <col min="9738" max="9738" width="3.140625" style="5" customWidth="1"/>
    <col min="9739" max="9739" width="9.140625" style="5"/>
    <col min="9740" max="9740" width="1.85546875" style="5" customWidth="1"/>
    <col min="9741" max="9984" width="9.140625" style="5"/>
    <col min="9985" max="9985" width="2.85546875" style="5" customWidth="1"/>
    <col min="9986" max="9987" width="9.140625" style="5"/>
    <col min="9988" max="9988" width="9.28515625" style="5" customWidth="1"/>
    <col min="9989" max="9989" width="11.140625" style="5" customWidth="1"/>
    <col min="9990" max="9990" width="12.42578125" style="5" customWidth="1"/>
    <col min="9991" max="9991" width="5.42578125" style="5" customWidth="1"/>
    <col min="9992" max="9992" width="9.85546875" style="5" customWidth="1"/>
    <col min="9993" max="9993" width="9.140625" style="5"/>
    <col min="9994" max="9994" width="3.140625" style="5" customWidth="1"/>
    <col min="9995" max="9995" width="9.140625" style="5"/>
    <col min="9996" max="9996" width="1.85546875" style="5" customWidth="1"/>
    <col min="9997" max="10240" width="9.140625" style="5"/>
    <col min="10241" max="10241" width="2.85546875" style="5" customWidth="1"/>
    <col min="10242" max="10243" width="9.140625" style="5"/>
    <col min="10244" max="10244" width="9.28515625" style="5" customWidth="1"/>
    <col min="10245" max="10245" width="11.140625" style="5" customWidth="1"/>
    <col min="10246" max="10246" width="12.42578125" style="5" customWidth="1"/>
    <col min="10247" max="10247" width="5.42578125" style="5" customWidth="1"/>
    <col min="10248" max="10248" width="9.85546875" style="5" customWidth="1"/>
    <col min="10249" max="10249" width="9.140625" style="5"/>
    <col min="10250" max="10250" width="3.140625" style="5" customWidth="1"/>
    <col min="10251" max="10251" width="9.140625" style="5"/>
    <col min="10252" max="10252" width="1.85546875" style="5" customWidth="1"/>
    <col min="10253" max="10496" width="9.140625" style="5"/>
    <col min="10497" max="10497" width="2.85546875" style="5" customWidth="1"/>
    <col min="10498" max="10499" width="9.140625" style="5"/>
    <col min="10500" max="10500" width="9.28515625" style="5" customWidth="1"/>
    <col min="10501" max="10501" width="11.140625" style="5" customWidth="1"/>
    <col min="10502" max="10502" width="12.42578125" style="5" customWidth="1"/>
    <col min="10503" max="10503" width="5.42578125" style="5" customWidth="1"/>
    <col min="10504" max="10504" width="9.85546875" style="5" customWidth="1"/>
    <col min="10505" max="10505" width="9.140625" style="5"/>
    <col min="10506" max="10506" width="3.140625" style="5" customWidth="1"/>
    <col min="10507" max="10507" width="9.140625" style="5"/>
    <col min="10508" max="10508" width="1.85546875" style="5" customWidth="1"/>
    <col min="10509" max="10752" width="9.140625" style="5"/>
    <col min="10753" max="10753" width="2.85546875" style="5" customWidth="1"/>
    <col min="10754" max="10755" width="9.140625" style="5"/>
    <col min="10756" max="10756" width="9.28515625" style="5" customWidth="1"/>
    <col min="10757" max="10757" width="11.140625" style="5" customWidth="1"/>
    <col min="10758" max="10758" width="12.42578125" style="5" customWidth="1"/>
    <col min="10759" max="10759" width="5.42578125" style="5" customWidth="1"/>
    <col min="10760" max="10760" width="9.85546875" style="5" customWidth="1"/>
    <col min="10761" max="10761" width="9.140625" style="5"/>
    <col min="10762" max="10762" width="3.140625" style="5" customWidth="1"/>
    <col min="10763" max="10763" width="9.140625" style="5"/>
    <col min="10764" max="10764" width="1.85546875" style="5" customWidth="1"/>
    <col min="10765" max="11008" width="9.140625" style="5"/>
    <col min="11009" max="11009" width="2.85546875" style="5" customWidth="1"/>
    <col min="11010" max="11011" width="9.140625" style="5"/>
    <col min="11012" max="11012" width="9.28515625" style="5" customWidth="1"/>
    <col min="11013" max="11013" width="11.140625" style="5" customWidth="1"/>
    <col min="11014" max="11014" width="12.42578125" style="5" customWidth="1"/>
    <col min="11015" max="11015" width="5.42578125" style="5" customWidth="1"/>
    <col min="11016" max="11016" width="9.85546875" style="5" customWidth="1"/>
    <col min="11017" max="11017" width="9.140625" style="5"/>
    <col min="11018" max="11018" width="3.140625" style="5" customWidth="1"/>
    <col min="11019" max="11019" width="9.140625" style="5"/>
    <col min="11020" max="11020" width="1.85546875" style="5" customWidth="1"/>
    <col min="11021" max="11264" width="9.140625" style="5"/>
    <col min="11265" max="11265" width="2.85546875" style="5" customWidth="1"/>
    <col min="11266" max="11267" width="9.140625" style="5"/>
    <col min="11268" max="11268" width="9.28515625" style="5" customWidth="1"/>
    <col min="11269" max="11269" width="11.140625" style="5" customWidth="1"/>
    <col min="11270" max="11270" width="12.42578125" style="5" customWidth="1"/>
    <col min="11271" max="11271" width="5.42578125" style="5" customWidth="1"/>
    <col min="11272" max="11272" width="9.85546875" style="5" customWidth="1"/>
    <col min="11273" max="11273" width="9.140625" style="5"/>
    <col min="11274" max="11274" width="3.140625" style="5" customWidth="1"/>
    <col min="11275" max="11275" width="9.140625" style="5"/>
    <col min="11276" max="11276" width="1.85546875" style="5" customWidth="1"/>
    <col min="11277" max="11520" width="9.140625" style="5"/>
    <col min="11521" max="11521" width="2.85546875" style="5" customWidth="1"/>
    <col min="11522" max="11523" width="9.140625" style="5"/>
    <col min="11524" max="11524" width="9.28515625" style="5" customWidth="1"/>
    <col min="11525" max="11525" width="11.140625" style="5" customWidth="1"/>
    <col min="11526" max="11526" width="12.42578125" style="5" customWidth="1"/>
    <col min="11527" max="11527" width="5.42578125" style="5" customWidth="1"/>
    <col min="11528" max="11528" width="9.85546875" style="5" customWidth="1"/>
    <col min="11529" max="11529" width="9.140625" style="5"/>
    <col min="11530" max="11530" width="3.140625" style="5" customWidth="1"/>
    <col min="11531" max="11531" width="9.140625" style="5"/>
    <col min="11532" max="11532" width="1.85546875" style="5" customWidth="1"/>
    <col min="11533" max="11776" width="9.140625" style="5"/>
    <col min="11777" max="11777" width="2.85546875" style="5" customWidth="1"/>
    <col min="11778" max="11779" width="9.140625" style="5"/>
    <col min="11780" max="11780" width="9.28515625" style="5" customWidth="1"/>
    <col min="11781" max="11781" width="11.140625" style="5" customWidth="1"/>
    <col min="11782" max="11782" width="12.42578125" style="5" customWidth="1"/>
    <col min="11783" max="11783" width="5.42578125" style="5" customWidth="1"/>
    <col min="11784" max="11784" width="9.85546875" style="5" customWidth="1"/>
    <col min="11785" max="11785" width="9.140625" style="5"/>
    <col min="11786" max="11786" width="3.140625" style="5" customWidth="1"/>
    <col min="11787" max="11787" width="9.140625" style="5"/>
    <col min="11788" max="11788" width="1.85546875" style="5" customWidth="1"/>
    <col min="11789" max="12032" width="9.140625" style="5"/>
    <col min="12033" max="12033" width="2.85546875" style="5" customWidth="1"/>
    <col min="12034" max="12035" width="9.140625" style="5"/>
    <col min="12036" max="12036" width="9.28515625" style="5" customWidth="1"/>
    <col min="12037" max="12037" width="11.140625" style="5" customWidth="1"/>
    <col min="12038" max="12038" width="12.42578125" style="5" customWidth="1"/>
    <col min="12039" max="12039" width="5.42578125" style="5" customWidth="1"/>
    <col min="12040" max="12040" width="9.85546875" style="5" customWidth="1"/>
    <col min="12041" max="12041" width="9.140625" style="5"/>
    <col min="12042" max="12042" width="3.140625" style="5" customWidth="1"/>
    <col min="12043" max="12043" width="9.140625" style="5"/>
    <col min="12044" max="12044" width="1.85546875" style="5" customWidth="1"/>
    <col min="12045" max="12288" width="9.140625" style="5"/>
    <col min="12289" max="12289" width="2.85546875" style="5" customWidth="1"/>
    <col min="12290" max="12291" width="9.140625" style="5"/>
    <col min="12292" max="12292" width="9.28515625" style="5" customWidth="1"/>
    <col min="12293" max="12293" width="11.140625" style="5" customWidth="1"/>
    <col min="12294" max="12294" width="12.42578125" style="5" customWidth="1"/>
    <col min="12295" max="12295" width="5.42578125" style="5" customWidth="1"/>
    <col min="12296" max="12296" width="9.85546875" style="5" customWidth="1"/>
    <col min="12297" max="12297" width="9.140625" style="5"/>
    <col min="12298" max="12298" width="3.140625" style="5" customWidth="1"/>
    <col min="12299" max="12299" width="9.140625" style="5"/>
    <col min="12300" max="12300" width="1.85546875" style="5" customWidth="1"/>
    <col min="12301" max="12544" width="9.140625" style="5"/>
    <col min="12545" max="12545" width="2.85546875" style="5" customWidth="1"/>
    <col min="12546" max="12547" width="9.140625" style="5"/>
    <col min="12548" max="12548" width="9.28515625" style="5" customWidth="1"/>
    <col min="12549" max="12549" width="11.140625" style="5" customWidth="1"/>
    <col min="12550" max="12550" width="12.42578125" style="5" customWidth="1"/>
    <col min="12551" max="12551" width="5.42578125" style="5" customWidth="1"/>
    <col min="12552" max="12552" width="9.85546875" style="5" customWidth="1"/>
    <col min="12553" max="12553" width="9.140625" style="5"/>
    <col min="12554" max="12554" width="3.140625" style="5" customWidth="1"/>
    <col min="12555" max="12555" width="9.140625" style="5"/>
    <col min="12556" max="12556" width="1.85546875" style="5" customWidth="1"/>
    <col min="12557" max="12800" width="9.140625" style="5"/>
    <col min="12801" max="12801" width="2.85546875" style="5" customWidth="1"/>
    <col min="12802" max="12803" width="9.140625" style="5"/>
    <col min="12804" max="12804" width="9.28515625" style="5" customWidth="1"/>
    <col min="12805" max="12805" width="11.140625" style="5" customWidth="1"/>
    <col min="12806" max="12806" width="12.42578125" style="5" customWidth="1"/>
    <col min="12807" max="12807" width="5.42578125" style="5" customWidth="1"/>
    <col min="12808" max="12808" width="9.85546875" style="5" customWidth="1"/>
    <col min="12809" max="12809" width="9.140625" style="5"/>
    <col min="12810" max="12810" width="3.140625" style="5" customWidth="1"/>
    <col min="12811" max="12811" width="9.140625" style="5"/>
    <col min="12812" max="12812" width="1.85546875" style="5" customWidth="1"/>
    <col min="12813" max="13056" width="9.140625" style="5"/>
    <col min="13057" max="13057" width="2.85546875" style="5" customWidth="1"/>
    <col min="13058" max="13059" width="9.140625" style="5"/>
    <col min="13060" max="13060" width="9.28515625" style="5" customWidth="1"/>
    <col min="13061" max="13061" width="11.140625" style="5" customWidth="1"/>
    <col min="13062" max="13062" width="12.42578125" style="5" customWidth="1"/>
    <col min="13063" max="13063" width="5.42578125" style="5" customWidth="1"/>
    <col min="13064" max="13064" width="9.85546875" style="5" customWidth="1"/>
    <col min="13065" max="13065" width="9.140625" style="5"/>
    <col min="13066" max="13066" width="3.140625" style="5" customWidth="1"/>
    <col min="13067" max="13067" width="9.140625" style="5"/>
    <col min="13068" max="13068" width="1.85546875" style="5" customWidth="1"/>
    <col min="13069" max="13312" width="9.140625" style="5"/>
    <col min="13313" max="13313" width="2.85546875" style="5" customWidth="1"/>
    <col min="13314" max="13315" width="9.140625" style="5"/>
    <col min="13316" max="13316" width="9.28515625" style="5" customWidth="1"/>
    <col min="13317" max="13317" width="11.140625" style="5" customWidth="1"/>
    <col min="13318" max="13318" width="12.42578125" style="5" customWidth="1"/>
    <col min="13319" max="13319" width="5.42578125" style="5" customWidth="1"/>
    <col min="13320" max="13320" width="9.85546875" style="5" customWidth="1"/>
    <col min="13321" max="13321" width="9.140625" style="5"/>
    <col min="13322" max="13322" width="3.140625" style="5" customWidth="1"/>
    <col min="13323" max="13323" width="9.140625" style="5"/>
    <col min="13324" max="13324" width="1.85546875" style="5" customWidth="1"/>
    <col min="13325" max="13568" width="9.140625" style="5"/>
    <col min="13569" max="13569" width="2.85546875" style="5" customWidth="1"/>
    <col min="13570" max="13571" width="9.140625" style="5"/>
    <col min="13572" max="13572" width="9.28515625" style="5" customWidth="1"/>
    <col min="13573" max="13573" width="11.140625" style="5" customWidth="1"/>
    <col min="13574" max="13574" width="12.42578125" style="5" customWidth="1"/>
    <col min="13575" max="13575" width="5.42578125" style="5" customWidth="1"/>
    <col min="13576" max="13576" width="9.85546875" style="5" customWidth="1"/>
    <col min="13577" max="13577" width="9.140625" style="5"/>
    <col min="13578" max="13578" width="3.140625" style="5" customWidth="1"/>
    <col min="13579" max="13579" width="9.140625" style="5"/>
    <col min="13580" max="13580" width="1.85546875" style="5" customWidth="1"/>
    <col min="13581" max="13824" width="9.140625" style="5"/>
    <col min="13825" max="13825" width="2.85546875" style="5" customWidth="1"/>
    <col min="13826" max="13827" width="9.140625" style="5"/>
    <col min="13828" max="13828" width="9.28515625" style="5" customWidth="1"/>
    <col min="13829" max="13829" width="11.140625" style="5" customWidth="1"/>
    <col min="13830" max="13830" width="12.42578125" style="5" customWidth="1"/>
    <col min="13831" max="13831" width="5.42578125" style="5" customWidth="1"/>
    <col min="13832" max="13832" width="9.85546875" style="5" customWidth="1"/>
    <col min="13833" max="13833" width="9.140625" style="5"/>
    <col min="13834" max="13834" width="3.140625" style="5" customWidth="1"/>
    <col min="13835" max="13835" width="9.140625" style="5"/>
    <col min="13836" max="13836" width="1.85546875" style="5" customWidth="1"/>
    <col min="13837" max="14080" width="9.140625" style="5"/>
    <col min="14081" max="14081" width="2.85546875" style="5" customWidth="1"/>
    <col min="14082" max="14083" width="9.140625" style="5"/>
    <col min="14084" max="14084" width="9.28515625" style="5" customWidth="1"/>
    <col min="14085" max="14085" width="11.140625" style="5" customWidth="1"/>
    <col min="14086" max="14086" width="12.42578125" style="5" customWidth="1"/>
    <col min="14087" max="14087" width="5.42578125" style="5" customWidth="1"/>
    <col min="14088" max="14088" width="9.85546875" style="5" customWidth="1"/>
    <col min="14089" max="14089" width="9.140625" style="5"/>
    <col min="14090" max="14090" width="3.140625" style="5" customWidth="1"/>
    <col min="14091" max="14091" width="9.140625" style="5"/>
    <col min="14092" max="14092" width="1.85546875" style="5" customWidth="1"/>
    <col min="14093" max="14336" width="9.140625" style="5"/>
    <col min="14337" max="14337" width="2.85546875" style="5" customWidth="1"/>
    <col min="14338" max="14339" width="9.140625" style="5"/>
    <col min="14340" max="14340" width="9.28515625" style="5" customWidth="1"/>
    <col min="14341" max="14341" width="11.140625" style="5" customWidth="1"/>
    <col min="14342" max="14342" width="12.42578125" style="5" customWidth="1"/>
    <col min="14343" max="14343" width="5.42578125" style="5" customWidth="1"/>
    <col min="14344" max="14344" width="9.85546875" style="5" customWidth="1"/>
    <col min="14345" max="14345" width="9.140625" style="5"/>
    <col min="14346" max="14346" width="3.140625" style="5" customWidth="1"/>
    <col min="14347" max="14347" width="9.140625" style="5"/>
    <col min="14348" max="14348" width="1.85546875" style="5" customWidth="1"/>
    <col min="14349" max="14592" width="9.140625" style="5"/>
    <col min="14593" max="14593" width="2.85546875" style="5" customWidth="1"/>
    <col min="14594" max="14595" width="9.140625" style="5"/>
    <col min="14596" max="14596" width="9.28515625" style="5" customWidth="1"/>
    <col min="14597" max="14597" width="11.140625" style="5" customWidth="1"/>
    <col min="14598" max="14598" width="12.42578125" style="5" customWidth="1"/>
    <col min="14599" max="14599" width="5.42578125" style="5" customWidth="1"/>
    <col min="14600" max="14600" width="9.85546875" style="5" customWidth="1"/>
    <col min="14601" max="14601" width="9.140625" style="5"/>
    <col min="14602" max="14602" width="3.140625" style="5" customWidth="1"/>
    <col min="14603" max="14603" width="9.140625" style="5"/>
    <col min="14604" max="14604" width="1.85546875" style="5" customWidth="1"/>
    <col min="14605" max="14848" width="9.140625" style="5"/>
    <col min="14849" max="14849" width="2.85546875" style="5" customWidth="1"/>
    <col min="14850" max="14851" width="9.140625" style="5"/>
    <col min="14852" max="14852" width="9.28515625" style="5" customWidth="1"/>
    <col min="14853" max="14853" width="11.140625" style="5" customWidth="1"/>
    <col min="14854" max="14854" width="12.42578125" style="5" customWidth="1"/>
    <col min="14855" max="14855" width="5.42578125" style="5" customWidth="1"/>
    <col min="14856" max="14856" width="9.85546875" style="5" customWidth="1"/>
    <col min="14857" max="14857" width="9.140625" style="5"/>
    <col min="14858" max="14858" width="3.140625" style="5" customWidth="1"/>
    <col min="14859" max="14859" width="9.140625" style="5"/>
    <col min="14860" max="14860" width="1.85546875" style="5" customWidth="1"/>
    <col min="14861" max="15104" width="9.140625" style="5"/>
    <col min="15105" max="15105" width="2.85546875" style="5" customWidth="1"/>
    <col min="15106" max="15107" width="9.140625" style="5"/>
    <col min="15108" max="15108" width="9.28515625" style="5" customWidth="1"/>
    <col min="15109" max="15109" width="11.140625" style="5" customWidth="1"/>
    <col min="15110" max="15110" width="12.42578125" style="5" customWidth="1"/>
    <col min="15111" max="15111" width="5.42578125" style="5" customWidth="1"/>
    <col min="15112" max="15112" width="9.85546875" style="5" customWidth="1"/>
    <col min="15113" max="15113" width="9.140625" style="5"/>
    <col min="15114" max="15114" width="3.140625" style="5" customWidth="1"/>
    <col min="15115" max="15115" width="9.140625" style="5"/>
    <col min="15116" max="15116" width="1.85546875" style="5" customWidth="1"/>
    <col min="15117" max="15360" width="9.140625" style="5"/>
    <col min="15361" max="15361" width="2.85546875" style="5" customWidth="1"/>
    <col min="15362" max="15363" width="9.140625" style="5"/>
    <col min="15364" max="15364" width="9.28515625" style="5" customWidth="1"/>
    <col min="15365" max="15365" width="11.140625" style="5" customWidth="1"/>
    <col min="15366" max="15366" width="12.42578125" style="5" customWidth="1"/>
    <col min="15367" max="15367" width="5.42578125" style="5" customWidth="1"/>
    <col min="15368" max="15368" width="9.85546875" style="5" customWidth="1"/>
    <col min="15369" max="15369" width="9.140625" style="5"/>
    <col min="15370" max="15370" width="3.140625" style="5" customWidth="1"/>
    <col min="15371" max="15371" width="9.140625" style="5"/>
    <col min="15372" max="15372" width="1.85546875" style="5" customWidth="1"/>
    <col min="15373" max="15616" width="9.140625" style="5"/>
    <col min="15617" max="15617" width="2.85546875" style="5" customWidth="1"/>
    <col min="15618" max="15619" width="9.140625" style="5"/>
    <col min="15620" max="15620" width="9.28515625" style="5" customWidth="1"/>
    <col min="15621" max="15621" width="11.140625" style="5" customWidth="1"/>
    <col min="15622" max="15622" width="12.42578125" style="5" customWidth="1"/>
    <col min="15623" max="15623" width="5.42578125" style="5" customWidth="1"/>
    <col min="15624" max="15624" width="9.85546875" style="5" customWidth="1"/>
    <col min="15625" max="15625" width="9.140625" style="5"/>
    <col min="15626" max="15626" width="3.140625" style="5" customWidth="1"/>
    <col min="15627" max="15627" width="9.140625" style="5"/>
    <col min="15628" max="15628" width="1.85546875" style="5" customWidth="1"/>
    <col min="15629" max="15872" width="9.140625" style="5"/>
    <col min="15873" max="15873" width="2.85546875" style="5" customWidth="1"/>
    <col min="15874" max="15875" width="9.140625" style="5"/>
    <col min="15876" max="15876" width="9.28515625" style="5" customWidth="1"/>
    <col min="15877" max="15877" width="11.140625" style="5" customWidth="1"/>
    <col min="15878" max="15878" width="12.42578125" style="5" customWidth="1"/>
    <col min="15879" max="15879" width="5.42578125" style="5" customWidth="1"/>
    <col min="15880" max="15880" width="9.85546875" style="5" customWidth="1"/>
    <col min="15881" max="15881" width="9.140625" style="5"/>
    <col min="15882" max="15882" width="3.140625" style="5" customWidth="1"/>
    <col min="15883" max="15883" width="9.140625" style="5"/>
    <col min="15884" max="15884" width="1.85546875" style="5" customWidth="1"/>
    <col min="15885" max="16128" width="9.140625" style="5"/>
    <col min="16129" max="16129" width="2.85546875" style="5" customWidth="1"/>
    <col min="16130" max="16131" width="9.140625" style="5"/>
    <col min="16132" max="16132" width="9.28515625" style="5" customWidth="1"/>
    <col min="16133" max="16133" width="11.140625" style="5" customWidth="1"/>
    <col min="16134" max="16134" width="12.42578125" style="5" customWidth="1"/>
    <col min="16135" max="16135" width="5.42578125" style="5" customWidth="1"/>
    <col min="16136" max="16136" width="9.85546875" style="5" customWidth="1"/>
    <col min="16137" max="16137" width="9.140625" style="5"/>
    <col min="16138" max="16138" width="3.140625" style="5" customWidth="1"/>
    <col min="16139" max="16139" width="9.140625" style="5"/>
    <col min="16140" max="16140" width="1.85546875" style="5" customWidth="1"/>
    <col min="16141" max="16384" width="9.140625" style="5"/>
  </cols>
  <sheetData>
    <row r="1" spans="2:11" ht="6.75" customHeight="1"/>
    <row r="2" spans="2:11">
      <c r="B2" s="6"/>
      <c r="C2" s="7"/>
      <c r="D2" s="7"/>
      <c r="E2" s="7"/>
      <c r="F2" s="7"/>
      <c r="G2" s="7"/>
      <c r="H2" s="7"/>
      <c r="I2" s="7"/>
      <c r="J2" s="7"/>
      <c r="K2" s="8"/>
    </row>
    <row r="3" spans="2:11" s="15" customFormat="1" ht="14.1" customHeight="1">
      <c r="B3" s="9"/>
      <c r="C3" s="10" t="s">
        <v>4</v>
      </c>
      <c r="D3" s="10"/>
      <c r="E3" s="10"/>
      <c r="F3" s="11" t="s">
        <v>5</v>
      </c>
      <c r="G3" s="12"/>
      <c r="H3" s="13"/>
      <c r="I3" s="11"/>
      <c r="J3" s="10"/>
      <c r="K3" s="14"/>
    </row>
    <row r="4" spans="2:11" s="15" customFormat="1" ht="14.1" customHeight="1">
      <c r="B4" s="9"/>
      <c r="C4" s="10" t="s">
        <v>6</v>
      </c>
      <c r="D4" s="10"/>
      <c r="E4" s="10"/>
      <c r="F4" s="11" t="s">
        <v>7</v>
      </c>
      <c r="G4" s="16"/>
      <c r="H4" s="17"/>
      <c r="I4" s="18"/>
      <c r="J4" s="18"/>
      <c r="K4" s="14"/>
    </row>
    <row r="5" spans="2:11" s="15" customFormat="1" ht="14.1" customHeight="1">
      <c r="B5" s="9"/>
      <c r="C5" s="10" t="s">
        <v>8</v>
      </c>
      <c r="D5" s="10"/>
      <c r="E5" s="10"/>
      <c r="F5" s="19" t="s">
        <v>9</v>
      </c>
      <c r="G5" s="11"/>
      <c r="H5" s="11"/>
      <c r="I5" s="11" t="s">
        <v>10</v>
      </c>
      <c r="J5" s="11"/>
      <c r="K5" s="14"/>
    </row>
    <row r="6" spans="2:11" s="15" customFormat="1" ht="14.1" customHeight="1">
      <c r="B6" s="9"/>
      <c r="C6" s="10"/>
      <c r="D6" s="10"/>
      <c r="E6" s="10"/>
      <c r="F6" s="10"/>
      <c r="G6" s="10"/>
      <c r="H6" s="19" t="s">
        <v>11</v>
      </c>
      <c r="I6" s="20" t="s">
        <v>12</v>
      </c>
      <c r="J6" s="18"/>
      <c r="K6" s="14"/>
    </row>
    <row r="7" spans="2:11" s="15" customFormat="1" ht="14.1" customHeight="1">
      <c r="B7" s="9"/>
      <c r="C7" s="10" t="s">
        <v>13</v>
      </c>
      <c r="D7" s="10"/>
      <c r="E7" s="10"/>
      <c r="F7" s="11" t="s">
        <v>14</v>
      </c>
      <c r="G7" s="21"/>
      <c r="H7" s="10"/>
      <c r="I7" s="10"/>
      <c r="J7" s="10"/>
      <c r="K7" s="14"/>
    </row>
    <row r="8" spans="2:11" s="15" customFormat="1" ht="14.1" customHeight="1">
      <c r="B8" s="9"/>
      <c r="C8" s="10" t="s">
        <v>15</v>
      </c>
      <c r="D8" s="10"/>
      <c r="E8" s="10"/>
      <c r="F8" s="19"/>
      <c r="G8" s="22"/>
      <c r="H8" s="10"/>
      <c r="I8" s="10"/>
      <c r="J8" s="10"/>
      <c r="K8" s="14"/>
    </row>
    <row r="9" spans="2:11" s="15" customFormat="1" ht="14.1" customHeight="1">
      <c r="B9" s="9"/>
      <c r="C9" s="10"/>
      <c r="D9" s="10"/>
      <c r="E9" s="10"/>
      <c r="F9" s="10"/>
      <c r="G9" s="10"/>
      <c r="H9" s="10"/>
      <c r="I9" s="10"/>
      <c r="J9" s="10"/>
      <c r="K9" s="14"/>
    </row>
    <row r="10" spans="2:11" s="15" customFormat="1" ht="14.1" customHeight="1">
      <c r="B10" s="9"/>
      <c r="C10" s="10" t="s">
        <v>16</v>
      </c>
      <c r="D10" s="10"/>
      <c r="E10" s="10"/>
      <c r="F10" s="11" t="s">
        <v>17</v>
      </c>
      <c r="G10" s="11"/>
      <c r="H10" s="11"/>
      <c r="I10" s="11"/>
      <c r="J10" s="11"/>
      <c r="K10" s="14"/>
    </row>
    <row r="11" spans="2:11" s="15" customFormat="1" ht="14.1" customHeight="1">
      <c r="B11" s="9"/>
      <c r="C11" s="10"/>
      <c r="D11" s="10"/>
      <c r="E11" s="10"/>
      <c r="F11" s="19" t="s">
        <v>283</v>
      </c>
      <c r="G11" s="19"/>
      <c r="H11" s="19"/>
      <c r="I11" s="19"/>
      <c r="J11" s="19"/>
      <c r="K11" s="14"/>
    </row>
    <row r="12" spans="2:11" s="15" customFormat="1" ht="14.1" customHeight="1">
      <c r="B12" s="9"/>
      <c r="C12" s="10"/>
      <c r="D12" s="10"/>
      <c r="E12" s="10"/>
      <c r="F12" s="19" t="s">
        <v>284</v>
      </c>
      <c r="G12" s="19"/>
      <c r="H12" s="19"/>
      <c r="I12" s="19"/>
      <c r="J12" s="19"/>
      <c r="K12" s="14"/>
    </row>
    <row r="13" spans="2:11">
      <c r="B13" s="23"/>
      <c r="C13" s="24"/>
      <c r="D13" s="24"/>
      <c r="E13" s="24"/>
      <c r="F13" s="24"/>
      <c r="G13" s="24"/>
      <c r="H13" s="24"/>
      <c r="I13" s="24"/>
      <c r="J13" s="24"/>
      <c r="K13" s="25"/>
    </row>
    <row r="14" spans="2:11">
      <c r="B14" s="23"/>
      <c r="C14" s="24"/>
      <c r="D14" s="24"/>
      <c r="E14" s="24"/>
      <c r="F14" s="24"/>
      <c r="G14" s="24"/>
      <c r="H14" s="24"/>
      <c r="I14" s="24"/>
      <c r="J14" s="24"/>
      <c r="K14" s="25"/>
    </row>
    <row r="15" spans="2:11">
      <c r="B15" s="23"/>
      <c r="C15" s="24"/>
      <c r="D15" s="24"/>
      <c r="E15" s="24"/>
      <c r="F15" s="24"/>
      <c r="G15" s="24"/>
      <c r="H15" s="24"/>
      <c r="I15" s="24"/>
      <c r="J15" s="24"/>
      <c r="K15" s="25"/>
    </row>
    <row r="16" spans="2:11">
      <c r="B16" s="23"/>
      <c r="C16" s="24"/>
      <c r="D16" s="24"/>
      <c r="E16" s="24"/>
      <c r="F16" s="24"/>
      <c r="G16" s="24"/>
      <c r="H16" s="24"/>
      <c r="I16" s="24"/>
      <c r="J16" s="24"/>
      <c r="K16" s="25"/>
    </row>
    <row r="17" spans="2:11">
      <c r="B17" s="23"/>
      <c r="C17" s="24"/>
      <c r="D17" s="24"/>
      <c r="E17" s="24"/>
      <c r="F17" s="24"/>
      <c r="G17" s="24"/>
      <c r="H17" s="24"/>
      <c r="I17" s="24"/>
      <c r="J17" s="24"/>
      <c r="K17" s="25"/>
    </row>
    <row r="18" spans="2:11">
      <c r="B18" s="23"/>
      <c r="C18" s="24"/>
      <c r="D18" s="24"/>
      <c r="E18" s="24"/>
      <c r="F18" s="24"/>
      <c r="G18" s="24"/>
      <c r="H18" s="24"/>
      <c r="I18" s="24"/>
      <c r="J18" s="24"/>
      <c r="K18" s="25"/>
    </row>
    <row r="19" spans="2:11">
      <c r="B19" s="23"/>
      <c r="C19" s="24"/>
      <c r="D19" s="24"/>
      <c r="E19" s="24"/>
      <c r="F19" s="24"/>
      <c r="G19" s="24"/>
      <c r="H19" s="24"/>
      <c r="I19" s="24"/>
      <c r="J19" s="24"/>
      <c r="K19" s="25"/>
    </row>
    <row r="20" spans="2:11">
      <c r="B20" s="23"/>
      <c r="C20" s="24"/>
      <c r="D20" s="24"/>
      <c r="E20" s="24"/>
      <c r="F20" s="24"/>
      <c r="G20" s="24"/>
      <c r="H20" s="24"/>
      <c r="I20" s="24"/>
      <c r="J20" s="24"/>
      <c r="K20" s="25"/>
    </row>
    <row r="21" spans="2:11">
      <c r="B21" s="23"/>
      <c r="D21" s="24"/>
      <c r="E21" s="24"/>
      <c r="F21" s="24"/>
      <c r="G21" s="24"/>
      <c r="H21" s="24"/>
      <c r="I21" s="24"/>
      <c r="J21" s="24"/>
      <c r="K21" s="25"/>
    </row>
    <row r="22" spans="2:11">
      <c r="B22" s="23"/>
      <c r="C22" s="24"/>
      <c r="D22" s="24"/>
      <c r="E22" s="24"/>
      <c r="F22" s="24"/>
      <c r="G22" s="24"/>
      <c r="H22" s="24"/>
      <c r="I22" s="24"/>
      <c r="J22" s="24"/>
      <c r="K22" s="25"/>
    </row>
    <row r="23" spans="2:11">
      <c r="B23" s="23"/>
      <c r="C23" s="24"/>
      <c r="D23" s="24"/>
      <c r="E23" s="24"/>
      <c r="F23" s="24"/>
      <c r="G23" s="24"/>
      <c r="H23" s="24"/>
      <c r="I23" s="24"/>
      <c r="J23" s="24"/>
      <c r="K23" s="25"/>
    </row>
    <row r="24" spans="2:11">
      <c r="B24" s="23"/>
      <c r="C24" s="24"/>
      <c r="D24" s="24"/>
      <c r="E24" s="24"/>
      <c r="F24" s="24"/>
      <c r="G24" s="24"/>
      <c r="H24" s="24"/>
      <c r="I24" s="24"/>
      <c r="J24" s="24"/>
      <c r="K24" s="25"/>
    </row>
    <row r="25" spans="2:11" ht="33.75">
      <c r="B25" s="182" t="s">
        <v>18</v>
      </c>
      <c r="C25" s="183"/>
      <c r="D25" s="183"/>
      <c r="E25" s="183"/>
      <c r="F25" s="183"/>
      <c r="G25" s="183"/>
      <c r="H25" s="183"/>
      <c r="I25" s="183"/>
      <c r="J25" s="183"/>
      <c r="K25" s="184"/>
    </row>
    <row r="26" spans="2:11">
      <c r="B26" s="23"/>
      <c r="C26" s="179" t="s">
        <v>246</v>
      </c>
      <c r="D26" s="179"/>
      <c r="E26" s="179"/>
      <c r="F26" s="179"/>
      <c r="G26" s="179"/>
      <c r="H26" s="179"/>
      <c r="I26" s="179"/>
      <c r="J26" s="179"/>
      <c r="K26" s="25"/>
    </row>
    <row r="27" spans="2:11">
      <c r="B27" s="23"/>
      <c r="C27" s="179" t="s">
        <v>19</v>
      </c>
      <c r="D27" s="179"/>
      <c r="E27" s="179"/>
      <c r="F27" s="179"/>
      <c r="G27" s="179"/>
      <c r="H27" s="179"/>
      <c r="I27" s="179"/>
      <c r="J27" s="179"/>
      <c r="K27" s="25"/>
    </row>
    <row r="28" spans="2:11">
      <c r="B28" s="23"/>
      <c r="C28" s="24"/>
      <c r="D28" s="24"/>
      <c r="E28" s="24"/>
      <c r="F28" s="24"/>
      <c r="G28" s="24"/>
      <c r="H28" s="24"/>
      <c r="I28" s="24"/>
      <c r="J28" s="24"/>
      <c r="K28" s="25"/>
    </row>
    <row r="29" spans="2:11">
      <c r="B29" s="23"/>
      <c r="C29" s="24"/>
      <c r="D29" s="24"/>
      <c r="E29" s="24"/>
      <c r="F29" s="24"/>
      <c r="G29" s="24"/>
      <c r="H29" s="24"/>
      <c r="I29" s="24"/>
      <c r="J29" s="24"/>
      <c r="K29" s="25"/>
    </row>
    <row r="30" spans="2:11" ht="33.75">
      <c r="B30" s="23"/>
      <c r="C30" s="24"/>
      <c r="D30" s="24"/>
      <c r="E30" s="24"/>
      <c r="F30" s="26" t="s">
        <v>275</v>
      </c>
      <c r="G30" s="24"/>
      <c r="H30" s="24"/>
      <c r="I30" s="24"/>
      <c r="J30" s="24"/>
      <c r="K30" s="25"/>
    </row>
    <row r="31" spans="2:11">
      <c r="B31" s="23"/>
      <c r="C31" s="24"/>
      <c r="D31" s="24"/>
      <c r="E31" s="24"/>
      <c r="F31" s="24"/>
      <c r="G31" s="24"/>
      <c r="H31" s="24"/>
      <c r="I31" s="24"/>
      <c r="J31" s="24"/>
      <c r="K31" s="25"/>
    </row>
    <row r="32" spans="2:11">
      <c r="B32" s="23"/>
      <c r="C32" s="24"/>
      <c r="D32" s="24"/>
      <c r="E32" s="24"/>
      <c r="F32" s="24"/>
      <c r="G32" s="24"/>
      <c r="H32" s="24"/>
      <c r="I32" s="24"/>
      <c r="J32" s="24"/>
      <c r="K32" s="25"/>
    </row>
    <row r="33" spans="2:11">
      <c r="B33" s="23"/>
      <c r="C33" s="24"/>
      <c r="D33" s="24"/>
      <c r="E33" s="24"/>
      <c r="F33" s="24"/>
      <c r="G33" s="24"/>
      <c r="H33" s="24"/>
      <c r="I33" s="24"/>
      <c r="J33" s="24"/>
      <c r="K33" s="25"/>
    </row>
    <row r="34" spans="2:11">
      <c r="B34" s="23"/>
      <c r="C34" s="24"/>
      <c r="D34" s="24"/>
      <c r="E34" s="24"/>
      <c r="F34" s="24"/>
      <c r="G34" s="24"/>
      <c r="H34" s="24"/>
      <c r="I34" s="24"/>
      <c r="J34" s="24"/>
      <c r="K34" s="25"/>
    </row>
    <row r="35" spans="2:11">
      <c r="B35" s="23"/>
      <c r="C35" s="24"/>
      <c r="D35" s="24"/>
      <c r="E35" s="24"/>
      <c r="F35" s="24"/>
      <c r="G35" s="24"/>
      <c r="H35" s="24"/>
      <c r="I35" s="24"/>
      <c r="J35" s="24"/>
      <c r="K35" s="25"/>
    </row>
    <row r="36" spans="2:11">
      <c r="B36" s="23"/>
      <c r="C36" s="24"/>
      <c r="D36" s="24"/>
      <c r="E36" s="24"/>
      <c r="F36" s="24"/>
      <c r="G36" s="24"/>
      <c r="H36" s="24"/>
      <c r="I36" s="24"/>
      <c r="J36" s="24"/>
      <c r="K36" s="25"/>
    </row>
    <row r="37" spans="2:11">
      <c r="B37" s="23"/>
      <c r="C37" s="24"/>
      <c r="D37" s="24"/>
      <c r="E37" s="24"/>
      <c r="F37" s="24"/>
      <c r="G37" s="24"/>
      <c r="H37" s="24"/>
      <c r="I37" s="24"/>
      <c r="J37" s="24"/>
      <c r="K37" s="25"/>
    </row>
    <row r="38" spans="2:11" ht="0.75" customHeight="1">
      <c r="B38" s="23"/>
      <c r="C38" s="24"/>
      <c r="D38" s="24"/>
      <c r="E38" s="24"/>
      <c r="F38" s="24"/>
      <c r="G38" s="24"/>
      <c r="H38" s="24"/>
      <c r="I38" s="24"/>
      <c r="J38" s="24"/>
      <c r="K38" s="25"/>
    </row>
    <row r="39" spans="2:11" hidden="1">
      <c r="B39" s="23"/>
      <c r="C39" s="24"/>
      <c r="D39" s="24"/>
      <c r="E39" s="24"/>
      <c r="F39" s="24"/>
      <c r="G39" s="24"/>
      <c r="H39" s="24"/>
      <c r="I39" s="24"/>
      <c r="J39" s="24"/>
      <c r="K39" s="25"/>
    </row>
    <row r="40" spans="2:11">
      <c r="B40" s="23"/>
      <c r="C40" s="24"/>
      <c r="D40" s="24"/>
      <c r="E40" s="24"/>
      <c r="F40" s="24"/>
      <c r="G40" s="24"/>
      <c r="H40" s="24"/>
      <c r="I40" s="24"/>
      <c r="J40" s="24"/>
      <c r="K40" s="25"/>
    </row>
    <row r="41" spans="2:11">
      <c r="B41" s="23"/>
      <c r="C41" s="24"/>
      <c r="D41" s="24"/>
      <c r="E41" s="24"/>
      <c r="F41" s="24"/>
      <c r="G41" s="24"/>
      <c r="H41" s="24"/>
      <c r="I41" s="24"/>
      <c r="J41" s="24"/>
      <c r="K41" s="25"/>
    </row>
    <row r="42" spans="2:11">
      <c r="B42" s="23"/>
      <c r="C42" s="24"/>
      <c r="D42" s="24"/>
      <c r="E42" s="24"/>
      <c r="F42" s="24"/>
      <c r="G42" s="24"/>
      <c r="H42" s="24"/>
      <c r="I42" s="24"/>
      <c r="J42" s="24"/>
      <c r="K42" s="25"/>
    </row>
    <row r="43" spans="2:11">
      <c r="B43" s="23"/>
      <c r="C43" s="24"/>
      <c r="D43" s="24"/>
      <c r="E43" s="24"/>
      <c r="F43" s="24"/>
      <c r="G43" s="24"/>
      <c r="H43" s="24"/>
      <c r="I43" s="24"/>
      <c r="J43" s="24"/>
      <c r="K43" s="25"/>
    </row>
    <row r="44" spans="2:11">
      <c r="B44" s="23"/>
      <c r="C44" s="24"/>
      <c r="D44" s="24"/>
      <c r="E44" s="24"/>
      <c r="F44" s="24"/>
      <c r="G44" s="24"/>
      <c r="H44" s="24"/>
      <c r="I44" s="24"/>
      <c r="J44" s="24"/>
      <c r="K44" s="25"/>
    </row>
    <row r="45" spans="2:11" ht="9" customHeight="1">
      <c r="B45" s="23"/>
      <c r="C45" s="24"/>
      <c r="D45" s="24"/>
      <c r="E45" s="24"/>
      <c r="F45" s="24"/>
      <c r="G45" s="24"/>
      <c r="H45" s="24"/>
      <c r="I45" s="24"/>
      <c r="J45" s="24"/>
      <c r="K45" s="25"/>
    </row>
    <row r="46" spans="2:11">
      <c r="B46" s="23"/>
      <c r="C46" s="24"/>
      <c r="D46" s="24"/>
      <c r="E46" s="24"/>
      <c r="F46" s="24"/>
      <c r="G46" s="24"/>
      <c r="H46" s="24"/>
      <c r="I46" s="24"/>
      <c r="J46" s="24"/>
      <c r="K46" s="25"/>
    </row>
    <row r="47" spans="2:11">
      <c r="B47" s="23"/>
      <c r="C47" s="24"/>
      <c r="D47" s="24"/>
      <c r="E47" s="24"/>
      <c r="F47" s="24"/>
      <c r="G47" s="24"/>
      <c r="H47" s="24"/>
      <c r="I47" s="24"/>
      <c r="J47" s="24"/>
      <c r="K47" s="25"/>
    </row>
    <row r="48" spans="2:11" s="15" customFormat="1" ht="12.95" customHeight="1">
      <c r="B48" s="9"/>
      <c r="C48" s="10" t="s">
        <v>20</v>
      </c>
      <c r="D48" s="10"/>
      <c r="E48" s="10"/>
      <c r="F48" s="10"/>
      <c r="G48" s="10"/>
      <c r="H48" s="181" t="s">
        <v>21</v>
      </c>
      <c r="I48" s="181"/>
      <c r="J48" s="10"/>
      <c r="K48" s="14"/>
    </row>
    <row r="49" spans="2:11" s="15" customFormat="1" ht="12.95" customHeight="1">
      <c r="B49" s="9"/>
      <c r="C49" s="10" t="s">
        <v>22</v>
      </c>
      <c r="D49" s="10"/>
      <c r="E49" s="10"/>
      <c r="F49" s="10"/>
      <c r="G49" s="10"/>
      <c r="H49" s="177"/>
      <c r="I49" s="177"/>
      <c r="J49" s="10"/>
      <c r="K49" s="14"/>
    </row>
    <row r="50" spans="2:11" s="15" customFormat="1" ht="12.95" customHeight="1">
      <c r="B50" s="9"/>
      <c r="C50" s="10" t="s">
        <v>23</v>
      </c>
      <c r="D50" s="10"/>
      <c r="E50" s="10"/>
      <c r="F50" s="10"/>
      <c r="G50" s="10"/>
      <c r="H50" s="177" t="s">
        <v>24</v>
      </c>
      <c r="I50" s="177"/>
      <c r="J50" s="10"/>
      <c r="K50" s="14"/>
    </row>
    <row r="51" spans="2:11" s="15" customFormat="1" ht="12.95" customHeight="1">
      <c r="B51" s="9"/>
      <c r="C51" s="10" t="s">
        <v>25</v>
      </c>
      <c r="D51" s="10"/>
      <c r="E51" s="10"/>
      <c r="F51" s="10"/>
      <c r="G51" s="10"/>
      <c r="H51" s="177" t="s">
        <v>24</v>
      </c>
      <c r="I51" s="177"/>
      <c r="J51" s="10"/>
      <c r="K51" s="14"/>
    </row>
    <row r="52" spans="2:11">
      <c r="B52" s="23"/>
      <c r="C52" s="24"/>
      <c r="D52" s="24"/>
      <c r="E52" s="24"/>
      <c r="F52" s="24"/>
      <c r="G52" s="24"/>
      <c r="H52" s="24"/>
      <c r="I52" s="24"/>
      <c r="J52" s="24"/>
      <c r="K52" s="25"/>
    </row>
    <row r="53" spans="2:11" s="30" customFormat="1" ht="12.95" customHeight="1">
      <c r="B53" s="27"/>
      <c r="C53" s="10" t="s">
        <v>26</v>
      </c>
      <c r="D53" s="10"/>
      <c r="E53" s="10"/>
      <c r="F53" s="10"/>
      <c r="G53" s="22" t="s">
        <v>27</v>
      </c>
      <c r="H53" s="178" t="s">
        <v>276</v>
      </c>
      <c r="I53" s="179"/>
      <c r="J53" s="28"/>
      <c r="K53" s="29"/>
    </row>
    <row r="54" spans="2:11" s="30" customFormat="1" ht="12.95" customHeight="1">
      <c r="B54" s="27"/>
      <c r="C54" s="10"/>
      <c r="D54" s="10"/>
      <c r="E54" s="10"/>
      <c r="F54" s="10"/>
      <c r="G54" s="22" t="s">
        <v>28</v>
      </c>
      <c r="H54" s="180" t="s">
        <v>277</v>
      </c>
      <c r="I54" s="179"/>
      <c r="J54" s="28"/>
      <c r="K54" s="29"/>
    </row>
    <row r="55" spans="2:11" s="30" customFormat="1" ht="7.5" customHeight="1">
      <c r="B55" s="27"/>
      <c r="C55" s="10"/>
      <c r="D55" s="10"/>
      <c r="E55" s="10"/>
      <c r="F55" s="10"/>
      <c r="G55" s="22"/>
      <c r="H55" s="22"/>
      <c r="I55" s="22"/>
      <c r="J55" s="28"/>
      <c r="K55" s="29"/>
    </row>
    <row r="56" spans="2:11" s="30" customFormat="1" ht="12.95" customHeight="1">
      <c r="B56" s="27"/>
      <c r="C56" s="10" t="s">
        <v>29</v>
      </c>
      <c r="D56" s="10"/>
      <c r="E56" s="10"/>
      <c r="F56" s="22"/>
      <c r="G56" s="10"/>
      <c r="H56" s="181" t="s">
        <v>287</v>
      </c>
      <c r="I56" s="181"/>
      <c r="J56" s="28"/>
      <c r="K56" s="29"/>
    </row>
    <row r="57" spans="2:11" ht="27" customHeight="1">
      <c r="B57" s="31"/>
      <c r="C57" s="32"/>
      <c r="D57" s="32"/>
      <c r="E57" s="32"/>
      <c r="F57" s="32"/>
      <c r="G57" s="32"/>
      <c r="H57" s="32"/>
      <c r="I57" s="32"/>
      <c r="J57" s="32"/>
      <c r="K57" s="33"/>
    </row>
    <row r="58" spans="2:11" ht="12.75" customHeight="1"/>
  </sheetData>
  <mergeCells count="10">
    <mergeCell ref="H51:I51"/>
    <mergeCell ref="H53:I53"/>
    <mergeCell ref="H54:I54"/>
    <mergeCell ref="H56:I56"/>
    <mergeCell ref="B25:K25"/>
    <mergeCell ref="C26:J26"/>
    <mergeCell ref="C27:J27"/>
    <mergeCell ref="H48:I48"/>
    <mergeCell ref="H49:I49"/>
    <mergeCell ref="H50:I50"/>
  </mergeCells>
  <pageMargins left="0.26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3"/>
  <sheetViews>
    <sheetView topLeftCell="B31" workbookViewId="0">
      <selection activeCell="I37" sqref="I37"/>
    </sheetView>
  </sheetViews>
  <sheetFormatPr defaultRowHeight="15.75"/>
  <cols>
    <col min="1" max="1" width="8.140625" style="5" hidden="1" customWidth="1"/>
    <col min="2" max="2" width="1.28515625" style="34" customWidth="1"/>
    <col min="3" max="3" width="3.7109375" style="34" customWidth="1"/>
    <col min="4" max="4" width="4" style="34" customWidth="1"/>
    <col min="5" max="5" width="43.140625" style="5" customWidth="1"/>
    <col min="6" max="6" width="13.7109375" style="34" customWidth="1"/>
    <col min="7" max="8" width="12.85546875" style="2" customWidth="1"/>
    <col min="9" max="9" width="19.28515625" style="5" customWidth="1"/>
    <col min="10" max="10" width="18" style="5" bestFit="1" customWidth="1"/>
    <col min="11" max="11" width="12.140625" style="5" customWidth="1"/>
    <col min="12" max="255" width="9.140625" style="5"/>
    <col min="256" max="256" width="0" style="5" hidden="1" customWidth="1"/>
    <col min="257" max="257" width="1.28515625" style="5" customWidth="1"/>
    <col min="258" max="258" width="3.7109375" style="5" customWidth="1"/>
    <col min="259" max="259" width="4" style="5" customWidth="1"/>
    <col min="260" max="260" width="46.28515625" style="5" customWidth="1"/>
    <col min="261" max="261" width="9.7109375" style="5" bestFit="1" customWidth="1"/>
    <col min="262" max="262" width="8.28515625" style="5" customWidth="1"/>
    <col min="263" max="263" width="5" style="5" bestFit="1" customWidth="1"/>
    <col min="264" max="264" width="1.42578125" style="5" customWidth="1"/>
    <col min="265" max="265" width="25.7109375" style="5" customWidth="1"/>
    <col min="266" max="511" width="9.140625" style="5"/>
    <col min="512" max="512" width="0" style="5" hidden="1" customWidth="1"/>
    <col min="513" max="513" width="1.28515625" style="5" customWidth="1"/>
    <col min="514" max="514" width="3.7109375" style="5" customWidth="1"/>
    <col min="515" max="515" width="4" style="5" customWidth="1"/>
    <col min="516" max="516" width="46.28515625" style="5" customWidth="1"/>
    <col min="517" max="517" width="9.7109375" style="5" bestFit="1" customWidth="1"/>
    <col min="518" max="518" width="8.28515625" style="5" customWidth="1"/>
    <col min="519" max="519" width="5" style="5" bestFit="1" customWidth="1"/>
    <col min="520" max="520" width="1.42578125" style="5" customWidth="1"/>
    <col min="521" max="521" width="25.7109375" style="5" customWidth="1"/>
    <col min="522" max="767" width="9.140625" style="5"/>
    <col min="768" max="768" width="0" style="5" hidden="1" customWidth="1"/>
    <col min="769" max="769" width="1.28515625" style="5" customWidth="1"/>
    <col min="770" max="770" width="3.7109375" style="5" customWidth="1"/>
    <col min="771" max="771" width="4" style="5" customWidth="1"/>
    <col min="772" max="772" width="46.28515625" style="5" customWidth="1"/>
    <col min="773" max="773" width="9.7109375" style="5" bestFit="1" customWidth="1"/>
    <col min="774" max="774" width="8.28515625" style="5" customWidth="1"/>
    <col min="775" max="775" width="5" style="5" bestFit="1" customWidth="1"/>
    <col min="776" max="776" width="1.42578125" style="5" customWidth="1"/>
    <col min="777" max="777" width="25.7109375" style="5" customWidth="1"/>
    <col min="778" max="1023" width="9.140625" style="5"/>
    <col min="1024" max="1024" width="0" style="5" hidden="1" customWidth="1"/>
    <col min="1025" max="1025" width="1.28515625" style="5" customWidth="1"/>
    <col min="1026" max="1026" width="3.7109375" style="5" customWidth="1"/>
    <col min="1027" max="1027" width="4" style="5" customWidth="1"/>
    <col min="1028" max="1028" width="46.28515625" style="5" customWidth="1"/>
    <col min="1029" max="1029" width="9.7109375" style="5" bestFit="1" customWidth="1"/>
    <col min="1030" max="1030" width="8.28515625" style="5" customWidth="1"/>
    <col min="1031" max="1031" width="5" style="5" bestFit="1" customWidth="1"/>
    <col min="1032" max="1032" width="1.42578125" style="5" customWidth="1"/>
    <col min="1033" max="1033" width="25.7109375" style="5" customWidth="1"/>
    <col min="1034" max="1279" width="9.140625" style="5"/>
    <col min="1280" max="1280" width="0" style="5" hidden="1" customWidth="1"/>
    <col min="1281" max="1281" width="1.28515625" style="5" customWidth="1"/>
    <col min="1282" max="1282" width="3.7109375" style="5" customWidth="1"/>
    <col min="1283" max="1283" width="4" style="5" customWidth="1"/>
    <col min="1284" max="1284" width="46.28515625" style="5" customWidth="1"/>
    <col min="1285" max="1285" width="9.7109375" style="5" bestFit="1" customWidth="1"/>
    <col min="1286" max="1286" width="8.28515625" style="5" customWidth="1"/>
    <col min="1287" max="1287" width="5" style="5" bestFit="1" customWidth="1"/>
    <col min="1288" max="1288" width="1.42578125" style="5" customWidth="1"/>
    <col min="1289" max="1289" width="25.7109375" style="5" customWidth="1"/>
    <col min="1290" max="1535" width="9.140625" style="5"/>
    <col min="1536" max="1536" width="0" style="5" hidden="1" customWidth="1"/>
    <col min="1537" max="1537" width="1.28515625" style="5" customWidth="1"/>
    <col min="1538" max="1538" width="3.7109375" style="5" customWidth="1"/>
    <col min="1539" max="1539" width="4" style="5" customWidth="1"/>
    <col min="1540" max="1540" width="46.28515625" style="5" customWidth="1"/>
    <col min="1541" max="1541" width="9.7109375" style="5" bestFit="1" customWidth="1"/>
    <col min="1542" max="1542" width="8.28515625" style="5" customWidth="1"/>
    <col min="1543" max="1543" width="5" style="5" bestFit="1" customWidth="1"/>
    <col min="1544" max="1544" width="1.42578125" style="5" customWidth="1"/>
    <col min="1545" max="1545" width="25.7109375" style="5" customWidth="1"/>
    <col min="1546" max="1791" width="9.140625" style="5"/>
    <col min="1792" max="1792" width="0" style="5" hidden="1" customWidth="1"/>
    <col min="1793" max="1793" width="1.28515625" style="5" customWidth="1"/>
    <col min="1794" max="1794" width="3.7109375" style="5" customWidth="1"/>
    <col min="1795" max="1795" width="4" style="5" customWidth="1"/>
    <col min="1796" max="1796" width="46.28515625" style="5" customWidth="1"/>
    <col min="1797" max="1797" width="9.7109375" style="5" bestFit="1" customWidth="1"/>
    <col min="1798" max="1798" width="8.28515625" style="5" customWidth="1"/>
    <col min="1799" max="1799" width="5" style="5" bestFit="1" customWidth="1"/>
    <col min="1800" max="1800" width="1.42578125" style="5" customWidth="1"/>
    <col min="1801" max="1801" width="25.7109375" style="5" customWidth="1"/>
    <col min="1802" max="2047" width="9.140625" style="5"/>
    <col min="2048" max="2048" width="0" style="5" hidden="1" customWidth="1"/>
    <col min="2049" max="2049" width="1.28515625" style="5" customWidth="1"/>
    <col min="2050" max="2050" width="3.7109375" style="5" customWidth="1"/>
    <col min="2051" max="2051" width="4" style="5" customWidth="1"/>
    <col min="2052" max="2052" width="46.28515625" style="5" customWidth="1"/>
    <col min="2053" max="2053" width="9.7109375" style="5" bestFit="1" customWidth="1"/>
    <col min="2054" max="2054" width="8.28515625" style="5" customWidth="1"/>
    <col min="2055" max="2055" width="5" style="5" bestFit="1" customWidth="1"/>
    <col min="2056" max="2056" width="1.42578125" style="5" customWidth="1"/>
    <col min="2057" max="2057" width="25.7109375" style="5" customWidth="1"/>
    <col min="2058" max="2303" width="9.140625" style="5"/>
    <col min="2304" max="2304" width="0" style="5" hidden="1" customWidth="1"/>
    <col min="2305" max="2305" width="1.28515625" style="5" customWidth="1"/>
    <col min="2306" max="2306" width="3.7109375" style="5" customWidth="1"/>
    <col min="2307" max="2307" width="4" style="5" customWidth="1"/>
    <col min="2308" max="2308" width="46.28515625" style="5" customWidth="1"/>
    <col min="2309" max="2309" width="9.7109375" style="5" bestFit="1" customWidth="1"/>
    <col min="2310" max="2310" width="8.28515625" style="5" customWidth="1"/>
    <col min="2311" max="2311" width="5" style="5" bestFit="1" customWidth="1"/>
    <col min="2312" max="2312" width="1.42578125" style="5" customWidth="1"/>
    <col min="2313" max="2313" width="25.7109375" style="5" customWidth="1"/>
    <col min="2314" max="2559" width="9.140625" style="5"/>
    <col min="2560" max="2560" width="0" style="5" hidden="1" customWidth="1"/>
    <col min="2561" max="2561" width="1.28515625" style="5" customWidth="1"/>
    <col min="2562" max="2562" width="3.7109375" style="5" customWidth="1"/>
    <col min="2563" max="2563" width="4" style="5" customWidth="1"/>
    <col min="2564" max="2564" width="46.28515625" style="5" customWidth="1"/>
    <col min="2565" max="2565" width="9.7109375" style="5" bestFit="1" customWidth="1"/>
    <col min="2566" max="2566" width="8.28515625" style="5" customWidth="1"/>
    <col min="2567" max="2567" width="5" style="5" bestFit="1" customWidth="1"/>
    <col min="2568" max="2568" width="1.42578125" style="5" customWidth="1"/>
    <col min="2569" max="2569" width="25.7109375" style="5" customWidth="1"/>
    <col min="2570" max="2815" width="9.140625" style="5"/>
    <col min="2816" max="2816" width="0" style="5" hidden="1" customWidth="1"/>
    <col min="2817" max="2817" width="1.28515625" style="5" customWidth="1"/>
    <col min="2818" max="2818" width="3.7109375" style="5" customWidth="1"/>
    <col min="2819" max="2819" width="4" style="5" customWidth="1"/>
    <col min="2820" max="2820" width="46.28515625" style="5" customWidth="1"/>
    <col min="2821" max="2821" width="9.7109375" style="5" bestFit="1" customWidth="1"/>
    <col min="2822" max="2822" width="8.28515625" style="5" customWidth="1"/>
    <col min="2823" max="2823" width="5" style="5" bestFit="1" customWidth="1"/>
    <col min="2824" max="2824" width="1.42578125" style="5" customWidth="1"/>
    <col min="2825" max="2825" width="25.7109375" style="5" customWidth="1"/>
    <col min="2826" max="3071" width="9.140625" style="5"/>
    <col min="3072" max="3072" width="0" style="5" hidden="1" customWidth="1"/>
    <col min="3073" max="3073" width="1.28515625" style="5" customWidth="1"/>
    <col min="3074" max="3074" width="3.7109375" style="5" customWidth="1"/>
    <col min="3075" max="3075" width="4" style="5" customWidth="1"/>
    <col min="3076" max="3076" width="46.28515625" style="5" customWidth="1"/>
    <col min="3077" max="3077" width="9.7109375" style="5" bestFit="1" customWidth="1"/>
    <col min="3078" max="3078" width="8.28515625" style="5" customWidth="1"/>
    <col min="3079" max="3079" width="5" style="5" bestFit="1" customWidth="1"/>
    <col min="3080" max="3080" width="1.42578125" style="5" customWidth="1"/>
    <col min="3081" max="3081" width="25.7109375" style="5" customWidth="1"/>
    <col min="3082" max="3327" width="9.140625" style="5"/>
    <col min="3328" max="3328" width="0" style="5" hidden="1" customWidth="1"/>
    <col min="3329" max="3329" width="1.28515625" style="5" customWidth="1"/>
    <col min="3330" max="3330" width="3.7109375" style="5" customWidth="1"/>
    <col min="3331" max="3331" width="4" style="5" customWidth="1"/>
    <col min="3332" max="3332" width="46.28515625" style="5" customWidth="1"/>
    <col min="3333" max="3333" width="9.7109375" style="5" bestFit="1" customWidth="1"/>
    <col min="3334" max="3334" width="8.28515625" style="5" customWidth="1"/>
    <col min="3335" max="3335" width="5" style="5" bestFit="1" customWidth="1"/>
    <col min="3336" max="3336" width="1.42578125" style="5" customWidth="1"/>
    <col min="3337" max="3337" width="25.7109375" style="5" customWidth="1"/>
    <col min="3338" max="3583" width="9.140625" style="5"/>
    <col min="3584" max="3584" width="0" style="5" hidden="1" customWidth="1"/>
    <col min="3585" max="3585" width="1.28515625" style="5" customWidth="1"/>
    <col min="3586" max="3586" width="3.7109375" style="5" customWidth="1"/>
    <col min="3587" max="3587" width="4" style="5" customWidth="1"/>
    <col min="3588" max="3588" width="46.28515625" style="5" customWidth="1"/>
    <col min="3589" max="3589" width="9.7109375" style="5" bestFit="1" customWidth="1"/>
    <col min="3590" max="3590" width="8.28515625" style="5" customWidth="1"/>
    <col min="3591" max="3591" width="5" style="5" bestFit="1" customWidth="1"/>
    <col min="3592" max="3592" width="1.42578125" style="5" customWidth="1"/>
    <col min="3593" max="3593" width="25.7109375" style="5" customWidth="1"/>
    <col min="3594" max="3839" width="9.140625" style="5"/>
    <col min="3840" max="3840" width="0" style="5" hidden="1" customWidth="1"/>
    <col min="3841" max="3841" width="1.28515625" style="5" customWidth="1"/>
    <col min="3842" max="3842" width="3.7109375" style="5" customWidth="1"/>
    <col min="3843" max="3843" width="4" style="5" customWidth="1"/>
    <col min="3844" max="3844" width="46.28515625" style="5" customWidth="1"/>
    <col min="3845" max="3845" width="9.7109375" style="5" bestFit="1" customWidth="1"/>
    <col min="3846" max="3846" width="8.28515625" style="5" customWidth="1"/>
    <col min="3847" max="3847" width="5" style="5" bestFit="1" customWidth="1"/>
    <col min="3848" max="3848" width="1.42578125" style="5" customWidth="1"/>
    <col min="3849" max="3849" width="25.7109375" style="5" customWidth="1"/>
    <col min="3850" max="4095" width="9.140625" style="5"/>
    <col min="4096" max="4096" width="0" style="5" hidden="1" customWidth="1"/>
    <col min="4097" max="4097" width="1.28515625" style="5" customWidth="1"/>
    <col min="4098" max="4098" width="3.7109375" style="5" customWidth="1"/>
    <col min="4099" max="4099" width="4" style="5" customWidth="1"/>
    <col min="4100" max="4100" width="46.28515625" style="5" customWidth="1"/>
    <col min="4101" max="4101" width="9.7109375" style="5" bestFit="1" customWidth="1"/>
    <col min="4102" max="4102" width="8.28515625" style="5" customWidth="1"/>
    <col min="4103" max="4103" width="5" style="5" bestFit="1" customWidth="1"/>
    <col min="4104" max="4104" width="1.42578125" style="5" customWidth="1"/>
    <col min="4105" max="4105" width="25.7109375" style="5" customWidth="1"/>
    <col min="4106" max="4351" width="9.140625" style="5"/>
    <col min="4352" max="4352" width="0" style="5" hidden="1" customWidth="1"/>
    <col min="4353" max="4353" width="1.28515625" style="5" customWidth="1"/>
    <col min="4354" max="4354" width="3.7109375" style="5" customWidth="1"/>
    <col min="4355" max="4355" width="4" style="5" customWidth="1"/>
    <col min="4356" max="4356" width="46.28515625" style="5" customWidth="1"/>
    <col min="4357" max="4357" width="9.7109375" style="5" bestFit="1" customWidth="1"/>
    <col min="4358" max="4358" width="8.28515625" style="5" customWidth="1"/>
    <col min="4359" max="4359" width="5" style="5" bestFit="1" customWidth="1"/>
    <col min="4360" max="4360" width="1.42578125" style="5" customWidth="1"/>
    <col min="4361" max="4361" width="25.7109375" style="5" customWidth="1"/>
    <col min="4362" max="4607" width="9.140625" style="5"/>
    <col min="4608" max="4608" width="0" style="5" hidden="1" customWidth="1"/>
    <col min="4609" max="4609" width="1.28515625" style="5" customWidth="1"/>
    <col min="4610" max="4610" width="3.7109375" style="5" customWidth="1"/>
    <col min="4611" max="4611" width="4" style="5" customWidth="1"/>
    <col min="4612" max="4612" width="46.28515625" style="5" customWidth="1"/>
    <col min="4613" max="4613" width="9.7109375" style="5" bestFit="1" customWidth="1"/>
    <col min="4614" max="4614" width="8.28515625" style="5" customWidth="1"/>
    <col min="4615" max="4615" width="5" style="5" bestFit="1" customWidth="1"/>
    <col min="4616" max="4616" width="1.42578125" style="5" customWidth="1"/>
    <col min="4617" max="4617" width="25.7109375" style="5" customWidth="1"/>
    <col min="4618" max="4863" width="9.140625" style="5"/>
    <col min="4864" max="4864" width="0" style="5" hidden="1" customWidth="1"/>
    <col min="4865" max="4865" width="1.28515625" style="5" customWidth="1"/>
    <col min="4866" max="4866" width="3.7109375" style="5" customWidth="1"/>
    <col min="4867" max="4867" width="4" style="5" customWidth="1"/>
    <col min="4868" max="4868" width="46.28515625" style="5" customWidth="1"/>
    <col min="4869" max="4869" width="9.7109375" style="5" bestFit="1" customWidth="1"/>
    <col min="4870" max="4870" width="8.28515625" style="5" customWidth="1"/>
    <col min="4871" max="4871" width="5" style="5" bestFit="1" customWidth="1"/>
    <col min="4872" max="4872" width="1.42578125" style="5" customWidth="1"/>
    <col min="4873" max="4873" width="25.7109375" style="5" customWidth="1"/>
    <col min="4874" max="5119" width="9.140625" style="5"/>
    <col min="5120" max="5120" width="0" style="5" hidden="1" customWidth="1"/>
    <col min="5121" max="5121" width="1.28515625" style="5" customWidth="1"/>
    <col min="5122" max="5122" width="3.7109375" style="5" customWidth="1"/>
    <col min="5123" max="5123" width="4" style="5" customWidth="1"/>
    <col min="5124" max="5124" width="46.28515625" style="5" customWidth="1"/>
    <col min="5125" max="5125" width="9.7109375" style="5" bestFit="1" customWidth="1"/>
    <col min="5126" max="5126" width="8.28515625" style="5" customWidth="1"/>
    <col min="5127" max="5127" width="5" style="5" bestFit="1" customWidth="1"/>
    <col min="5128" max="5128" width="1.42578125" style="5" customWidth="1"/>
    <col min="5129" max="5129" width="25.7109375" style="5" customWidth="1"/>
    <col min="5130" max="5375" width="9.140625" style="5"/>
    <col min="5376" max="5376" width="0" style="5" hidden="1" customWidth="1"/>
    <col min="5377" max="5377" width="1.28515625" style="5" customWidth="1"/>
    <col min="5378" max="5378" width="3.7109375" style="5" customWidth="1"/>
    <col min="5379" max="5379" width="4" style="5" customWidth="1"/>
    <col min="5380" max="5380" width="46.28515625" style="5" customWidth="1"/>
    <col min="5381" max="5381" width="9.7109375" style="5" bestFit="1" customWidth="1"/>
    <col min="5382" max="5382" width="8.28515625" style="5" customWidth="1"/>
    <col min="5383" max="5383" width="5" style="5" bestFit="1" customWidth="1"/>
    <col min="5384" max="5384" width="1.42578125" style="5" customWidth="1"/>
    <col min="5385" max="5385" width="25.7109375" style="5" customWidth="1"/>
    <col min="5386" max="5631" width="9.140625" style="5"/>
    <col min="5632" max="5632" width="0" style="5" hidden="1" customWidth="1"/>
    <col min="5633" max="5633" width="1.28515625" style="5" customWidth="1"/>
    <col min="5634" max="5634" width="3.7109375" style="5" customWidth="1"/>
    <col min="5635" max="5635" width="4" style="5" customWidth="1"/>
    <col min="5636" max="5636" width="46.28515625" style="5" customWidth="1"/>
    <col min="5637" max="5637" width="9.7109375" style="5" bestFit="1" customWidth="1"/>
    <col min="5638" max="5638" width="8.28515625" style="5" customWidth="1"/>
    <col min="5639" max="5639" width="5" style="5" bestFit="1" customWidth="1"/>
    <col min="5640" max="5640" width="1.42578125" style="5" customWidth="1"/>
    <col min="5641" max="5641" width="25.7109375" style="5" customWidth="1"/>
    <col min="5642" max="5887" width="9.140625" style="5"/>
    <col min="5888" max="5888" width="0" style="5" hidden="1" customWidth="1"/>
    <col min="5889" max="5889" width="1.28515625" style="5" customWidth="1"/>
    <col min="5890" max="5890" width="3.7109375" style="5" customWidth="1"/>
    <col min="5891" max="5891" width="4" style="5" customWidth="1"/>
    <col min="5892" max="5892" width="46.28515625" style="5" customWidth="1"/>
    <col min="5893" max="5893" width="9.7109375" style="5" bestFit="1" customWidth="1"/>
    <col min="5894" max="5894" width="8.28515625" style="5" customWidth="1"/>
    <col min="5895" max="5895" width="5" style="5" bestFit="1" customWidth="1"/>
    <col min="5896" max="5896" width="1.42578125" style="5" customWidth="1"/>
    <col min="5897" max="5897" width="25.7109375" style="5" customWidth="1"/>
    <col min="5898" max="6143" width="9.140625" style="5"/>
    <col min="6144" max="6144" width="0" style="5" hidden="1" customWidth="1"/>
    <col min="6145" max="6145" width="1.28515625" style="5" customWidth="1"/>
    <col min="6146" max="6146" width="3.7109375" style="5" customWidth="1"/>
    <col min="6147" max="6147" width="4" style="5" customWidth="1"/>
    <col min="6148" max="6148" width="46.28515625" style="5" customWidth="1"/>
    <col min="6149" max="6149" width="9.7109375" style="5" bestFit="1" customWidth="1"/>
    <col min="6150" max="6150" width="8.28515625" style="5" customWidth="1"/>
    <col min="6151" max="6151" width="5" style="5" bestFit="1" customWidth="1"/>
    <col min="6152" max="6152" width="1.42578125" style="5" customWidth="1"/>
    <col min="6153" max="6153" width="25.7109375" style="5" customWidth="1"/>
    <col min="6154" max="6399" width="9.140625" style="5"/>
    <col min="6400" max="6400" width="0" style="5" hidden="1" customWidth="1"/>
    <col min="6401" max="6401" width="1.28515625" style="5" customWidth="1"/>
    <col min="6402" max="6402" width="3.7109375" style="5" customWidth="1"/>
    <col min="6403" max="6403" width="4" style="5" customWidth="1"/>
    <col min="6404" max="6404" width="46.28515625" style="5" customWidth="1"/>
    <col min="6405" max="6405" width="9.7109375" style="5" bestFit="1" customWidth="1"/>
    <col min="6406" max="6406" width="8.28515625" style="5" customWidth="1"/>
    <col min="6407" max="6407" width="5" style="5" bestFit="1" customWidth="1"/>
    <col min="6408" max="6408" width="1.42578125" style="5" customWidth="1"/>
    <col min="6409" max="6409" width="25.7109375" style="5" customWidth="1"/>
    <col min="6410" max="6655" width="9.140625" style="5"/>
    <col min="6656" max="6656" width="0" style="5" hidden="1" customWidth="1"/>
    <col min="6657" max="6657" width="1.28515625" style="5" customWidth="1"/>
    <col min="6658" max="6658" width="3.7109375" style="5" customWidth="1"/>
    <col min="6659" max="6659" width="4" style="5" customWidth="1"/>
    <col min="6660" max="6660" width="46.28515625" style="5" customWidth="1"/>
    <col min="6661" max="6661" width="9.7109375" style="5" bestFit="1" customWidth="1"/>
    <col min="6662" max="6662" width="8.28515625" style="5" customWidth="1"/>
    <col min="6663" max="6663" width="5" style="5" bestFit="1" customWidth="1"/>
    <col min="6664" max="6664" width="1.42578125" style="5" customWidth="1"/>
    <col min="6665" max="6665" width="25.7109375" style="5" customWidth="1"/>
    <col min="6666" max="6911" width="9.140625" style="5"/>
    <col min="6912" max="6912" width="0" style="5" hidden="1" customWidth="1"/>
    <col min="6913" max="6913" width="1.28515625" style="5" customWidth="1"/>
    <col min="6914" max="6914" width="3.7109375" style="5" customWidth="1"/>
    <col min="6915" max="6915" width="4" style="5" customWidth="1"/>
    <col min="6916" max="6916" width="46.28515625" style="5" customWidth="1"/>
    <col min="6917" max="6917" width="9.7109375" style="5" bestFit="1" customWidth="1"/>
    <col min="6918" max="6918" width="8.28515625" style="5" customWidth="1"/>
    <col min="6919" max="6919" width="5" style="5" bestFit="1" customWidth="1"/>
    <col min="6920" max="6920" width="1.42578125" style="5" customWidth="1"/>
    <col min="6921" max="6921" width="25.7109375" style="5" customWidth="1"/>
    <col min="6922" max="7167" width="9.140625" style="5"/>
    <col min="7168" max="7168" width="0" style="5" hidden="1" customWidth="1"/>
    <col min="7169" max="7169" width="1.28515625" style="5" customWidth="1"/>
    <col min="7170" max="7170" width="3.7109375" style="5" customWidth="1"/>
    <col min="7171" max="7171" width="4" style="5" customWidth="1"/>
    <col min="7172" max="7172" width="46.28515625" style="5" customWidth="1"/>
    <col min="7173" max="7173" width="9.7109375" style="5" bestFit="1" customWidth="1"/>
    <col min="7174" max="7174" width="8.28515625" style="5" customWidth="1"/>
    <col min="7175" max="7175" width="5" style="5" bestFit="1" customWidth="1"/>
    <col min="7176" max="7176" width="1.42578125" style="5" customWidth="1"/>
    <col min="7177" max="7177" width="25.7109375" style="5" customWidth="1"/>
    <col min="7178" max="7423" width="9.140625" style="5"/>
    <col min="7424" max="7424" width="0" style="5" hidden="1" customWidth="1"/>
    <col min="7425" max="7425" width="1.28515625" style="5" customWidth="1"/>
    <col min="7426" max="7426" width="3.7109375" style="5" customWidth="1"/>
    <col min="7427" max="7427" width="4" style="5" customWidth="1"/>
    <col min="7428" max="7428" width="46.28515625" style="5" customWidth="1"/>
    <col min="7429" max="7429" width="9.7109375" style="5" bestFit="1" customWidth="1"/>
    <col min="7430" max="7430" width="8.28515625" style="5" customWidth="1"/>
    <col min="7431" max="7431" width="5" style="5" bestFit="1" customWidth="1"/>
    <col min="7432" max="7432" width="1.42578125" style="5" customWidth="1"/>
    <col min="7433" max="7433" width="25.7109375" style="5" customWidth="1"/>
    <col min="7434" max="7679" width="9.140625" style="5"/>
    <col min="7680" max="7680" width="0" style="5" hidden="1" customWidth="1"/>
    <col min="7681" max="7681" width="1.28515625" style="5" customWidth="1"/>
    <col min="7682" max="7682" width="3.7109375" style="5" customWidth="1"/>
    <col min="7683" max="7683" width="4" style="5" customWidth="1"/>
    <col min="7684" max="7684" width="46.28515625" style="5" customWidth="1"/>
    <col min="7685" max="7685" width="9.7109375" style="5" bestFit="1" customWidth="1"/>
    <col min="7686" max="7686" width="8.28515625" style="5" customWidth="1"/>
    <col min="7687" max="7687" width="5" style="5" bestFit="1" customWidth="1"/>
    <col min="7688" max="7688" width="1.42578125" style="5" customWidth="1"/>
    <col min="7689" max="7689" width="25.7109375" style="5" customWidth="1"/>
    <col min="7690" max="7935" width="9.140625" style="5"/>
    <col min="7936" max="7936" width="0" style="5" hidden="1" customWidth="1"/>
    <col min="7937" max="7937" width="1.28515625" style="5" customWidth="1"/>
    <col min="7938" max="7938" width="3.7109375" style="5" customWidth="1"/>
    <col min="7939" max="7939" width="4" style="5" customWidth="1"/>
    <col min="7940" max="7940" width="46.28515625" style="5" customWidth="1"/>
    <col min="7941" max="7941" width="9.7109375" style="5" bestFit="1" customWidth="1"/>
    <col min="7942" max="7942" width="8.28515625" style="5" customWidth="1"/>
    <col min="7943" max="7943" width="5" style="5" bestFit="1" customWidth="1"/>
    <col min="7944" max="7944" width="1.42578125" style="5" customWidth="1"/>
    <col min="7945" max="7945" width="25.7109375" style="5" customWidth="1"/>
    <col min="7946" max="8191" width="9.140625" style="5"/>
    <col min="8192" max="8192" width="0" style="5" hidden="1" customWidth="1"/>
    <col min="8193" max="8193" width="1.28515625" style="5" customWidth="1"/>
    <col min="8194" max="8194" width="3.7109375" style="5" customWidth="1"/>
    <col min="8195" max="8195" width="4" style="5" customWidth="1"/>
    <col min="8196" max="8196" width="46.28515625" style="5" customWidth="1"/>
    <col min="8197" max="8197" width="9.7109375" style="5" bestFit="1" customWidth="1"/>
    <col min="8198" max="8198" width="8.28515625" style="5" customWidth="1"/>
    <col min="8199" max="8199" width="5" style="5" bestFit="1" customWidth="1"/>
    <col min="8200" max="8200" width="1.42578125" style="5" customWidth="1"/>
    <col min="8201" max="8201" width="25.7109375" style="5" customWidth="1"/>
    <col min="8202" max="8447" width="9.140625" style="5"/>
    <col min="8448" max="8448" width="0" style="5" hidden="1" customWidth="1"/>
    <col min="8449" max="8449" width="1.28515625" style="5" customWidth="1"/>
    <col min="8450" max="8450" width="3.7109375" style="5" customWidth="1"/>
    <col min="8451" max="8451" width="4" style="5" customWidth="1"/>
    <col min="8452" max="8452" width="46.28515625" style="5" customWidth="1"/>
    <col min="8453" max="8453" width="9.7109375" style="5" bestFit="1" customWidth="1"/>
    <col min="8454" max="8454" width="8.28515625" style="5" customWidth="1"/>
    <col min="8455" max="8455" width="5" style="5" bestFit="1" customWidth="1"/>
    <col min="8456" max="8456" width="1.42578125" style="5" customWidth="1"/>
    <col min="8457" max="8457" width="25.7109375" style="5" customWidth="1"/>
    <col min="8458" max="8703" width="9.140625" style="5"/>
    <col min="8704" max="8704" width="0" style="5" hidden="1" customWidth="1"/>
    <col min="8705" max="8705" width="1.28515625" style="5" customWidth="1"/>
    <col min="8706" max="8706" width="3.7109375" style="5" customWidth="1"/>
    <col min="8707" max="8707" width="4" style="5" customWidth="1"/>
    <col min="8708" max="8708" width="46.28515625" style="5" customWidth="1"/>
    <col min="8709" max="8709" width="9.7109375" style="5" bestFit="1" customWidth="1"/>
    <col min="8710" max="8710" width="8.28515625" style="5" customWidth="1"/>
    <col min="8711" max="8711" width="5" style="5" bestFit="1" customWidth="1"/>
    <col min="8712" max="8712" width="1.42578125" style="5" customWidth="1"/>
    <col min="8713" max="8713" width="25.7109375" style="5" customWidth="1"/>
    <col min="8714" max="8959" width="9.140625" style="5"/>
    <col min="8960" max="8960" width="0" style="5" hidden="1" customWidth="1"/>
    <col min="8961" max="8961" width="1.28515625" style="5" customWidth="1"/>
    <col min="8962" max="8962" width="3.7109375" style="5" customWidth="1"/>
    <col min="8963" max="8963" width="4" style="5" customWidth="1"/>
    <col min="8964" max="8964" width="46.28515625" style="5" customWidth="1"/>
    <col min="8965" max="8965" width="9.7109375" style="5" bestFit="1" customWidth="1"/>
    <col min="8966" max="8966" width="8.28515625" style="5" customWidth="1"/>
    <col min="8967" max="8967" width="5" style="5" bestFit="1" customWidth="1"/>
    <col min="8968" max="8968" width="1.42578125" style="5" customWidth="1"/>
    <col min="8969" max="8969" width="25.7109375" style="5" customWidth="1"/>
    <col min="8970" max="9215" width="9.140625" style="5"/>
    <col min="9216" max="9216" width="0" style="5" hidden="1" customWidth="1"/>
    <col min="9217" max="9217" width="1.28515625" style="5" customWidth="1"/>
    <col min="9218" max="9218" width="3.7109375" style="5" customWidth="1"/>
    <col min="9219" max="9219" width="4" style="5" customWidth="1"/>
    <col min="9220" max="9220" width="46.28515625" style="5" customWidth="1"/>
    <col min="9221" max="9221" width="9.7109375" style="5" bestFit="1" customWidth="1"/>
    <col min="9222" max="9222" width="8.28515625" style="5" customWidth="1"/>
    <col min="9223" max="9223" width="5" style="5" bestFit="1" customWidth="1"/>
    <col min="9224" max="9224" width="1.42578125" style="5" customWidth="1"/>
    <col min="9225" max="9225" width="25.7109375" style="5" customWidth="1"/>
    <col min="9226" max="9471" width="9.140625" style="5"/>
    <col min="9472" max="9472" width="0" style="5" hidden="1" customWidth="1"/>
    <col min="9473" max="9473" width="1.28515625" style="5" customWidth="1"/>
    <col min="9474" max="9474" width="3.7109375" style="5" customWidth="1"/>
    <col min="9475" max="9475" width="4" style="5" customWidth="1"/>
    <col min="9476" max="9476" width="46.28515625" style="5" customWidth="1"/>
    <col min="9477" max="9477" width="9.7109375" style="5" bestFit="1" customWidth="1"/>
    <col min="9478" max="9478" width="8.28515625" style="5" customWidth="1"/>
    <col min="9479" max="9479" width="5" style="5" bestFit="1" customWidth="1"/>
    <col min="9480" max="9480" width="1.42578125" style="5" customWidth="1"/>
    <col min="9481" max="9481" width="25.7109375" style="5" customWidth="1"/>
    <col min="9482" max="9727" width="9.140625" style="5"/>
    <col min="9728" max="9728" width="0" style="5" hidden="1" customWidth="1"/>
    <col min="9729" max="9729" width="1.28515625" style="5" customWidth="1"/>
    <col min="9730" max="9730" width="3.7109375" style="5" customWidth="1"/>
    <col min="9731" max="9731" width="4" style="5" customWidth="1"/>
    <col min="9732" max="9732" width="46.28515625" style="5" customWidth="1"/>
    <col min="9733" max="9733" width="9.7109375" style="5" bestFit="1" customWidth="1"/>
    <col min="9734" max="9734" width="8.28515625" style="5" customWidth="1"/>
    <col min="9735" max="9735" width="5" style="5" bestFit="1" customWidth="1"/>
    <col min="9736" max="9736" width="1.42578125" style="5" customWidth="1"/>
    <col min="9737" max="9737" width="25.7109375" style="5" customWidth="1"/>
    <col min="9738" max="9983" width="9.140625" style="5"/>
    <col min="9984" max="9984" width="0" style="5" hidden="1" customWidth="1"/>
    <col min="9985" max="9985" width="1.28515625" style="5" customWidth="1"/>
    <col min="9986" max="9986" width="3.7109375" style="5" customWidth="1"/>
    <col min="9987" max="9987" width="4" style="5" customWidth="1"/>
    <col min="9988" max="9988" width="46.28515625" style="5" customWidth="1"/>
    <col min="9989" max="9989" width="9.7109375" style="5" bestFit="1" customWidth="1"/>
    <col min="9990" max="9990" width="8.28515625" style="5" customWidth="1"/>
    <col min="9991" max="9991" width="5" style="5" bestFit="1" customWidth="1"/>
    <col min="9992" max="9992" width="1.42578125" style="5" customWidth="1"/>
    <col min="9993" max="9993" width="25.7109375" style="5" customWidth="1"/>
    <col min="9994" max="10239" width="9.140625" style="5"/>
    <col min="10240" max="10240" width="0" style="5" hidden="1" customWidth="1"/>
    <col min="10241" max="10241" width="1.28515625" style="5" customWidth="1"/>
    <col min="10242" max="10242" width="3.7109375" style="5" customWidth="1"/>
    <col min="10243" max="10243" width="4" style="5" customWidth="1"/>
    <col min="10244" max="10244" width="46.28515625" style="5" customWidth="1"/>
    <col min="10245" max="10245" width="9.7109375" style="5" bestFit="1" customWidth="1"/>
    <col min="10246" max="10246" width="8.28515625" style="5" customWidth="1"/>
    <col min="10247" max="10247" width="5" style="5" bestFit="1" customWidth="1"/>
    <col min="10248" max="10248" width="1.42578125" style="5" customWidth="1"/>
    <col min="10249" max="10249" width="25.7109375" style="5" customWidth="1"/>
    <col min="10250" max="10495" width="9.140625" style="5"/>
    <col min="10496" max="10496" width="0" style="5" hidden="1" customWidth="1"/>
    <col min="10497" max="10497" width="1.28515625" style="5" customWidth="1"/>
    <col min="10498" max="10498" width="3.7109375" style="5" customWidth="1"/>
    <col min="10499" max="10499" width="4" style="5" customWidth="1"/>
    <col min="10500" max="10500" width="46.28515625" style="5" customWidth="1"/>
    <col min="10501" max="10501" width="9.7109375" style="5" bestFit="1" customWidth="1"/>
    <col min="10502" max="10502" width="8.28515625" style="5" customWidth="1"/>
    <col min="10503" max="10503" width="5" style="5" bestFit="1" customWidth="1"/>
    <col min="10504" max="10504" width="1.42578125" style="5" customWidth="1"/>
    <col min="10505" max="10505" width="25.7109375" style="5" customWidth="1"/>
    <col min="10506" max="10751" width="9.140625" style="5"/>
    <col min="10752" max="10752" width="0" style="5" hidden="1" customWidth="1"/>
    <col min="10753" max="10753" width="1.28515625" style="5" customWidth="1"/>
    <col min="10754" max="10754" width="3.7109375" style="5" customWidth="1"/>
    <col min="10755" max="10755" width="4" style="5" customWidth="1"/>
    <col min="10756" max="10756" width="46.28515625" style="5" customWidth="1"/>
    <col min="10757" max="10757" width="9.7109375" style="5" bestFit="1" customWidth="1"/>
    <col min="10758" max="10758" width="8.28515625" style="5" customWidth="1"/>
    <col min="10759" max="10759" width="5" style="5" bestFit="1" customWidth="1"/>
    <col min="10760" max="10760" width="1.42578125" style="5" customWidth="1"/>
    <col min="10761" max="10761" width="25.7109375" style="5" customWidth="1"/>
    <col min="10762" max="11007" width="9.140625" style="5"/>
    <col min="11008" max="11008" width="0" style="5" hidden="1" customWidth="1"/>
    <col min="11009" max="11009" width="1.28515625" style="5" customWidth="1"/>
    <col min="11010" max="11010" width="3.7109375" style="5" customWidth="1"/>
    <col min="11011" max="11011" width="4" style="5" customWidth="1"/>
    <col min="11012" max="11012" width="46.28515625" style="5" customWidth="1"/>
    <col min="11013" max="11013" width="9.7109375" style="5" bestFit="1" customWidth="1"/>
    <col min="11014" max="11014" width="8.28515625" style="5" customWidth="1"/>
    <col min="11015" max="11015" width="5" style="5" bestFit="1" customWidth="1"/>
    <col min="11016" max="11016" width="1.42578125" style="5" customWidth="1"/>
    <col min="11017" max="11017" width="25.7109375" style="5" customWidth="1"/>
    <col min="11018" max="11263" width="9.140625" style="5"/>
    <col min="11264" max="11264" width="0" style="5" hidden="1" customWidth="1"/>
    <col min="11265" max="11265" width="1.28515625" style="5" customWidth="1"/>
    <col min="11266" max="11266" width="3.7109375" style="5" customWidth="1"/>
    <col min="11267" max="11267" width="4" style="5" customWidth="1"/>
    <col min="11268" max="11268" width="46.28515625" style="5" customWidth="1"/>
    <col min="11269" max="11269" width="9.7109375" style="5" bestFit="1" customWidth="1"/>
    <col min="11270" max="11270" width="8.28515625" style="5" customWidth="1"/>
    <col min="11271" max="11271" width="5" style="5" bestFit="1" customWidth="1"/>
    <col min="11272" max="11272" width="1.42578125" style="5" customWidth="1"/>
    <col min="11273" max="11273" width="25.7109375" style="5" customWidth="1"/>
    <col min="11274" max="11519" width="9.140625" style="5"/>
    <col min="11520" max="11520" width="0" style="5" hidden="1" customWidth="1"/>
    <col min="11521" max="11521" width="1.28515625" style="5" customWidth="1"/>
    <col min="11522" max="11522" width="3.7109375" style="5" customWidth="1"/>
    <col min="11523" max="11523" width="4" style="5" customWidth="1"/>
    <col min="11524" max="11524" width="46.28515625" style="5" customWidth="1"/>
    <col min="11525" max="11525" width="9.7109375" style="5" bestFit="1" customWidth="1"/>
    <col min="11526" max="11526" width="8.28515625" style="5" customWidth="1"/>
    <col min="11527" max="11527" width="5" style="5" bestFit="1" customWidth="1"/>
    <col min="11528" max="11528" width="1.42578125" style="5" customWidth="1"/>
    <col min="11529" max="11529" width="25.7109375" style="5" customWidth="1"/>
    <col min="11530" max="11775" width="9.140625" style="5"/>
    <col min="11776" max="11776" width="0" style="5" hidden="1" customWidth="1"/>
    <col min="11777" max="11777" width="1.28515625" style="5" customWidth="1"/>
    <col min="11778" max="11778" width="3.7109375" style="5" customWidth="1"/>
    <col min="11779" max="11779" width="4" style="5" customWidth="1"/>
    <col min="11780" max="11780" width="46.28515625" style="5" customWidth="1"/>
    <col min="11781" max="11781" width="9.7109375" style="5" bestFit="1" customWidth="1"/>
    <col min="11782" max="11782" width="8.28515625" style="5" customWidth="1"/>
    <col min="11783" max="11783" width="5" style="5" bestFit="1" customWidth="1"/>
    <col min="11784" max="11784" width="1.42578125" style="5" customWidth="1"/>
    <col min="11785" max="11785" width="25.7109375" style="5" customWidth="1"/>
    <col min="11786" max="12031" width="9.140625" style="5"/>
    <col min="12032" max="12032" width="0" style="5" hidden="1" customWidth="1"/>
    <col min="12033" max="12033" width="1.28515625" style="5" customWidth="1"/>
    <col min="12034" max="12034" width="3.7109375" style="5" customWidth="1"/>
    <col min="12035" max="12035" width="4" style="5" customWidth="1"/>
    <col min="12036" max="12036" width="46.28515625" style="5" customWidth="1"/>
    <col min="12037" max="12037" width="9.7109375" style="5" bestFit="1" customWidth="1"/>
    <col min="12038" max="12038" width="8.28515625" style="5" customWidth="1"/>
    <col min="12039" max="12039" width="5" style="5" bestFit="1" customWidth="1"/>
    <col min="12040" max="12040" width="1.42578125" style="5" customWidth="1"/>
    <col min="12041" max="12041" width="25.7109375" style="5" customWidth="1"/>
    <col min="12042" max="12287" width="9.140625" style="5"/>
    <col min="12288" max="12288" width="0" style="5" hidden="1" customWidth="1"/>
    <col min="12289" max="12289" width="1.28515625" style="5" customWidth="1"/>
    <col min="12290" max="12290" width="3.7109375" style="5" customWidth="1"/>
    <col min="12291" max="12291" width="4" style="5" customWidth="1"/>
    <col min="12292" max="12292" width="46.28515625" style="5" customWidth="1"/>
    <col min="12293" max="12293" width="9.7109375" style="5" bestFit="1" customWidth="1"/>
    <col min="12294" max="12294" width="8.28515625" style="5" customWidth="1"/>
    <col min="12295" max="12295" width="5" style="5" bestFit="1" customWidth="1"/>
    <col min="12296" max="12296" width="1.42578125" style="5" customWidth="1"/>
    <col min="12297" max="12297" width="25.7109375" style="5" customWidth="1"/>
    <col min="12298" max="12543" width="9.140625" style="5"/>
    <col min="12544" max="12544" width="0" style="5" hidden="1" customWidth="1"/>
    <col min="12545" max="12545" width="1.28515625" style="5" customWidth="1"/>
    <col min="12546" max="12546" width="3.7109375" style="5" customWidth="1"/>
    <col min="12547" max="12547" width="4" style="5" customWidth="1"/>
    <col min="12548" max="12548" width="46.28515625" style="5" customWidth="1"/>
    <col min="12549" max="12549" width="9.7109375" style="5" bestFit="1" customWidth="1"/>
    <col min="12550" max="12550" width="8.28515625" style="5" customWidth="1"/>
    <col min="12551" max="12551" width="5" style="5" bestFit="1" customWidth="1"/>
    <col min="12552" max="12552" width="1.42578125" style="5" customWidth="1"/>
    <col min="12553" max="12553" width="25.7109375" style="5" customWidth="1"/>
    <col min="12554" max="12799" width="9.140625" style="5"/>
    <col min="12800" max="12800" width="0" style="5" hidden="1" customWidth="1"/>
    <col min="12801" max="12801" width="1.28515625" style="5" customWidth="1"/>
    <col min="12802" max="12802" width="3.7109375" style="5" customWidth="1"/>
    <col min="12803" max="12803" width="4" style="5" customWidth="1"/>
    <col min="12804" max="12804" width="46.28515625" style="5" customWidth="1"/>
    <col min="12805" max="12805" width="9.7109375" style="5" bestFit="1" customWidth="1"/>
    <col min="12806" max="12806" width="8.28515625" style="5" customWidth="1"/>
    <col min="12807" max="12807" width="5" style="5" bestFit="1" customWidth="1"/>
    <col min="12808" max="12808" width="1.42578125" style="5" customWidth="1"/>
    <col min="12809" max="12809" width="25.7109375" style="5" customWidth="1"/>
    <col min="12810" max="13055" width="9.140625" style="5"/>
    <col min="13056" max="13056" width="0" style="5" hidden="1" customWidth="1"/>
    <col min="13057" max="13057" width="1.28515625" style="5" customWidth="1"/>
    <col min="13058" max="13058" width="3.7109375" style="5" customWidth="1"/>
    <col min="13059" max="13059" width="4" style="5" customWidth="1"/>
    <col min="13060" max="13060" width="46.28515625" style="5" customWidth="1"/>
    <col min="13061" max="13061" width="9.7109375" style="5" bestFit="1" customWidth="1"/>
    <col min="13062" max="13062" width="8.28515625" style="5" customWidth="1"/>
    <col min="13063" max="13063" width="5" style="5" bestFit="1" customWidth="1"/>
    <col min="13064" max="13064" width="1.42578125" style="5" customWidth="1"/>
    <col min="13065" max="13065" width="25.7109375" style="5" customWidth="1"/>
    <col min="13066" max="13311" width="9.140625" style="5"/>
    <col min="13312" max="13312" width="0" style="5" hidden="1" customWidth="1"/>
    <col min="13313" max="13313" width="1.28515625" style="5" customWidth="1"/>
    <col min="13314" max="13314" width="3.7109375" style="5" customWidth="1"/>
    <col min="13315" max="13315" width="4" style="5" customWidth="1"/>
    <col min="13316" max="13316" width="46.28515625" style="5" customWidth="1"/>
    <col min="13317" max="13317" width="9.7109375" style="5" bestFit="1" customWidth="1"/>
    <col min="13318" max="13318" width="8.28515625" style="5" customWidth="1"/>
    <col min="13319" max="13319" width="5" style="5" bestFit="1" customWidth="1"/>
    <col min="13320" max="13320" width="1.42578125" style="5" customWidth="1"/>
    <col min="13321" max="13321" width="25.7109375" style="5" customWidth="1"/>
    <col min="13322" max="13567" width="9.140625" style="5"/>
    <col min="13568" max="13568" width="0" style="5" hidden="1" customWidth="1"/>
    <col min="13569" max="13569" width="1.28515625" style="5" customWidth="1"/>
    <col min="13570" max="13570" width="3.7109375" style="5" customWidth="1"/>
    <col min="13571" max="13571" width="4" style="5" customWidth="1"/>
    <col min="13572" max="13572" width="46.28515625" style="5" customWidth="1"/>
    <col min="13573" max="13573" width="9.7109375" style="5" bestFit="1" customWidth="1"/>
    <col min="13574" max="13574" width="8.28515625" style="5" customWidth="1"/>
    <col min="13575" max="13575" width="5" style="5" bestFit="1" customWidth="1"/>
    <col min="13576" max="13576" width="1.42578125" style="5" customWidth="1"/>
    <col min="13577" max="13577" width="25.7109375" style="5" customWidth="1"/>
    <col min="13578" max="13823" width="9.140625" style="5"/>
    <col min="13824" max="13824" width="0" style="5" hidden="1" customWidth="1"/>
    <col min="13825" max="13825" width="1.28515625" style="5" customWidth="1"/>
    <col min="13826" max="13826" width="3.7109375" style="5" customWidth="1"/>
    <col min="13827" max="13827" width="4" style="5" customWidth="1"/>
    <col min="13828" max="13828" width="46.28515625" style="5" customWidth="1"/>
    <col min="13829" max="13829" width="9.7109375" style="5" bestFit="1" customWidth="1"/>
    <col min="13830" max="13830" width="8.28515625" style="5" customWidth="1"/>
    <col min="13831" max="13831" width="5" style="5" bestFit="1" customWidth="1"/>
    <col min="13832" max="13832" width="1.42578125" style="5" customWidth="1"/>
    <col min="13833" max="13833" width="25.7109375" style="5" customWidth="1"/>
    <col min="13834" max="14079" width="9.140625" style="5"/>
    <col min="14080" max="14080" width="0" style="5" hidden="1" customWidth="1"/>
    <col min="14081" max="14081" width="1.28515625" style="5" customWidth="1"/>
    <col min="14082" max="14082" width="3.7109375" style="5" customWidth="1"/>
    <col min="14083" max="14083" width="4" style="5" customWidth="1"/>
    <col min="14084" max="14084" width="46.28515625" style="5" customWidth="1"/>
    <col min="14085" max="14085" width="9.7109375" style="5" bestFit="1" customWidth="1"/>
    <col min="14086" max="14086" width="8.28515625" style="5" customWidth="1"/>
    <col min="14087" max="14087" width="5" style="5" bestFit="1" customWidth="1"/>
    <col min="14088" max="14088" width="1.42578125" style="5" customWidth="1"/>
    <col min="14089" max="14089" width="25.7109375" style="5" customWidth="1"/>
    <col min="14090" max="14335" width="9.140625" style="5"/>
    <col min="14336" max="14336" width="0" style="5" hidden="1" customWidth="1"/>
    <col min="14337" max="14337" width="1.28515625" style="5" customWidth="1"/>
    <col min="14338" max="14338" width="3.7109375" style="5" customWidth="1"/>
    <col min="14339" max="14339" width="4" style="5" customWidth="1"/>
    <col min="14340" max="14340" width="46.28515625" style="5" customWidth="1"/>
    <col min="14341" max="14341" width="9.7109375" style="5" bestFit="1" customWidth="1"/>
    <col min="14342" max="14342" width="8.28515625" style="5" customWidth="1"/>
    <col min="14343" max="14343" width="5" style="5" bestFit="1" customWidth="1"/>
    <col min="14344" max="14344" width="1.42578125" style="5" customWidth="1"/>
    <col min="14345" max="14345" width="25.7109375" style="5" customWidth="1"/>
    <col min="14346" max="14591" width="9.140625" style="5"/>
    <col min="14592" max="14592" width="0" style="5" hidden="1" customWidth="1"/>
    <col min="14593" max="14593" width="1.28515625" style="5" customWidth="1"/>
    <col min="14594" max="14594" width="3.7109375" style="5" customWidth="1"/>
    <col min="14595" max="14595" width="4" style="5" customWidth="1"/>
    <col min="14596" max="14596" width="46.28515625" style="5" customWidth="1"/>
    <col min="14597" max="14597" width="9.7109375" style="5" bestFit="1" customWidth="1"/>
    <col min="14598" max="14598" width="8.28515625" style="5" customWidth="1"/>
    <col min="14599" max="14599" width="5" style="5" bestFit="1" customWidth="1"/>
    <col min="14600" max="14600" width="1.42578125" style="5" customWidth="1"/>
    <col min="14601" max="14601" width="25.7109375" style="5" customWidth="1"/>
    <col min="14602" max="14847" width="9.140625" style="5"/>
    <col min="14848" max="14848" width="0" style="5" hidden="1" customWidth="1"/>
    <col min="14849" max="14849" width="1.28515625" style="5" customWidth="1"/>
    <col min="14850" max="14850" width="3.7109375" style="5" customWidth="1"/>
    <col min="14851" max="14851" width="4" style="5" customWidth="1"/>
    <col min="14852" max="14852" width="46.28515625" style="5" customWidth="1"/>
    <col min="14853" max="14853" width="9.7109375" style="5" bestFit="1" customWidth="1"/>
    <col min="14854" max="14854" width="8.28515625" style="5" customWidth="1"/>
    <col min="14855" max="14855" width="5" style="5" bestFit="1" customWidth="1"/>
    <col min="14856" max="14856" width="1.42578125" style="5" customWidth="1"/>
    <col min="14857" max="14857" width="25.7109375" style="5" customWidth="1"/>
    <col min="14858" max="15103" width="9.140625" style="5"/>
    <col min="15104" max="15104" width="0" style="5" hidden="1" customWidth="1"/>
    <col min="15105" max="15105" width="1.28515625" style="5" customWidth="1"/>
    <col min="15106" max="15106" width="3.7109375" style="5" customWidth="1"/>
    <col min="15107" max="15107" width="4" style="5" customWidth="1"/>
    <col min="15108" max="15108" width="46.28515625" style="5" customWidth="1"/>
    <col min="15109" max="15109" width="9.7109375" style="5" bestFit="1" customWidth="1"/>
    <col min="15110" max="15110" width="8.28515625" style="5" customWidth="1"/>
    <col min="15111" max="15111" width="5" style="5" bestFit="1" customWidth="1"/>
    <col min="15112" max="15112" width="1.42578125" style="5" customWidth="1"/>
    <col min="15113" max="15113" width="25.7109375" style="5" customWidth="1"/>
    <col min="15114" max="15359" width="9.140625" style="5"/>
    <col min="15360" max="15360" width="0" style="5" hidden="1" customWidth="1"/>
    <col min="15361" max="15361" width="1.28515625" style="5" customWidth="1"/>
    <col min="15362" max="15362" width="3.7109375" style="5" customWidth="1"/>
    <col min="15363" max="15363" width="4" style="5" customWidth="1"/>
    <col min="15364" max="15364" width="46.28515625" style="5" customWidth="1"/>
    <col min="15365" max="15365" width="9.7109375" style="5" bestFit="1" customWidth="1"/>
    <col min="15366" max="15366" width="8.28515625" style="5" customWidth="1"/>
    <col min="15367" max="15367" width="5" style="5" bestFit="1" customWidth="1"/>
    <col min="15368" max="15368" width="1.42578125" style="5" customWidth="1"/>
    <col min="15369" max="15369" width="25.7109375" style="5" customWidth="1"/>
    <col min="15370" max="15615" width="9.140625" style="5"/>
    <col min="15616" max="15616" width="0" style="5" hidden="1" customWidth="1"/>
    <col min="15617" max="15617" width="1.28515625" style="5" customWidth="1"/>
    <col min="15618" max="15618" width="3.7109375" style="5" customWidth="1"/>
    <col min="15619" max="15619" width="4" style="5" customWidth="1"/>
    <col min="15620" max="15620" width="46.28515625" style="5" customWidth="1"/>
    <col min="15621" max="15621" width="9.7109375" style="5" bestFit="1" customWidth="1"/>
    <col min="15622" max="15622" width="8.28515625" style="5" customWidth="1"/>
    <col min="15623" max="15623" width="5" style="5" bestFit="1" customWidth="1"/>
    <col min="15624" max="15624" width="1.42578125" style="5" customWidth="1"/>
    <col min="15625" max="15625" width="25.7109375" style="5" customWidth="1"/>
    <col min="15626" max="15871" width="9.140625" style="5"/>
    <col min="15872" max="15872" width="0" style="5" hidden="1" customWidth="1"/>
    <col min="15873" max="15873" width="1.28515625" style="5" customWidth="1"/>
    <col min="15874" max="15874" width="3.7109375" style="5" customWidth="1"/>
    <col min="15875" max="15875" width="4" style="5" customWidth="1"/>
    <col min="15876" max="15876" width="46.28515625" style="5" customWidth="1"/>
    <col min="15877" max="15877" width="9.7109375" style="5" bestFit="1" customWidth="1"/>
    <col min="15878" max="15878" width="8.28515625" style="5" customWidth="1"/>
    <col min="15879" max="15879" width="5" style="5" bestFit="1" customWidth="1"/>
    <col min="15880" max="15880" width="1.42578125" style="5" customWidth="1"/>
    <col min="15881" max="15881" width="25.7109375" style="5" customWidth="1"/>
    <col min="15882" max="16127" width="9.140625" style="5"/>
    <col min="16128" max="16128" width="0" style="5" hidden="1" customWidth="1"/>
    <col min="16129" max="16129" width="1.28515625" style="5" customWidth="1"/>
    <col min="16130" max="16130" width="3.7109375" style="5" customWidth="1"/>
    <col min="16131" max="16131" width="4" style="5" customWidth="1"/>
    <col min="16132" max="16132" width="46.28515625" style="5" customWidth="1"/>
    <col min="16133" max="16133" width="9.7109375" style="5" bestFit="1" customWidth="1"/>
    <col min="16134" max="16134" width="8.28515625" style="5" customWidth="1"/>
    <col min="16135" max="16135" width="5" style="5" bestFit="1" customWidth="1"/>
    <col min="16136" max="16136" width="1.42578125" style="5" customWidth="1"/>
    <col min="16137" max="16137" width="25.7109375" style="5" customWidth="1"/>
    <col min="16138" max="16384" width="9.140625" style="5"/>
  </cols>
  <sheetData>
    <row r="1" spans="2:9" s="46" customFormat="1" ht="9" customHeight="1">
      <c r="B1" s="47"/>
      <c r="C1" s="48"/>
      <c r="D1" s="48"/>
      <c r="E1" s="49"/>
      <c r="F1" s="65"/>
      <c r="G1" s="1"/>
      <c r="H1" s="1"/>
    </row>
    <row r="2" spans="2:9" s="46" customFormat="1" ht="18" customHeight="1">
      <c r="B2" s="185" t="s">
        <v>32</v>
      </c>
      <c r="C2" s="185"/>
      <c r="D2" s="185"/>
      <c r="E2" s="185"/>
      <c r="F2" s="185"/>
      <c r="G2" s="185"/>
      <c r="H2" s="185"/>
    </row>
    <row r="3" spans="2:9" ht="6.75" customHeight="1"/>
    <row r="4" spans="2:9" s="36" customFormat="1" ht="21" customHeight="1">
      <c r="B4" s="50" t="s">
        <v>0</v>
      </c>
      <c r="C4" s="192" t="s">
        <v>33</v>
      </c>
      <c r="D4" s="193"/>
      <c r="E4" s="194"/>
      <c r="F4" s="64" t="s">
        <v>80</v>
      </c>
      <c r="G4" s="69">
        <v>2018</v>
      </c>
      <c r="H4" s="69">
        <v>2017</v>
      </c>
    </row>
    <row r="5" spans="2:9" s="46" customFormat="1" ht="12.75" customHeight="1">
      <c r="B5" s="52"/>
      <c r="C5" s="189" t="s">
        <v>34</v>
      </c>
      <c r="D5" s="190"/>
      <c r="E5" s="191"/>
      <c r="F5" s="66"/>
      <c r="G5" s="167"/>
      <c r="H5" s="156"/>
    </row>
    <row r="6" spans="2:9" s="46" customFormat="1" ht="12.75" customHeight="1">
      <c r="B6" s="52"/>
      <c r="C6" s="103" t="s">
        <v>35</v>
      </c>
      <c r="D6" s="53" t="s">
        <v>2</v>
      </c>
      <c r="E6" s="54"/>
      <c r="F6" s="66">
        <v>1</v>
      </c>
      <c r="G6" s="167">
        <f>G7+G8</f>
        <v>6368423.0899999999</v>
      </c>
      <c r="H6" s="156">
        <f>H7+H8</f>
        <v>16105432</v>
      </c>
      <c r="I6" s="43"/>
    </row>
    <row r="7" spans="2:9" s="46" customFormat="1" ht="12.75" customHeight="1">
      <c r="B7" s="52"/>
      <c r="C7" s="59"/>
      <c r="D7" s="55">
        <v>1</v>
      </c>
      <c r="E7" s="56" t="s">
        <v>36</v>
      </c>
      <c r="F7" s="67"/>
      <c r="G7" s="167">
        <v>3850000.46</v>
      </c>
      <c r="H7" s="156">
        <f>15648554+13571</f>
        <v>15662125</v>
      </c>
      <c r="I7" s="43"/>
    </row>
    <row r="8" spans="2:9" s="46" customFormat="1" ht="12.75" customHeight="1">
      <c r="B8" s="52"/>
      <c r="C8" s="59"/>
      <c r="D8" s="55">
        <v>2</v>
      </c>
      <c r="E8" s="56" t="s">
        <v>37</v>
      </c>
      <c r="F8" s="66"/>
      <c r="G8" s="171">
        <v>2518422.63</v>
      </c>
      <c r="H8" s="156">
        <v>443307</v>
      </c>
      <c r="I8" s="44"/>
    </row>
    <row r="9" spans="2:9" s="46" customFormat="1" ht="12.75" customHeight="1">
      <c r="B9" s="52"/>
      <c r="C9" s="103" t="s">
        <v>35</v>
      </c>
      <c r="D9" s="53" t="s">
        <v>38</v>
      </c>
      <c r="E9" s="56"/>
      <c r="F9" s="67">
        <v>2</v>
      </c>
      <c r="G9" s="167">
        <f>G10+G11+G12</f>
        <v>0</v>
      </c>
      <c r="H9" s="156">
        <f>H10+H11+H12</f>
        <v>0</v>
      </c>
    </row>
    <row r="10" spans="2:9" s="46" customFormat="1" ht="12.75" customHeight="1">
      <c r="B10" s="52"/>
      <c r="C10" s="59"/>
      <c r="D10" s="55">
        <v>1</v>
      </c>
      <c r="E10" s="56" t="s">
        <v>39</v>
      </c>
      <c r="F10" s="66">
        <v>2.1</v>
      </c>
      <c r="G10" s="167"/>
      <c r="H10" s="156"/>
    </row>
    <row r="11" spans="2:9" s="46" customFormat="1" ht="12.75" customHeight="1">
      <c r="B11" s="52"/>
      <c r="C11" s="59"/>
      <c r="D11" s="55">
        <v>2</v>
      </c>
      <c r="E11" s="56" t="s">
        <v>40</v>
      </c>
      <c r="F11" s="67">
        <v>2.2000000000000002</v>
      </c>
      <c r="G11" s="167"/>
      <c r="H11" s="156"/>
    </row>
    <row r="12" spans="2:9" s="46" customFormat="1" ht="12.75" customHeight="1">
      <c r="B12" s="52"/>
      <c r="C12" s="59"/>
      <c r="D12" s="55">
        <v>3</v>
      </c>
      <c r="E12" s="56" t="s">
        <v>41</v>
      </c>
      <c r="F12" s="66">
        <v>2.2999999999999998</v>
      </c>
      <c r="G12" s="167"/>
      <c r="H12" s="156"/>
    </row>
    <row r="13" spans="2:9" s="46" customFormat="1" ht="12.75" customHeight="1">
      <c r="B13" s="52"/>
      <c r="C13" s="103" t="s">
        <v>35</v>
      </c>
      <c r="D13" s="53" t="s">
        <v>42</v>
      </c>
      <c r="E13" s="56"/>
      <c r="F13" s="66">
        <v>3</v>
      </c>
      <c r="G13" s="167">
        <f>G14+G15+G16+G17+G18</f>
        <v>2916308.13</v>
      </c>
      <c r="H13" s="159">
        <f>H14+H15+H16+H17+H18</f>
        <v>3452273</v>
      </c>
    </row>
    <row r="14" spans="2:9" s="46" customFormat="1" ht="12.75" customHeight="1">
      <c r="B14" s="52"/>
      <c r="C14" s="59"/>
      <c r="D14" s="55">
        <v>1</v>
      </c>
      <c r="E14" s="56" t="s">
        <v>43</v>
      </c>
      <c r="F14" s="67">
        <v>3.1</v>
      </c>
      <c r="G14" s="3">
        <v>1693302.13</v>
      </c>
      <c r="H14" s="3">
        <v>1830060</v>
      </c>
    </row>
    <row r="15" spans="2:9" s="46" customFormat="1" ht="12.75" customHeight="1">
      <c r="B15" s="52"/>
      <c r="C15" s="59"/>
      <c r="D15" s="55">
        <v>2</v>
      </c>
      <c r="E15" s="56" t="s">
        <v>44</v>
      </c>
      <c r="F15" s="66">
        <v>3.2</v>
      </c>
      <c r="G15" s="167"/>
      <c r="H15" s="156"/>
    </row>
    <row r="16" spans="2:9" s="46" customFormat="1" ht="12.75" customHeight="1">
      <c r="B16" s="52"/>
      <c r="C16" s="59"/>
      <c r="D16" s="55">
        <v>3</v>
      </c>
      <c r="E16" s="56" t="s">
        <v>45</v>
      </c>
      <c r="F16" s="67">
        <v>3.3</v>
      </c>
      <c r="G16" s="167"/>
      <c r="H16" s="156"/>
    </row>
    <row r="17" spans="2:11" s="46" customFormat="1" ht="12.75" customHeight="1">
      <c r="B17" s="52"/>
      <c r="C17" s="59"/>
      <c r="D17" s="55">
        <v>4</v>
      </c>
      <c r="E17" s="56" t="s">
        <v>46</v>
      </c>
      <c r="F17" s="66">
        <v>3.4</v>
      </c>
      <c r="G17" s="3">
        <f>900000+323006</f>
        <v>1223006</v>
      </c>
      <c r="H17" s="3">
        <f>900000+727013-4800</f>
        <v>1622213</v>
      </c>
    </row>
    <row r="18" spans="2:11" s="46" customFormat="1" ht="12.75" customHeight="1">
      <c r="B18" s="52"/>
      <c r="C18" s="59"/>
      <c r="D18" s="55">
        <v>5</v>
      </c>
      <c r="E18" s="56" t="s">
        <v>47</v>
      </c>
      <c r="F18" s="67">
        <v>3.5</v>
      </c>
      <c r="G18" s="167"/>
      <c r="H18" s="156"/>
      <c r="I18" s="150"/>
    </row>
    <row r="19" spans="2:11" s="46" customFormat="1" ht="12.75" customHeight="1">
      <c r="B19" s="52"/>
      <c r="C19" s="103" t="s">
        <v>35</v>
      </c>
      <c r="D19" s="53" t="s">
        <v>48</v>
      </c>
      <c r="E19" s="54"/>
      <c r="F19" s="67">
        <v>4</v>
      </c>
      <c r="G19" s="167">
        <f>G20+G21+G22+G23+G24+G25+G26</f>
        <v>0</v>
      </c>
      <c r="H19" s="156">
        <f>H20+H21+H22+H23+H24+H25+H26</f>
        <v>0</v>
      </c>
    </row>
    <row r="20" spans="2:11" s="46" customFormat="1" ht="12.75" customHeight="1">
      <c r="B20" s="52"/>
      <c r="C20" s="57"/>
      <c r="D20" s="55">
        <v>1</v>
      </c>
      <c r="E20" s="56" t="s">
        <v>49</v>
      </c>
      <c r="F20" s="66">
        <v>4.0999999999999996</v>
      </c>
      <c r="G20" s="167"/>
      <c r="H20" s="156"/>
    </row>
    <row r="21" spans="2:11" s="46" customFormat="1" ht="12.75" customHeight="1">
      <c r="B21" s="52"/>
      <c r="C21" s="57"/>
      <c r="D21" s="55">
        <v>2</v>
      </c>
      <c r="E21" s="56" t="s">
        <v>50</v>
      </c>
      <c r="F21" s="67">
        <v>4.2</v>
      </c>
      <c r="G21" s="167"/>
      <c r="H21" s="156"/>
    </row>
    <row r="22" spans="2:11" s="46" customFormat="1" ht="12.75" customHeight="1">
      <c r="B22" s="52"/>
      <c r="C22" s="57"/>
      <c r="D22" s="55">
        <v>3</v>
      </c>
      <c r="E22" s="56" t="s">
        <v>51</v>
      </c>
      <c r="F22" s="66">
        <v>4.3</v>
      </c>
      <c r="G22" s="167"/>
      <c r="H22" s="156"/>
    </row>
    <row r="23" spans="2:11" s="46" customFormat="1" ht="12.75" customHeight="1">
      <c r="B23" s="52"/>
      <c r="C23" s="57"/>
      <c r="D23" s="55">
        <v>4</v>
      </c>
      <c r="E23" s="56" t="s">
        <v>52</v>
      </c>
      <c r="F23" s="67">
        <v>4.4000000000000004</v>
      </c>
      <c r="G23" s="167"/>
      <c r="H23" s="156"/>
    </row>
    <row r="24" spans="2:11" s="46" customFormat="1" ht="12.75" customHeight="1">
      <c r="B24" s="52"/>
      <c r="C24" s="57"/>
      <c r="D24" s="55">
        <v>5</v>
      </c>
      <c r="E24" s="56" t="s">
        <v>53</v>
      </c>
      <c r="F24" s="66">
        <v>4.5</v>
      </c>
      <c r="G24" s="167"/>
      <c r="H24" s="156"/>
    </row>
    <row r="25" spans="2:11" s="46" customFormat="1" ht="12.75" customHeight="1">
      <c r="B25" s="52"/>
      <c r="C25" s="57"/>
      <c r="D25" s="55">
        <v>6</v>
      </c>
      <c r="E25" s="56" t="s">
        <v>54</v>
      </c>
      <c r="F25" s="67">
        <v>4.5999999999999996</v>
      </c>
      <c r="G25" s="167"/>
      <c r="H25" s="156"/>
    </row>
    <row r="26" spans="2:11" s="46" customFormat="1" ht="12.75" customHeight="1">
      <c r="B26" s="52"/>
      <c r="C26" s="57"/>
      <c r="D26" s="55">
        <v>7</v>
      </c>
      <c r="E26" s="56" t="s">
        <v>55</v>
      </c>
      <c r="F26" s="66">
        <v>4.7</v>
      </c>
      <c r="G26" s="167"/>
      <c r="H26" s="156"/>
    </row>
    <row r="27" spans="2:11" s="46" customFormat="1" ht="12.75" customHeight="1">
      <c r="B27" s="52"/>
      <c r="C27" s="103" t="s">
        <v>35</v>
      </c>
      <c r="D27" s="53" t="s">
        <v>56</v>
      </c>
      <c r="E27" s="54"/>
      <c r="F27" s="66">
        <v>5</v>
      </c>
      <c r="G27" s="3">
        <v>1326068</v>
      </c>
      <c r="H27" s="3">
        <v>10378049</v>
      </c>
      <c r="I27" s="150"/>
      <c r="J27" s="155"/>
      <c r="K27" s="150"/>
    </row>
    <row r="28" spans="2:11" s="46" customFormat="1" ht="12.75" customHeight="1">
      <c r="B28" s="52"/>
      <c r="C28" s="103" t="s">
        <v>35</v>
      </c>
      <c r="D28" s="53" t="s">
        <v>57</v>
      </c>
      <c r="E28" s="54"/>
      <c r="F28" s="67">
        <v>6</v>
      </c>
      <c r="G28" s="167"/>
      <c r="H28" s="156"/>
      <c r="J28" s="150"/>
    </row>
    <row r="29" spans="2:11" s="46" customFormat="1" ht="12.75" customHeight="1">
      <c r="B29" s="58" t="s">
        <v>1</v>
      </c>
      <c r="C29" s="186" t="s">
        <v>58</v>
      </c>
      <c r="D29" s="187"/>
      <c r="E29" s="188"/>
      <c r="F29" s="67"/>
      <c r="G29" s="167">
        <f>G6+G9+G13+G19+G27+G28</f>
        <v>10610799.219999999</v>
      </c>
      <c r="H29" s="156">
        <f>H6+H9+H13+H19+H27+H28</f>
        <v>29935754</v>
      </c>
    </row>
    <row r="30" spans="2:11" s="46" customFormat="1" ht="12.75" customHeight="1">
      <c r="B30" s="52"/>
      <c r="C30" s="189" t="s">
        <v>59</v>
      </c>
      <c r="D30" s="190"/>
      <c r="E30" s="191"/>
      <c r="F30" s="66"/>
      <c r="G30" s="167"/>
      <c r="H30" s="156"/>
    </row>
    <row r="31" spans="2:11" s="46" customFormat="1" ht="12.75" customHeight="1">
      <c r="B31" s="52"/>
      <c r="C31" s="103" t="s">
        <v>35</v>
      </c>
      <c r="D31" s="53" t="s">
        <v>60</v>
      </c>
      <c r="E31" s="54"/>
      <c r="F31" s="67">
        <v>7</v>
      </c>
      <c r="G31" s="167">
        <f>G32+G33+G34+G35+G36+G37</f>
        <v>0</v>
      </c>
      <c r="H31" s="156">
        <f>H32+H33+H34+H35+H36+H37</f>
        <v>0</v>
      </c>
    </row>
    <row r="32" spans="2:11" s="46" customFormat="1" ht="12.75" customHeight="1">
      <c r="B32" s="52"/>
      <c r="C32" s="57"/>
      <c r="D32" s="55">
        <v>1</v>
      </c>
      <c r="E32" s="56" t="s">
        <v>61</v>
      </c>
      <c r="F32" s="66">
        <v>7.1</v>
      </c>
      <c r="G32" s="167"/>
      <c r="H32" s="156"/>
    </row>
    <row r="33" spans="2:10" s="46" customFormat="1" ht="12.75" customHeight="1">
      <c r="B33" s="52"/>
      <c r="C33" s="57"/>
      <c r="D33" s="55">
        <v>2</v>
      </c>
      <c r="E33" s="56" t="s">
        <v>62</v>
      </c>
      <c r="F33" s="67">
        <v>7.2</v>
      </c>
      <c r="G33" s="167"/>
      <c r="H33" s="156"/>
    </row>
    <row r="34" spans="2:10" s="46" customFormat="1" ht="12.75" customHeight="1">
      <c r="B34" s="52"/>
      <c r="C34" s="57"/>
      <c r="D34" s="55">
        <v>3</v>
      </c>
      <c r="E34" s="56" t="s">
        <v>63</v>
      </c>
      <c r="F34" s="66">
        <v>7.3</v>
      </c>
      <c r="G34" s="167"/>
      <c r="H34" s="156"/>
    </row>
    <row r="35" spans="2:10" s="46" customFormat="1" ht="12.75" customHeight="1">
      <c r="B35" s="52"/>
      <c r="C35" s="57"/>
      <c r="D35" s="55">
        <v>4</v>
      </c>
      <c r="E35" s="56" t="s">
        <v>64</v>
      </c>
      <c r="F35" s="67">
        <v>7.4</v>
      </c>
      <c r="G35" s="167"/>
      <c r="H35" s="156"/>
    </row>
    <row r="36" spans="2:10" s="46" customFormat="1" ht="12.75" customHeight="1">
      <c r="B36" s="52"/>
      <c r="C36" s="57"/>
      <c r="D36" s="55">
        <v>5</v>
      </c>
      <c r="E36" s="56" t="s">
        <v>65</v>
      </c>
      <c r="F36" s="66">
        <v>7.5</v>
      </c>
      <c r="G36" s="167"/>
      <c r="H36" s="156"/>
    </row>
    <row r="37" spans="2:10" s="46" customFormat="1" ht="12.75" customHeight="1">
      <c r="B37" s="52"/>
      <c r="C37" s="57"/>
      <c r="D37" s="55">
        <v>6</v>
      </c>
      <c r="E37" s="56" t="s">
        <v>66</v>
      </c>
      <c r="F37" s="67">
        <v>7.6</v>
      </c>
      <c r="G37" s="167"/>
      <c r="H37" s="156"/>
    </row>
    <row r="38" spans="2:10" s="46" customFormat="1" ht="12.75" customHeight="1">
      <c r="B38" s="52"/>
      <c r="C38" s="103" t="s">
        <v>35</v>
      </c>
      <c r="D38" s="53" t="s">
        <v>67</v>
      </c>
      <c r="E38" s="60"/>
      <c r="F38" s="67">
        <v>8</v>
      </c>
      <c r="G38" s="167">
        <f>G39+G40+G41+G42</f>
        <v>790646</v>
      </c>
      <c r="H38" s="156">
        <f>H39+H40+H41+H42</f>
        <v>875818</v>
      </c>
    </row>
    <row r="39" spans="2:10" s="46" customFormat="1" ht="12.75" customHeight="1">
      <c r="B39" s="52"/>
      <c r="C39" s="59"/>
      <c r="D39" s="55">
        <v>1</v>
      </c>
      <c r="E39" s="56" t="s">
        <v>68</v>
      </c>
      <c r="F39" s="66">
        <v>8.1</v>
      </c>
      <c r="G39" s="167"/>
      <c r="H39" s="156"/>
    </row>
    <row r="40" spans="2:10" s="46" customFormat="1" ht="12.75" customHeight="1">
      <c r="B40" s="52"/>
      <c r="C40" s="59"/>
      <c r="D40" s="55">
        <v>2</v>
      </c>
      <c r="E40" s="56" t="s">
        <v>69</v>
      </c>
      <c r="F40" s="67">
        <v>8.1999999999999993</v>
      </c>
      <c r="G40" s="3">
        <v>102012</v>
      </c>
      <c r="H40" s="3">
        <v>127515</v>
      </c>
    </row>
    <row r="41" spans="2:10" s="46" customFormat="1" ht="12.75" customHeight="1">
      <c r="B41" s="52"/>
      <c r="C41" s="59"/>
      <c r="D41" s="55">
        <v>3</v>
      </c>
      <c r="E41" s="56" t="s">
        <v>70</v>
      </c>
      <c r="F41" s="66">
        <v>8.3000000000000007</v>
      </c>
      <c r="G41" s="3">
        <v>688634</v>
      </c>
      <c r="H41" s="3">
        <v>748303</v>
      </c>
      <c r="I41" s="151"/>
      <c r="J41" s="152"/>
    </row>
    <row r="42" spans="2:10" s="46" customFormat="1" ht="12.75" customHeight="1">
      <c r="B42" s="52"/>
      <c r="C42" s="59"/>
      <c r="D42" s="55">
        <v>4</v>
      </c>
      <c r="E42" s="56" t="s">
        <v>71</v>
      </c>
      <c r="F42" s="67">
        <v>8.4</v>
      </c>
      <c r="G42" s="167"/>
      <c r="H42" s="156"/>
    </row>
    <row r="43" spans="2:10" s="46" customFormat="1" ht="12.75" customHeight="1">
      <c r="B43" s="52"/>
      <c r="C43" s="103" t="s">
        <v>35</v>
      </c>
      <c r="D43" s="53" t="s">
        <v>72</v>
      </c>
      <c r="E43" s="54"/>
      <c r="F43" s="67">
        <v>9</v>
      </c>
      <c r="G43" s="167"/>
      <c r="H43" s="156"/>
    </row>
    <row r="44" spans="2:10" s="46" customFormat="1" ht="12.75" customHeight="1">
      <c r="B44" s="52"/>
      <c r="C44" s="103" t="s">
        <v>35</v>
      </c>
      <c r="D44" s="53" t="s">
        <v>73</v>
      </c>
      <c r="E44" s="54"/>
      <c r="F44" s="67">
        <v>10</v>
      </c>
      <c r="G44" s="167">
        <f>G45+G46+G47</f>
        <v>0</v>
      </c>
      <c r="H44" s="156">
        <f>H45+H46+H47</f>
        <v>0</v>
      </c>
    </row>
    <row r="45" spans="2:10" s="46" customFormat="1" ht="12.75" customHeight="1">
      <c r="B45" s="52"/>
      <c r="C45" s="59"/>
      <c r="D45" s="55">
        <v>1</v>
      </c>
      <c r="E45" s="54" t="s">
        <v>74</v>
      </c>
      <c r="F45" s="66">
        <v>10.1</v>
      </c>
      <c r="G45" s="167"/>
      <c r="H45" s="156"/>
    </row>
    <row r="46" spans="2:10" s="46" customFormat="1" ht="12.75" customHeight="1">
      <c r="B46" s="52"/>
      <c r="C46" s="59"/>
      <c r="D46" s="55">
        <v>2</v>
      </c>
      <c r="E46" s="56" t="s">
        <v>75</v>
      </c>
      <c r="F46" s="67">
        <v>10.199999999999999</v>
      </c>
      <c r="G46" s="167"/>
      <c r="H46" s="156"/>
    </row>
    <row r="47" spans="2:10" s="46" customFormat="1" ht="12.75" customHeight="1">
      <c r="B47" s="52"/>
      <c r="C47" s="59"/>
      <c r="D47" s="55">
        <v>3</v>
      </c>
      <c r="E47" s="56" t="s">
        <v>76</v>
      </c>
      <c r="F47" s="66">
        <v>10.3</v>
      </c>
      <c r="G47" s="167"/>
      <c r="H47" s="156"/>
    </row>
    <row r="48" spans="2:10" s="46" customFormat="1" ht="12.75" customHeight="1">
      <c r="B48" s="52"/>
      <c r="C48" s="103" t="s">
        <v>35</v>
      </c>
      <c r="D48" s="53" t="s">
        <v>77</v>
      </c>
      <c r="E48" s="54"/>
      <c r="F48" s="66">
        <v>11</v>
      </c>
      <c r="G48" s="167"/>
      <c r="H48" s="156"/>
    </row>
    <row r="49" spans="2:8" s="46" customFormat="1" ht="12.75" customHeight="1">
      <c r="B49" s="52"/>
      <c r="C49" s="103" t="s">
        <v>35</v>
      </c>
      <c r="D49" s="53" t="s">
        <v>81</v>
      </c>
      <c r="E49" s="54"/>
      <c r="F49" s="67">
        <v>12</v>
      </c>
      <c r="G49" s="167"/>
      <c r="H49" s="156"/>
    </row>
    <row r="50" spans="2:8" s="46" customFormat="1" ht="12.75" customHeight="1">
      <c r="B50" s="61" t="s">
        <v>3</v>
      </c>
      <c r="C50" s="186" t="s">
        <v>78</v>
      </c>
      <c r="D50" s="187"/>
      <c r="E50" s="188"/>
      <c r="F50" s="67"/>
      <c r="G50" s="167">
        <f>G31+G38+G43+G44+G48+G49</f>
        <v>790646</v>
      </c>
      <c r="H50" s="156">
        <f>H31+H38+H43+H44+H48+H49</f>
        <v>875818</v>
      </c>
    </row>
    <row r="51" spans="2:8" s="46" customFormat="1" ht="30" customHeight="1">
      <c r="B51" s="62"/>
      <c r="C51" s="186" t="s">
        <v>79</v>
      </c>
      <c r="D51" s="187"/>
      <c r="E51" s="188"/>
      <c r="F51" s="66"/>
      <c r="G51" s="168">
        <f>G29+G50</f>
        <v>11401445.219999999</v>
      </c>
      <c r="H51" s="157">
        <f>H29+H50</f>
        <v>30811572</v>
      </c>
    </row>
    <row r="52" spans="2:8" s="46" customFormat="1" ht="9.75" customHeight="1">
      <c r="B52" s="63"/>
      <c r="C52" s="63"/>
      <c r="D52" s="63"/>
      <c r="E52" s="63"/>
      <c r="F52" s="63"/>
      <c r="G52" s="4"/>
      <c r="H52" s="4"/>
    </row>
    <row r="53" spans="2:8" s="46" customFormat="1" ht="15.95" customHeight="1">
      <c r="B53" s="63"/>
      <c r="C53" s="63"/>
      <c r="D53" s="63"/>
      <c r="E53" s="63"/>
      <c r="F53" s="63"/>
      <c r="G53" s="4"/>
      <c r="H53" s="4"/>
    </row>
  </sheetData>
  <mergeCells count="7">
    <mergeCell ref="B2:H2"/>
    <mergeCell ref="C29:E29"/>
    <mergeCell ref="C30:E30"/>
    <mergeCell ref="C50:E50"/>
    <mergeCell ref="C51:E51"/>
    <mergeCell ref="C4:E4"/>
    <mergeCell ref="C5:E5"/>
  </mergeCells>
  <pageMargins left="0.7" right="0.23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60"/>
  <sheetViews>
    <sheetView topLeftCell="B25" workbookViewId="0">
      <selection activeCell="G50" sqref="G50"/>
    </sheetView>
  </sheetViews>
  <sheetFormatPr defaultRowHeight="15.75"/>
  <cols>
    <col min="1" max="1" width="7.5703125" style="5" hidden="1" customWidth="1"/>
    <col min="2" max="2" width="3.5703125" style="34" customWidth="1"/>
    <col min="3" max="3" width="6.5703125" style="34" customWidth="1"/>
    <col min="4" max="4" width="3.85546875" style="34" customWidth="1"/>
    <col min="5" max="5" width="45.140625" style="5" customWidth="1"/>
    <col min="6" max="6" width="8" style="34" customWidth="1"/>
    <col min="7" max="8" width="14.5703125" style="2" customWidth="1"/>
    <col min="9" max="9" width="9.140625" style="5"/>
    <col min="10" max="10" width="11.7109375" style="5" bestFit="1" customWidth="1"/>
    <col min="11" max="11" width="10.7109375" style="5" bestFit="1" customWidth="1"/>
    <col min="12" max="14" width="9.140625" style="5"/>
    <col min="15" max="15" width="9.7109375" style="5" bestFit="1" customWidth="1"/>
    <col min="16" max="252" width="9.140625" style="5"/>
    <col min="253" max="253" width="0" style="5" hidden="1" customWidth="1"/>
    <col min="254" max="254" width="3.5703125" style="5" customWidth="1"/>
    <col min="255" max="255" width="6.5703125" style="5" customWidth="1"/>
    <col min="256" max="256" width="2.42578125" style="5" customWidth="1"/>
    <col min="257" max="257" width="46.7109375" style="5" customWidth="1"/>
    <col min="258" max="258" width="8" style="5" customWidth="1"/>
    <col min="259" max="260" width="5" style="5" bestFit="1" customWidth="1"/>
    <col min="261" max="261" width="1.42578125" style="5" customWidth="1"/>
    <col min="262" max="262" width="20.28515625" style="5" customWidth="1"/>
    <col min="263" max="263" width="7.85546875" style="5" customWidth="1"/>
    <col min="264" max="508" width="9.140625" style="5"/>
    <col min="509" max="509" width="0" style="5" hidden="1" customWidth="1"/>
    <col min="510" max="510" width="3.5703125" style="5" customWidth="1"/>
    <col min="511" max="511" width="6.5703125" style="5" customWidth="1"/>
    <col min="512" max="512" width="2.42578125" style="5" customWidth="1"/>
    <col min="513" max="513" width="46.7109375" style="5" customWidth="1"/>
    <col min="514" max="514" width="8" style="5" customWidth="1"/>
    <col min="515" max="516" width="5" style="5" bestFit="1" customWidth="1"/>
    <col min="517" max="517" width="1.42578125" style="5" customWidth="1"/>
    <col min="518" max="518" width="20.28515625" style="5" customWidth="1"/>
    <col min="519" max="519" width="7.85546875" style="5" customWidth="1"/>
    <col min="520" max="764" width="9.140625" style="5"/>
    <col min="765" max="765" width="0" style="5" hidden="1" customWidth="1"/>
    <col min="766" max="766" width="3.5703125" style="5" customWidth="1"/>
    <col min="767" max="767" width="6.5703125" style="5" customWidth="1"/>
    <col min="768" max="768" width="2.42578125" style="5" customWidth="1"/>
    <col min="769" max="769" width="46.7109375" style="5" customWidth="1"/>
    <col min="770" max="770" width="8" style="5" customWidth="1"/>
    <col min="771" max="772" width="5" style="5" bestFit="1" customWidth="1"/>
    <col min="773" max="773" width="1.42578125" style="5" customWidth="1"/>
    <col min="774" max="774" width="20.28515625" style="5" customWidth="1"/>
    <col min="775" max="775" width="7.85546875" style="5" customWidth="1"/>
    <col min="776" max="1020" width="9.140625" style="5"/>
    <col min="1021" max="1021" width="0" style="5" hidden="1" customWidth="1"/>
    <col min="1022" max="1022" width="3.5703125" style="5" customWidth="1"/>
    <col min="1023" max="1023" width="6.5703125" style="5" customWidth="1"/>
    <col min="1024" max="1024" width="2.42578125" style="5" customWidth="1"/>
    <col min="1025" max="1025" width="46.7109375" style="5" customWidth="1"/>
    <col min="1026" max="1026" width="8" style="5" customWidth="1"/>
    <col min="1027" max="1028" width="5" style="5" bestFit="1" customWidth="1"/>
    <col min="1029" max="1029" width="1.42578125" style="5" customWidth="1"/>
    <col min="1030" max="1030" width="20.28515625" style="5" customWidth="1"/>
    <col min="1031" max="1031" width="7.85546875" style="5" customWidth="1"/>
    <col min="1032" max="1276" width="9.140625" style="5"/>
    <col min="1277" max="1277" width="0" style="5" hidden="1" customWidth="1"/>
    <col min="1278" max="1278" width="3.5703125" style="5" customWidth="1"/>
    <col min="1279" max="1279" width="6.5703125" style="5" customWidth="1"/>
    <col min="1280" max="1280" width="2.42578125" style="5" customWidth="1"/>
    <col min="1281" max="1281" width="46.7109375" style="5" customWidth="1"/>
    <col min="1282" max="1282" width="8" style="5" customWidth="1"/>
    <col min="1283" max="1284" width="5" style="5" bestFit="1" customWidth="1"/>
    <col min="1285" max="1285" width="1.42578125" style="5" customWidth="1"/>
    <col min="1286" max="1286" width="20.28515625" style="5" customWidth="1"/>
    <col min="1287" max="1287" width="7.85546875" style="5" customWidth="1"/>
    <col min="1288" max="1532" width="9.140625" style="5"/>
    <col min="1533" max="1533" width="0" style="5" hidden="1" customWidth="1"/>
    <col min="1534" max="1534" width="3.5703125" style="5" customWidth="1"/>
    <col min="1535" max="1535" width="6.5703125" style="5" customWidth="1"/>
    <col min="1536" max="1536" width="2.42578125" style="5" customWidth="1"/>
    <col min="1537" max="1537" width="46.7109375" style="5" customWidth="1"/>
    <col min="1538" max="1538" width="8" style="5" customWidth="1"/>
    <col min="1539" max="1540" width="5" style="5" bestFit="1" customWidth="1"/>
    <col min="1541" max="1541" width="1.42578125" style="5" customWidth="1"/>
    <col min="1542" max="1542" width="20.28515625" style="5" customWidth="1"/>
    <col min="1543" max="1543" width="7.85546875" style="5" customWidth="1"/>
    <col min="1544" max="1788" width="9.140625" style="5"/>
    <col min="1789" max="1789" width="0" style="5" hidden="1" customWidth="1"/>
    <col min="1790" max="1790" width="3.5703125" style="5" customWidth="1"/>
    <col min="1791" max="1791" width="6.5703125" style="5" customWidth="1"/>
    <col min="1792" max="1792" width="2.42578125" style="5" customWidth="1"/>
    <col min="1793" max="1793" width="46.7109375" style="5" customWidth="1"/>
    <col min="1794" max="1794" width="8" style="5" customWidth="1"/>
    <col min="1795" max="1796" width="5" style="5" bestFit="1" customWidth="1"/>
    <col min="1797" max="1797" width="1.42578125" style="5" customWidth="1"/>
    <col min="1798" max="1798" width="20.28515625" style="5" customWidth="1"/>
    <col min="1799" max="1799" width="7.85546875" style="5" customWidth="1"/>
    <col min="1800" max="2044" width="9.140625" style="5"/>
    <col min="2045" max="2045" width="0" style="5" hidden="1" customWidth="1"/>
    <col min="2046" max="2046" width="3.5703125" style="5" customWidth="1"/>
    <col min="2047" max="2047" width="6.5703125" style="5" customWidth="1"/>
    <col min="2048" max="2048" width="2.42578125" style="5" customWidth="1"/>
    <col min="2049" max="2049" width="46.7109375" style="5" customWidth="1"/>
    <col min="2050" max="2050" width="8" style="5" customWidth="1"/>
    <col min="2051" max="2052" width="5" style="5" bestFit="1" customWidth="1"/>
    <col min="2053" max="2053" width="1.42578125" style="5" customWidth="1"/>
    <col min="2054" max="2054" width="20.28515625" style="5" customWidth="1"/>
    <col min="2055" max="2055" width="7.85546875" style="5" customWidth="1"/>
    <col min="2056" max="2300" width="9.140625" style="5"/>
    <col min="2301" max="2301" width="0" style="5" hidden="1" customWidth="1"/>
    <col min="2302" max="2302" width="3.5703125" style="5" customWidth="1"/>
    <col min="2303" max="2303" width="6.5703125" style="5" customWidth="1"/>
    <col min="2304" max="2304" width="2.42578125" style="5" customWidth="1"/>
    <col min="2305" max="2305" width="46.7109375" style="5" customWidth="1"/>
    <col min="2306" max="2306" width="8" style="5" customWidth="1"/>
    <col min="2307" max="2308" width="5" style="5" bestFit="1" customWidth="1"/>
    <col min="2309" max="2309" width="1.42578125" style="5" customWidth="1"/>
    <col min="2310" max="2310" width="20.28515625" style="5" customWidth="1"/>
    <col min="2311" max="2311" width="7.85546875" style="5" customWidth="1"/>
    <col min="2312" max="2556" width="9.140625" style="5"/>
    <col min="2557" max="2557" width="0" style="5" hidden="1" customWidth="1"/>
    <col min="2558" max="2558" width="3.5703125" style="5" customWidth="1"/>
    <col min="2559" max="2559" width="6.5703125" style="5" customWidth="1"/>
    <col min="2560" max="2560" width="2.42578125" style="5" customWidth="1"/>
    <col min="2561" max="2561" width="46.7109375" style="5" customWidth="1"/>
    <col min="2562" max="2562" width="8" style="5" customWidth="1"/>
    <col min="2563" max="2564" width="5" style="5" bestFit="1" customWidth="1"/>
    <col min="2565" max="2565" width="1.42578125" style="5" customWidth="1"/>
    <col min="2566" max="2566" width="20.28515625" style="5" customWidth="1"/>
    <col min="2567" max="2567" width="7.85546875" style="5" customWidth="1"/>
    <col min="2568" max="2812" width="9.140625" style="5"/>
    <col min="2813" max="2813" width="0" style="5" hidden="1" customWidth="1"/>
    <col min="2814" max="2814" width="3.5703125" style="5" customWidth="1"/>
    <col min="2815" max="2815" width="6.5703125" style="5" customWidth="1"/>
    <col min="2816" max="2816" width="2.42578125" style="5" customWidth="1"/>
    <col min="2817" max="2817" width="46.7109375" style="5" customWidth="1"/>
    <col min="2818" max="2818" width="8" style="5" customWidth="1"/>
    <col min="2819" max="2820" width="5" style="5" bestFit="1" customWidth="1"/>
    <col min="2821" max="2821" width="1.42578125" style="5" customWidth="1"/>
    <col min="2822" max="2822" width="20.28515625" style="5" customWidth="1"/>
    <col min="2823" max="2823" width="7.85546875" style="5" customWidth="1"/>
    <col min="2824" max="3068" width="9.140625" style="5"/>
    <col min="3069" max="3069" width="0" style="5" hidden="1" customWidth="1"/>
    <col min="3070" max="3070" width="3.5703125" style="5" customWidth="1"/>
    <col min="3071" max="3071" width="6.5703125" style="5" customWidth="1"/>
    <col min="3072" max="3072" width="2.42578125" style="5" customWidth="1"/>
    <col min="3073" max="3073" width="46.7109375" style="5" customWidth="1"/>
    <col min="3074" max="3074" width="8" style="5" customWidth="1"/>
    <col min="3075" max="3076" width="5" style="5" bestFit="1" customWidth="1"/>
    <col min="3077" max="3077" width="1.42578125" style="5" customWidth="1"/>
    <col min="3078" max="3078" width="20.28515625" style="5" customWidth="1"/>
    <col min="3079" max="3079" width="7.85546875" style="5" customWidth="1"/>
    <col min="3080" max="3324" width="9.140625" style="5"/>
    <col min="3325" max="3325" width="0" style="5" hidden="1" customWidth="1"/>
    <col min="3326" max="3326" width="3.5703125" style="5" customWidth="1"/>
    <col min="3327" max="3327" width="6.5703125" style="5" customWidth="1"/>
    <col min="3328" max="3328" width="2.42578125" style="5" customWidth="1"/>
    <col min="3329" max="3329" width="46.7109375" style="5" customWidth="1"/>
    <col min="3330" max="3330" width="8" style="5" customWidth="1"/>
    <col min="3331" max="3332" width="5" style="5" bestFit="1" customWidth="1"/>
    <col min="3333" max="3333" width="1.42578125" style="5" customWidth="1"/>
    <col min="3334" max="3334" width="20.28515625" style="5" customWidth="1"/>
    <col min="3335" max="3335" width="7.85546875" style="5" customWidth="1"/>
    <col min="3336" max="3580" width="9.140625" style="5"/>
    <col min="3581" max="3581" width="0" style="5" hidden="1" customWidth="1"/>
    <col min="3582" max="3582" width="3.5703125" style="5" customWidth="1"/>
    <col min="3583" max="3583" width="6.5703125" style="5" customWidth="1"/>
    <col min="3584" max="3584" width="2.42578125" style="5" customWidth="1"/>
    <col min="3585" max="3585" width="46.7109375" style="5" customWidth="1"/>
    <col min="3586" max="3586" width="8" style="5" customWidth="1"/>
    <col min="3587" max="3588" width="5" style="5" bestFit="1" customWidth="1"/>
    <col min="3589" max="3589" width="1.42578125" style="5" customWidth="1"/>
    <col min="3590" max="3590" width="20.28515625" style="5" customWidth="1"/>
    <col min="3591" max="3591" width="7.85546875" style="5" customWidth="1"/>
    <col min="3592" max="3836" width="9.140625" style="5"/>
    <col min="3837" max="3837" width="0" style="5" hidden="1" customWidth="1"/>
    <col min="3838" max="3838" width="3.5703125" style="5" customWidth="1"/>
    <col min="3839" max="3839" width="6.5703125" style="5" customWidth="1"/>
    <col min="3840" max="3840" width="2.42578125" style="5" customWidth="1"/>
    <col min="3841" max="3841" width="46.7109375" style="5" customWidth="1"/>
    <col min="3842" max="3842" width="8" style="5" customWidth="1"/>
    <col min="3843" max="3844" width="5" style="5" bestFit="1" customWidth="1"/>
    <col min="3845" max="3845" width="1.42578125" style="5" customWidth="1"/>
    <col min="3846" max="3846" width="20.28515625" style="5" customWidth="1"/>
    <col min="3847" max="3847" width="7.85546875" style="5" customWidth="1"/>
    <col min="3848" max="4092" width="9.140625" style="5"/>
    <col min="4093" max="4093" width="0" style="5" hidden="1" customWidth="1"/>
    <col min="4094" max="4094" width="3.5703125" style="5" customWidth="1"/>
    <col min="4095" max="4095" width="6.5703125" style="5" customWidth="1"/>
    <col min="4096" max="4096" width="2.42578125" style="5" customWidth="1"/>
    <col min="4097" max="4097" width="46.7109375" style="5" customWidth="1"/>
    <col min="4098" max="4098" width="8" style="5" customWidth="1"/>
    <col min="4099" max="4100" width="5" style="5" bestFit="1" customWidth="1"/>
    <col min="4101" max="4101" width="1.42578125" style="5" customWidth="1"/>
    <col min="4102" max="4102" width="20.28515625" style="5" customWidth="1"/>
    <col min="4103" max="4103" width="7.85546875" style="5" customWidth="1"/>
    <col min="4104" max="4348" width="9.140625" style="5"/>
    <col min="4349" max="4349" width="0" style="5" hidden="1" customWidth="1"/>
    <col min="4350" max="4350" width="3.5703125" style="5" customWidth="1"/>
    <col min="4351" max="4351" width="6.5703125" style="5" customWidth="1"/>
    <col min="4352" max="4352" width="2.42578125" style="5" customWidth="1"/>
    <col min="4353" max="4353" width="46.7109375" style="5" customWidth="1"/>
    <col min="4354" max="4354" width="8" style="5" customWidth="1"/>
    <col min="4355" max="4356" width="5" style="5" bestFit="1" customWidth="1"/>
    <col min="4357" max="4357" width="1.42578125" style="5" customWidth="1"/>
    <col min="4358" max="4358" width="20.28515625" style="5" customWidth="1"/>
    <col min="4359" max="4359" width="7.85546875" style="5" customWidth="1"/>
    <col min="4360" max="4604" width="9.140625" style="5"/>
    <col min="4605" max="4605" width="0" style="5" hidden="1" customWidth="1"/>
    <col min="4606" max="4606" width="3.5703125" style="5" customWidth="1"/>
    <col min="4607" max="4607" width="6.5703125" style="5" customWidth="1"/>
    <col min="4608" max="4608" width="2.42578125" style="5" customWidth="1"/>
    <col min="4609" max="4609" width="46.7109375" style="5" customWidth="1"/>
    <col min="4610" max="4610" width="8" style="5" customWidth="1"/>
    <col min="4611" max="4612" width="5" style="5" bestFit="1" customWidth="1"/>
    <col min="4613" max="4613" width="1.42578125" style="5" customWidth="1"/>
    <col min="4614" max="4614" width="20.28515625" style="5" customWidth="1"/>
    <col min="4615" max="4615" width="7.85546875" style="5" customWidth="1"/>
    <col min="4616" max="4860" width="9.140625" style="5"/>
    <col min="4861" max="4861" width="0" style="5" hidden="1" customWidth="1"/>
    <col min="4862" max="4862" width="3.5703125" style="5" customWidth="1"/>
    <col min="4863" max="4863" width="6.5703125" style="5" customWidth="1"/>
    <col min="4864" max="4864" width="2.42578125" style="5" customWidth="1"/>
    <col min="4865" max="4865" width="46.7109375" style="5" customWidth="1"/>
    <col min="4866" max="4866" width="8" style="5" customWidth="1"/>
    <col min="4867" max="4868" width="5" style="5" bestFit="1" customWidth="1"/>
    <col min="4869" max="4869" width="1.42578125" style="5" customWidth="1"/>
    <col min="4870" max="4870" width="20.28515625" style="5" customWidth="1"/>
    <col min="4871" max="4871" width="7.85546875" style="5" customWidth="1"/>
    <col min="4872" max="5116" width="9.140625" style="5"/>
    <col min="5117" max="5117" width="0" style="5" hidden="1" customWidth="1"/>
    <col min="5118" max="5118" width="3.5703125" style="5" customWidth="1"/>
    <col min="5119" max="5119" width="6.5703125" style="5" customWidth="1"/>
    <col min="5120" max="5120" width="2.42578125" style="5" customWidth="1"/>
    <col min="5121" max="5121" width="46.7109375" style="5" customWidth="1"/>
    <col min="5122" max="5122" width="8" style="5" customWidth="1"/>
    <col min="5123" max="5124" width="5" style="5" bestFit="1" customWidth="1"/>
    <col min="5125" max="5125" width="1.42578125" style="5" customWidth="1"/>
    <col min="5126" max="5126" width="20.28515625" style="5" customWidth="1"/>
    <col min="5127" max="5127" width="7.85546875" style="5" customWidth="1"/>
    <col min="5128" max="5372" width="9.140625" style="5"/>
    <col min="5373" max="5373" width="0" style="5" hidden="1" customWidth="1"/>
    <col min="5374" max="5374" width="3.5703125" style="5" customWidth="1"/>
    <col min="5375" max="5375" width="6.5703125" style="5" customWidth="1"/>
    <col min="5376" max="5376" width="2.42578125" style="5" customWidth="1"/>
    <col min="5377" max="5377" width="46.7109375" style="5" customWidth="1"/>
    <col min="5378" max="5378" width="8" style="5" customWidth="1"/>
    <col min="5379" max="5380" width="5" style="5" bestFit="1" customWidth="1"/>
    <col min="5381" max="5381" width="1.42578125" style="5" customWidth="1"/>
    <col min="5382" max="5382" width="20.28515625" style="5" customWidth="1"/>
    <col min="5383" max="5383" width="7.85546875" style="5" customWidth="1"/>
    <col min="5384" max="5628" width="9.140625" style="5"/>
    <col min="5629" max="5629" width="0" style="5" hidden="1" customWidth="1"/>
    <col min="5630" max="5630" width="3.5703125" style="5" customWidth="1"/>
    <col min="5631" max="5631" width="6.5703125" style="5" customWidth="1"/>
    <col min="5632" max="5632" width="2.42578125" style="5" customWidth="1"/>
    <col min="5633" max="5633" width="46.7109375" style="5" customWidth="1"/>
    <col min="5634" max="5634" width="8" style="5" customWidth="1"/>
    <col min="5635" max="5636" width="5" style="5" bestFit="1" customWidth="1"/>
    <col min="5637" max="5637" width="1.42578125" style="5" customWidth="1"/>
    <col min="5638" max="5638" width="20.28515625" style="5" customWidth="1"/>
    <col min="5639" max="5639" width="7.85546875" style="5" customWidth="1"/>
    <col min="5640" max="5884" width="9.140625" style="5"/>
    <col min="5885" max="5885" width="0" style="5" hidden="1" customWidth="1"/>
    <col min="5886" max="5886" width="3.5703125" style="5" customWidth="1"/>
    <col min="5887" max="5887" width="6.5703125" style="5" customWidth="1"/>
    <col min="5888" max="5888" width="2.42578125" style="5" customWidth="1"/>
    <col min="5889" max="5889" width="46.7109375" style="5" customWidth="1"/>
    <col min="5890" max="5890" width="8" style="5" customWidth="1"/>
    <col min="5891" max="5892" width="5" style="5" bestFit="1" customWidth="1"/>
    <col min="5893" max="5893" width="1.42578125" style="5" customWidth="1"/>
    <col min="5894" max="5894" width="20.28515625" style="5" customWidth="1"/>
    <col min="5895" max="5895" width="7.85546875" style="5" customWidth="1"/>
    <col min="5896" max="6140" width="9.140625" style="5"/>
    <col min="6141" max="6141" width="0" style="5" hidden="1" customWidth="1"/>
    <col min="6142" max="6142" width="3.5703125" style="5" customWidth="1"/>
    <col min="6143" max="6143" width="6.5703125" style="5" customWidth="1"/>
    <col min="6144" max="6144" width="2.42578125" style="5" customWidth="1"/>
    <col min="6145" max="6145" width="46.7109375" style="5" customWidth="1"/>
    <col min="6146" max="6146" width="8" style="5" customWidth="1"/>
    <col min="6147" max="6148" width="5" style="5" bestFit="1" customWidth="1"/>
    <col min="6149" max="6149" width="1.42578125" style="5" customWidth="1"/>
    <col min="6150" max="6150" width="20.28515625" style="5" customWidth="1"/>
    <col min="6151" max="6151" width="7.85546875" style="5" customWidth="1"/>
    <col min="6152" max="6396" width="9.140625" style="5"/>
    <col min="6397" max="6397" width="0" style="5" hidden="1" customWidth="1"/>
    <col min="6398" max="6398" width="3.5703125" style="5" customWidth="1"/>
    <col min="6399" max="6399" width="6.5703125" style="5" customWidth="1"/>
    <col min="6400" max="6400" width="2.42578125" style="5" customWidth="1"/>
    <col min="6401" max="6401" width="46.7109375" style="5" customWidth="1"/>
    <col min="6402" max="6402" width="8" style="5" customWidth="1"/>
    <col min="6403" max="6404" width="5" style="5" bestFit="1" customWidth="1"/>
    <col min="6405" max="6405" width="1.42578125" style="5" customWidth="1"/>
    <col min="6406" max="6406" width="20.28515625" style="5" customWidth="1"/>
    <col min="6407" max="6407" width="7.85546875" style="5" customWidth="1"/>
    <col min="6408" max="6652" width="9.140625" style="5"/>
    <col min="6653" max="6653" width="0" style="5" hidden="1" customWidth="1"/>
    <col min="6654" max="6654" width="3.5703125" style="5" customWidth="1"/>
    <col min="6655" max="6655" width="6.5703125" style="5" customWidth="1"/>
    <col min="6656" max="6656" width="2.42578125" style="5" customWidth="1"/>
    <col min="6657" max="6657" width="46.7109375" style="5" customWidth="1"/>
    <col min="6658" max="6658" width="8" style="5" customWidth="1"/>
    <col min="6659" max="6660" width="5" style="5" bestFit="1" customWidth="1"/>
    <col min="6661" max="6661" width="1.42578125" style="5" customWidth="1"/>
    <col min="6662" max="6662" width="20.28515625" style="5" customWidth="1"/>
    <col min="6663" max="6663" width="7.85546875" style="5" customWidth="1"/>
    <col min="6664" max="6908" width="9.140625" style="5"/>
    <col min="6909" max="6909" width="0" style="5" hidden="1" customWidth="1"/>
    <col min="6910" max="6910" width="3.5703125" style="5" customWidth="1"/>
    <col min="6911" max="6911" width="6.5703125" style="5" customWidth="1"/>
    <col min="6912" max="6912" width="2.42578125" style="5" customWidth="1"/>
    <col min="6913" max="6913" width="46.7109375" style="5" customWidth="1"/>
    <col min="6914" max="6914" width="8" style="5" customWidth="1"/>
    <col min="6915" max="6916" width="5" style="5" bestFit="1" customWidth="1"/>
    <col min="6917" max="6917" width="1.42578125" style="5" customWidth="1"/>
    <col min="6918" max="6918" width="20.28515625" style="5" customWidth="1"/>
    <col min="6919" max="6919" width="7.85546875" style="5" customWidth="1"/>
    <col min="6920" max="7164" width="9.140625" style="5"/>
    <col min="7165" max="7165" width="0" style="5" hidden="1" customWidth="1"/>
    <col min="7166" max="7166" width="3.5703125" style="5" customWidth="1"/>
    <col min="7167" max="7167" width="6.5703125" style="5" customWidth="1"/>
    <col min="7168" max="7168" width="2.42578125" style="5" customWidth="1"/>
    <col min="7169" max="7169" width="46.7109375" style="5" customWidth="1"/>
    <col min="7170" max="7170" width="8" style="5" customWidth="1"/>
    <col min="7171" max="7172" width="5" style="5" bestFit="1" customWidth="1"/>
    <col min="7173" max="7173" width="1.42578125" style="5" customWidth="1"/>
    <col min="7174" max="7174" width="20.28515625" style="5" customWidth="1"/>
    <col min="7175" max="7175" width="7.85546875" style="5" customWidth="1"/>
    <col min="7176" max="7420" width="9.140625" style="5"/>
    <col min="7421" max="7421" width="0" style="5" hidden="1" customWidth="1"/>
    <col min="7422" max="7422" width="3.5703125" style="5" customWidth="1"/>
    <col min="7423" max="7423" width="6.5703125" style="5" customWidth="1"/>
    <col min="7424" max="7424" width="2.42578125" style="5" customWidth="1"/>
    <col min="7425" max="7425" width="46.7109375" style="5" customWidth="1"/>
    <col min="7426" max="7426" width="8" style="5" customWidth="1"/>
    <col min="7427" max="7428" width="5" style="5" bestFit="1" customWidth="1"/>
    <col min="7429" max="7429" width="1.42578125" style="5" customWidth="1"/>
    <col min="7430" max="7430" width="20.28515625" style="5" customWidth="1"/>
    <col min="7431" max="7431" width="7.85546875" style="5" customWidth="1"/>
    <col min="7432" max="7676" width="9.140625" style="5"/>
    <col min="7677" max="7677" width="0" style="5" hidden="1" customWidth="1"/>
    <col min="7678" max="7678" width="3.5703125" style="5" customWidth="1"/>
    <col min="7679" max="7679" width="6.5703125" style="5" customWidth="1"/>
    <col min="7680" max="7680" width="2.42578125" style="5" customWidth="1"/>
    <col min="7681" max="7681" width="46.7109375" style="5" customWidth="1"/>
    <col min="7682" max="7682" width="8" style="5" customWidth="1"/>
    <col min="7683" max="7684" width="5" style="5" bestFit="1" customWidth="1"/>
    <col min="7685" max="7685" width="1.42578125" style="5" customWidth="1"/>
    <col min="7686" max="7686" width="20.28515625" style="5" customWidth="1"/>
    <col min="7687" max="7687" width="7.85546875" style="5" customWidth="1"/>
    <col min="7688" max="7932" width="9.140625" style="5"/>
    <col min="7933" max="7933" width="0" style="5" hidden="1" customWidth="1"/>
    <col min="7934" max="7934" width="3.5703125" style="5" customWidth="1"/>
    <col min="7935" max="7935" width="6.5703125" style="5" customWidth="1"/>
    <col min="7936" max="7936" width="2.42578125" style="5" customWidth="1"/>
    <col min="7937" max="7937" width="46.7109375" style="5" customWidth="1"/>
    <col min="7938" max="7938" width="8" style="5" customWidth="1"/>
    <col min="7939" max="7940" width="5" style="5" bestFit="1" customWidth="1"/>
    <col min="7941" max="7941" width="1.42578125" style="5" customWidth="1"/>
    <col min="7942" max="7942" width="20.28515625" style="5" customWidth="1"/>
    <col min="7943" max="7943" width="7.85546875" style="5" customWidth="1"/>
    <col min="7944" max="8188" width="9.140625" style="5"/>
    <col min="8189" max="8189" width="0" style="5" hidden="1" customWidth="1"/>
    <col min="8190" max="8190" width="3.5703125" style="5" customWidth="1"/>
    <col min="8191" max="8191" width="6.5703125" style="5" customWidth="1"/>
    <col min="8192" max="8192" width="2.42578125" style="5" customWidth="1"/>
    <col min="8193" max="8193" width="46.7109375" style="5" customWidth="1"/>
    <col min="8194" max="8194" width="8" style="5" customWidth="1"/>
    <col min="8195" max="8196" width="5" style="5" bestFit="1" customWidth="1"/>
    <col min="8197" max="8197" width="1.42578125" style="5" customWidth="1"/>
    <col min="8198" max="8198" width="20.28515625" style="5" customWidth="1"/>
    <col min="8199" max="8199" width="7.85546875" style="5" customWidth="1"/>
    <col min="8200" max="8444" width="9.140625" style="5"/>
    <col min="8445" max="8445" width="0" style="5" hidden="1" customWidth="1"/>
    <col min="8446" max="8446" width="3.5703125" style="5" customWidth="1"/>
    <col min="8447" max="8447" width="6.5703125" style="5" customWidth="1"/>
    <col min="8448" max="8448" width="2.42578125" style="5" customWidth="1"/>
    <col min="8449" max="8449" width="46.7109375" style="5" customWidth="1"/>
    <col min="8450" max="8450" width="8" style="5" customWidth="1"/>
    <col min="8451" max="8452" width="5" style="5" bestFit="1" customWidth="1"/>
    <col min="8453" max="8453" width="1.42578125" style="5" customWidth="1"/>
    <col min="8454" max="8454" width="20.28515625" style="5" customWidth="1"/>
    <col min="8455" max="8455" width="7.85546875" style="5" customWidth="1"/>
    <col min="8456" max="8700" width="9.140625" style="5"/>
    <col min="8701" max="8701" width="0" style="5" hidden="1" customWidth="1"/>
    <col min="8702" max="8702" width="3.5703125" style="5" customWidth="1"/>
    <col min="8703" max="8703" width="6.5703125" style="5" customWidth="1"/>
    <col min="8704" max="8704" width="2.42578125" style="5" customWidth="1"/>
    <col min="8705" max="8705" width="46.7109375" style="5" customWidth="1"/>
    <col min="8706" max="8706" width="8" style="5" customWidth="1"/>
    <col min="8707" max="8708" width="5" style="5" bestFit="1" customWidth="1"/>
    <col min="8709" max="8709" width="1.42578125" style="5" customWidth="1"/>
    <col min="8710" max="8710" width="20.28515625" style="5" customWidth="1"/>
    <col min="8711" max="8711" width="7.85546875" style="5" customWidth="1"/>
    <col min="8712" max="8956" width="9.140625" style="5"/>
    <col min="8957" max="8957" width="0" style="5" hidden="1" customWidth="1"/>
    <col min="8958" max="8958" width="3.5703125" style="5" customWidth="1"/>
    <col min="8959" max="8959" width="6.5703125" style="5" customWidth="1"/>
    <col min="8960" max="8960" width="2.42578125" style="5" customWidth="1"/>
    <col min="8961" max="8961" width="46.7109375" style="5" customWidth="1"/>
    <col min="8962" max="8962" width="8" style="5" customWidth="1"/>
    <col min="8963" max="8964" width="5" style="5" bestFit="1" customWidth="1"/>
    <col min="8965" max="8965" width="1.42578125" style="5" customWidth="1"/>
    <col min="8966" max="8966" width="20.28515625" style="5" customWidth="1"/>
    <col min="8967" max="8967" width="7.85546875" style="5" customWidth="1"/>
    <col min="8968" max="9212" width="9.140625" style="5"/>
    <col min="9213" max="9213" width="0" style="5" hidden="1" customWidth="1"/>
    <col min="9214" max="9214" width="3.5703125" style="5" customWidth="1"/>
    <col min="9215" max="9215" width="6.5703125" style="5" customWidth="1"/>
    <col min="9216" max="9216" width="2.42578125" style="5" customWidth="1"/>
    <col min="9217" max="9217" width="46.7109375" style="5" customWidth="1"/>
    <col min="9218" max="9218" width="8" style="5" customWidth="1"/>
    <col min="9219" max="9220" width="5" style="5" bestFit="1" customWidth="1"/>
    <col min="9221" max="9221" width="1.42578125" style="5" customWidth="1"/>
    <col min="9222" max="9222" width="20.28515625" style="5" customWidth="1"/>
    <col min="9223" max="9223" width="7.85546875" style="5" customWidth="1"/>
    <col min="9224" max="9468" width="9.140625" style="5"/>
    <col min="9469" max="9469" width="0" style="5" hidden="1" customWidth="1"/>
    <col min="9470" max="9470" width="3.5703125" style="5" customWidth="1"/>
    <col min="9471" max="9471" width="6.5703125" style="5" customWidth="1"/>
    <col min="9472" max="9472" width="2.42578125" style="5" customWidth="1"/>
    <col min="9473" max="9473" width="46.7109375" style="5" customWidth="1"/>
    <col min="9474" max="9474" width="8" style="5" customWidth="1"/>
    <col min="9475" max="9476" width="5" style="5" bestFit="1" customWidth="1"/>
    <col min="9477" max="9477" width="1.42578125" style="5" customWidth="1"/>
    <col min="9478" max="9478" width="20.28515625" style="5" customWidth="1"/>
    <col min="9479" max="9479" width="7.85546875" style="5" customWidth="1"/>
    <col min="9480" max="9724" width="9.140625" style="5"/>
    <col min="9725" max="9725" width="0" style="5" hidden="1" customWidth="1"/>
    <col min="9726" max="9726" width="3.5703125" style="5" customWidth="1"/>
    <col min="9727" max="9727" width="6.5703125" style="5" customWidth="1"/>
    <col min="9728" max="9728" width="2.42578125" style="5" customWidth="1"/>
    <col min="9729" max="9729" width="46.7109375" style="5" customWidth="1"/>
    <col min="9730" max="9730" width="8" style="5" customWidth="1"/>
    <col min="9731" max="9732" width="5" style="5" bestFit="1" customWidth="1"/>
    <col min="9733" max="9733" width="1.42578125" style="5" customWidth="1"/>
    <col min="9734" max="9734" width="20.28515625" style="5" customWidth="1"/>
    <col min="9735" max="9735" width="7.85546875" style="5" customWidth="1"/>
    <col min="9736" max="9980" width="9.140625" style="5"/>
    <col min="9981" max="9981" width="0" style="5" hidden="1" customWidth="1"/>
    <col min="9982" max="9982" width="3.5703125" style="5" customWidth="1"/>
    <col min="9983" max="9983" width="6.5703125" style="5" customWidth="1"/>
    <col min="9984" max="9984" width="2.42578125" style="5" customWidth="1"/>
    <col min="9985" max="9985" width="46.7109375" style="5" customWidth="1"/>
    <col min="9986" max="9986" width="8" style="5" customWidth="1"/>
    <col min="9987" max="9988" width="5" style="5" bestFit="1" customWidth="1"/>
    <col min="9989" max="9989" width="1.42578125" style="5" customWidth="1"/>
    <col min="9990" max="9990" width="20.28515625" style="5" customWidth="1"/>
    <col min="9991" max="9991" width="7.85546875" style="5" customWidth="1"/>
    <col min="9992" max="10236" width="9.140625" style="5"/>
    <col min="10237" max="10237" width="0" style="5" hidden="1" customWidth="1"/>
    <col min="10238" max="10238" width="3.5703125" style="5" customWidth="1"/>
    <col min="10239" max="10239" width="6.5703125" style="5" customWidth="1"/>
    <col min="10240" max="10240" width="2.42578125" style="5" customWidth="1"/>
    <col min="10241" max="10241" width="46.7109375" style="5" customWidth="1"/>
    <col min="10242" max="10242" width="8" style="5" customWidth="1"/>
    <col min="10243" max="10244" width="5" style="5" bestFit="1" customWidth="1"/>
    <col min="10245" max="10245" width="1.42578125" style="5" customWidth="1"/>
    <col min="10246" max="10246" width="20.28515625" style="5" customWidth="1"/>
    <col min="10247" max="10247" width="7.85546875" style="5" customWidth="1"/>
    <col min="10248" max="10492" width="9.140625" style="5"/>
    <col min="10493" max="10493" width="0" style="5" hidden="1" customWidth="1"/>
    <col min="10494" max="10494" width="3.5703125" style="5" customWidth="1"/>
    <col min="10495" max="10495" width="6.5703125" style="5" customWidth="1"/>
    <col min="10496" max="10496" width="2.42578125" style="5" customWidth="1"/>
    <col min="10497" max="10497" width="46.7109375" style="5" customWidth="1"/>
    <col min="10498" max="10498" width="8" style="5" customWidth="1"/>
    <col min="10499" max="10500" width="5" style="5" bestFit="1" customWidth="1"/>
    <col min="10501" max="10501" width="1.42578125" style="5" customWidth="1"/>
    <col min="10502" max="10502" width="20.28515625" style="5" customWidth="1"/>
    <col min="10503" max="10503" width="7.85546875" style="5" customWidth="1"/>
    <col min="10504" max="10748" width="9.140625" style="5"/>
    <col min="10749" max="10749" width="0" style="5" hidden="1" customWidth="1"/>
    <col min="10750" max="10750" width="3.5703125" style="5" customWidth="1"/>
    <col min="10751" max="10751" width="6.5703125" style="5" customWidth="1"/>
    <col min="10752" max="10752" width="2.42578125" style="5" customWidth="1"/>
    <col min="10753" max="10753" width="46.7109375" style="5" customWidth="1"/>
    <col min="10754" max="10754" width="8" style="5" customWidth="1"/>
    <col min="10755" max="10756" width="5" style="5" bestFit="1" customWidth="1"/>
    <col min="10757" max="10757" width="1.42578125" style="5" customWidth="1"/>
    <col min="10758" max="10758" width="20.28515625" style="5" customWidth="1"/>
    <col min="10759" max="10759" width="7.85546875" style="5" customWidth="1"/>
    <col min="10760" max="11004" width="9.140625" style="5"/>
    <col min="11005" max="11005" width="0" style="5" hidden="1" customWidth="1"/>
    <col min="11006" max="11006" width="3.5703125" style="5" customWidth="1"/>
    <col min="11007" max="11007" width="6.5703125" style="5" customWidth="1"/>
    <col min="11008" max="11008" width="2.42578125" style="5" customWidth="1"/>
    <col min="11009" max="11009" width="46.7109375" style="5" customWidth="1"/>
    <col min="11010" max="11010" width="8" style="5" customWidth="1"/>
    <col min="11011" max="11012" width="5" style="5" bestFit="1" customWidth="1"/>
    <col min="11013" max="11013" width="1.42578125" style="5" customWidth="1"/>
    <col min="11014" max="11014" width="20.28515625" style="5" customWidth="1"/>
    <col min="11015" max="11015" width="7.85546875" style="5" customWidth="1"/>
    <col min="11016" max="11260" width="9.140625" style="5"/>
    <col min="11261" max="11261" width="0" style="5" hidden="1" customWidth="1"/>
    <col min="11262" max="11262" width="3.5703125" style="5" customWidth="1"/>
    <col min="11263" max="11263" width="6.5703125" style="5" customWidth="1"/>
    <col min="11264" max="11264" width="2.42578125" style="5" customWidth="1"/>
    <col min="11265" max="11265" width="46.7109375" style="5" customWidth="1"/>
    <col min="11266" max="11266" width="8" style="5" customWidth="1"/>
    <col min="11267" max="11268" width="5" style="5" bestFit="1" customWidth="1"/>
    <col min="11269" max="11269" width="1.42578125" style="5" customWidth="1"/>
    <col min="11270" max="11270" width="20.28515625" style="5" customWidth="1"/>
    <col min="11271" max="11271" width="7.85546875" style="5" customWidth="1"/>
    <col min="11272" max="11516" width="9.140625" style="5"/>
    <col min="11517" max="11517" width="0" style="5" hidden="1" customWidth="1"/>
    <col min="11518" max="11518" width="3.5703125" style="5" customWidth="1"/>
    <col min="11519" max="11519" width="6.5703125" style="5" customWidth="1"/>
    <col min="11520" max="11520" width="2.42578125" style="5" customWidth="1"/>
    <col min="11521" max="11521" width="46.7109375" style="5" customWidth="1"/>
    <col min="11522" max="11522" width="8" style="5" customWidth="1"/>
    <col min="11523" max="11524" width="5" style="5" bestFit="1" customWidth="1"/>
    <col min="11525" max="11525" width="1.42578125" style="5" customWidth="1"/>
    <col min="11526" max="11526" width="20.28515625" style="5" customWidth="1"/>
    <col min="11527" max="11527" width="7.85546875" style="5" customWidth="1"/>
    <col min="11528" max="11772" width="9.140625" style="5"/>
    <col min="11773" max="11773" width="0" style="5" hidden="1" customWidth="1"/>
    <col min="11774" max="11774" width="3.5703125" style="5" customWidth="1"/>
    <col min="11775" max="11775" width="6.5703125" style="5" customWidth="1"/>
    <col min="11776" max="11776" width="2.42578125" style="5" customWidth="1"/>
    <col min="11777" max="11777" width="46.7109375" style="5" customWidth="1"/>
    <col min="11778" max="11778" width="8" style="5" customWidth="1"/>
    <col min="11779" max="11780" width="5" style="5" bestFit="1" customWidth="1"/>
    <col min="11781" max="11781" width="1.42578125" style="5" customWidth="1"/>
    <col min="11782" max="11782" width="20.28515625" style="5" customWidth="1"/>
    <col min="11783" max="11783" width="7.85546875" style="5" customWidth="1"/>
    <col min="11784" max="12028" width="9.140625" style="5"/>
    <col min="12029" max="12029" width="0" style="5" hidden="1" customWidth="1"/>
    <col min="12030" max="12030" width="3.5703125" style="5" customWidth="1"/>
    <col min="12031" max="12031" width="6.5703125" style="5" customWidth="1"/>
    <col min="12032" max="12032" width="2.42578125" style="5" customWidth="1"/>
    <col min="12033" max="12033" width="46.7109375" style="5" customWidth="1"/>
    <col min="12034" max="12034" width="8" style="5" customWidth="1"/>
    <col min="12035" max="12036" width="5" style="5" bestFit="1" customWidth="1"/>
    <col min="12037" max="12037" width="1.42578125" style="5" customWidth="1"/>
    <col min="12038" max="12038" width="20.28515625" style="5" customWidth="1"/>
    <col min="12039" max="12039" width="7.85546875" style="5" customWidth="1"/>
    <col min="12040" max="12284" width="9.140625" style="5"/>
    <col min="12285" max="12285" width="0" style="5" hidden="1" customWidth="1"/>
    <col min="12286" max="12286" width="3.5703125" style="5" customWidth="1"/>
    <col min="12287" max="12287" width="6.5703125" style="5" customWidth="1"/>
    <col min="12288" max="12288" width="2.42578125" style="5" customWidth="1"/>
    <col min="12289" max="12289" width="46.7109375" style="5" customWidth="1"/>
    <col min="12290" max="12290" width="8" style="5" customWidth="1"/>
    <col min="12291" max="12292" width="5" style="5" bestFit="1" customWidth="1"/>
    <col min="12293" max="12293" width="1.42578125" style="5" customWidth="1"/>
    <col min="12294" max="12294" width="20.28515625" style="5" customWidth="1"/>
    <col min="12295" max="12295" width="7.85546875" style="5" customWidth="1"/>
    <col min="12296" max="12540" width="9.140625" style="5"/>
    <col min="12541" max="12541" width="0" style="5" hidden="1" customWidth="1"/>
    <col min="12542" max="12542" width="3.5703125" style="5" customWidth="1"/>
    <col min="12543" max="12543" width="6.5703125" style="5" customWidth="1"/>
    <col min="12544" max="12544" width="2.42578125" style="5" customWidth="1"/>
    <col min="12545" max="12545" width="46.7109375" style="5" customWidth="1"/>
    <col min="12546" max="12546" width="8" style="5" customWidth="1"/>
    <col min="12547" max="12548" width="5" style="5" bestFit="1" customWidth="1"/>
    <col min="12549" max="12549" width="1.42578125" style="5" customWidth="1"/>
    <col min="12550" max="12550" width="20.28515625" style="5" customWidth="1"/>
    <col min="12551" max="12551" width="7.85546875" style="5" customWidth="1"/>
    <col min="12552" max="12796" width="9.140625" style="5"/>
    <col min="12797" max="12797" width="0" style="5" hidden="1" customWidth="1"/>
    <col min="12798" max="12798" width="3.5703125" style="5" customWidth="1"/>
    <col min="12799" max="12799" width="6.5703125" style="5" customWidth="1"/>
    <col min="12800" max="12800" width="2.42578125" style="5" customWidth="1"/>
    <col min="12801" max="12801" width="46.7109375" style="5" customWidth="1"/>
    <col min="12802" max="12802" width="8" style="5" customWidth="1"/>
    <col min="12803" max="12804" width="5" style="5" bestFit="1" customWidth="1"/>
    <col min="12805" max="12805" width="1.42578125" style="5" customWidth="1"/>
    <col min="12806" max="12806" width="20.28515625" style="5" customWidth="1"/>
    <col min="12807" max="12807" width="7.85546875" style="5" customWidth="1"/>
    <col min="12808" max="13052" width="9.140625" style="5"/>
    <col min="13053" max="13053" width="0" style="5" hidden="1" customWidth="1"/>
    <col min="13054" max="13054" width="3.5703125" style="5" customWidth="1"/>
    <col min="13055" max="13055" width="6.5703125" style="5" customWidth="1"/>
    <col min="13056" max="13056" width="2.42578125" style="5" customWidth="1"/>
    <col min="13057" max="13057" width="46.7109375" style="5" customWidth="1"/>
    <col min="13058" max="13058" width="8" style="5" customWidth="1"/>
    <col min="13059" max="13060" width="5" style="5" bestFit="1" customWidth="1"/>
    <col min="13061" max="13061" width="1.42578125" style="5" customWidth="1"/>
    <col min="13062" max="13062" width="20.28515625" style="5" customWidth="1"/>
    <col min="13063" max="13063" width="7.85546875" style="5" customWidth="1"/>
    <col min="13064" max="13308" width="9.140625" style="5"/>
    <col min="13309" max="13309" width="0" style="5" hidden="1" customWidth="1"/>
    <col min="13310" max="13310" width="3.5703125" style="5" customWidth="1"/>
    <col min="13311" max="13311" width="6.5703125" style="5" customWidth="1"/>
    <col min="13312" max="13312" width="2.42578125" style="5" customWidth="1"/>
    <col min="13313" max="13313" width="46.7109375" style="5" customWidth="1"/>
    <col min="13314" max="13314" width="8" style="5" customWidth="1"/>
    <col min="13315" max="13316" width="5" style="5" bestFit="1" customWidth="1"/>
    <col min="13317" max="13317" width="1.42578125" style="5" customWidth="1"/>
    <col min="13318" max="13318" width="20.28515625" style="5" customWidth="1"/>
    <col min="13319" max="13319" width="7.85546875" style="5" customWidth="1"/>
    <col min="13320" max="13564" width="9.140625" style="5"/>
    <col min="13565" max="13565" width="0" style="5" hidden="1" customWidth="1"/>
    <col min="13566" max="13566" width="3.5703125" style="5" customWidth="1"/>
    <col min="13567" max="13567" width="6.5703125" style="5" customWidth="1"/>
    <col min="13568" max="13568" width="2.42578125" style="5" customWidth="1"/>
    <col min="13569" max="13569" width="46.7109375" style="5" customWidth="1"/>
    <col min="13570" max="13570" width="8" style="5" customWidth="1"/>
    <col min="13571" max="13572" width="5" style="5" bestFit="1" customWidth="1"/>
    <col min="13573" max="13573" width="1.42578125" style="5" customWidth="1"/>
    <col min="13574" max="13574" width="20.28515625" style="5" customWidth="1"/>
    <col min="13575" max="13575" width="7.85546875" style="5" customWidth="1"/>
    <col min="13576" max="13820" width="9.140625" style="5"/>
    <col min="13821" max="13821" width="0" style="5" hidden="1" customWidth="1"/>
    <col min="13822" max="13822" width="3.5703125" style="5" customWidth="1"/>
    <col min="13823" max="13823" width="6.5703125" style="5" customWidth="1"/>
    <col min="13824" max="13824" width="2.42578125" style="5" customWidth="1"/>
    <col min="13825" max="13825" width="46.7109375" style="5" customWidth="1"/>
    <col min="13826" max="13826" width="8" style="5" customWidth="1"/>
    <col min="13827" max="13828" width="5" style="5" bestFit="1" customWidth="1"/>
    <col min="13829" max="13829" width="1.42578125" style="5" customWidth="1"/>
    <col min="13830" max="13830" width="20.28515625" style="5" customWidth="1"/>
    <col min="13831" max="13831" width="7.85546875" style="5" customWidth="1"/>
    <col min="13832" max="14076" width="9.140625" style="5"/>
    <col min="14077" max="14077" width="0" style="5" hidden="1" customWidth="1"/>
    <col min="14078" max="14078" width="3.5703125" style="5" customWidth="1"/>
    <col min="14079" max="14079" width="6.5703125" style="5" customWidth="1"/>
    <col min="14080" max="14080" width="2.42578125" style="5" customWidth="1"/>
    <col min="14081" max="14081" width="46.7109375" style="5" customWidth="1"/>
    <col min="14082" max="14082" width="8" style="5" customWidth="1"/>
    <col min="14083" max="14084" width="5" style="5" bestFit="1" customWidth="1"/>
    <col min="14085" max="14085" width="1.42578125" style="5" customWidth="1"/>
    <col min="14086" max="14086" width="20.28515625" style="5" customWidth="1"/>
    <col min="14087" max="14087" width="7.85546875" style="5" customWidth="1"/>
    <col min="14088" max="14332" width="9.140625" style="5"/>
    <col min="14333" max="14333" width="0" style="5" hidden="1" customWidth="1"/>
    <col min="14334" max="14334" width="3.5703125" style="5" customWidth="1"/>
    <col min="14335" max="14335" width="6.5703125" style="5" customWidth="1"/>
    <col min="14336" max="14336" width="2.42578125" style="5" customWidth="1"/>
    <col min="14337" max="14337" width="46.7109375" style="5" customWidth="1"/>
    <col min="14338" max="14338" width="8" style="5" customWidth="1"/>
    <col min="14339" max="14340" width="5" style="5" bestFit="1" customWidth="1"/>
    <col min="14341" max="14341" width="1.42578125" style="5" customWidth="1"/>
    <col min="14342" max="14342" width="20.28515625" style="5" customWidth="1"/>
    <col min="14343" max="14343" width="7.85546875" style="5" customWidth="1"/>
    <col min="14344" max="14588" width="9.140625" style="5"/>
    <col min="14589" max="14589" width="0" style="5" hidden="1" customWidth="1"/>
    <col min="14590" max="14590" width="3.5703125" style="5" customWidth="1"/>
    <col min="14591" max="14591" width="6.5703125" style="5" customWidth="1"/>
    <col min="14592" max="14592" width="2.42578125" style="5" customWidth="1"/>
    <col min="14593" max="14593" width="46.7109375" style="5" customWidth="1"/>
    <col min="14594" max="14594" width="8" style="5" customWidth="1"/>
    <col min="14595" max="14596" width="5" style="5" bestFit="1" customWidth="1"/>
    <col min="14597" max="14597" width="1.42578125" style="5" customWidth="1"/>
    <col min="14598" max="14598" width="20.28515625" style="5" customWidth="1"/>
    <col min="14599" max="14599" width="7.85546875" style="5" customWidth="1"/>
    <col min="14600" max="14844" width="9.140625" style="5"/>
    <col min="14845" max="14845" width="0" style="5" hidden="1" customWidth="1"/>
    <col min="14846" max="14846" width="3.5703125" style="5" customWidth="1"/>
    <col min="14847" max="14847" width="6.5703125" style="5" customWidth="1"/>
    <col min="14848" max="14848" width="2.42578125" style="5" customWidth="1"/>
    <col min="14849" max="14849" width="46.7109375" style="5" customWidth="1"/>
    <col min="14850" max="14850" width="8" style="5" customWidth="1"/>
    <col min="14851" max="14852" width="5" style="5" bestFit="1" customWidth="1"/>
    <col min="14853" max="14853" width="1.42578125" style="5" customWidth="1"/>
    <col min="14854" max="14854" width="20.28515625" style="5" customWidth="1"/>
    <col min="14855" max="14855" width="7.85546875" style="5" customWidth="1"/>
    <col min="14856" max="15100" width="9.140625" style="5"/>
    <col min="15101" max="15101" width="0" style="5" hidden="1" customWidth="1"/>
    <col min="15102" max="15102" width="3.5703125" style="5" customWidth="1"/>
    <col min="15103" max="15103" width="6.5703125" style="5" customWidth="1"/>
    <col min="15104" max="15104" width="2.42578125" style="5" customWidth="1"/>
    <col min="15105" max="15105" width="46.7109375" style="5" customWidth="1"/>
    <col min="15106" max="15106" width="8" style="5" customWidth="1"/>
    <col min="15107" max="15108" width="5" style="5" bestFit="1" customWidth="1"/>
    <col min="15109" max="15109" width="1.42578125" style="5" customWidth="1"/>
    <col min="15110" max="15110" width="20.28515625" style="5" customWidth="1"/>
    <col min="15111" max="15111" width="7.85546875" style="5" customWidth="1"/>
    <col min="15112" max="15356" width="9.140625" style="5"/>
    <col min="15357" max="15357" width="0" style="5" hidden="1" customWidth="1"/>
    <col min="15358" max="15358" width="3.5703125" style="5" customWidth="1"/>
    <col min="15359" max="15359" width="6.5703125" style="5" customWidth="1"/>
    <col min="15360" max="15360" width="2.42578125" style="5" customWidth="1"/>
    <col min="15361" max="15361" width="46.7109375" style="5" customWidth="1"/>
    <col min="15362" max="15362" width="8" style="5" customWidth="1"/>
    <col min="15363" max="15364" width="5" style="5" bestFit="1" customWidth="1"/>
    <col min="15365" max="15365" width="1.42578125" style="5" customWidth="1"/>
    <col min="15366" max="15366" width="20.28515625" style="5" customWidth="1"/>
    <col min="15367" max="15367" width="7.85546875" style="5" customWidth="1"/>
    <col min="15368" max="15612" width="9.140625" style="5"/>
    <col min="15613" max="15613" width="0" style="5" hidden="1" customWidth="1"/>
    <col min="15614" max="15614" width="3.5703125" style="5" customWidth="1"/>
    <col min="15615" max="15615" width="6.5703125" style="5" customWidth="1"/>
    <col min="15616" max="15616" width="2.42578125" style="5" customWidth="1"/>
    <col min="15617" max="15617" width="46.7109375" style="5" customWidth="1"/>
    <col min="15618" max="15618" width="8" style="5" customWidth="1"/>
    <col min="15619" max="15620" width="5" style="5" bestFit="1" customWidth="1"/>
    <col min="15621" max="15621" width="1.42578125" style="5" customWidth="1"/>
    <col min="15622" max="15622" width="20.28515625" style="5" customWidth="1"/>
    <col min="15623" max="15623" width="7.85546875" style="5" customWidth="1"/>
    <col min="15624" max="15868" width="9.140625" style="5"/>
    <col min="15869" max="15869" width="0" style="5" hidden="1" customWidth="1"/>
    <col min="15870" max="15870" width="3.5703125" style="5" customWidth="1"/>
    <col min="15871" max="15871" width="6.5703125" style="5" customWidth="1"/>
    <col min="15872" max="15872" width="2.42578125" style="5" customWidth="1"/>
    <col min="15873" max="15873" width="46.7109375" style="5" customWidth="1"/>
    <col min="15874" max="15874" width="8" style="5" customWidth="1"/>
    <col min="15875" max="15876" width="5" style="5" bestFit="1" customWidth="1"/>
    <col min="15877" max="15877" width="1.42578125" style="5" customWidth="1"/>
    <col min="15878" max="15878" width="20.28515625" style="5" customWidth="1"/>
    <col min="15879" max="15879" width="7.85546875" style="5" customWidth="1"/>
    <col min="15880" max="16124" width="9.140625" style="5"/>
    <col min="16125" max="16125" width="0" style="5" hidden="1" customWidth="1"/>
    <col min="16126" max="16126" width="3.5703125" style="5" customWidth="1"/>
    <col min="16127" max="16127" width="6.5703125" style="5" customWidth="1"/>
    <col min="16128" max="16128" width="2.42578125" style="5" customWidth="1"/>
    <col min="16129" max="16129" width="46.7109375" style="5" customWidth="1"/>
    <col min="16130" max="16130" width="8" style="5" customWidth="1"/>
    <col min="16131" max="16132" width="5" style="5" bestFit="1" customWidth="1"/>
    <col min="16133" max="16133" width="1.42578125" style="5" customWidth="1"/>
    <col min="16134" max="16134" width="20.28515625" style="5" customWidth="1"/>
    <col min="16135" max="16135" width="7.85546875" style="5" customWidth="1"/>
    <col min="16136" max="16384" width="9.140625" style="5"/>
  </cols>
  <sheetData>
    <row r="2" spans="2:12" s="46" customFormat="1" ht="6" customHeight="1">
      <c r="B2" s="47"/>
      <c r="C2" s="48"/>
      <c r="D2" s="48"/>
      <c r="E2" s="49"/>
      <c r="F2" s="65"/>
      <c r="G2" s="1"/>
      <c r="H2" s="1"/>
    </row>
    <row r="3" spans="2:12" s="46" customFormat="1" ht="18" customHeight="1">
      <c r="B3" s="162" t="s">
        <v>32</v>
      </c>
      <c r="C3" s="162"/>
      <c r="D3" s="162"/>
      <c r="E3" s="162"/>
      <c r="F3" s="162"/>
      <c r="G3" s="162"/>
      <c r="H3" s="162"/>
    </row>
    <row r="4" spans="2:12" ht="6.75" customHeight="1"/>
    <row r="5" spans="2:12" s="70" customFormat="1" ht="21" customHeight="1">
      <c r="B5" s="50" t="s">
        <v>0</v>
      </c>
      <c r="C5" s="186" t="s">
        <v>82</v>
      </c>
      <c r="D5" s="187"/>
      <c r="E5" s="188"/>
      <c r="F5" s="64" t="s">
        <v>80</v>
      </c>
      <c r="G5" s="69">
        <v>2018</v>
      </c>
      <c r="H5" s="69">
        <v>2017</v>
      </c>
    </row>
    <row r="6" spans="2:12" s="46" customFormat="1" ht="12.75" customHeight="1">
      <c r="B6" s="52"/>
      <c r="C6" s="103" t="s">
        <v>35</v>
      </c>
      <c r="D6" s="53" t="s">
        <v>83</v>
      </c>
      <c r="E6" s="54"/>
      <c r="F6" s="66">
        <v>13</v>
      </c>
      <c r="G6" s="167">
        <f>+G10+G11+G12+G13+G14+G15+G16+G17+G18+G19</f>
        <v>3271415.3</v>
      </c>
      <c r="H6" s="156">
        <f>+H10+H11+H12+H13+H14+H15+H16+H17+H18+H19</f>
        <v>7255374.4100000001</v>
      </c>
    </row>
    <row r="7" spans="2:12" s="46" customFormat="1" ht="12.75" customHeight="1">
      <c r="B7" s="52"/>
      <c r="C7" s="59"/>
      <c r="D7" s="55">
        <v>1</v>
      </c>
      <c r="E7" s="56" t="s">
        <v>84</v>
      </c>
      <c r="F7" s="67" t="s">
        <v>85</v>
      </c>
      <c r="G7" s="167"/>
      <c r="H7" s="156"/>
    </row>
    <row r="8" spans="2:12" s="46" customFormat="1" ht="12.75" customHeight="1">
      <c r="B8" s="52"/>
      <c r="C8" s="59"/>
      <c r="D8" s="55">
        <v>2</v>
      </c>
      <c r="E8" s="56" t="s">
        <v>86</v>
      </c>
      <c r="F8" s="66" t="s">
        <v>87</v>
      </c>
      <c r="G8" s="167"/>
      <c r="H8" s="156"/>
    </row>
    <row r="9" spans="2:12" s="46" customFormat="1" ht="12.75" customHeight="1">
      <c r="B9" s="52"/>
      <c r="C9" s="59"/>
      <c r="D9" s="55">
        <v>3</v>
      </c>
      <c r="E9" s="56" t="s">
        <v>88</v>
      </c>
      <c r="F9" s="67" t="s">
        <v>89</v>
      </c>
      <c r="G9" s="167"/>
      <c r="H9" s="156"/>
    </row>
    <row r="10" spans="2:12" s="46" customFormat="1" ht="12.75" customHeight="1">
      <c r="B10" s="52"/>
      <c r="C10" s="59"/>
      <c r="D10" s="55">
        <v>4</v>
      </c>
      <c r="E10" s="56" t="s">
        <v>90</v>
      </c>
      <c r="F10" s="66" t="s">
        <v>91</v>
      </c>
      <c r="G10" s="3">
        <v>2818752.3</v>
      </c>
      <c r="H10" s="3">
        <f>2553765+443099.41</f>
        <v>2996864.41</v>
      </c>
    </row>
    <row r="11" spans="2:12" s="46" customFormat="1" ht="12.75" customHeight="1">
      <c r="B11" s="52"/>
      <c r="C11" s="59"/>
      <c r="D11" s="55">
        <v>5</v>
      </c>
      <c r="E11" s="56" t="s">
        <v>92</v>
      </c>
      <c r="F11" s="67" t="s">
        <v>93</v>
      </c>
      <c r="G11" s="3"/>
      <c r="H11" s="3"/>
    </row>
    <row r="12" spans="2:12" s="46" customFormat="1" ht="12.75" customHeight="1">
      <c r="B12" s="52"/>
      <c r="C12" s="59"/>
      <c r="D12" s="55">
        <v>6</v>
      </c>
      <c r="E12" s="56" t="s">
        <v>94</v>
      </c>
      <c r="F12" s="66" t="s">
        <v>95</v>
      </c>
      <c r="G12" s="3"/>
      <c r="H12" s="3"/>
    </row>
    <row r="13" spans="2:12" s="46" customFormat="1" ht="12.75" customHeight="1">
      <c r="B13" s="52"/>
      <c r="C13" s="59"/>
      <c r="D13" s="55">
        <v>7</v>
      </c>
      <c r="E13" s="56" t="s">
        <v>96</v>
      </c>
      <c r="F13" s="67" t="s">
        <v>97</v>
      </c>
      <c r="G13" s="3"/>
      <c r="H13" s="3"/>
    </row>
    <row r="14" spans="2:12" s="46" customFormat="1" ht="12.75" customHeight="1">
      <c r="B14" s="52"/>
      <c r="C14" s="59"/>
      <c r="D14" s="55">
        <v>8</v>
      </c>
      <c r="E14" s="56" t="s">
        <v>98</v>
      </c>
      <c r="F14" s="66" t="s">
        <v>99</v>
      </c>
      <c r="G14" s="3"/>
      <c r="H14" s="3">
        <v>299980</v>
      </c>
    </row>
    <row r="15" spans="2:12" s="46" customFormat="1" ht="12.75" customHeight="1">
      <c r="B15" s="52"/>
      <c r="C15" s="59"/>
      <c r="D15" s="55">
        <v>9</v>
      </c>
      <c r="E15" s="56" t="s">
        <v>100</v>
      </c>
      <c r="F15" s="67" t="s">
        <v>101</v>
      </c>
      <c r="G15" s="3">
        <v>452663</v>
      </c>
      <c r="H15" s="3">
        <v>3958530</v>
      </c>
    </row>
    <row r="16" spans="2:12" s="46" customFormat="1" ht="12.75" customHeight="1">
      <c r="B16" s="52"/>
      <c r="C16" s="59"/>
      <c r="D16" s="55">
        <v>10</v>
      </c>
      <c r="E16" s="56" t="s">
        <v>102</v>
      </c>
      <c r="F16" s="67" t="s">
        <v>103</v>
      </c>
      <c r="G16" s="3"/>
      <c r="H16" s="3"/>
      <c r="L16" s="150"/>
    </row>
    <row r="17" spans="2:15" s="46" customFormat="1" ht="12.75" customHeight="1">
      <c r="B17" s="52"/>
      <c r="C17" s="103" t="s">
        <v>35</v>
      </c>
      <c r="D17" s="53" t="s">
        <v>104</v>
      </c>
      <c r="E17" s="54"/>
      <c r="F17" s="67">
        <v>14</v>
      </c>
      <c r="G17" s="3"/>
      <c r="H17" s="3"/>
    </row>
    <row r="18" spans="2:15" s="46" customFormat="1" ht="12.75" customHeight="1">
      <c r="B18" s="52"/>
      <c r="C18" s="103" t="s">
        <v>35</v>
      </c>
      <c r="D18" s="53" t="s">
        <v>105</v>
      </c>
      <c r="E18" s="56"/>
      <c r="F18" s="66">
        <v>15</v>
      </c>
      <c r="G18" s="167"/>
      <c r="H18" s="156"/>
    </row>
    <row r="19" spans="2:15" s="46" customFormat="1" ht="12.75" customHeight="1">
      <c r="B19" s="52"/>
      <c r="C19" s="103" t="s">
        <v>35</v>
      </c>
      <c r="D19" s="53" t="s">
        <v>106</v>
      </c>
      <c r="E19" s="56"/>
      <c r="F19" s="67">
        <v>16</v>
      </c>
      <c r="G19" s="167"/>
      <c r="H19" s="156"/>
    </row>
    <row r="20" spans="2:15" s="46" customFormat="1" ht="15.95" customHeight="1">
      <c r="B20" s="52"/>
      <c r="C20" s="186" t="s">
        <v>107</v>
      </c>
      <c r="D20" s="187"/>
      <c r="E20" s="188"/>
      <c r="F20" s="66"/>
      <c r="G20" s="167">
        <f>+G15+G10+G14</f>
        <v>3271415.3</v>
      </c>
      <c r="H20" s="156">
        <f>+H15+H10+H14</f>
        <v>7255374.4100000001</v>
      </c>
    </row>
    <row r="21" spans="2:15" s="46" customFormat="1" ht="12.75" customHeight="1">
      <c r="B21" s="52"/>
      <c r="C21" s="103" t="s">
        <v>35</v>
      </c>
      <c r="D21" s="53" t="s">
        <v>108</v>
      </c>
      <c r="E21" s="60"/>
      <c r="F21" s="67">
        <v>17</v>
      </c>
      <c r="G21" s="167">
        <f>G22+G23+G24+G25+G26+G27+G28+G29</f>
        <v>0</v>
      </c>
      <c r="H21" s="156">
        <f>H22+H23+H24+H25+H26+H27+H28+H29</f>
        <v>0</v>
      </c>
    </row>
    <row r="22" spans="2:15" s="46" customFormat="1" ht="12.75" customHeight="1">
      <c r="B22" s="52"/>
      <c r="C22" s="57"/>
      <c r="D22" s="55">
        <v>1</v>
      </c>
      <c r="E22" s="56" t="s">
        <v>84</v>
      </c>
      <c r="F22" s="66" t="s">
        <v>109</v>
      </c>
      <c r="G22" s="167"/>
      <c r="H22" s="156"/>
    </row>
    <row r="23" spans="2:15" s="46" customFormat="1" ht="12.75" customHeight="1">
      <c r="B23" s="52"/>
      <c r="C23" s="57"/>
      <c r="D23" s="55">
        <v>2</v>
      </c>
      <c r="E23" s="56" t="s">
        <v>86</v>
      </c>
      <c r="F23" s="67" t="s">
        <v>110</v>
      </c>
      <c r="G23" s="167"/>
      <c r="H23" s="156"/>
    </row>
    <row r="24" spans="2:15" s="46" customFormat="1" ht="12.75" customHeight="1">
      <c r="B24" s="52"/>
      <c r="C24" s="57"/>
      <c r="D24" s="55">
        <v>3</v>
      </c>
      <c r="E24" s="56" t="s">
        <v>111</v>
      </c>
      <c r="F24" s="66" t="s">
        <v>112</v>
      </c>
      <c r="G24" s="167"/>
      <c r="H24" s="156"/>
    </row>
    <row r="25" spans="2:15" s="46" customFormat="1" ht="12.75" customHeight="1">
      <c r="B25" s="52"/>
      <c r="C25" s="57"/>
      <c r="D25" s="55">
        <v>4</v>
      </c>
      <c r="E25" s="56" t="s">
        <v>90</v>
      </c>
      <c r="F25" s="67" t="s">
        <v>113</v>
      </c>
      <c r="G25" s="167"/>
      <c r="H25" s="156"/>
    </row>
    <row r="26" spans="2:15" s="46" customFormat="1" ht="12.75" customHeight="1">
      <c r="B26" s="52"/>
      <c r="C26" s="57"/>
      <c r="D26" s="55">
        <v>5</v>
      </c>
      <c r="E26" s="56" t="s">
        <v>92</v>
      </c>
      <c r="F26" s="66" t="s">
        <v>114</v>
      </c>
      <c r="G26" s="167"/>
      <c r="H26" s="156"/>
    </row>
    <row r="27" spans="2:15" s="46" customFormat="1" ht="12.75" customHeight="1">
      <c r="B27" s="52"/>
      <c r="C27" s="57"/>
      <c r="D27" s="55">
        <v>6</v>
      </c>
      <c r="E27" s="56" t="s">
        <v>94</v>
      </c>
      <c r="F27" s="67" t="s">
        <v>115</v>
      </c>
      <c r="G27" s="167"/>
      <c r="H27" s="156"/>
    </row>
    <row r="28" spans="2:15" s="46" customFormat="1" ht="12.75" customHeight="1">
      <c r="B28" s="52"/>
      <c r="C28" s="57"/>
      <c r="D28" s="55">
        <v>7</v>
      </c>
      <c r="E28" s="56" t="s">
        <v>96</v>
      </c>
      <c r="F28" s="66" t="s">
        <v>116</v>
      </c>
      <c r="G28" s="167"/>
      <c r="H28" s="156"/>
    </row>
    <row r="29" spans="2:15" s="46" customFormat="1" ht="12.75" customHeight="1">
      <c r="B29" s="52"/>
      <c r="C29" s="57"/>
      <c r="D29" s="55">
        <v>8</v>
      </c>
      <c r="E29" s="56" t="s">
        <v>102</v>
      </c>
      <c r="F29" s="67" t="s">
        <v>117</v>
      </c>
      <c r="G29" s="167"/>
      <c r="H29" s="156"/>
    </row>
    <row r="30" spans="2:15" s="46" customFormat="1" ht="12.75" customHeight="1">
      <c r="B30" s="52"/>
      <c r="C30" s="103" t="s">
        <v>35</v>
      </c>
      <c r="D30" s="53" t="s">
        <v>118</v>
      </c>
      <c r="E30" s="54"/>
      <c r="F30" s="67">
        <v>18</v>
      </c>
      <c r="G30" s="167"/>
      <c r="H30" s="156"/>
      <c r="M30" s="150"/>
    </row>
    <row r="31" spans="2:15" s="46" customFormat="1" ht="12.75" customHeight="1">
      <c r="B31" s="52"/>
      <c r="C31" s="103" t="s">
        <v>35</v>
      </c>
      <c r="D31" s="53" t="s">
        <v>119</v>
      </c>
      <c r="E31" s="54"/>
      <c r="F31" s="66">
        <v>19</v>
      </c>
      <c r="G31" s="167"/>
      <c r="H31" s="156">
        <v>15084935</v>
      </c>
    </row>
    <row r="32" spans="2:15" s="46" customFormat="1" ht="12.75" customHeight="1">
      <c r="B32" s="52"/>
      <c r="C32" s="103" t="s">
        <v>35</v>
      </c>
      <c r="D32" s="53" t="s">
        <v>120</v>
      </c>
      <c r="E32" s="54"/>
      <c r="F32" s="67">
        <v>20</v>
      </c>
      <c r="G32" s="167">
        <f>G33+G34</f>
        <v>0</v>
      </c>
      <c r="H32" s="156">
        <f>H33+H34</f>
        <v>0</v>
      </c>
      <c r="J32" s="150"/>
      <c r="O32" s="150"/>
    </row>
    <row r="33" spans="2:11" s="46" customFormat="1" ht="12.75" customHeight="1">
      <c r="B33" s="52"/>
      <c r="C33" s="59"/>
      <c r="D33" s="55">
        <v>1</v>
      </c>
      <c r="E33" s="56" t="s">
        <v>121</v>
      </c>
      <c r="F33" s="66" t="s">
        <v>122</v>
      </c>
      <c r="G33" s="167"/>
      <c r="H33" s="156"/>
    </row>
    <row r="34" spans="2:11" s="46" customFormat="1" ht="12.75" customHeight="1">
      <c r="B34" s="52"/>
      <c r="C34" s="59"/>
      <c r="D34" s="55">
        <v>2</v>
      </c>
      <c r="E34" s="56" t="s">
        <v>123</v>
      </c>
      <c r="F34" s="67" t="s">
        <v>124</v>
      </c>
      <c r="G34" s="167"/>
      <c r="H34" s="156"/>
    </row>
    <row r="35" spans="2:11" s="46" customFormat="1" ht="12.75" customHeight="1">
      <c r="B35" s="52"/>
      <c r="C35" s="103" t="s">
        <v>35</v>
      </c>
      <c r="D35" s="53" t="s">
        <v>125</v>
      </c>
      <c r="E35" s="54"/>
      <c r="F35" s="66">
        <v>21</v>
      </c>
      <c r="G35" s="167"/>
      <c r="H35" s="156"/>
    </row>
    <row r="36" spans="2:11" s="46" customFormat="1" ht="15.95" customHeight="1">
      <c r="B36" s="52"/>
      <c r="C36" s="186" t="s">
        <v>126</v>
      </c>
      <c r="D36" s="187"/>
      <c r="E36" s="188"/>
      <c r="F36" s="66"/>
      <c r="G36" s="167">
        <f>G21+G30+G31+G32+G35</f>
        <v>0</v>
      </c>
      <c r="H36" s="156">
        <f>H21+H30+H31+H32+H35</f>
        <v>15084935</v>
      </c>
    </row>
    <row r="37" spans="2:11" s="46" customFormat="1" ht="24.75" customHeight="1">
      <c r="B37" s="52"/>
      <c r="C37" s="186" t="s">
        <v>127</v>
      </c>
      <c r="D37" s="187"/>
      <c r="E37" s="188"/>
      <c r="F37" s="66"/>
      <c r="G37" s="167">
        <f>G20+G36</f>
        <v>3271415.3</v>
      </c>
      <c r="H37" s="156">
        <f>H20+H36</f>
        <v>22340309.41</v>
      </c>
      <c r="K37" s="150"/>
    </row>
    <row r="38" spans="2:11" s="46" customFormat="1" ht="12.75" customHeight="1">
      <c r="B38" s="52"/>
      <c r="C38" s="103" t="s">
        <v>35</v>
      </c>
      <c r="D38" s="53" t="s">
        <v>128</v>
      </c>
      <c r="E38" s="54"/>
      <c r="F38" s="67">
        <v>22</v>
      </c>
      <c r="G38" s="167"/>
      <c r="H38" s="156"/>
    </row>
    <row r="39" spans="2:11" s="46" customFormat="1" ht="12.75" customHeight="1">
      <c r="B39" s="52"/>
      <c r="C39" s="103" t="s">
        <v>35</v>
      </c>
      <c r="D39" s="53" t="s">
        <v>129</v>
      </c>
      <c r="E39" s="54"/>
      <c r="F39" s="66">
        <v>23</v>
      </c>
      <c r="G39" s="3">
        <v>4000000</v>
      </c>
      <c r="H39" s="3">
        <v>4000000</v>
      </c>
    </row>
    <row r="40" spans="2:11" s="46" customFormat="1" ht="12.75" customHeight="1">
      <c r="B40" s="52"/>
      <c r="C40" s="103" t="s">
        <v>35</v>
      </c>
      <c r="D40" s="53" t="s">
        <v>130</v>
      </c>
      <c r="E40" s="54"/>
      <c r="F40" s="67">
        <v>24</v>
      </c>
      <c r="G40" s="3"/>
      <c r="H40" s="3"/>
    </row>
    <row r="41" spans="2:11" s="46" customFormat="1" ht="12.75" customHeight="1">
      <c r="B41" s="52"/>
      <c r="C41" s="103" t="s">
        <v>35</v>
      </c>
      <c r="D41" s="53" t="s">
        <v>131</v>
      </c>
      <c r="E41" s="54"/>
      <c r="F41" s="66">
        <v>25</v>
      </c>
      <c r="G41" s="3"/>
      <c r="H41" s="3"/>
    </row>
    <row r="42" spans="2:11" s="46" customFormat="1" ht="12.75" customHeight="1">
      <c r="B42" s="52"/>
      <c r="C42" s="103" t="s">
        <v>35</v>
      </c>
      <c r="D42" s="53" t="s">
        <v>132</v>
      </c>
      <c r="E42" s="54"/>
      <c r="F42" s="67">
        <v>26</v>
      </c>
      <c r="G42" s="167">
        <f>G43+G44+G45</f>
        <v>6052553.8812823938</v>
      </c>
      <c r="H42" s="156">
        <f>H43+H44+H45</f>
        <v>6052553.8812823938</v>
      </c>
    </row>
    <row r="43" spans="2:11" s="46" customFormat="1" ht="12.75" customHeight="1">
      <c r="B43" s="52"/>
      <c r="C43" s="104"/>
      <c r="D43" s="55">
        <v>1</v>
      </c>
      <c r="E43" s="56" t="s">
        <v>133</v>
      </c>
      <c r="F43" s="66" t="s">
        <v>134</v>
      </c>
      <c r="G43" s="40">
        <v>400000</v>
      </c>
      <c r="H43" s="40">
        <v>400000</v>
      </c>
    </row>
    <row r="44" spans="2:11" s="46" customFormat="1" ht="12.75" customHeight="1">
      <c r="B44" s="52"/>
      <c r="C44" s="104"/>
      <c r="D44" s="55">
        <v>2</v>
      </c>
      <c r="E44" s="56" t="s">
        <v>135</v>
      </c>
      <c r="F44" s="67" t="s">
        <v>136</v>
      </c>
      <c r="G44" s="40"/>
      <c r="H44" s="40"/>
    </row>
    <row r="45" spans="2:11" s="46" customFormat="1" ht="12.75" customHeight="1">
      <c r="B45" s="52"/>
      <c r="C45" s="104"/>
      <c r="D45" s="55">
        <v>3</v>
      </c>
      <c r="E45" s="56" t="s">
        <v>132</v>
      </c>
      <c r="F45" s="66" t="s">
        <v>137</v>
      </c>
      <c r="G45" s="163">
        <f>+H45</f>
        <v>5652553.8812823938</v>
      </c>
      <c r="H45" s="163">
        <v>5652553.8812823938</v>
      </c>
    </row>
    <row r="46" spans="2:11" s="46" customFormat="1" ht="12.75" customHeight="1">
      <c r="B46" s="52"/>
      <c r="C46" s="103" t="s">
        <v>35</v>
      </c>
      <c r="D46" s="53" t="s">
        <v>138</v>
      </c>
      <c r="E46" s="54"/>
      <c r="F46" s="67">
        <v>27</v>
      </c>
      <c r="G46" s="45">
        <v>-1581290.98</v>
      </c>
      <c r="H46" s="45">
        <v>-1890987.98</v>
      </c>
    </row>
    <row r="47" spans="2:11" s="46" customFormat="1" ht="12.75" customHeight="1">
      <c r="B47" s="52"/>
      <c r="C47" s="103" t="s">
        <v>35</v>
      </c>
      <c r="D47" s="53" t="s">
        <v>139</v>
      </c>
      <c r="E47" s="54"/>
      <c r="F47" s="66">
        <v>28</v>
      </c>
      <c r="G47" s="45">
        <v>-341233.39999998093</v>
      </c>
      <c r="H47" s="45">
        <v>309697</v>
      </c>
    </row>
    <row r="48" spans="2:11" s="46" customFormat="1" ht="15.95" customHeight="1">
      <c r="B48" s="52"/>
      <c r="C48" s="186" t="s">
        <v>140</v>
      </c>
      <c r="D48" s="187"/>
      <c r="E48" s="188"/>
      <c r="F48" s="66"/>
      <c r="G48" s="167">
        <f>+G39+G40+G41+G42+G46+G47</f>
        <v>8130029.5012824116</v>
      </c>
      <c r="H48" s="159">
        <f>+H39+H40+H41+H42+H46+H47</f>
        <v>8471262.9012823924</v>
      </c>
    </row>
    <row r="49" spans="2:8" s="46" customFormat="1" ht="24.75" customHeight="1">
      <c r="B49" s="52"/>
      <c r="C49" s="186" t="s">
        <v>141</v>
      </c>
      <c r="D49" s="187"/>
      <c r="E49" s="188"/>
      <c r="F49" s="66"/>
      <c r="G49" s="168">
        <f>G37+G48</f>
        <v>11401444.801282411</v>
      </c>
      <c r="H49" s="157">
        <f>H37+H48</f>
        <v>30811572.311282393</v>
      </c>
    </row>
    <row r="50" spans="2:8" s="46" customFormat="1" ht="15.95" customHeight="1">
      <c r="B50" s="63"/>
      <c r="C50" s="63"/>
      <c r="D50" s="71"/>
      <c r="E50" s="72"/>
      <c r="F50" s="63"/>
      <c r="G50" s="4"/>
      <c r="H50" s="4"/>
    </row>
    <row r="51" spans="2:8" s="46" customFormat="1" ht="15.95" customHeight="1">
      <c r="B51" s="63"/>
      <c r="C51" s="63"/>
      <c r="D51" s="71"/>
      <c r="E51" s="72"/>
      <c r="F51" s="63"/>
      <c r="G51" s="4"/>
      <c r="H51" s="4"/>
    </row>
    <row r="52" spans="2:8" s="46" customFormat="1" ht="15.95" customHeight="1">
      <c r="B52" s="63"/>
      <c r="C52" s="63"/>
      <c r="D52" s="71"/>
      <c r="E52" s="72"/>
      <c r="F52" s="63"/>
      <c r="G52" s="4"/>
      <c r="H52" s="4"/>
    </row>
    <row r="53" spans="2:8" s="46" customFormat="1" ht="15.95" customHeight="1">
      <c r="B53" s="63"/>
      <c r="C53" s="63"/>
      <c r="D53" s="71"/>
      <c r="E53" s="72"/>
      <c r="F53" s="63"/>
      <c r="G53" s="4"/>
      <c r="H53" s="4"/>
    </row>
    <row r="54" spans="2:8" s="46" customFormat="1" ht="15.95" customHeight="1">
      <c r="B54" s="73"/>
      <c r="C54" s="73"/>
      <c r="D54" s="73"/>
      <c r="E54" s="72"/>
      <c r="F54" s="63"/>
      <c r="G54" s="4"/>
      <c r="H54" s="4"/>
    </row>
    <row r="55" spans="2:8" s="46" customFormat="1" ht="15.95" customHeight="1">
      <c r="B55" s="63"/>
      <c r="C55" s="63"/>
      <c r="D55" s="71"/>
      <c r="E55" s="72"/>
      <c r="F55" s="63"/>
      <c r="G55" s="4"/>
      <c r="H55" s="4"/>
    </row>
    <row r="56" spans="2:8" s="46" customFormat="1" ht="15.95" customHeight="1">
      <c r="B56" s="63"/>
      <c r="C56" s="63"/>
      <c r="D56" s="71"/>
      <c r="E56" s="72"/>
      <c r="F56" s="63"/>
      <c r="G56" s="4"/>
      <c r="H56" s="4"/>
    </row>
    <row r="57" spans="2:8" s="46" customFormat="1" ht="15.95" customHeight="1">
      <c r="B57" s="63"/>
      <c r="C57" s="63"/>
      <c r="D57" s="71"/>
      <c r="E57" s="72"/>
      <c r="F57" s="63"/>
      <c r="G57" s="4"/>
      <c r="H57" s="4"/>
    </row>
    <row r="58" spans="2:8" s="46" customFormat="1" ht="15.95" customHeight="1">
      <c r="B58" s="63"/>
      <c r="C58" s="63"/>
      <c r="D58" s="71"/>
      <c r="E58" s="72"/>
      <c r="F58" s="63"/>
      <c r="G58" s="4"/>
      <c r="H58" s="4"/>
    </row>
    <row r="59" spans="2:8" s="46" customFormat="1" ht="15.95" customHeight="1">
      <c r="B59" s="63"/>
      <c r="C59" s="63"/>
      <c r="D59" s="63"/>
      <c r="E59" s="63"/>
      <c r="F59" s="63"/>
      <c r="G59" s="4"/>
      <c r="H59" s="4"/>
    </row>
    <row r="60" spans="2:8">
      <c r="B60" s="74"/>
      <c r="C60" s="74"/>
      <c r="D60" s="75"/>
      <c r="E60" s="24"/>
      <c r="F60" s="74"/>
      <c r="G60" s="41"/>
      <c r="H60" s="41"/>
    </row>
  </sheetData>
  <mergeCells count="6">
    <mergeCell ref="C49:E49"/>
    <mergeCell ref="C5:E5"/>
    <mergeCell ref="C20:E20"/>
    <mergeCell ref="C36:E36"/>
    <mergeCell ref="C37:E37"/>
    <mergeCell ref="C48:E48"/>
  </mergeCells>
  <pageMargins left="0.39" right="0.1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8"/>
  <sheetViews>
    <sheetView topLeftCell="B46" workbookViewId="0">
      <selection activeCell="E84" sqref="E84"/>
    </sheetView>
  </sheetViews>
  <sheetFormatPr defaultRowHeight="15.75"/>
  <cols>
    <col min="1" max="1" width="13.28515625" style="5" hidden="1" customWidth="1"/>
    <col min="2" max="2" width="3.7109375" style="37" customWidth="1"/>
    <col min="3" max="3" width="3.42578125" style="34" customWidth="1"/>
    <col min="4" max="4" width="2.7109375" style="34" customWidth="1"/>
    <col min="5" max="5" width="56.7109375" style="5" customWidth="1"/>
    <col min="6" max="6" width="8.42578125" style="34" customWidth="1"/>
    <col min="7" max="8" width="15" style="97" customWidth="1"/>
    <col min="9" max="9" width="20.7109375" style="5" customWidth="1"/>
    <col min="10" max="10" width="17.7109375" style="5" customWidth="1"/>
    <col min="11" max="11" width="11.140625" style="5" bestFit="1" customWidth="1"/>
    <col min="12" max="12" width="12.28515625" style="5" bestFit="1" customWidth="1"/>
    <col min="13" max="254" width="9.140625" style="5"/>
    <col min="255" max="255" width="0" style="5" hidden="1" customWidth="1"/>
    <col min="256" max="256" width="3.7109375" style="5" customWidth="1"/>
    <col min="257" max="257" width="3.42578125" style="5" customWidth="1"/>
    <col min="258" max="258" width="2.7109375" style="5" customWidth="1"/>
    <col min="259" max="259" width="63.140625" style="5" customWidth="1"/>
    <col min="260" max="260" width="9.7109375" style="5" bestFit="1" customWidth="1"/>
    <col min="261" max="261" width="7.5703125" style="5" customWidth="1"/>
    <col min="262" max="262" width="5" style="5" bestFit="1" customWidth="1"/>
    <col min="263" max="263" width="1.42578125" style="5" customWidth="1"/>
    <col min="264" max="264" width="4.5703125" style="5" bestFit="1" customWidth="1"/>
    <col min="265" max="265" width="13" style="5" customWidth="1"/>
    <col min="266" max="510" width="9.140625" style="5"/>
    <col min="511" max="511" width="0" style="5" hidden="1" customWidth="1"/>
    <col min="512" max="512" width="3.7109375" style="5" customWidth="1"/>
    <col min="513" max="513" width="3.42578125" style="5" customWidth="1"/>
    <col min="514" max="514" width="2.7109375" style="5" customWidth="1"/>
    <col min="515" max="515" width="63.140625" style="5" customWidth="1"/>
    <col min="516" max="516" width="9.7109375" style="5" bestFit="1" customWidth="1"/>
    <col min="517" max="517" width="7.5703125" style="5" customWidth="1"/>
    <col min="518" max="518" width="5" style="5" bestFit="1" customWidth="1"/>
    <col min="519" max="519" width="1.42578125" style="5" customWidth="1"/>
    <col min="520" max="520" width="4.5703125" style="5" bestFit="1" customWidth="1"/>
    <col min="521" max="521" width="13" style="5" customWidth="1"/>
    <col min="522" max="766" width="9.140625" style="5"/>
    <col min="767" max="767" width="0" style="5" hidden="1" customWidth="1"/>
    <col min="768" max="768" width="3.7109375" style="5" customWidth="1"/>
    <col min="769" max="769" width="3.42578125" style="5" customWidth="1"/>
    <col min="770" max="770" width="2.7109375" style="5" customWidth="1"/>
    <col min="771" max="771" width="63.140625" style="5" customWidth="1"/>
    <col min="772" max="772" width="9.7109375" style="5" bestFit="1" customWidth="1"/>
    <col min="773" max="773" width="7.5703125" style="5" customWidth="1"/>
    <col min="774" max="774" width="5" style="5" bestFit="1" customWidth="1"/>
    <col min="775" max="775" width="1.42578125" style="5" customWidth="1"/>
    <col min="776" max="776" width="4.5703125" style="5" bestFit="1" customWidth="1"/>
    <col min="777" max="777" width="13" style="5" customWidth="1"/>
    <col min="778" max="1022" width="9.140625" style="5"/>
    <col min="1023" max="1023" width="0" style="5" hidden="1" customWidth="1"/>
    <col min="1024" max="1024" width="3.7109375" style="5" customWidth="1"/>
    <col min="1025" max="1025" width="3.42578125" style="5" customWidth="1"/>
    <col min="1026" max="1026" width="2.7109375" style="5" customWidth="1"/>
    <col min="1027" max="1027" width="63.140625" style="5" customWidth="1"/>
    <col min="1028" max="1028" width="9.7109375" style="5" bestFit="1" customWidth="1"/>
    <col min="1029" max="1029" width="7.5703125" style="5" customWidth="1"/>
    <col min="1030" max="1030" width="5" style="5" bestFit="1" customWidth="1"/>
    <col min="1031" max="1031" width="1.42578125" style="5" customWidth="1"/>
    <col min="1032" max="1032" width="4.5703125" style="5" bestFit="1" customWidth="1"/>
    <col min="1033" max="1033" width="13" style="5" customWidth="1"/>
    <col min="1034" max="1278" width="9.140625" style="5"/>
    <col min="1279" max="1279" width="0" style="5" hidden="1" customWidth="1"/>
    <col min="1280" max="1280" width="3.7109375" style="5" customWidth="1"/>
    <col min="1281" max="1281" width="3.42578125" style="5" customWidth="1"/>
    <col min="1282" max="1282" width="2.7109375" style="5" customWidth="1"/>
    <col min="1283" max="1283" width="63.140625" style="5" customWidth="1"/>
    <col min="1284" max="1284" width="9.7109375" style="5" bestFit="1" customWidth="1"/>
    <col min="1285" max="1285" width="7.5703125" style="5" customWidth="1"/>
    <col min="1286" max="1286" width="5" style="5" bestFit="1" customWidth="1"/>
    <col min="1287" max="1287" width="1.42578125" style="5" customWidth="1"/>
    <col min="1288" max="1288" width="4.5703125" style="5" bestFit="1" customWidth="1"/>
    <col min="1289" max="1289" width="13" style="5" customWidth="1"/>
    <col min="1290" max="1534" width="9.140625" style="5"/>
    <col min="1535" max="1535" width="0" style="5" hidden="1" customWidth="1"/>
    <col min="1536" max="1536" width="3.7109375" style="5" customWidth="1"/>
    <col min="1537" max="1537" width="3.42578125" style="5" customWidth="1"/>
    <col min="1538" max="1538" width="2.7109375" style="5" customWidth="1"/>
    <col min="1539" max="1539" width="63.140625" style="5" customWidth="1"/>
    <col min="1540" max="1540" width="9.7109375" style="5" bestFit="1" customWidth="1"/>
    <col min="1541" max="1541" width="7.5703125" style="5" customWidth="1"/>
    <col min="1542" max="1542" width="5" style="5" bestFit="1" customWidth="1"/>
    <col min="1543" max="1543" width="1.42578125" style="5" customWidth="1"/>
    <col min="1544" max="1544" width="4.5703125" style="5" bestFit="1" customWidth="1"/>
    <col min="1545" max="1545" width="13" style="5" customWidth="1"/>
    <col min="1546" max="1790" width="9.140625" style="5"/>
    <col min="1791" max="1791" width="0" style="5" hidden="1" customWidth="1"/>
    <col min="1792" max="1792" width="3.7109375" style="5" customWidth="1"/>
    <col min="1793" max="1793" width="3.42578125" style="5" customWidth="1"/>
    <col min="1794" max="1794" width="2.7109375" style="5" customWidth="1"/>
    <col min="1795" max="1795" width="63.140625" style="5" customWidth="1"/>
    <col min="1796" max="1796" width="9.7109375" style="5" bestFit="1" customWidth="1"/>
    <col min="1797" max="1797" width="7.5703125" style="5" customWidth="1"/>
    <col min="1798" max="1798" width="5" style="5" bestFit="1" customWidth="1"/>
    <col min="1799" max="1799" width="1.42578125" style="5" customWidth="1"/>
    <col min="1800" max="1800" width="4.5703125" style="5" bestFit="1" customWidth="1"/>
    <col min="1801" max="1801" width="13" style="5" customWidth="1"/>
    <col min="1802" max="2046" width="9.140625" style="5"/>
    <col min="2047" max="2047" width="0" style="5" hidden="1" customWidth="1"/>
    <col min="2048" max="2048" width="3.7109375" style="5" customWidth="1"/>
    <col min="2049" max="2049" width="3.42578125" style="5" customWidth="1"/>
    <col min="2050" max="2050" width="2.7109375" style="5" customWidth="1"/>
    <col min="2051" max="2051" width="63.140625" style="5" customWidth="1"/>
    <col min="2052" max="2052" width="9.7109375" style="5" bestFit="1" customWidth="1"/>
    <col min="2053" max="2053" width="7.5703125" style="5" customWidth="1"/>
    <col min="2054" max="2054" width="5" style="5" bestFit="1" customWidth="1"/>
    <col min="2055" max="2055" width="1.42578125" style="5" customWidth="1"/>
    <col min="2056" max="2056" width="4.5703125" style="5" bestFit="1" customWidth="1"/>
    <col min="2057" max="2057" width="13" style="5" customWidth="1"/>
    <col min="2058" max="2302" width="9.140625" style="5"/>
    <col min="2303" max="2303" width="0" style="5" hidden="1" customWidth="1"/>
    <col min="2304" max="2304" width="3.7109375" style="5" customWidth="1"/>
    <col min="2305" max="2305" width="3.42578125" style="5" customWidth="1"/>
    <col min="2306" max="2306" width="2.7109375" style="5" customWidth="1"/>
    <col min="2307" max="2307" width="63.140625" style="5" customWidth="1"/>
    <col min="2308" max="2308" width="9.7109375" style="5" bestFit="1" customWidth="1"/>
    <col min="2309" max="2309" width="7.5703125" style="5" customWidth="1"/>
    <col min="2310" max="2310" width="5" style="5" bestFit="1" customWidth="1"/>
    <col min="2311" max="2311" width="1.42578125" style="5" customWidth="1"/>
    <col min="2312" max="2312" width="4.5703125" style="5" bestFit="1" customWidth="1"/>
    <col min="2313" max="2313" width="13" style="5" customWidth="1"/>
    <col min="2314" max="2558" width="9.140625" style="5"/>
    <col min="2559" max="2559" width="0" style="5" hidden="1" customWidth="1"/>
    <col min="2560" max="2560" width="3.7109375" style="5" customWidth="1"/>
    <col min="2561" max="2561" width="3.42578125" style="5" customWidth="1"/>
    <col min="2562" max="2562" width="2.7109375" style="5" customWidth="1"/>
    <col min="2563" max="2563" width="63.140625" style="5" customWidth="1"/>
    <col min="2564" max="2564" width="9.7109375" style="5" bestFit="1" customWidth="1"/>
    <col min="2565" max="2565" width="7.5703125" style="5" customWidth="1"/>
    <col min="2566" max="2566" width="5" style="5" bestFit="1" customWidth="1"/>
    <col min="2567" max="2567" width="1.42578125" style="5" customWidth="1"/>
    <col min="2568" max="2568" width="4.5703125" style="5" bestFit="1" customWidth="1"/>
    <col min="2569" max="2569" width="13" style="5" customWidth="1"/>
    <col min="2570" max="2814" width="9.140625" style="5"/>
    <col min="2815" max="2815" width="0" style="5" hidden="1" customWidth="1"/>
    <col min="2816" max="2816" width="3.7109375" style="5" customWidth="1"/>
    <col min="2817" max="2817" width="3.42578125" style="5" customWidth="1"/>
    <col min="2818" max="2818" width="2.7109375" style="5" customWidth="1"/>
    <col min="2819" max="2819" width="63.140625" style="5" customWidth="1"/>
    <col min="2820" max="2820" width="9.7109375" style="5" bestFit="1" customWidth="1"/>
    <col min="2821" max="2821" width="7.5703125" style="5" customWidth="1"/>
    <col min="2822" max="2822" width="5" style="5" bestFit="1" customWidth="1"/>
    <col min="2823" max="2823" width="1.42578125" style="5" customWidth="1"/>
    <col min="2824" max="2824" width="4.5703125" style="5" bestFit="1" customWidth="1"/>
    <col min="2825" max="2825" width="13" style="5" customWidth="1"/>
    <col min="2826" max="3070" width="9.140625" style="5"/>
    <col min="3071" max="3071" width="0" style="5" hidden="1" customWidth="1"/>
    <col min="3072" max="3072" width="3.7109375" style="5" customWidth="1"/>
    <col min="3073" max="3073" width="3.42578125" style="5" customWidth="1"/>
    <col min="3074" max="3074" width="2.7109375" style="5" customWidth="1"/>
    <col min="3075" max="3075" width="63.140625" style="5" customWidth="1"/>
    <col min="3076" max="3076" width="9.7109375" style="5" bestFit="1" customWidth="1"/>
    <col min="3077" max="3077" width="7.5703125" style="5" customWidth="1"/>
    <col min="3078" max="3078" width="5" style="5" bestFit="1" customWidth="1"/>
    <col min="3079" max="3079" width="1.42578125" style="5" customWidth="1"/>
    <col min="3080" max="3080" width="4.5703125" style="5" bestFit="1" customWidth="1"/>
    <col min="3081" max="3081" width="13" style="5" customWidth="1"/>
    <col min="3082" max="3326" width="9.140625" style="5"/>
    <col min="3327" max="3327" width="0" style="5" hidden="1" customWidth="1"/>
    <col min="3328" max="3328" width="3.7109375" style="5" customWidth="1"/>
    <col min="3329" max="3329" width="3.42578125" style="5" customWidth="1"/>
    <col min="3330" max="3330" width="2.7109375" style="5" customWidth="1"/>
    <col min="3331" max="3331" width="63.140625" style="5" customWidth="1"/>
    <col min="3332" max="3332" width="9.7109375" style="5" bestFit="1" customWidth="1"/>
    <col min="3333" max="3333" width="7.5703125" style="5" customWidth="1"/>
    <col min="3334" max="3334" width="5" style="5" bestFit="1" customWidth="1"/>
    <col min="3335" max="3335" width="1.42578125" style="5" customWidth="1"/>
    <col min="3336" max="3336" width="4.5703125" style="5" bestFit="1" customWidth="1"/>
    <col min="3337" max="3337" width="13" style="5" customWidth="1"/>
    <col min="3338" max="3582" width="9.140625" style="5"/>
    <col min="3583" max="3583" width="0" style="5" hidden="1" customWidth="1"/>
    <col min="3584" max="3584" width="3.7109375" style="5" customWidth="1"/>
    <col min="3585" max="3585" width="3.42578125" style="5" customWidth="1"/>
    <col min="3586" max="3586" width="2.7109375" style="5" customWidth="1"/>
    <col min="3587" max="3587" width="63.140625" style="5" customWidth="1"/>
    <col min="3588" max="3588" width="9.7109375" style="5" bestFit="1" customWidth="1"/>
    <col min="3589" max="3589" width="7.5703125" style="5" customWidth="1"/>
    <col min="3590" max="3590" width="5" style="5" bestFit="1" customWidth="1"/>
    <col min="3591" max="3591" width="1.42578125" style="5" customWidth="1"/>
    <col min="3592" max="3592" width="4.5703125" style="5" bestFit="1" customWidth="1"/>
    <col min="3593" max="3593" width="13" style="5" customWidth="1"/>
    <col min="3594" max="3838" width="9.140625" style="5"/>
    <col min="3839" max="3839" width="0" style="5" hidden="1" customWidth="1"/>
    <col min="3840" max="3840" width="3.7109375" style="5" customWidth="1"/>
    <col min="3841" max="3841" width="3.42578125" style="5" customWidth="1"/>
    <col min="3842" max="3842" width="2.7109375" style="5" customWidth="1"/>
    <col min="3843" max="3843" width="63.140625" style="5" customWidth="1"/>
    <col min="3844" max="3844" width="9.7109375" style="5" bestFit="1" customWidth="1"/>
    <col min="3845" max="3845" width="7.5703125" style="5" customWidth="1"/>
    <col min="3846" max="3846" width="5" style="5" bestFit="1" customWidth="1"/>
    <col min="3847" max="3847" width="1.42578125" style="5" customWidth="1"/>
    <col min="3848" max="3848" width="4.5703125" style="5" bestFit="1" customWidth="1"/>
    <col min="3849" max="3849" width="13" style="5" customWidth="1"/>
    <col min="3850" max="4094" width="9.140625" style="5"/>
    <col min="4095" max="4095" width="0" style="5" hidden="1" customWidth="1"/>
    <col min="4096" max="4096" width="3.7109375" style="5" customWidth="1"/>
    <col min="4097" max="4097" width="3.42578125" style="5" customWidth="1"/>
    <col min="4098" max="4098" width="2.7109375" style="5" customWidth="1"/>
    <col min="4099" max="4099" width="63.140625" style="5" customWidth="1"/>
    <col min="4100" max="4100" width="9.7109375" style="5" bestFit="1" customWidth="1"/>
    <col min="4101" max="4101" width="7.5703125" style="5" customWidth="1"/>
    <col min="4102" max="4102" width="5" style="5" bestFit="1" customWidth="1"/>
    <col min="4103" max="4103" width="1.42578125" style="5" customWidth="1"/>
    <col min="4104" max="4104" width="4.5703125" style="5" bestFit="1" customWidth="1"/>
    <col min="4105" max="4105" width="13" style="5" customWidth="1"/>
    <col min="4106" max="4350" width="9.140625" style="5"/>
    <col min="4351" max="4351" width="0" style="5" hidden="1" customWidth="1"/>
    <col min="4352" max="4352" width="3.7109375" style="5" customWidth="1"/>
    <col min="4353" max="4353" width="3.42578125" style="5" customWidth="1"/>
    <col min="4354" max="4354" width="2.7109375" style="5" customWidth="1"/>
    <col min="4355" max="4355" width="63.140625" style="5" customWidth="1"/>
    <col min="4356" max="4356" width="9.7109375" style="5" bestFit="1" customWidth="1"/>
    <col min="4357" max="4357" width="7.5703125" style="5" customWidth="1"/>
    <col min="4358" max="4358" width="5" style="5" bestFit="1" customWidth="1"/>
    <col min="4359" max="4359" width="1.42578125" style="5" customWidth="1"/>
    <col min="4360" max="4360" width="4.5703125" style="5" bestFit="1" customWidth="1"/>
    <col min="4361" max="4361" width="13" style="5" customWidth="1"/>
    <col min="4362" max="4606" width="9.140625" style="5"/>
    <col min="4607" max="4607" width="0" style="5" hidden="1" customWidth="1"/>
    <col min="4608" max="4608" width="3.7109375" style="5" customWidth="1"/>
    <col min="4609" max="4609" width="3.42578125" style="5" customWidth="1"/>
    <col min="4610" max="4610" width="2.7109375" style="5" customWidth="1"/>
    <col min="4611" max="4611" width="63.140625" style="5" customWidth="1"/>
    <col min="4612" max="4612" width="9.7109375" style="5" bestFit="1" customWidth="1"/>
    <col min="4613" max="4613" width="7.5703125" style="5" customWidth="1"/>
    <col min="4614" max="4614" width="5" style="5" bestFit="1" customWidth="1"/>
    <col min="4615" max="4615" width="1.42578125" style="5" customWidth="1"/>
    <col min="4616" max="4616" width="4.5703125" style="5" bestFit="1" customWidth="1"/>
    <col min="4617" max="4617" width="13" style="5" customWidth="1"/>
    <col min="4618" max="4862" width="9.140625" style="5"/>
    <col min="4863" max="4863" width="0" style="5" hidden="1" customWidth="1"/>
    <col min="4864" max="4864" width="3.7109375" style="5" customWidth="1"/>
    <col min="4865" max="4865" width="3.42578125" style="5" customWidth="1"/>
    <col min="4866" max="4866" width="2.7109375" style="5" customWidth="1"/>
    <col min="4867" max="4867" width="63.140625" style="5" customWidth="1"/>
    <col min="4868" max="4868" width="9.7109375" style="5" bestFit="1" customWidth="1"/>
    <col min="4869" max="4869" width="7.5703125" style="5" customWidth="1"/>
    <col min="4870" max="4870" width="5" style="5" bestFit="1" customWidth="1"/>
    <col min="4871" max="4871" width="1.42578125" style="5" customWidth="1"/>
    <col min="4872" max="4872" width="4.5703125" style="5" bestFit="1" customWidth="1"/>
    <col min="4873" max="4873" width="13" style="5" customWidth="1"/>
    <col min="4874" max="5118" width="9.140625" style="5"/>
    <col min="5119" max="5119" width="0" style="5" hidden="1" customWidth="1"/>
    <col min="5120" max="5120" width="3.7109375" style="5" customWidth="1"/>
    <col min="5121" max="5121" width="3.42578125" style="5" customWidth="1"/>
    <col min="5122" max="5122" width="2.7109375" style="5" customWidth="1"/>
    <col min="5123" max="5123" width="63.140625" style="5" customWidth="1"/>
    <col min="5124" max="5124" width="9.7109375" style="5" bestFit="1" customWidth="1"/>
    <col min="5125" max="5125" width="7.5703125" style="5" customWidth="1"/>
    <col min="5126" max="5126" width="5" style="5" bestFit="1" customWidth="1"/>
    <col min="5127" max="5127" width="1.42578125" style="5" customWidth="1"/>
    <col min="5128" max="5128" width="4.5703125" style="5" bestFit="1" customWidth="1"/>
    <col min="5129" max="5129" width="13" style="5" customWidth="1"/>
    <col min="5130" max="5374" width="9.140625" style="5"/>
    <col min="5375" max="5375" width="0" style="5" hidden="1" customWidth="1"/>
    <col min="5376" max="5376" width="3.7109375" style="5" customWidth="1"/>
    <col min="5377" max="5377" width="3.42578125" style="5" customWidth="1"/>
    <col min="5378" max="5378" width="2.7109375" style="5" customWidth="1"/>
    <col min="5379" max="5379" width="63.140625" style="5" customWidth="1"/>
    <col min="5380" max="5380" width="9.7109375" style="5" bestFit="1" customWidth="1"/>
    <col min="5381" max="5381" width="7.5703125" style="5" customWidth="1"/>
    <col min="5382" max="5382" width="5" style="5" bestFit="1" customWidth="1"/>
    <col min="5383" max="5383" width="1.42578125" style="5" customWidth="1"/>
    <col min="5384" max="5384" width="4.5703125" style="5" bestFit="1" customWidth="1"/>
    <col min="5385" max="5385" width="13" style="5" customWidth="1"/>
    <col min="5386" max="5630" width="9.140625" style="5"/>
    <col min="5631" max="5631" width="0" style="5" hidden="1" customWidth="1"/>
    <col min="5632" max="5632" width="3.7109375" style="5" customWidth="1"/>
    <col min="5633" max="5633" width="3.42578125" style="5" customWidth="1"/>
    <col min="5634" max="5634" width="2.7109375" style="5" customWidth="1"/>
    <col min="5635" max="5635" width="63.140625" style="5" customWidth="1"/>
    <col min="5636" max="5636" width="9.7109375" style="5" bestFit="1" customWidth="1"/>
    <col min="5637" max="5637" width="7.5703125" style="5" customWidth="1"/>
    <col min="5638" max="5638" width="5" style="5" bestFit="1" customWidth="1"/>
    <col min="5639" max="5639" width="1.42578125" style="5" customWidth="1"/>
    <col min="5640" max="5640" width="4.5703125" style="5" bestFit="1" customWidth="1"/>
    <col min="5641" max="5641" width="13" style="5" customWidth="1"/>
    <col min="5642" max="5886" width="9.140625" style="5"/>
    <col min="5887" max="5887" width="0" style="5" hidden="1" customWidth="1"/>
    <col min="5888" max="5888" width="3.7109375" style="5" customWidth="1"/>
    <col min="5889" max="5889" width="3.42578125" style="5" customWidth="1"/>
    <col min="5890" max="5890" width="2.7109375" style="5" customWidth="1"/>
    <col min="5891" max="5891" width="63.140625" style="5" customWidth="1"/>
    <col min="5892" max="5892" width="9.7109375" style="5" bestFit="1" customWidth="1"/>
    <col min="5893" max="5893" width="7.5703125" style="5" customWidth="1"/>
    <col min="5894" max="5894" width="5" style="5" bestFit="1" customWidth="1"/>
    <col min="5895" max="5895" width="1.42578125" style="5" customWidth="1"/>
    <col min="5896" max="5896" width="4.5703125" style="5" bestFit="1" customWidth="1"/>
    <col min="5897" max="5897" width="13" style="5" customWidth="1"/>
    <col min="5898" max="6142" width="9.140625" style="5"/>
    <col min="6143" max="6143" width="0" style="5" hidden="1" customWidth="1"/>
    <col min="6144" max="6144" width="3.7109375" style="5" customWidth="1"/>
    <col min="6145" max="6145" width="3.42578125" style="5" customWidth="1"/>
    <col min="6146" max="6146" width="2.7109375" style="5" customWidth="1"/>
    <col min="6147" max="6147" width="63.140625" style="5" customWidth="1"/>
    <col min="6148" max="6148" width="9.7109375" style="5" bestFit="1" customWidth="1"/>
    <col min="6149" max="6149" width="7.5703125" style="5" customWidth="1"/>
    <col min="6150" max="6150" width="5" style="5" bestFit="1" customWidth="1"/>
    <col min="6151" max="6151" width="1.42578125" style="5" customWidth="1"/>
    <col min="6152" max="6152" width="4.5703125" style="5" bestFit="1" customWidth="1"/>
    <col min="6153" max="6153" width="13" style="5" customWidth="1"/>
    <col min="6154" max="6398" width="9.140625" style="5"/>
    <col min="6399" max="6399" width="0" style="5" hidden="1" customWidth="1"/>
    <col min="6400" max="6400" width="3.7109375" style="5" customWidth="1"/>
    <col min="6401" max="6401" width="3.42578125" style="5" customWidth="1"/>
    <col min="6402" max="6402" width="2.7109375" style="5" customWidth="1"/>
    <col min="6403" max="6403" width="63.140625" style="5" customWidth="1"/>
    <col min="6404" max="6404" width="9.7109375" style="5" bestFit="1" customWidth="1"/>
    <col min="6405" max="6405" width="7.5703125" style="5" customWidth="1"/>
    <col min="6406" max="6406" width="5" style="5" bestFit="1" customWidth="1"/>
    <col min="6407" max="6407" width="1.42578125" style="5" customWidth="1"/>
    <col min="6408" max="6408" width="4.5703125" style="5" bestFit="1" customWidth="1"/>
    <col min="6409" max="6409" width="13" style="5" customWidth="1"/>
    <col min="6410" max="6654" width="9.140625" style="5"/>
    <col min="6655" max="6655" width="0" style="5" hidden="1" customWidth="1"/>
    <col min="6656" max="6656" width="3.7109375" style="5" customWidth="1"/>
    <col min="6657" max="6657" width="3.42578125" style="5" customWidth="1"/>
    <col min="6658" max="6658" width="2.7109375" style="5" customWidth="1"/>
    <col min="6659" max="6659" width="63.140625" style="5" customWidth="1"/>
    <col min="6660" max="6660" width="9.7109375" style="5" bestFit="1" customWidth="1"/>
    <col min="6661" max="6661" width="7.5703125" style="5" customWidth="1"/>
    <col min="6662" max="6662" width="5" style="5" bestFit="1" customWidth="1"/>
    <col min="6663" max="6663" width="1.42578125" style="5" customWidth="1"/>
    <col min="6664" max="6664" width="4.5703125" style="5" bestFit="1" customWidth="1"/>
    <col min="6665" max="6665" width="13" style="5" customWidth="1"/>
    <col min="6666" max="6910" width="9.140625" style="5"/>
    <col min="6911" max="6911" width="0" style="5" hidden="1" customWidth="1"/>
    <col min="6912" max="6912" width="3.7109375" style="5" customWidth="1"/>
    <col min="6913" max="6913" width="3.42578125" style="5" customWidth="1"/>
    <col min="6914" max="6914" width="2.7109375" style="5" customWidth="1"/>
    <col min="6915" max="6915" width="63.140625" style="5" customWidth="1"/>
    <col min="6916" max="6916" width="9.7109375" style="5" bestFit="1" customWidth="1"/>
    <col min="6917" max="6917" width="7.5703125" style="5" customWidth="1"/>
    <col min="6918" max="6918" width="5" style="5" bestFit="1" customWidth="1"/>
    <col min="6919" max="6919" width="1.42578125" style="5" customWidth="1"/>
    <col min="6920" max="6920" width="4.5703125" style="5" bestFit="1" customWidth="1"/>
    <col min="6921" max="6921" width="13" style="5" customWidth="1"/>
    <col min="6922" max="7166" width="9.140625" style="5"/>
    <col min="7167" max="7167" width="0" style="5" hidden="1" customWidth="1"/>
    <col min="7168" max="7168" width="3.7109375" style="5" customWidth="1"/>
    <col min="7169" max="7169" width="3.42578125" style="5" customWidth="1"/>
    <col min="7170" max="7170" width="2.7109375" style="5" customWidth="1"/>
    <col min="7171" max="7171" width="63.140625" style="5" customWidth="1"/>
    <col min="7172" max="7172" width="9.7109375" style="5" bestFit="1" customWidth="1"/>
    <col min="7173" max="7173" width="7.5703125" style="5" customWidth="1"/>
    <col min="7174" max="7174" width="5" style="5" bestFit="1" customWidth="1"/>
    <col min="7175" max="7175" width="1.42578125" style="5" customWidth="1"/>
    <col min="7176" max="7176" width="4.5703125" style="5" bestFit="1" customWidth="1"/>
    <col min="7177" max="7177" width="13" style="5" customWidth="1"/>
    <col min="7178" max="7422" width="9.140625" style="5"/>
    <col min="7423" max="7423" width="0" style="5" hidden="1" customWidth="1"/>
    <col min="7424" max="7424" width="3.7109375" style="5" customWidth="1"/>
    <col min="7425" max="7425" width="3.42578125" style="5" customWidth="1"/>
    <col min="7426" max="7426" width="2.7109375" style="5" customWidth="1"/>
    <col min="7427" max="7427" width="63.140625" style="5" customWidth="1"/>
    <col min="7428" max="7428" width="9.7109375" style="5" bestFit="1" customWidth="1"/>
    <col min="7429" max="7429" width="7.5703125" style="5" customWidth="1"/>
    <col min="7430" max="7430" width="5" style="5" bestFit="1" customWidth="1"/>
    <col min="7431" max="7431" width="1.42578125" style="5" customWidth="1"/>
    <col min="7432" max="7432" width="4.5703125" style="5" bestFit="1" customWidth="1"/>
    <col min="7433" max="7433" width="13" style="5" customWidth="1"/>
    <col min="7434" max="7678" width="9.140625" style="5"/>
    <col min="7679" max="7679" width="0" style="5" hidden="1" customWidth="1"/>
    <col min="7680" max="7680" width="3.7109375" style="5" customWidth="1"/>
    <col min="7681" max="7681" width="3.42578125" style="5" customWidth="1"/>
    <col min="7682" max="7682" width="2.7109375" style="5" customWidth="1"/>
    <col min="7683" max="7683" width="63.140625" style="5" customWidth="1"/>
    <col min="7684" max="7684" width="9.7109375" style="5" bestFit="1" customWidth="1"/>
    <col min="7685" max="7685" width="7.5703125" style="5" customWidth="1"/>
    <col min="7686" max="7686" width="5" style="5" bestFit="1" customWidth="1"/>
    <col min="7687" max="7687" width="1.42578125" style="5" customWidth="1"/>
    <col min="7688" max="7688" width="4.5703125" style="5" bestFit="1" customWidth="1"/>
    <col min="7689" max="7689" width="13" style="5" customWidth="1"/>
    <col min="7690" max="7934" width="9.140625" style="5"/>
    <col min="7935" max="7935" width="0" style="5" hidden="1" customWidth="1"/>
    <col min="7936" max="7936" width="3.7109375" style="5" customWidth="1"/>
    <col min="7937" max="7937" width="3.42578125" style="5" customWidth="1"/>
    <col min="7938" max="7938" width="2.7109375" style="5" customWidth="1"/>
    <col min="7939" max="7939" width="63.140625" style="5" customWidth="1"/>
    <col min="7940" max="7940" width="9.7109375" style="5" bestFit="1" customWidth="1"/>
    <col min="7941" max="7941" width="7.5703125" style="5" customWidth="1"/>
    <col min="7942" max="7942" width="5" style="5" bestFit="1" customWidth="1"/>
    <col min="7943" max="7943" width="1.42578125" style="5" customWidth="1"/>
    <col min="7944" max="7944" width="4.5703125" style="5" bestFit="1" customWidth="1"/>
    <col min="7945" max="7945" width="13" style="5" customWidth="1"/>
    <col min="7946" max="8190" width="9.140625" style="5"/>
    <col min="8191" max="8191" width="0" style="5" hidden="1" customWidth="1"/>
    <col min="8192" max="8192" width="3.7109375" style="5" customWidth="1"/>
    <col min="8193" max="8193" width="3.42578125" style="5" customWidth="1"/>
    <col min="8194" max="8194" width="2.7109375" style="5" customWidth="1"/>
    <col min="8195" max="8195" width="63.140625" style="5" customWidth="1"/>
    <col min="8196" max="8196" width="9.7109375" style="5" bestFit="1" customWidth="1"/>
    <col min="8197" max="8197" width="7.5703125" style="5" customWidth="1"/>
    <col min="8198" max="8198" width="5" style="5" bestFit="1" customWidth="1"/>
    <col min="8199" max="8199" width="1.42578125" style="5" customWidth="1"/>
    <col min="8200" max="8200" width="4.5703125" style="5" bestFit="1" customWidth="1"/>
    <col min="8201" max="8201" width="13" style="5" customWidth="1"/>
    <col min="8202" max="8446" width="9.140625" style="5"/>
    <col min="8447" max="8447" width="0" style="5" hidden="1" customWidth="1"/>
    <col min="8448" max="8448" width="3.7109375" style="5" customWidth="1"/>
    <col min="8449" max="8449" width="3.42578125" style="5" customWidth="1"/>
    <col min="8450" max="8450" width="2.7109375" style="5" customWidth="1"/>
    <col min="8451" max="8451" width="63.140625" style="5" customWidth="1"/>
    <col min="8452" max="8452" width="9.7109375" style="5" bestFit="1" customWidth="1"/>
    <col min="8453" max="8453" width="7.5703125" style="5" customWidth="1"/>
    <col min="8454" max="8454" width="5" style="5" bestFit="1" customWidth="1"/>
    <col min="8455" max="8455" width="1.42578125" style="5" customWidth="1"/>
    <col min="8456" max="8456" width="4.5703125" style="5" bestFit="1" customWidth="1"/>
    <col min="8457" max="8457" width="13" style="5" customWidth="1"/>
    <col min="8458" max="8702" width="9.140625" style="5"/>
    <col min="8703" max="8703" width="0" style="5" hidden="1" customWidth="1"/>
    <col min="8704" max="8704" width="3.7109375" style="5" customWidth="1"/>
    <col min="8705" max="8705" width="3.42578125" style="5" customWidth="1"/>
    <col min="8706" max="8706" width="2.7109375" style="5" customWidth="1"/>
    <col min="8707" max="8707" width="63.140625" style="5" customWidth="1"/>
    <col min="8708" max="8708" width="9.7109375" style="5" bestFit="1" customWidth="1"/>
    <col min="8709" max="8709" width="7.5703125" style="5" customWidth="1"/>
    <col min="8710" max="8710" width="5" style="5" bestFit="1" customWidth="1"/>
    <col min="8711" max="8711" width="1.42578125" style="5" customWidth="1"/>
    <col min="8712" max="8712" width="4.5703125" style="5" bestFit="1" customWidth="1"/>
    <col min="8713" max="8713" width="13" style="5" customWidth="1"/>
    <col min="8714" max="8958" width="9.140625" style="5"/>
    <col min="8959" max="8959" width="0" style="5" hidden="1" customWidth="1"/>
    <col min="8960" max="8960" width="3.7109375" style="5" customWidth="1"/>
    <col min="8961" max="8961" width="3.42578125" style="5" customWidth="1"/>
    <col min="8962" max="8962" width="2.7109375" style="5" customWidth="1"/>
    <col min="8963" max="8963" width="63.140625" style="5" customWidth="1"/>
    <col min="8964" max="8964" width="9.7109375" style="5" bestFit="1" customWidth="1"/>
    <col min="8965" max="8965" width="7.5703125" style="5" customWidth="1"/>
    <col min="8966" max="8966" width="5" style="5" bestFit="1" customWidth="1"/>
    <col min="8967" max="8967" width="1.42578125" style="5" customWidth="1"/>
    <col min="8968" max="8968" width="4.5703125" style="5" bestFit="1" customWidth="1"/>
    <col min="8969" max="8969" width="13" style="5" customWidth="1"/>
    <col min="8970" max="9214" width="9.140625" style="5"/>
    <col min="9215" max="9215" width="0" style="5" hidden="1" customWidth="1"/>
    <col min="9216" max="9216" width="3.7109375" style="5" customWidth="1"/>
    <col min="9217" max="9217" width="3.42578125" style="5" customWidth="1"/>
    <col min="9218" max="9218" width="2.7109375" style="5" customWidth="1"/>
    <col min="9219" max="9219" width="63.140625" style="5" customWidth="1"/>
    <col min="9220" max="9220" width="9.7109375" style="5" bestFit="1" customWidth="1"/>
    <col min="9221" max="9221" width="7.5703125" style="5" customWidth="1"/>
    <col min="9222" max="9222" width="5" style="5" bestFit="1" customWidth="1"/>
    <col min="9223" max="9223" width="1.42578125" style="5" customWidth="1"/>
    <col min="9224" max="9224" width="4.5703125" style="5" bestFit="1" customWidth="1"/>
    <col min="9225" max="9225" width="13" style="5" customWidth="1"/>
    <col min="9226" max="9470" width="9.140625" style="5"/>
    <col min="9471" max="9471" width="0" style="5" hidden="1" customWidth="1"/>
    <col min="9472" max="9472" width="3.7109375" style="5" customWidth="1"/>
    <col min="9473" max="9473" width="3.42578125" style="5" customWidth="1"/>
    <col min="9474" max="9474" width="2.7109375" style="5" customWidth="1"/>
    <col min="9475" max="9475" width="63.140625" style="5" customWidth="1"/>
    <col min="9476" max="9476" width="9.7109375" style="5" bestFit="1" customWidth="1"/>
    <col min="9477" max="9477" width="7.5703125" style="5" customWidth="1"/>
    <col min="9478" max="9478" width="5" style="5" bestFit="1" customWidth="1"/>
    <col min="9479" max="9479" width="1.42578125" style="5" customWidth="1"/>
    <col min="9480" max="9480" width="4.5703125" style="5" bestFit="1" customWidth="1"/>
    <col min="9481" max="9481" width="13" style="5" customWidth="1"/>
    <col min="9482" max="9726" width="9.140625" style="5"/>
    <col min="9727" max="9727" width="0" style="5" hidden="1" customWidth="1"/>
    <col min="9728" max="9728" width="3.7109375" style="5" customWidth="1"/>
    <col min="9729" max="9729" width="3.42578125" style="5" customWidth="1"/>
    <col min="9730" max="9730" width="2.7109375" style="5" customWidth="1"/>
    <col min="9731" max="9731" width="63.140625" style="5" customWidth="1"/>
    <col min="9732" max="9732" width="9.7109375" style="5" bestFit="1" customWidth="1"/>
    <col min="9733" max="9733" width="7.5703125" style="5" customWidth="1"/>
    <col min="9734" max="9734" width="5" style="5" bestFit="1" customWidth="1"/>
    <col min="9735" max="9735" width="1.42578125" style="5" customWidth="1"/>
    <col min="9736" max="9736" width="4.5703125" style="5" bestFit="1" customWidth="1"/>
    <col min="9737" max="9737" width="13" style="5" customWidth="1"/>
    <col min="9738" max="9982" width="9.140625" style="5"/>
    <col min="9983" max="9983" width="0" style="5" hidden="1" customWidth="1"/>
    <col min="9984" max="9984" width="3.7109375" style="5" customWidth="1"/>
    <col min="9985" max="9985" width="3.42578125" style="5" customWidth="1"/>
    <col min="9986" max="9986" width="2.7109375" style="5" customWidth="1"/>
    <col min="9987" max="9987" width="63.140625" style="5" customWidth="1"/>
    <col min="9988" max="9988" width="9.7109375" style="5" bestFit="1" customWidth="1"/>
    <col min="9989" max="9989" width="7.5703125" style="5" customWidth="1"/>
    <col min="9990" max="9990" width="5" style="5" bestFit="1" customWidth="1"/>
    <col min="9991" max="9991" width="1.42578125" style="5" customWidth="1"/>
    <col min="9992" max="9992" width="4.5703125" style="5" bestFit="1" customWidth="1"/>
    <col min="9993" max="9993" width="13" style="5" customWidth="1"/>
    <col min="9994" max="10238" width="9.140625" style="5"/>
    <col min="10239" max="10239" width="0" style="5" hidden="1" customWidth="1"/>
    <col min="10240" max="10240" width="3.7109375" style="5" customWidth="1"/>
    <col min="10241" max="10241" width="3.42578125" style="5" customWidth="1"/>
    <col min="10242" max="10242" width="2.7109375" style="5" customWidth="1"/>
    <col min="10243" max="10243" width="63.140625" style="5" customWidth="1"/>
    <col min="10244" max="10244" width="9.7109375" style="5" bestFit="1" customWidth="1"/>
    <col min="10245" max="10245" width="7.5703125" style="5" customWidth="1"/>
    <col min="10246" max="10246" width="5" style="5" bestFit="1" customWidth="1"/>
    <col min="10247" max="10247" width="1.42578125" style="5" customWidth="1"/>
    <col min="10248" max="10248" width="4.5703125" style="5" bestFit="1" customWidth="1"/>
    <col min="10249" max="10249" width="13" style="5" customWidth="1"/>
    <col min="10250" max="10494" width="9.140625" style="5"/>
    <col min="10495" max="10495" width="0" style="5" hidden="1" customWidth="1"/>
    <col min="10496" max="10496" width="3.7109375" style="5" customWidth="1"/>
    <col min="10497" max="10497" width="3.42578125" style="5" customWidth="1"/>
    <col min="10498" max="10498" width="2.7109375" style="5" customWidth="1"/>
    <col min="10499" max="10499" width="63.140625" style="5" customWidth="1"/>
    <col min="10500" max="10500" width="9.7109375" style="5" bestFit="1" customWidth="1"/>
    <col min="10501" max="10501" width="7.5703125" style="5" customWidth="1"/>
    <col min="10502" max="10502" width="5" style="5" bestFit="1" customWidth="1"/>
    <col min="10503" max="10503" width="1.42578125" style="5" customWidth="1"/>
    <col min="10504" max="10504" width="4.5703125" style="5" bestFit="1" customWidth="1"/>
    <col min="10505" max="10505" width="13" style="5" customWidth="1"/>
    <col min="10506" max="10750" width="9.140625" style="5"/>
    <col min="10751" max="10751" width="0" style="5" hidden="1" customWidth="1"/>
    <col min="10752" max="10752" width="3.7109375" style="5" customWidth="1"/>
    <col min="10753" max="10753" width="3.42578125" style="5" customWidth="1"/>
    <col min="10754" max="10754" width="2.7109375" style="5" customWidth="1"/>
    <col min="10755" max="10755" width="63.140625" style="5" customWidth="1"/>
    <col min="10756" max="10756" width="9.7109375" style="5" bestFit="1" customWidth="1"/>
    <col min="10757" max="10757" width="7.5703125" style="5" customWidth="1"/>
    <col min="10758" max="10758" width="5" style="5" bestFit="1" customWidth="1"/>
    <col min="10759" max="10759" width="1.42578125" style="5" customWidth="1"/>
    <col min="10760" max="10760" width="4.5703125" style="5" bestFit="1" customWidth="1"/>
    <col min="10761" max="10761" width="13" style="5" customWidth="1"/>
    <col min="10762" max="11006" width="9.140625" style="5"/>
    <col min="11007" max="11007" width="0" style="5" hidden="1" customWidth="1"/>
    <col min="11008" max="11008" width="3.7109375" style="5" customWidth="1"/>
    <col min="11009" max="11009" width="3.42578125" style="5" customWidth="1"/>
    <col min="11010" max="11010" width="2.7109375" style="5" customWidth="1"/>
    <col min="11011" max="11011" width="63.140625" style="5" customWidth="1"/>
    <col min="11012" max="11012" width="9.7109375" style="5" bestFit="1" customWidth="1"/>
    <col min="11013" max="11013" width="7.5703125" style="5" customWidth="1"/>
    <col min="11014" max="11014" width="5" style="5" bestFit="1" customWidth="1"/>
    <col min="11015" max="11015" width="1.42578125" style="5" customWidth="1"/>
    <col min="11016" max="11016" width="4.5703125" style="5" bestFit="1" customWidth="1"/>
    <col min="11017" max="11017" width="13" style="5" customWidth="1"/>
    <col min="11018" max="11262" width="9.140625" style="5"/>
    <col min="11263" max="11263" width="0" style="5" hidden="1" customWidth="1"/>
    <col min="11264" max="11264" width="3.7109375" style="5" customWidth="1"/>
    <col min="11265" max="11265" width="3.42578125" style="5" customWidth="1"/>
    <col min="11266" max="11266" width="2.7109375" style="5" customWidth="1"/>
    <col min="11267" max="11267" width="63.140625" style="5" customWidth="1"/>
    <col min="11268" max="11268" width="9.7109375" style="5" bestFit="1" customWidth="1"/>
    <col min="11269" max="11269" width="7.5703125" style="5" customWidth="1"/>
    <col min="11270" max="11270" width="5" style="5" bestFit="1" customWidth="1"/>
    <col min="11271" max="11271" width="1.42578125" style="5" customWidth="1"/>
    <col min="11272" max="11272" width="4.5703125" style="5" bestFit="1" customWidth="1"/>
    <col min="11273" max="11273" width="13" style="5" customWidth="1"/>
    <col min="11274" max="11518" width="9.140625" style="5"/>
    <col min="11519" max="11519" width="0" style="5" hidden="1" customWidth="1"/>
    <col min="11520" max="11520" width="3.7109375" style="5" customWidth="1"/>
    <col min="11521" max="11521" width="3.42578125" style="5" customWidth="1"/>
    <col min="11522" max="11522" width="2.7109375" style="5" customWidth="1"/>
    <col min="11523" max="11523" width="63.140625" style="5" customWidth="1"/>
    <col min="11524" max="11524" width="9.7109375" style="5" bestFit="1" customWidth="1"/>
    <col min="11525" max="11525" width="7.5703125" style="5" customWidth="1"/>
    <col min="11526" max="11526" width="5" style="5" bestFit="1" customWidth="1"/>
    <col min="11527" max="11527" width="1.42578125" style="5" customWidth="1"/>
    <col min="11528" max="11528" width="4.5703125" style="5" bestFit="1" customWidth="1"/>
    <col min="11529" max="11529" width="13" style="5" customWidth="1"/>
    <col min="11530" max="11774" width="9.140625" style="5"/>
    <col min="11775" max="11775" width="0" style="5" hidden="1" customWidth="1"/>
    <col min="11776" max="11776" width="3.7109375" style="5" customWidth="1"/>
    <col min="11777" max="11777" width="3.42578125" style="5" customWidth="1"/>
    <col min="11778" max="11778" width="2.7109375" style="5" customWidth="1"/>
    <col min="11779" max="11779" width="63.140625" style="5" customWidth="1"/>
    <col min="11780" max="11780" width="9.7109375" style="5" bestFit="1" customWidth="1"/>
    <col min="11781" max="11781" width="7.5703125" style="5" customWidth="1"/>
    <col min="11782" max="11782" width="5" style="5" bestFit="1" customWidth="1"/>
    <col min="11783" max="11783" width="1.42578125" style="5" customWidth="1"/>
    <col min="11784" max="11784" width="4.5703125" style="5" bestFit="1" customWidth="1"/>
    <col min="11785" max="11785" width="13" style="5" customWidth="1"/>
    <col min="11786" max="12030" width="9.140625" style="5"/>
    <col min="12031" max="12031" width="0" style="5" hidden="1" customWidth="1"/>
    <col min="12032" max="12032" width="3.7109375" style="5" customWidth="1"/>
    <col min="12033" max="12033" width="3.42578125" style="5" customWidth="1"/>
    <col min="12034" max="12034" width="2.7109375" style="5" customWidth="1"/>
    <col min="12035" max="12035" width="63.140625" style="5" customWidth="1"/>
    <col min="12036" max="12036" width="9.7109375" style="5" bestFit="1" customWidth="1"/>
    <col min="12037" max="12037" width="7.5703125" style="5" customWidth="1"/>
    <col min="12038" max="12038" width="5" style="5" bestFit="1" customWidth="1"/>
    <col min="12039" max="12039" width="1.42578125" style="5" customWidth="1"/>
    <col min="12040" max="12040" width="4.5703125" style="5" bestFit="1" customWidth="1"/>
    <col min="12041" max="12041" width="13" style="5" customWidth="1"/>
    <col min="12042" max="12286" width="9.140625" style="5"/>
    <col min="12287" max="12287" width="0" style="5" hidden="1" customWidth="1"/>
    <col min="12288" max="12288" width="3.7109375" style="5" customWidth="1"/>
    <col min="12289" max="12289" width="3.42578125" style="5" customWidth="1"/>
    <col min="12290" max="12290" width="2.7109375" style="5" customWidth="1"/>
    <col min="12291" max="12291" width="63.140625" style="5" customWidth="1"/>
    <col min="12292" max="12292" width="9.7109375" style="5" bestFit="1" customWidth="1"/>
    <col min="12293" max="12293" width="7.5703125" style="5" customWidth="1"/>
    <col min="12294" max="12294" width="5" style="5" bestFit="1" customWidth="1"/>
    <col min="12295" max="12295" width="1.42578125" style="5" customWidth="1"/>
    <col min="12296" max="12296" width="4.5703125" style="5" bestFit="1" customWidth="1"/>
    <col min="12297" max="12297" width="13" style="5" customWidth="1"/>
    <col min="12298" max="12542" width="9.140625" style="5"/>
    <col min="12543" max="12543" width="0" style="5" hidden="1" customWidth="1"/>
    <col min="12544" max="12544" width="3.7109375" style="5" customWidth="1"/>
    <col min="12545" max="12545" width="3.42578125" style="5" customWidth="1"/>
    <col min="12546" max="12546" width="2.7109375" style="5" customWidth="1"/>
    <col min="12547" max="12547" width="63.140625" style="5" customWidth="1"/>
    <col min="12548" max="12548" width="9.7109375" style="5" bestFit="1" customWidth="1"/>
    <col min="12549" max="12549" width="7.5703125" style="5" customWidth="1"/>
    <col min="12550" max="12550" width="5" style="5" bestFit="1" customWidth="1"/>
    <col min="12551" max="12551" width="1.42578125" style="5" customWidth="1"/>
    <col min="12552" max="12552" width="4.5703125" style="5" bestFit="1" customWidth="1"/>
    <col min="12553" max="12553" width="13" style="5" customWidth="1"/>
    <col min="12554" max="12798" width="9.140625" style="5"/>
    <col min="12799" max="12799" width="0" style="5" hidden="1" customWidth="1"/>
    <col min="12800" max="12800" width="3.7109375" style="5" customWidth="1"/>
    <col min="12801" max="12801" width="3.42578125" style="5" customWidth="1"/>
    <col min="12802" max="12802" width="2.7109375" style="5" customWidth="1"/>
    <col min="12803" max="12803" width="63.140625" style="5" customWidth="1"/>
    <col min="12804" max="12804" width="9.7109375" style="5" bestFit="1" customWidth="1"/>
    <col min="12805" max="12805" width="7.5703125" style="5" customWidth="1"/>
    <col min="12806" max="12806" width="5" style="5" bestFit="1" customWidth="1"/>
    <col min="12807" max="12807" width="1.42578125" style="5" customWidth="1"/>
    <col min="12808" max="12808" width="4.5703125" style="5" bestFit="1" customWidth="1"/>
    <col min="12809" max="12809" width="13" style="5" customWidth="1"/>
    <col min="12810" max="13054" width="9.140625" style="5"/>
    <col min="13055" max="13055" width="0" style="5" hidden="1" customWidth="1"/>
    <col min="13056" max="13056" width="3.7109375" style="5" customWidth="1"/>
    <col min="13057" max="13057" width="3.42578125" style="5" customWidth="1"/>
    <col min="13058" max="13058" width="2.7109375" style="5" customWidth="1"/>
    <col min="13059" max="13059" width="63.140625" style="5" customWidth="1"/>
    <col min="13060" max="13060" width="9.7109375" style="5" bestFit="1" customWidth="1"/>
    <col min="13061" max="13061" width="7.5703125" style="5" customWidth="1"/>
    <col min="13062" max="13062" width="5" style="5" bestFit="1" customWidth="1"/>
    <col min="13063" max="13063" width="1.42578125" style="5" customWidth="1"/>
    <col min="13064" max="13064" width="4.5703125" style="5" bestFit="1" customWidth="1"/>
    <col min="13065" max="13065" width="13" style="5" customWidth="1"/>
    <col min="13066" max="13310" width="9.140625" style="5"/>
    <col min="13311" max="13311" width="0" style="5" hidden="1" customWidth="1"/>
    <col min="13312" max="13312" width="3.7109375" style="5" customWidth="1"/>
    <col min="13313" max="13313" width="3.42578125" style="5" customWidth="1"/>
    <col min="13314" max="13314" width="2.7109375" style="5" customWidth="1"/>
    <col min="13315" max="13315" width="63.140625" style="5" customWidth="1"/>
    <col min="13316" max="13316" width="9.7109375" style="5" bestFit="1" customWidth="1"/>
    <col min="13317" max="13317" width="7.5703125" style="5" customWidth="1"/>
    <col min="13318" max="13318" width="5" style="5" bestFit="1" customWidth="1"/>
    <col min="13319" max="13319" width="1.42578125" style="5" customWidth="1"/>
    <col min="13320" max="13320" width="4.5703125" style="5" bestFit="1" customWidth="1"/>
    <col min="13321" max="13321" width="13" style="5" customWidth="1"/>
    <col min="13322" max="13566" width="9.140625" style="5"/>
    <col min="13567" max="13567" width="0" style="5" hidden="1" customWidth="1"/>
    <col min="13568" max="13568" width="3.7109375" style="5" customWidth="1"/>
    <col min="13569" max="13569" width="3.42578125" style="5" customWidth="1"/>
    <col min="13570" max="13570" width="2.7109375" style="5" customWidth="1"/>
    <col min="13571" max="13571" width="63.140625" style="5" customWidth="1"/>
    <col min="13572" max="13572" width="9.7109375" style="5" bestFit="1" customWidth="1"/>
    <col min="13573" max="13573" width="7.5703125" style="5" customWidth="1"/>
    <col min="13574" max="13574" width="5" style="5" bestFit="1" customWidth="1"/>
    <col min="13575" max="13575" width="1.42578125" style="5" customWidth="1"/>
    <col min="13576" max="13576" width="4.5703125" style="5" bestFit="1" customWidth="1"/>
    <col min="13577" max="13577" width="13" style="5" customWidth="1"/>
    <col min="13578" max="13822" width="9.140625" style="5"/>
    <col min="13823" max="13823" width="0" style="5" hidden="1" customWidth="1"/>
    <col min="13824" max="13824" width="3.7109375" style="5" customWidth="1"/>
    <col min="13825" max="13825" width="3.42578125" style="5" customWidth="1"/>
    <col min="13826" max="13826" width="2.7109375" style="5" customWidth="1"/>
    <col min="13827" max="13827" width="63.140625" style="5" customWidth="1"/>
    <col min="13828" max="13828" width="9.7109375" style="5" bestFit="1" customWidth="1"/>
    <col min="13829" max="13829" width="7.5703125" style="5" customWidth="1"/>
    <col min="13830" max="13830" width="5" style="5" bestFit="1" customWidth="1"/>
    <col min="13831" max="13831" width="1.42578125" style="5" customWidth="1"/>
    <col min="13832" max="13832" width="4.5703125" style="5" bestFit="1" customWidth="1"/>
    <col min="13833" max="13833" width="13" style="5" customWidth="1"/>
    <col min="13834" max="14078" width="9.140625" style="5"/>
    <col min="14079" max="14079" width="0" style="5" hidden="1" customWidth="1"/>
    <col min="14080" max="14080" width="3.7109375" style="5" customWidth="1"/>
    <col min="14081" max="14081" width="3.42578125" style="5" customWidth="1"/>
    <col min="14082" max="14082" width="2.7109375" style="5" customWidth="1"/>
    <col min="14083" max="14083" width="63.140625" style="5" customWidth="1"/>
    <col min="14084" max="14084" width="9.7109375" style="5" bestFit="1" customWidth="1"/>
    <col min="14085" max="14085" width="7.5703125" style="5" customWidth="1"/>
    <col min="14086" max="14086" width="5" style="5" bestFit="1" customWidth="1"/>
    <col min="14087" max="14087" width="1.42578125" style="5" customWidth="1"/>
    <col min="14088" max="14088" width="4.5703125" style="5" bestFit="1" customWidth="1"/>
    <col min="14089" max="14089" width="13" style="5" customWidth="1"/>
    <col min="14090" max="14334" width="9.140625" style="5"/>
    <col min="14335" max="14335" width="0" style="5" hidden="1" customWidth="1"/>
    <col min="14336" max="14336" width="3.7109375" style="5" customWidth="1"/>
    <col min="14337" max="14337" width="3.42578125" style="5" customWidth="1"/>
    <col min="14338" max="14338" width="2.7109375" style="5" customWidth="1"/>
    <col min="14339" max="14339" width="63.140625" style="5" customWidth="1"/>
    <col min="14340" max="14340" width="9.7109375" style="5" bestFit="1" customWidth="1"/>
    <col min="14341" max="14341" width="7.5703125" style="5" customWidth="1"/>
    <col min="14342" max="14342" width="5" style="5" bestFit="1" customWidth="1"/>
    <col min="14343" max="14343" width="1.42578125" style="5" customWidth="1"/>
    <col min="14344" max="14344" width="4.5703125" style="5" bestFit="1" customWidth="1"/>
    <col min="14345" max="14345" width="13" style="5" customWidth="1"/>
    <col min="14346" max="14590" width="9.140625" style="5"/>
    <col min="14591" max="14591" width="0" style="5" hidden="1" customWidth="1"/>
    <col min="14592" max="14592" width="3.7109375" style="5" customWidth="1"/>
    <col min="14593" max="14593" width="3.42578125" style="5" customWidth="1"/>
    <col min="14594" max="14594" width="2.7109375" style="5" customWidth="1"/>
    <col min="14595" max="14595" width="63.140625" style="5" customWidth="1"/>
    <col min="14596" max="14596" width="9.7109375" style="5" bestFit="1" customWidth="1"/>
    <col min="14597" max="14597" width="7.5703125" style="5" customWidth="1"/>
    <col min="14598" max="14598" width="5" style="5" bestFit="1" customWidth="1"/>
    <col min="14599" max="14599" width="1.42578125" style="5" customWidth="1"/>
    <col min="14600" max="14600" width="4.5703125" style="5" bestFit="1" customWidth="1"/>
    <col min="14601" max="14601" width="13" style="5" customWidth="1"/>
    <col min="14602" max="14846" width="9.140625" style="5"/>
    <col min="14847" max="14847" width="0" style="5" hidden="1" customWidth="1"/>
    <col min="14848" max="14848" width="3.7109375" style="5" customWidth="1"/>
    <col min="14849" max="14849" width="3.42578125" style="5" customWidth="1"/>
    <col min="14850" max="14850" width="2.7109375" style="5" customWidth="1"/>
    <col min="14851" max="14851" width="63.140625" style="5" customWidth="1"/>
    <col min="14852" max="14852" width="9.7109375" style="5" bestFit="1" customWidth="1"/>
    <col min="14853" max="14853" width="7.5703125" style="5" customWidth="1"/>
    <col min="14854" max="14854" width="5" style="5" bestFit="1" customWidth="1"/>
    <col min="14855" max="14855" width="1.42578125" style="5" customWidth="1"/>
    <col min="14856" max="14856" width="4.5703125" style="5" bestFit="1" customWidth="1"/>
    <col min="14857" max="14857" width="13" style="5" customWidth="1"/>
    <col min="14858" max="15102" width="9.140625" style="5"/>
    <col min="15103" max="15103" width="0" style="5" hidden="1" customWidth="1"/>
    <col min="15104" max="15104" width="3.7109375" style="5" customWidth="1"/>
    <col min="15105" max="15105" width="3.42578125" style="5" customWidth="1"/>
    <col min="15106" max="15106" width="2.7109375" style="5" customWidth="1"/>
    <col min="15107" max="15107" width="63.140625" style="5" customWidth="1"/>
    <col min="15108" max="15108" width="9.7109375" style="5" bestFit="1" customWidth="1"/>
    <col min="15109" max="15109" width="7.5703125" style="5" customWidth="1"/>
    <col min="15110" max="15110" width="5" style="5" bestFit="1" customWidth="1"/>
    <col min="15111" max="15111" width="1.42578125" style="5" customWidth="1"/>
    <col min="15112" max="15112" width="4.5703125" style="5" bestFit="1" customWidth="1"/>
    <col min="15113" max="15113" width="13" style="5" customWidth="1"/>
    <col min="15114" max="15358" width="9.140625" style="5"/>
    <col min="15359" max="15359" width="0" style="5" hidden="1" customWidth="1"/>
    <col min="15360" max="15360" width="3.7109375" style="5" customWidth="1"/>
    <col min="15361" max="15361" width="3.42578125" style="5" customWidth="1"/>
    <col min="15362" max="15362" width="2.7109375" style="5" customWidth="1"/>
    <col min="15363" max="15363" width="63.140625" style="5" customWidth="1"/>
    <col min="15364" max="15364" width="9.7109375" style="5" bestFit="1" customWidth="1"/>
    <col min="15365" max="15365" width="7.5703125" style="5" customWidth="1"/>
    <col min="15366" max="15366" width="5" style="5" bestFit="1" customWidth="1"/>
    <col min="15367" max="15367" width="1.42578125" style="5" customWidth="1"/>
    <col min="15368" max="15368" width="4.5703125" style="5" bestFit="1" customWidth="1"/>
    <col min="15369" max="15369" width="13" style="5" customWidth="1"/>
    <col min="15370" max="15614" width="9.140625" style="5"/>
    <col min="15615" max="15615" width="0" style="5" hidden="1" customWidth="1"/>
    <col min="15616" max="15616" width="3.7109375" style="5" customWidth="1"/>
    <col min="15617" max="15617" width="3.42578125" style="5" customWidth="1"/>
    <col min="15618" max="15618" width="2.7109375" style="5" customWidth="1"/>
    <col min="15619" max="15619" width="63.140625" style="5" customWidth="1"/>
    <col min="15620" max="15620" width="9.7109375" style="5" bestFit="1" customWidth="1"/>
    <col min="15621" max="15621" width="7.5703125" style="5" customWidth="1"/>
    <col min="15622" max="15622" width="5" style="5" bestFit="1" customWidth="1"/>
    <col min="15623" max="15623" width="1.42578125" style="5" customWidth="1"/>
    <col min="15624" max="15624" width="4.5703125" style="5" bestFit="1" customWidth="1"/>
    <col min="15625" max="15625" width="13" style="5" customWidth="1"/>
    <col min="15626" max="15870" width="9.140625" style="5"/>
    <col min="15871" max="15871" width="0" style="5" hidden="1" customWidth="1"/>
    <col min="15872" max="15872" width="3.7109375" style="5" customWidth="1"/>
    <col min="15873" max="15873" width="3.42578125" style="5" customWidth="1"/>
    <col min="15874" max="15874" width="2.7109375" style="5" customWidth="1"/>
    <col min="15875" max="15875" width="63.140625" style="5" customWidth="1"/>
    <col min="15876" max="15876" width="9.7109375" style="5" bestFit="1" customWidth="1"/>
    <col min="15877" max="15877" width="7.5703125" style="5" customWidth="1"/>
    <col min="15878" max="15878" width="5" style="5" bestFit="1" customWidth="1"/>
    <col min="15879" max="15879" width="1.42578125" style="5" customWidth="1"/>
    <col min="15880" max="15880" width="4.5703125" style="5" bestFit="1" customWidth="1"/>
    <col min="15881" max="15881" width="13" style="5" customWidth="1"/>
    <col min="15882" max="16126" width="9.140625" style="5"/>
    <col min="16127" max="16127" width="0" style="5" hidden="1" customWidth="1"/>
    <col min="16128" max="16128" width="3.7109375" style="5" customWidth="1"/>
    <col min="16129" max="16129" width="3.42578125" style="5" customWidth="1"/>
    <col min="16130" max="16130" width="2.7109375" style="5" customWidth="1"/>
    <col min="16131" max="16131" width="63.140625" style="5" customWidth="1"/>
    <col min="16132" max="16132" width="9.7109375" style="5" bestFit="1" customWidth="1"/>
    <col min="16133" max="16133" width="7.5703125" style="5" customWidth="1"/>
    <col min="16134" max="16134" width="5" style="5" bestFit="1" customWidth="1"/>
    <col min="16135" max="16135" width="1.42578125" style="5" customWidth="1"/>
    <col min="16136" max="16136" width="4.5703125" style="5" bestFit="1" customWidth="1"/>
    <col min="16137" max="16137" width="13" style="5" customWidth="1"/>
    <col min="16138" max="16384" width="9.140625" style="5"/>
  </cols>
  <sheetData>
    <row r="1" spans="2:9" s="46" customFormat="1" ht="17.25" customHeight="1">
      <c r="B1" s="197" t="s">
        <v>142</v>
      </c>
      <c r="C1" s="197"/>
      <c r="D1" s="197"/>
      <c r="E1" s="197"/>
      <c r="F1" s="197"/>
      <c r="G1" s="197"/>
      <c r="H1" s="197"/>
    </row>
    <row r="2" spans="2:9" s="46" customFormat="1" ht="17.25" customHeight="1">
      <c r="B2" s="197" t="s">
        <v>143</v>
      </c>
      <c r="C2" s="197"/>
      <c r="D2" s="197"/>
      <c r="E2" s="197"/>
      <c r="F2" s="197"/>
      <c r="G2" s="197"/>
      <c r="H2" s="197"/>
    </row>
    <row r="3" spans="2:9" s="46" customFormat="1" ht="17.25" customHeight="1">
      <c r="B3" s="198" t="s">
        <v>144</v>
      </c>
      <c r="C3" s="198"/>
      <c r="D3" s="198"/>
      <c r="E3" s="198"/>
      <c r="F3" s="198"/>
      <c r="G3" s="198"/>
      <c r="H3" s="198"/>
    </row>
    <row r="4" spans="2:9" ht="7.5" customHeight="1"/>
    <row r="5" spans="2:9" s="46" customFormat="1" ht="15.95" customHeight="1">
      <c r="B5" s="80" t="s">
        <v>0</v>
      </c>
      <c r="C5" s="199" t="s">
        <v>145</v>
      </c>
      <c r="D5" s="199"/>
      <c r="E5" s="199"/>
      <c r="F5" s="80" t="s">
        <v>80</v>
      </c>
      <c r="G5" s="105">
        <v>2018</v>
      </c>
      <c r="H5" s="105">
        <v>2017</v>
      </c>
    </row>
    <row r="6" spans="2:9" s="46" customFormat="1" ht="15" customHeight="1">
      <c r="B6" s="76" t="s">
        <v>35</v>
      </c>
      <c r="C6" s="106" t="s">
        <v>146</v>
      </c>
      <c r="D6" s="107"/>
      <c r="E6" s="107"/>
      <c r="F6" s="52">
        <v>29</v>
      </c>
      <c r="G6" s="100">
        <v>178374314.50000003</v>
      </c>
      <c r="H6" s="100">
        <f>190650333-6757-5543243-6757</f>
        <v>185093576</v>
      </c>
      <c r="I6" s="150"/>
    </row>
    <row r="7" spans="2:9" s="46" customFormat="1" ht="13.5" customHeight="1">
      <c r="B7" s="76" t="s">
        <v>35</v>
      </c>
      <c r="C7" s="106" t="s">
        <v>245</v>
      </c>
      <c r="D7" s="107"/>
      <c r="E7" s="107"/>
      <c r="F7" s="108" t="s">
        <v>244</v>
      </c>
      <c r="G7" s="101">
        <v>0</v>
      </c>
      <c r="H7" s="101">
        <v>0</v>
      </c>
    </row>
    <row r="8" spans="2:9" s="46" customFormat="1" ht="12.75" customHeight="1">
      <c r="B8" s="76" t="s">
        <v>35</v>
      </c>
      <c r="C8" s="106" t="s">
        <v>147</v>
      </c>
      <c r="D8" s="107"/>
      <c r="E8" s="107"/>
      <c r="F8" s="52">
        <v>30</v>
      </c>
      <c r="G8" s="168"/>
      <c r="H8" s="157"/>
    </row>
    <row r="9" spans="2:9" s="46" customFormat="1" ht="12.75" customHeight="1">
      <c r="B9" s="76" t="s">
        <v>35</v>
      </c>
      <c r="C9" s="106" t="s">
        <v>148</v>
      </c>
      <c r="D9" s="107"/>
      <c r="E9" s="107"/>
      <c r="F9" s="52">
        <v>31</v>
      </c>
      <c r="G9" s="168"/>
      <c r="H9" s="157"/>
    </row>
    <row r="10" spans="2:9" s="46" customFormat="1" ht="12.75" customHeight="1">
      <c r="B10" s="76" t="s">
        <v>35</v>
      </c>
      <c r="C10" s="106" t="s">
        <v>149</v>
      </c>
      <c r="D10" s="107"/>
      <c r="E10" s="107"/>
      <c r="F10" s="52">
        <v>32</v>
      </c>
      <c r="G10" s="168"/>
      <c r="H10" s="157"/>
    </row>
    <row r="11" spans="2:9" s="46" customFormat="1" ht="12.75" customHeight="1">
      <c r="B11" s="76" t="s">
        <v>35</v>
      </c>
      <c r="C11" s="106" t="s">
        <v>150</v>
      </c>
      <c r="D11" s="107"/>
      <c r="E11" s="107"/>
      <c r="F11" s="52">
        <v>33</v>
      </c>
      <c r="G11" s="168">
        <f>G12+G13</f>
        <v>-379745</v>
      </c>
      <c r="H11" s="160">
        <f>H12+H13</f>
        <v>-427895</v>
      </c>
    </row>
    <row r="12" spans="2:9" s="46" customFormat="1" ht="12.75" customHeight="1">
      <c r="B12" s="78"/>
      <c r="C12" s="107"/>
      <c r="D12" s="62">
        <v>1</v>
      </c>
      <c r="E12" s="109" t="s">
        <v>150</v>
      </c>
      <c r="F12" s="52">
        <v>33.1</v>
      </c>
      <c r="G12" s="102"/>
      <c r="H12" s="102"/>
    </row>
    <row r="13" spans="2:9" s="46" customFormat="1" ht="12.75" customHeight="1">
      <c r="B13" s="78"/>
      <c r="C13" s="107"/>
      <c r="D13" s="62">
        <v>2</v>
      </c>
      <c r="E13" s="109" t="s">
        <v>151</v>
      </c>
      <c r="F13" s="52">
        <v>33.200000000000003</v>
      </c>
      <c r="G13" s="102">
        <v>-379745</v>
      </c>
      <c r="H13" s="102">
        <v>-427895</v>
      </c>
    </row>
    <row r="14" spans="2:9" s="46" customFormat="1" ht="12.75" customHeight="1">
      <c r="B14" s="76" t="s">
        <v>35</v>
      </c>
      <c r="C14" s="106" t="s">
        <v>152</v>
      </c>
      <c r="D14" s="107"/>
      <c r="E14" s="107"/>
      <c r="F14" s="52">
        <v>34</v>
      </c>
      <c r="G14" s="168">
        <f>G15+G16</f>
        <v>-14491027</v>
      </c>
      <c r="H14" s="157">
        <f>H15+H16</f>
        <v>-14619778</v>
      </c>
    </row>
    <row r="15" spans="2:9" s="46" customFormat="1" ht="12.75" customHeight="1">
      <c r="B15" s="78"/>
      <c r="C15" s="107"/>
      <c r="D15" s="110">
        <v>1</v>
      </c>
      <c r="E15" s="110" t="s">
        <v>153</v>
      </c>
      <c r="F15" s="52">
        <v>34.1</v>
      </c>
      <c r="G15" s="38">
        <v>-13499426</v>
      </c>
      <c r="H15" s="38">
        <v>-13454627</v>
      </c>
    </row>
    <row r="16" spans="2:9" s="46" customFormat="1" ht="12.75" customHeight="1">
      <c r="B16" s="78"/>
      <c r="C16" s="107"/>
      <c r="D16" s="110">
        <v>2</v>
      </c>
      <c r="E16" s="110" t="s">
        <v>154</v>
      </c>
      <c r="F16" s="196">
        <v>34.200000000000003</v>
      </c>
      <c r="G16" s="38">
        <v>-991601</v>
      </c>
      <c r="H16" s="38">
        <v>-1165151</v>
      </c>
    </row>
    <row r="17" spans="2:12" s="46" customFormat="1" ht="12.75" customHeight="1">
      <c r="B17" s="78"/>
      <c r="C17" s="107"/>
      <c r="D17" s="110"/>
      <c r="E17" s="110" t="s">
        <v>155</v>
      </c>
      <c r="F17" s="196"/>
      <c r="G17" s="38"/>
      <c r="H17" s="38"/>
    </row>
    <row r="18" spans="2:12" s="46" customFormat="1" ht="12.75" customHeight="1">
      <c r="B18" s="76" t="s">
        <v>35</v>
      </c>
      <c r="C18" s="106" t="s">
        <v>156</v>
      </c>
      <c r="D18" s="107"/>
      <c r="E18" s="107"/>
      <c r="F18" s="52">
        <v>35</v>
      </c>
      <c r="G18" s="38"/>
      <c r="H18" s="38"/>
    </row>
    <row r="19" spans="2:12" s="46" customFormat="1" ht="12.75" customHeight="1">
      <c r="B19" s="76" t="s">
        <v>35</v>
      </c>
      <c r="C19" s="106" t="s">
        <v>157</v>
      </c>
      <c r="D19" s="107"/>
      <c r="E19" s="107"/>
      <c r="F19" s="52">
        <v>36</v>
      </c>
      <c r="G19" s="38">
        <v>-215172</v>
      </c>
      <c r="H19" s="38">
        <v>-304278</v>
      </c>
      <c r="L19" s="153"/>
    </row>
    <row r="20" spans="2:12" s="46" customFormat="1" ht="12.75" customHeight="1">
      <c r="B20" s="76" t="s">
        <v>35</v>
      </c>
      <c r="C20" s="106" t="s">
        <v>158</v>
      </c>
      <c r="D20" s="107"/>
      <c r="E20" s="107"/>
      <c r="F20" s="52">
        <v>37</v>
      </c>
      <c r="G20" s="38">
        <f>-163219752.65-1599.62</f>
        <v>-163221352.27000001</v>
      </c>
      <c r="H20" s="38">
        <v>-169363184</v>
      </c>
      <c r="J20" s="153"/>
      <c r="L20" s="153"/>
    </row>
    <row r="21" spans="2:12" s="46" customFormat="1" ht="12.75" customHeight="1">
      <c r="B21" s="76" t="s">
        <v>35</v>
      </c>
      <c r="C21" s="106" t="s">
        <v>159</v>
      </c>
      <c r="D21" s="107"/>
      <c r="E21" s="107"/>
      <c r="F21" s="52">
        <v>38</v>
      </c>
      <c r="G21" s="170">
        <f>G22+G24+G26</f>
        <v>4326</v>
      </c>
      <c r="H21" s="157">
        <f>H22+H24+H26</f>
        <v>6757</v>
      </c>
      <c r="K21" s="153"/>
    </row>
    <row r="22" spans="2:12" s="46" customFormat="1" ht="12.75" customHeight="1">
      <c r="B22" s="78"/>
      <c r="C22" s="107"/>
      <c r="D22" s="196">
        <v>1</v>
      </c>
      <c r="E22" s="109" t="s">
        <v>160</v>
      </c>
      <c r="F22" s="196">
        <v>38.1</v>
      </c>
      <c r="G22" s="195"/>
      <c r="H22" s="195"/>
    </row>
    <row r="23" spans="2:12" s="46" customFormat="1" ht="12.75" customHeight="1">
      <c r="B23" s="78"/>
      <c r="C23" s="107"/>
      <c r="D23" s="196"/>
      <c r="E23" s="109" t="s">
        <v>161</v>
      </c>
      <c r="F23" s="196"/>
      <c r="G23" s="195"/>
      <c r="H23" s="195"/>
      <c r="J23" s="150"/>
    </row>
    <row r="24" spans="2:12" s="46" customFormat="1" ht="12.75" customHeight="1">
      <c r="B24" s="78"/>
      <c r="C24" s="107"/>
      <c r="D24" s="196">
        <v>2</v>
      </c>
      <c r="E24" s="109" t="s">
        <v>162</v>
      </c>
      <c r="F24" s="196">
        <v>38.200000000000003</v>
      </c>
      <c r="G24" s="195"/>
      <c r="H24" s="195"/>
      <c r="J24" s="150"/>
      <c r="K24" s="150"/>
    </row>
    <row r="25" spans="2:12" s="46" customFormat="1" ht="12.75" customHeight="1">
      <c r="B25" s="78"/>
      <c r="C25" s="107"/>
      <c r="D25" s="196"/>
      <c r="E25" s="109" t="s">
        <v>163</v>
      </c>
      <c r="F25" s="196"/>
      <c r="G25" s="195"/>
      <c r="H25" s="195"/>
      <c r="K25" s="150"/>
    </row>
    <row r="26" spans="2:12" s="46" customFormat="1" ht="12.75" customHeight="1">
      <c r="B26" s="78"/>
      <c r="C26" s="107"/>
      <c r="D26" s="196">
        <v>3</v>
      </c>
      <c r="E26" s="109" t="s">
        <v>164</v>
      </c>
      <c r="F26" s="196">
        <v>38.299999999999997</v>
      </c>
      <c r="G26" s="195">
        <v>4326</v>
      </c>
      <c r="H26" s="195">
        <v>6757</v>
      </c>
      <c r="J26" s="176"/>
    </row>
    <row r="27" spans="2:12" s="46" customFormat="1" ht="12.75" customHeight="1">
      <c r="B27" s="78"/>
      <c r="C27" s="107"/>
      <c r="D27" s="196"/>
      <c r="E27" s="109" t="s">
        <v>165</v>
      </c>
      <c r="F27" s="196"/>
      <c r="G27" s="195"/>
      <c r="H27" s="195"/>
      <c r="J27" s="176"/>
    </row>
    <row r="28" spans="2:12" s="46" customFormat="1" ht="12.75" customHeight="1">
      <c r="B28" s="200" t="s">
        <v>35</v>
      </c>
      <c r="C28" s="106" t="s">
        <v>166</v>
      </c>
      <c r="D28" s="107"/>
      <c r="E28" s="107"/>
      <c r="F28" s="196">
        <v>39</v>
      </c>
      <c r="G28" s="201"/>
      <c r="H28" s="201"/>
      <c r="J28" s="176"/>
    </row>
    <row r="29" spans="2:12" s="46" customFormat="1" ht="12.75" customHeight="1">
      <c r="B29" s="200"/>
      <c r="C29" s="106" t="s">
        <v>167</v>
      </c>
      <c r="D29" s="107"/>
      <c r="E29" s="107"/>
      <c r="F29" s="196"/>
      <c r="G29" s="201"/>
      <c r="H29" s="201"/>
      <c r="J29" s="176"/>
    </row>
    <row r="30" spans="2:12" s="46" customFormat="1" ht="12.75" customHeight="1">
      <c r="B30" s="76" t="s">
        <v>35</v>
      </c>
      <c r="C30" s="106" t="s">
        <v>168</v>
      </c>
      <c r="D30" s="107"/>
      <c r="E30" s="107"/>
      <c r="F30" s="52">
        <v>40</v>
      </c>
      <c r="G30" s="170">
        <f>G31+G33</f>
        <v>-13370.63</v>
      </c>
      <c r="H30" s="157">
        <f>H31+H33</f>
        <v>-15202</v>
      </c>
      <c r="J30" s="176"/>
    </row>
    <row r="31" spans="2:12" s="46" customFormat="1" ht="12.75" customHeight="1">
      <c r="B31" s="78"/>
      <c r="C31" s="107"/>
      <c r="D31" s="196">
        <v>1</v>
      </c>
      <c r="E31" s="109" t="s">
        <v>169</v>
      </c>
      <c r="F31" s="196">
        <v>40.1</v>
      </c>
      <c r="G31" s="39"/>
      <c r="H31" s="39"/>
    </row>
    <row r="32" spans="2:12" s="46" customFormat="1" ht="12.75" customHeight="1">
      <c r="B32" s="78"/>
      <c r="C32" s="107"/>
      <c r="D32" s="196"/>
      <c r="E32" s="109" t="s">
        <v>170</v>
      </c>
      <c r="F32" s="196"/>
      <c r="G32" s="39"/>
      <c r="H32" s="39"/>
    </row>
    <row r="33" spans="2:11" s="46" customFormat="1" ht="12.75" customHeight="1">
      <c r="B33" s="78"/>
      <c r="C33" s="107"/>
      <c r="D33" s="52">
        <v>2</v>
      </c>
      <c r="E33" s="109" t="s">
        <v>171</v>
      </c>
      <c r="F33" s="52">
        <v>40.200000000000003</v>
      </c>
      <c r="G33" s="39">
        <v>-13370.63</v>
      </c>
      <c r="H33" s="39">
        <v>-15202</v>
      </c>
      <c r="J33" s="150"/>
    </row>
    <row r="34" spans="2:11" s="46" customFormat="1" ht="12.75" customHeight="1">
      <c r="B34" s="76" t="s">
        <v>35</v>
      </c>
      <c r="C34" s="106" t="s">
        <v>172</v>
      </c>
      <c r="D34" s="107"/>
      <c r="E34" s="107"/>
      <c r="F34" s="52">
        <v>41</v>
      </c>
      <c r="G34" s="168"/>
      <c r="H34" s="157"/>
    </row>
    <row r="35" spans="2:11" s="46" customFormat="1" ht="12.75" customHeight="1">
      <c r="B35" s="76" t="s">
        <v>35</v>
      </c>
      <c r="C35" s="106" t="s">
        <v>173</v>
      </c>
      <c r="D35" s="107"/>
      <c r="E35" s="107"/>
      <c r="F35" s="52">
        <v>42</v>
      </c>
      <c r="G35" s="168">
        <f>G6+G8+G9+G10+G11+G14+G18+G19+G20+G21+G28+G30+G34+G7</f>
        <v>57973.600000019076</v>
      </c>
      <c r="H35" s="160">
        <f>H6+H8+H9+H10+H11+H14+H18+H19+H20+H21+H28+H30+H34+H7</f>
        <v>369996</v>
      </c>
    </row>
    <row r="36" spans="2:11" s="46" customFormat="1" ht="12.75" customHeight="1">
      <c r="B36" s="76" t="s">
        <v>35</v>
      </c>
      <c r="C36" s="106" t="s">
        <v>174</v>
      </c>
      <c r="D36" s="107"/>
      <c r="E36" s="107"/>
      <c r="F36" s="52">
        <v>43</v>
      </c>
      <c r="G36" s="168">
        <f>G37+G38++++G39</f>
        <v>399207</v>
      </c>
      <c r="H36" s="157">
        <f>H37+H38++++H39</f>
        <v>60299</v>
      </c>
      <c r="I36" s="150"/>
      <c r="K36" s="150"/>
    </row>
    <row r="37" spans="2:11" s="46" customFormat="1" ht="12.75" customHeight="1">
      <c r="B37" s="78"/>
      <c r="C37" s="107"/>
      <c r="D37" s="52">
        <v>1</v>
      </c>
      <c r="E37" s="109" t="s">
        <v>175</v>
      </c>
      <c r="F37" s="52">
        <v>43.1</v>
      </c>
      <c r="G37" s="42">
        <v>399207</v>
      </c>
      <c r="H37" s="42">
        <v>60299</v>
      </c>
      <c r="I37" s="150"/>
      <c r="K37" s="150"/>
    </row>
    <row r="38" spans="2:11" s="46" customFormat="1" ht="12.75" customHeight="1">
      <c r="B38" s="78"/>
      <c r="C38" s="107"/>
      <c r="D38" s="52">
        <v>2</v>
      </c>
      <c r="E38" s="109" t="s">
        <v>176</v>
      </c>
      <c r="F38" s="52">
        <v>43.2</v>
      </c>
      <c r="G38" s="167"/>
      <c r="H38" s="156"/>
      <c r="K38" s="150"/>
    </row>
    <row r="39" spans="2:11" s="46" customFormat="1" ht="12.75" customHeight="1">
      <c r="B39" s="78"/>
      <c r="C39" s="107"/>
      <c r="D39" s="52">
        <v>3</v>
      </c>
      <c r="E39" s="109" t="s">
        <v>177</v>
      </c>
      <c r="F39" s="52">
        <v>43.3</v>
      </c>
      <c r="G39" s="167"/>
      <c r="H39" s="156"/>
    </row>
    <row r="40" spans="2:11" s="46" customFormat="1" ht="12.75" customHeight="1">
      <c r="B40" s="76" t="s">
        <v>35</v>
      </c>
      <c r="C40" s="106" t="s">
        <v>178</v>
      </c>
      <c r="D40" s="107"/>
      <c r="E40" s="107"/>
      <c r="F40" s="52">
        <v>44</v>
      </c>
      <c r="G40" s="168">
        <f>G35-G36</f>
        <v>-341233.39999998093</v>
      </c>
      <c r="H40" s="157">
        <f>H35-H36</f>
        <v>309697</v>
      </c>
    </row>
    <row r="41" spans="2:11" s="46" customFormat="1" ht="12.75" customHeight="1">
      <c r="B41" s="76" t="s">
        <v>35</v>
      </c>
      <c r="C41" s="106" t="s">
        <v>179</v>
      </c>
      <c r="D41" s="107"/>
      <c r="E41" s="107"/>
      <c r="F41" s="52">
        <v>45</v>
      </c>
      <c r="G41" s="168"/>
      <c r="H41" s="157"/>
      <c r="I41" s="150"/>
    </row>
    <row r="42" spans="2:11" s="46" customFormat="1" ht="12.75" customHeight="1">
      <c r="B42" s="78"/>
      <c r="C42" s="107"/>
      <c r="D42" s="107"/>
      <c r="E42" s="109" t="s">
        <v>180</v>
      </c>
      <c r="F42" s="52">
        <v>45.1</v>
      </c>
      <c r="G42" s="167"/>
      <c r="H42" s="156"/>
    </row>
    <row r="43" spans="2:11" s="46" customFormat="1" ht="12.75" customHeight="1">
      <c r="B43" s="78"/>
      <c r="C43" s="107"/>
      <c r="D43" s="107"/>
      <c r="E43" s="109" t="s">
        <v>181</v>
      </c>
      <c r="F43" s="52">
        <v>45.2</v>
      </c>
      <c r="G43" s="167"/>
      <c r="H43" s="156"/>
    </row>
    <row r="44" spans="2:11" ht="12.75" customHeight="1"/>
    <row r="45" spans="2:11" ht="18.75" customHeight="1">
      <c r="B45" s="197" t="s">
        <v>182</v>
      </c>
      <c r="C45" s="197"/>
      <c r="D45" s="197"/>
      <c r="E45" s="197"/>
      <c r="F45" s="197"/>
      <c r="G45" s="197"/>
      <c r="H45" s="197"/>
    </row>
    <row r="46" spans="2:11" ht="6.75" customHeight="1">
      <c r="E46" s="34"/>
      <c r="G46" s="98"/>
      <c r="H46" s="98"/>
    </row>
    <row r="47" spans="2:11" ht="12.75" customHeight="1">
      <c r="B47" s="76" t="s">
        <v>0</v>
      </c>
      <c r="C47" s="199" t="s">
        <v>145</v>
      </c>
      <c r="D47" s="199"/>
      <c r="E47" s="199"/>
      <c r="F47" s="61"/>
      <c r="G47" s="99">
        <v>2018</v>
      </c>
      <c r="H47" s="99">
        <v>2017</v>
      </c>
    </row>
    <row r="48" spans="2:11" ht="12.75" customHeight="1">
      <c r="B48" s="76" t="s">
        <v>35</v>
      </c>
      <c r="C48" s="81" t="s">
        <v>178</v>
      </c>
      <c r="D48" s="82"/>
      <c r="E48" s="83"/>
      <c r="F48" s="84">
        <v>46</v>
      </c>
      <c r="G48" s="168">
        <f>G40</f>
        <v>-341233.39999998093</v>
      </c>
      <c r="H48" s="157">
        <f>H40</f>
        <v>309697</v>
      </c>
    </row>
    <row r="49" spans="2:8" ht="12.75" customHeight="1">
      <c r="B49" s="76"/>
      <c r="C49" s="81" t="s">
        <v>183</v>
      </c>
      <c r="D49" s="82"/>
      <c r="E49" s="83"/>
      <c r="F49" s="84">
        <v>46.1</v>
      </c>
      <c r="G49" s="168"/>
      <c r="H49" s="157"/>
    </row>
    <row r="50" spans="2:8" ht="12.75" customHeight="1">
      <c r="B50" s="85"/>
      <c r="C50" s="81" t="s">
        <v>184</v>
      </c>
      <c r="D50" s="82"/>
      <c r="E50" s="83"/>
      <c r="F50" s="84">
        <v>46.2</v>
      </c>
      <c r="G50" s="168"/>
      <c r="H50" s="157"/>
    </row>
    <row r="51" spans="2:8" ht="12.75" customHeight="1">
      <c r="B51" s="85"/>
      <c r="C51" s="81" t="s">
        <v>185</v>
      </c>
      <c r="D51" s="82"/>
      <c r="E51" s="83"/>
      <c r="F51" s="84">
        <v>46.3</v>
      </c>
      <c r="G51" s="168"/>
      <c r="H51" s="157"/>
    </row>
    <row r="52" spans="2:8" ht="12.75" customHeight="1">
      <c r="B52" s="85"/>
      <c r="C52" s="81" t="s">
        <v>186</v>
      </c>
      <c r="D52" s="82"/>
      <c r="E52" s="83"/>
      <c r="F52" s="84">
        <v>46.4</v>
      </c>
      <c r="G52" s="168"/>
      <c r="H52" s="157"/>
    </row>
    <row r="53" spans="2:8" ht="12.75" customHeight="1">
      <c r="B53" s="85"/>
      <c r="C53" s="81" t="s">
        <v>187</v>
      </c>
      <c r="D53" s="82"/>
      <c r="E53" s="83"/>
      <c r="F53" s="84">
        <v>46.5</v>
      </c>
      <c r="G53" s="168"/>
      <c r="H53" s="157"/>
    </row>
    <row r="54" spans="2:8" ht="12.75" customHeight="1">
      <c r="B54" s="76" t="s">
        <v>35</v>
      </c>
      <c r="C54" s="81" t="s">
        <v>188</v>
      </c>
      <c r="D54" s="82"/>
      <c r="E54" s="83"/>
      <c r="F54" s="84">
        <v>47</v>
      </c>
      <c r="G54" s="168">
        <f>G50+G51+G52+G53</f>
        <v>0</v>
      </c>
      <c r="H54" s="157">
        <f>H50+H51+H52+H53</f>
        <v>0</v>
      </c>
    </row>
    <row r="55" spans="2:8" ht="12.75" customHeight="1">
      <c r="B55" s="76" t="s">
        <v>35</v>
      </c>
      <c r="C55" s="81" t="s">
        <v>189</v>
      </c>
      <c r="D55" s="82"/>
      <c r="E55" s="83"/>
      <c r="F55" s="84">
        <v>48</v>
      </c>
      <c r="G55" s="168">
        <f>G48+G54</f>
        <v>-341233.39999998093</v>
      </c>
      <c r="H55" s="157">
        <f>H48+H54</f>
        <v>309697</v>
      </c>
    </row>
    <row r="56" spans="2:8" ht="12.75" customHeight="1">
      <c r="B56" s="76" t="s">
        <v>35</v>
      </c>
      <c r="C56" s="81" t="s">
        <v>190</v>
      </c>
      <c r="D56" s="82"/>
      <c r="E56" s="83"/>
      <c r="F56" s="84">
        <v>49</v>
      </c>
      <c r="G56" s="168"/>
      <c r="H56" s="157"/>
    </row>
    <row r="57" spans="2:8" ht="12.75" customHeight="1">
      <c r="B57" s="85"/>
      <c r="C57" s="81"/>
      <c r="D57" s="82"/>
      <c r="E57" s="79" t="s">
        <v>180</v>
      </c>
      <c r="F57" s="67">
        <v>49.1</v>
      </c>
      <c r="G57" s="100"/>
      <c r="H57" s="100"/>
    </row>
    <row r="58" spans="2:8" ht="12.75" customHeight="1">
      <c r="B58" s="85"/>
      <c r="C58" s="81"/>
      <c r="D58" s="82"/>
      <c r="E58" s="79" t="s">
        <v>181</v>
      </c>
      <c r="F58" s="67">
        <v>49.2</v>
      </c>
      <c r="G58" s="100"/>
      <c r="H58" s="100"/>
    </row>
  </sheetData>
  <mergeCells count="25">
    <mergeCell ref="F26:F27"/>
    <mergeCell ref="B45:H45"/>
    <mergeCell ref="C47:E47"/>
    <mergeCell ref="B28:B29"/>
    <mergeCell ref="F28:F29"/>
    <mergeCell ref="D31:D32"/>
    <mergeCell ref="F31:F32"/>
    <mergeCell ref="H28:H29"/>
    <mergeCell ref="H26:H27"/>
    <mergeCell ref="D26:D27"/>
    <mergeCell ref="G26:G27"/>
    <mergeCell ref="G28:G29"/>
    <mergeCell ref="B1:H1"/>
    <mergeCell ref="B2:H2"/>
    <mergeCell ref="B3:H3"/>
    <mergeCell ref="C5:E5"/>
    <mergeCell ref="F16:F17"/>
    <mergeCell ref="H22:H23"/>
    <mergeCell ref="D24:D25"/>
    <mergeCell ref="F24:F25"/>
    <mergeCell ref="H24:H25"/>
    <mergeCell ref="D22:D23"/>
    <mergeCell ref="F22:F23"/>
    <mergeCell ref="G22:G23"/>
    <mergeCell ref="G24:G25"/>
  </mergeCells>
  <pageMargins left="0.51181102362204722" right="0.19685039370078741" top="0.74803149606299213" bottom="0.76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49"/>
  <sheetViews>
    <sheetView topLeftCell="B22" workbookViewId="0">
      <selection activeCell="E55" sqref="E55"/>
    </sheetView>
  </sheetViews>
  <sheetFormatPr defaultColWidth="14.28515625" defaultRowHeight="12.75"/>
  <cols>
    <col min="1" max="1" width="7.85546875" style="5" hidden="1" customWidth="1"/>
    <col min="2" max="2" width="3" style="34" customWidth="1"/>
    <col min="3" max="3" width="9.7109375" style="34" customWidth="1"/>
    <col min="4" max="4" width="58.5703125" style="5" customWidth="1"/>
    <col min="5" max="5" width="18.140625" style="5" customWidth="1"/>
    <col min="6" max="6" width="18.85546875" style="166" customWidth="1"/>
    <col min="7" max="16384" width="14.28515625" style="5"/>
  </cols>
  <sheetData>
    <row r="2" spans="2:6" ht="18">
      <c r="B2" s="202" t="s">
        <v>191</v>
      </c>
      <c r="C2" s="202"/>
      <c r="D2" s="202"/>
      <c r="E2" s="202"/>
      <c r="F2" s="202"/>
    </row>
    <row r="3" spans="2:6" ht="18.75">
      <c r="B3" s="203" t="s">
        <v>192</v>
      </c>
      <c r="C3" s="203"/>
      <c r="D3" s="203"/>
      <c r="E3" s="203"/>
      <c r="F3" s="203"/>
    </row>
    <row r="5" spans="2:6" s="46" customFormat="1" ht="15">
      <c r="B5" s="86"/>
      <c r="C5" s="87"/>
      <c r="D5" s="60"/>
      <c r="E5" s="172">
        <v>2018</v>
      </c>
      <c r="F5" s="51">
        <v>2017</v>
      </c>
    </row>
    <row r="6" spans="2:6" s="46" customFormat="1" ht="15.75" customHeight="1">
      <c r="B6" s="88" t="s">
        <v>35</v>
      </c>
      <c r="C6" s="87" t="s">
        <v>193</v>
      </c>
      <c r="D6" s="56"/>
      <c r="E6" s="174"/>
      <c r="F6" s="68"/>
    </row>
    <row r="7" spans="2:6" s="46" customFormat="1" ht="15.75" customHeight="1">
      <c r="B7" s="161"/>
      <c r="C7" s="87"/>
      <c r="D7" s="56" t="s">
        <v>194</v>
      </c>
      <c r="E7" s="174">
        <f>+pash!G35</f>
        <v>57973.600000019076</v>
      </c>
      <c r="F7" s="164">
        <f>+pash!H35</f>
        <v>369996</v>
      </c>
    </row>
    <row r="8" spans="2:6" s="46" customFormat="1" ht="15.75" customHeight="1">
      <c r="B8" s="161"/>
      <c r="C8" s="87"/>
      <c r="D8" s="56" t="s">
        <v>195</v>
      </c>
      <c r="E8" s="174"/>
      <c r="F8" s="68"/>
    </row>
    <row r="9" spans="2:6" s="46" customFormat="1" ht="15.75" customHeight="1">
      <c r="B9" s="161"/>
      <c r="C9" s="87"/>
      <c r="D9" s="56" t="s">
        <v>196</v>
      </c>
      <c r="E9" s="174"/>
      <c r="F9" s="68"/>
    </row>
    <row r="10" spans="2:6" s="46" customFormat="1" ht="15.75" customHeight="1">
      <c r="B10" s="161"/>
      <c r="C10" s="87"/>
      <c r="D10" s="56" t="s">
        <v>197</v>
      </c>
      <c r="E10" s="174"/>
      <c r="F10" s="68"/>
    </row>
    <row r="11" spans="2:6" s="46" customFormat="1" ht="15.75" customHeight="1">
      <c r="B11" s="161"/>
      <c r="C11" s="87"/>
      <c r="D11" s="56" t="s">
        <v>157</v>
      </c>
      <c r="E11" s="174"/>
      <c r="F11" s="68"/>
    </row>
    <row r="12" spans="2:6" s="46" customFormat="1" ht="15.75" customHeight="1">
      <c r="B12" s="161"/>
      <c r="C12" s="87"/>
      <c r="D12" s="56" t="s">
        <v>156</v>
      </c>
      <c r="E12" s="174">
        <f>-pash!G19</f>
        <v>215172</v>
      </c>
      <c r="F12" s="164">
        <f>-pash!H19</f>
        <v>304278</v>
      </c>
    </row>
    <row r="13" spans="2:6" s="46" customFormat="1" ht="15.75" customHeight="1">
      <c r="B13" s="161"/>
      <c r="C13" s="87"/>
      <c r="D13" s="56" t="s">
        <v>198</v>
      </c>
      <c r="E13" s="174"/>
      <c r="F13" s="68"/>
    </row>
    <row r="14" spans="2:6" s="46" customFormat="1" ht="15.75" customHeight="1">
      <c r="B14" s="161"/>
      <c r="C14" s="87"/>
      <c r="D14" s="56" t="s">
        <v>199</v>
      </c>
      <c r="E14" s="174"/>
      <c r="F14" s="68"/>
    </row>
    <row r="15" spans="2:6" s="46" customFormat="1" ht="15.75" customHeight="1">
      <c r="B15" s="161"/>
      <c r="C15" s="87"/>
      <c r="D15" s="56" t="s">
        <v>200</v>
      </c>
      <c r="E15" s="174"/>
      <c r="F15" s="68"/>
    </row>
    <row r="16" spans="2:6" s="46" customFormat="1" ht="15.75" customHeight="1">
      <c r="B16" s="161"/>
      <c r="C16" s="87"/>
      <c r="D16" s="56" t="s">
        <v>201</v>
      </c>
      <c r="E16" s="174">
        <f>+AKTIVE!H13-AKTIVE!G13+AKTIVE!H27-AKTIVE!G27</f>
        <v>9587945.870000001</v>
      </c>
      <c r="F16" s="165">
        <f>+[1]AKTIVE!I13-[1]AKTIVE!H13+[1]AKTIVE!I27-[1]AKTIVE!H27</f>
        <v>-3613255</v>
      </c>
    </row>
    <row r="17" spans="2:8" s="46" customFormat="1" ht="15.75" customHeight="1">
      <c r="B17" s="161"/>
      <c r="C17" s="87"/>
      <c r="D17" s="56" t="s">
        <v>202</v>
      </c>
      <c r="E17" s="174"/>
      <c r="F17" s="68"/>
    </row>
    <row r="18" spans="2:8" s="46" customFormat="1" ht="15.75" customHeight="1">
      <c r="B18" s="161"/>
      <c r="C18" s="87"/>
      <c r="D18" s="56" t="s">
        <v>203</v>
      </c>
      <c r="E18" s="174">
        <f>-PASIVE!H37+PASIVE!G37-pash!G37</f>
        <v>-19468101.109999999</v>
      </c>
      <c r="F18" s="165">
        <f>-[1]PASIVE!I37+[1]PASIVE!H37-[1]pash!H37</f>
        <v>14162828.41</v>
      </c>
    </row>
    <row r="19" spans="2:8" s="46" customFormat="1" ht="15.75" customHeight="1">
      <c r="B19" s="161"/>
      <c r="C19" s="87"/>
      <c r="D19" s="56" t="s">
        <v>204</v>
      </c>
      <c r="E19" s="174"/>
      <c r="F19" s="68"/>
      <c r="H19" s="150"/>
    </row>
    <row r="20" spans="2:8" s="46" customFormat="1" ht="15.75" customHeight="1">
      <c r="B20" s="161"/>
      <c r="C20" s="87" t="s">
        <v>205</v>
      </c>
      <c r="D20" s="56"/>
      <c r="E20" s="174">
        <f>E7+E8+E9+E10+E11+E12+E13+E14+E15+E16+E17+E18+E19</f>
        <v>-9607009.6399999801</v>
      </c>
      <c r="F20" s="77">
        <f>F7+F8+F9+F10+F11+F12+F13+F14+F15+F16+F17+F18+F19</f>
        <v>11223847.41</v>
      </c>
    </row>
    <row r="21" spans="2:8" s="46" customFormat="1" ht="15.75" customHeight="1">
      <c r="B21" s="88" t="s">
        <v>35</v>
      </c>
      <c r="C21" s="87" t="s">
        <v>206</v>
      </c>
      <c r="D21" s="56"/>
      <c r="E21" s="174"/>
      <c r="F21" s="68"/>
    </row>
    <row r="22" spans="2:8" s="46" customFormat="1" ht="15.75" customHeight="1">
      <c r="B22" s="161"/>
      <c r="C22" s="87"/>
      <c r="D22" s="56" t="s">
        <v>207</v>
      </c>
      <c r="E22" s="174"/>
      <c r="F22" s="68"/>
    </row>
    <row r="23" spans="2:8" s="46" customFormat="1" ht="15.75" customHeight="1">
      <c r="B23" s="161"/>
      <c r="C23" s="87"/>
      <c r="D23" s="56" t="s">
        <v>208</v>
      </c>
      <c r="E23" s="174"/>
      <c r="F23" s="68"/>
    </row>
    <row r="24" spans="2:8" s="46" customFormat="1" ht="15.75" customHeight="1">
      <c r="B24" s="161"/>
      <c r="C24" s="87"/>
      <c r="D24" s="56" t="s">
        <v>209</v>
      </c>
      <c r="E24" s="174">
        <f>-AKTIVE!G38+AKTIVE!H38+pash!G19</f>
        <v>-130000</v>
      </c>
      <c r="F24" s="164">
        <v>-76983</v>
      </c>
    </row>
    <row r="25" spans="2:8" s="46" customFormat="1" ht="15.75" customHeight="1">
      <c r="B25" s="161"/>
      <c r="C25" s="87"/>
      <c r="D25" s="56" t="s">
        <v>210</v>
      </c>
      <c r="E25" s="174"/>
      <c r="F25" s="68"/>
    </row>
    <row r="26" spans="2:8" s="46" customFormat="1" ht="15.75" customHeight="1">
      <c r="B26" s="161"/>
      <c r="C26" s="87"/>
      <c r="D26" s="56" t="s">
        <v>211</v>
      </c>
      <c r="E26" s="174"/>
      <c r="F26" s="68"/>
    </row>
    <row r="27" spans="2:8" s="46" customFormat="1" ht="15.75" customHeight="1">
      <c r="B27" s="161"/>
      <c r="C27" s="87"/>
      <c r="D27" s="56" t="s">
        <v>212</v>
      </c>
      <c r="E27" s="174"/>
      <c r="F27" s="68"/>
    </row>
    <row r="28" spans="2:8" s="46" customFormat="1" ht="15.75" customHeight="1">
      <c r="B28" s="161"/>
      <c r="C28" s="87"/>
      <c r="D28" s="56" t="s">
        <v>213</v>
      </c>
      <c r="E28" s="174"/>
      <c r="F28" s="68"/>
    </row>
    <row r="29" spans="2:8" s="46" customFormat="1" ht="15.75" customHeight="1">
      <c r="B29" s="161"/>
      <c r="C29" s="87" t="s">
        <v>214</v>
      </c>
      <c r="D29" s="56"/>
      <c r="E29" s="174">
        <f>E22+E23+E24+E25+E26+E27+E28</f>
        <v>-130000</v>
      </c>
      <c r="F29" s="77">
        <f>F22+F23+F24+F25+F26+F27+F28</f>
        <v>-76983</v>
      </c>
    </row>
    <row r="30" spans="2:8" s="46" customFormat="1" ht="15.75" customHeight="1">
      <c r="B30" s="88" t="s">
        <v>35</v>
      </c>
      <c r="C30" s="87" t="s">
        <v>215</v>
      </c>
      <c r="D30" s="56"/>
      <c r="E30" s="174"/>
      <c r="F30" s="68"/>
    </row>
    <row r="31" spans="2:8" s="46" customFormat="1" ht="15.75" customHeight="1">
      <c r="B31" s="161"/>
      <c r="C31" s="87"/>
      <c r="D31" s="56" t="s">
        <v>216</v>
      </c>
      <c r="E31" s="174"/>
      <c r="F31" s="68"/>
    </row>
    <row r="32" spans="2:8" s="46" customFormat="1" ht="15.75" customHeight="1">
      <c r="B32" s="161"/>
      <c r="C32" s="87"/>
      <c r="D32" s="56" t="s">
        <v>217</v>
      </c>
      <c r="E32" s="174"/>
      <c r="F32" s="68"/>
    </row>
    <row r="33" spans="2:6" s="46" customFormat="1" ht="15.75" customHeight="1">
      <c r="B33" s="161"/>
      <c r="C33" s="87"/>
      <c r="D33" s="56" t="s">
        <v>218</v>
      </c>
      <c r="E33" s="174"/>
      <c r="F33" s="68"/>
    </row>
    <row r="34" spans="2:6" s="46" customFormat="1" ht="15.75" customHeight="1">
      <c r="B34" s="161"/>
      <c r="C34" s="87"/>
      <c r="D34" s="56" t="s">
        <v>219</v>
      </c>
      <c r="E34" s="174"/>
      <c r="F34" s="68"/>
    </row>
    <row r="35" spans="2:6" s="46" customFormat="1" ht="15.75" customHeight="1">
      <c r="B35" s="161"/>
      <c r="C35" s="87"/>
      <c r="D35" s="56" t="s">
        <v>220</v>
      </c>
      <c r="E35" s="174"/>
      <c r="F35" s="68"/>
    </row>
    <row r="36" spans="2:6" s="46" customFormat="1" ht="15.75" customHeight="1">
      <c r="B36" s="161"/>
      <c r="C36" s="87"/>
      <c r="D36" s="56" t="s">
        <v>221</v>
      </c>
      <c r="E36" s="174"/>
      <c r="F36" s="68"/>
    </row>
    <row r="37" spans="2:6" s="46" customFormat="1" ht="15.75" customHeight="1">
      <c r="B37" s="161"/>
      <c r="C37" s="87"/>
      <c r="D37" s="56" t="s">
        <v>222</v>
      </c>
      <c r="E37" s="174"/>
      <c r="F37" s="68"/>
    </row>
    <row r="38" spans="2:6" s="46" customFormat="1" ht="15.75" customHeight="1">
      <c r="B38" s="161"/>
      <c r="C38" s="87"/>
      <c r="D38" s="56" t="s">
        <v>223</v>
      </c>
      <c r="E38" s="174"/>
      <c r="F38" s="68"/>
    </row>
    <row r="39" spans="2:6" s="46" customFormat="1" ht="15.75" customHeight="1">
      <c r="B39" s="161"/>
      <c r="C39" s="87"/>
      <c r="D39" s="56" t="s">
        <v>224</v>
      </c>
      <c r="E39" s="174"/>
      <c r="F39" s="68"/>
    </row>
    <row r="40" spans="2:6" s="46" customFormat="1" ht="15.75" customHeight="1">
      <c r="B40" s="161"/>
      <c r="C40" s="87"/>
      <c r="D40" s="56" t="s">
        <v>225</v>
      </c>
      <c r="E40" s="174"/>
      <c r="F40" s="68"/>
    </row>
    <row r="41" spans="2:6" s="46" customFormat="1" ht="15.75" customHeight="1">
      <c r="B41" s="161"/>
      <c r="C41" s="87" t="s">
        <v>226</v>
      </c>
      <c r="D41" s="56"/>
      <c r="E41" s="174">
        <f>E31+E32+E33+E34+E35+E36+E37+E38+E39+E40</f>
        <v>0</v>
      </c>
      <c r="F41" s="77">
        <f>F31+F32+F33+F34+F35+F36+F37+F38+F39+F40</f>
        <v>0</v>
      </c>
    </row>
    <row r="42" spans="2:6" s="46" customFormat="1" ht="15.75" customHeight="1">
      <c r="B42" s="161"/>
      <c r="C42" s="87"/>
      <c r="D42" s="56"/>
      <c r="E42" s="174"/>
      <c r="F42" s="68"/>
    </row>
    <row r="43" spans="2:6" s="46" customFormat="1" ht="15.75" customHeight="1">
      <c r="B43" s="161"/>
      <c r="C43" s="87" t="s">
        <v>227</v>
      </c>
      <c r="D43" s="56"/>
      <c r="E43" s="174">
        <f>E20+E29+E41</f>
        <v>-9737009.6399999801</v>
      </c>
      <c r="F43" s="77">
        <f>F20+F29+F41</f>
        <v>11146864.41</v>
      </c>
    </row>
    <row r="44" spans="2:6" s="46" customFormat="1" ht="15.75" customHeight="1">
      <c r="B44" s="161"/>
      <c r="C44" s="87" t="s">
        <v>285</v>
      </c>
      <c r="D44" s="56"/>
      <c r="E44" s="174">
        <f>+F46</f>
        <v>16105432.417507468</v>
      </c>
      <c r="F44" s="77">
        <v>4958568.0075074676</v>
      </c>
    </row>
    <row r="45" spans="2:6" s="46" customFormat="1" ht="15.75" customHeight="1">
      <c r="B45" s="161"/>
      <c r="C45" s="87"/>
      <c r="D45" s="56" t="s">
        <v>228</v>
      </c>
      <c r="E45" s="174"/>
      <c r="F45" s="68"/>
    </row>
    <row r="46" spans="2:6" s="46" customFormat="1" ht="15.75" customHeight="1">
      <c r="B46" s="161"/>
      <c r="C46" s="87" t="s">
        <v>286</v>
      </c>
      <c r="D46" s="56"/>
      <c r="E46" s="174">
        <f>SUM(E43:E45)</f>
        <v>6368422.7775074877</v>
      </c>
      <c r="F46" s="77">
        <f>SUM(F43:F45)</f>
        <v>16105432.417507468</v>
      </c>
    </row>
    <row r="48" spans="2:6">
      <c r="E48" s="173"/>
    </row>
    <row r="49" spans="5:5">
      <c r="E49" s="173"/>
    </row>
  </sheetData>
  <mergeCells count="2">
    <mergeCell ref="B2:F2"/>
    <mergeCell ref="B3:F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4"/>
  <sheetViews>
    <sheetView topLeftCell="A16" workbookViewId="0">
      <selection activeCell="E33" sqref="E33"/>
    </sheetView>
  </sheetViews>
  <sheetFormatPr defaultRowHeight="15"/>
  <cols>
    <col min="2" max="2" width="25.5703125" customWidth="1"/>
    <col min="4" max="4" width="13.85546875" customWidth="1"/>
    <col min="5" max="5" width="9.5703125" customWidth="1"/>
    <col min="6" max="6" width="10.85546875" customWidth="1"/>
    <col min="7" max="7" width="12.5703125" customWidth="1"/>
    <col min="10" max="10" width="9.85546875" bestFit="1" customWidth="1"/>
    <col min="12" max="12" width="14.42578125" customWidth="1"/>
    <col min="13" max="13" width="16" customWidth="1"/>
    <col min="15" max="15" width="18.42578125" bestFit="1" customWidth="1"/>
  </cols>
  <sheetData>
    <row r="1" spans="1:15">
      <c r="A1" s="113" t="s">
        <v>252</v>
      </c>
      <c r="B1" s="113"/>
      <c r="C1" s="114"/>
      <c r="D1" s="115"/>
      <c r="E1" s="115"/>
    </row>
    <row r="2" spans="1:15">
      <c r="A2" s="211" t="s">
        <v>253</v>
      </c>
      <c r="B2" s="211"/>
      <c r="C2" s="211"/>
      <c r="D2" s="211"/>
      <c r="E2" s="211"/>
    </row>
    <row r="3" spans="1:15">
      <c r="B3" s="116"/>
    </row>
    <row r="4" spans="1:15" ht="15.75">
      <c r="B4" s="206" t="s">
        <v>278</v>
      </c>
      <c r="C4" s="206"/>
      <c r="D4" s="206"/>
      <c r="E4" s="206"/>
      <c r="F4" s="206"/>
      <c r="G4" s="206"/>
    </row>
    <row r="5" spans="1:15" ht="15.75" thickBot="1"/>
    <row r="6" spans="1:15">
      <c r="A6" s="207" t="s">
        <v>0</v>
      </c>
      <c r="B6" s="209" t="s">
        <v>254</v>
      </c>
      <c r="C6" s="207" t="s">
        <v>255</v>
      </c>
      <c r="D6" s="117" t="s">
        <v>256</v>
      </c>
      <c r="E6" s="207" t="s">
        <v>257</v>
      </c>
      <c r="F6" s="207" t="s">
        <v>258</v>
      </c>
      <c r="G6" s="117" t="s">
        <v>256</v>
      </c>
    </row>
    <row r="7" spans="1:15" ht="15.75" thickBot="1">
      <c r="A7" s="208"/>
      <c r="B7" s="210"/>
      <c r="C7" s="208"/>
      <c r="D7" s="118">
        <v>43101</v>
      </c>
      <c r="E7" s="208"/>
      <c r="F7" s="208"/>
      <c r="G7" s="118">
        <v>43465</v>
      </c>
    </row>
    <row r="8" spans="1:15">
      <c r="A8" s="119">
        <v>1</v>
      </c>
      <c r="B8" s="120" t="s">
        <v>259</v>
      </c>
      <c r="C8" s="121"/>
      <c r="D8" s="122"/>
      <c r="E8" s="122"/>
      <c r="F8" s="122"/>
      <c r="G8" s="123">
        <f t="shared" ref="G8:G16" si="0">D8+E8-F8</f>
        <v>0</v>
      </c>
    </row>
    <row r="9" spans="1:15">
      <c r="A9" s="124">
        <v>2</v>
      </c>
      <c r="B9" s="125" t="s">
        <v>260</v>
      </c>
      <c r="C9" s="126"/>
      <c r="D9" s="127"/>
      <c r="E9" s="127"/>
      <c r="F9" s="127"/>
      <c r="G9" s="128">
        <f t="shared" si="0"/>
        <v>0</v>
      </c>
      <c r="L9" t="s">
        <v>273</v>
      </c>
      <c r="M9" t="s">
        <v>274</v>
      </c>
      <c r="N9" t="s">
        <v>272</v>
      </c>
    </row>
    <row r="10" spans="1:15">
      <c r="A10" s="124">
        <v>3</v>
      </c>
      <c r="B10" s="125" t="s">
        <v>261</v>
      </c>
      <c r="C10" s="126"/>
      <c r="D10" s="127">
        <v>440325</v>
      </c>
      <c r="E10" s="127"/>
      <c r="F10" s="127"/>
      <c r="G10" s="128">
        <f>D10+E10-F10</f>
        <v>440325</v>
      </c>
      <c r="L10" s="139"/>
      <c r="M10" s="139"/>
      <c r="N10" s="158" t="e">
        <f>+#REF!</f>
        <v>#REF!</v>
      </c>
      <c r="O10" s="169" t="e">
        <f>+L10-M10-N10</f>
        <v>#REF!</v>
      </c>
    </row>
    <row r="11" spans="1:15">
      <c r="A11" s="124">
        <v>4</v>
      </c>
      <c r="B11" s="125" t="s">
        <v>262</v>
      </c>
      <c r="C11" s="126"/>
      <c r="D11" s="127">
        <v>0</v>
      </c>
      <c r="E11" s="127"/>
      <c r="F11" s="127"/>
      <c r="G11" s="128">
        <f t="shared" si="0"/>
        <v>0</v>
      </c>
      <c r="O11" s="169">
        <f t="shared" ref="O11:O12" si="1">+L11-M11-N11</f>
        <v>0</v>
      </c>
    </row>
    <row r="12" spans="1:15">
      <c r="A12" s="124">
        <v>5</v>
      </c>
      <c r="B12" s="125" t="s">
        <v>263</v>
      </c>
      <c r="C12" s="126"/>
      <c r="D12" s="127">
        <v>5489852</v>
      </c>
      <c r="E12" s="127">
        <v>130000</v>
      </c>
      <c r="F12" s="127"/>
      <c r="G12" s="128">
        <f t="shared" si="0"/>
        <v>5619852</v>
      </c>
      <c r="L12" s="139"/>
      <c r="M12" s="139"/>
      <c r="N12" s="158" t="e">
        <f>+#REF!</f>
        <v>#REF!</v>
      </c>
      <c r="O12" s="169" t="e">
        <f t="shared" si="1"/>
        <v>#REF!</v>
      </c>
    </row>
    <row r="13" spans="1:15">
      <c r="A13" s="124">
        <v>6</v>
      </c>
      <c r="B13" s="125" t="s">
        <v>264</v>
      </c>
      <c r="C13" s="126"/>
      <c r="D13" s="127">
        <v>0</v>
      </c>
      <c r="E13" s="127"/>
      <c r="F13" s="127"/>
      <c r="G13" s="128">
        <f t="shared" si="0"/>
        <v>0</v>
      </c>
      <c r="L13" s="139"/>
      <c r="M13" s="139"/>
      <c r="N13" s="139" t="e">
        <f t="shared" ref="N13:O13" si="2">SUM(N10:N12)</f>
        <v>#REF!</v>
      </c>
      <c r="O13" s="139" t="e">
        <f t="shared" si="2"/>
        <v>#REF!</v>
      </c>
    </row>
    <row r="14" spans="1:15">
      <c r="A14" s="124">
        <v>7</v>
      </c>
      <c r="B14" s="125" t="s">
        <v>265</v>
      </c>
      <c r="C14" s="126"/>
      <c r="D14" s="127">
        <v>0</v>
      </c>
      <c r="E14" s="127"/>
      <c r="F14" s="127"/>
      <c r="G14" s="128">
        <f t="shared" si="0"/>
        <v>0</v>
      </c>
    </row>
    <row r="15" spans="1:15">
      <c r="A15" s="124">
        <v>8</v>
      </c>
      <c r="B15" s="129"/>
      <c r="C15" s="126"/>
      <c r="D15" s="127">
        <v>0</v>
      </c>
      <c r="E15" s="127"/>
      <c r="F15" s="127"/>
      <c r="G15" s="128">
        <f t="shared" si="0"/>
        <v>0</v>
      </c>
      <c r="L15" s="139">
        <f>+L13</f>
        <v>0</v>
      </c>
      <c r="M15" s="139" t="e">
        <f>+M13+N13</f>
        <v>#REF!</v>
      </c>
      <c r="N15" s="139" t="e">
        <f>+L15-M15</f>
        <v>#REF!</v>
      </c>
      <c r="O15" s="139"/>
    </row>
    <row r="16" spans="1:15" ht="15.75" thickBot="1">
      <c r="A16" s="124">
        <v>9</v>
      </c>
      <c r="B16" s="130"/>
      <c r="C16" s="131"/>
      <c r="D16" s="132">
        <v>0</v>
      </c>
      <c r="E16" s="132"/>
      <c r="F16" s="132"/>
      <c r="G16" s="133">
        <f t="shared" si="0"/>
        <v>0</v>
      </c>
    </row>
    <row r="17" spans="1:15" ht="15.75" thickBot="1">
      <c r="A17" s="134"/>
      <c r="B17" s="135" t="s">
        <v>266</v>
      </c>
      <c r="C17" s="136"/>
      <c r="D17" s="137">
        <f>SUM(D10:D16)</f>
        <v>5930177</v>
      </c>
      <c r="E17" s="137">
        <f>SUM(E8:E16)</f>
        <v>130000</v>
      </c>
      <c r="F17" s="137">
        <f>SUM(F8:F16)</f>
        <v>0</v>
      </c>
      <c r="G17" s="138">
        <f>SUM(G8:G16)</f>
        <v>6060177</v>
      </c>
    </row>
    <row r="18" spans="1:15">
      <c r="O18" s="139"/>
    </row>
    <row r="20" spans="1:15" ht="15.75">
      <c r="B20" s="206" t="s">
        <v>270</v>
      </c>
      <c r="C20" s="206"/>
      <c r="D20" s="206"/>
      <c r="E20" s="206"/>
      <c r="F20" s="206"/>
      <c r="G20" s="206"/>
    </row>
    <row r="21" spans="1:15" ht="15.75" thickBot="1"/>
    <row r="22" spans="1:15">
      <c r="A22" s="207" t="s">
        <v>0</v>
      </c>
      <c r="B22" s="209" t="s">
        <v>254</v>
      </c>
      <c r="C22" s="207" t="s">
        <v>255</v>
      </c>
      <c r="D22" s="117" t="s">
        <v>256</v>
      </c>
      <c r="E22" s="207" t="s">
        <v>257</v>
      </c>
      <c r="F22" s="207" t="s">
        <v>258</v>
      </c>
      <c r="G22" s="117" t="s">
        <v>256</v>
      </c>
    </row>
    <row r="23" spans="1:15" ht="15.75" thickBot="1">
      <c r="A23" s="208"/>
      <c r="B23" s="210"/>
      <c r="C23" s="208"/>
      <c r="D23" s="118">
        <v>43101</v>
      </c>
      <c r="E23" s="208"/>
      <c r="F23" s="208"/>
      <c r="G23" s="118">
        <v>43465</v>
      </c>
      <c r="J23" s="139"/>
    </row>
    <row r="24" spans="1:15">
      <c r="A24" s="119">
        <v>1</v>
      </c>
      <c r="B24" s="120" t="s">
        <v>259</v>
      </c>
      <c r="C24" s="140"/>
      <c r="D24" s="122"/>
      <c r="E24" s="122"/>
      <c r="F24" s="122"/>
      <c r="G24" s="123">
        <f t="shared" ref="G24:G31" si="3">D24+E24</f>
        <v>0</v>
      </c>
    </row>
    <row r="25" spans="1:15">
      <c r="A25" s="124">
        <v>2</v>
      </c>
      <c r="B25" s="125" t="s">
        <v>260</v>
      </c>
      <c r="C25" s="141"/>
      <c r="D25" s="127"/>
      <c r="E25" s="127"/>
      <c r="F25" s="127"/>
      <c r="G25" s="128">
        <f t="shared" si="3"/>
        <v>0</v>
      </c>
    </row>
    <row r="26" spans="1:15">
      <c r="A26" s="124">
        <v>3</v>
      </c>
      <c r="B26" s="125" t="s">
        <v>261</v>
      </c>
      <c r="C26" s="141"/>
      <c r="D26" s="127">
        <v>312810</v>
      </c>
      <c r="E26" s="142">
        <v>25503</v>
      </c>
      <c r="F26" s="127"/>
      <c r="G26" s="128">
        <f t="shared" si="3"/>
        <v>338313</v>
      </c>
    </row>
    <row r="27" spans="1:15">
      <c r="A27" s="124">
        <v>4</v>
      </c>
      <c r="B27" s="125" t="s">
        <v>262</v>
      </c>
      <c r="C27" s="141"/>
      <c r="D27" s="127">
        <v>0</v>
      </c>
      <c r="E27" s="127"/>
      <c r="F27" s="127"/>
      <c r="G27" s="128">
        <f t="shared" si="3"/>
        <v>0</v>
      </c>
    </row>
    <row r="28" spans="1:15">
      <c r="A28" s="124">
        <v>5</v>
      </c>
      <c r="B28" s="125" t="s">
        <v>263</v>
      </c>
      <c r="C28" s="141"/>
      <c r="D28" s="127">
        <v>4741549</v>
      </c>
      <c r="E28" s="142">
        <v>189669</v>
      </c>
      <c r="F28" s="127"/>
      <c r="G28" s="128">
        <f t="shared" si="3"/>
        <v>4931218</v>
      </c>
      <c r="J28" s="139"/>
    </row>
    <row r="29" spans="1:15">
      <c r="A29" s="124">
        <v>6</v>
      </c>
      <c r="B29" s="125" t="s">
        <v>264</v>
      </c>
      <c r="C29" s="141"/>
      <c r="D29" s="127">
        <v>0</v>
      </c>
      <c r="E29" s="127"/>
      <c r="F29" s="127"/>
      <c r="G29" s="128">
        <f t="shared" si="3"/>
        <v>0</v>
      </c>
    </row>
    <row r="30" spans="1:15">
      <c r="A30" s="124">
        <v>7</v>
      </c>
      <c r="B30" s="125" t="s">
        <v>265</v>
      </c>
      <c r="C30" s="141"/>
      <c r="D30" s="127">
        <v>0</v>
      </c>
      <c r="E30" s="127"/>
      <c r="F30" s="127"/>
      <c r="G30" s="128">
        <f t="shared" si="3"/>
        <v>0</v>
      </c>
    </row>
    <row r="31" spans="1:15">
      <c r="A31" s="124">
        <v>8</v>
      </c>
      <c r="B31" s="129"/>
      <c r="C31" s="141"/>
      <c r="D31" s="127">
        <v>0</v>
      </c>
      <c r="E31" s="127"/>
      <c r="F31" s="127"/>
      <c r="G31" s="128">
        <f t="shared" si="3"/>
        <v>0</v>
      </c>
    </row>
    <row r="32" spans="1:15" ht="15.75" thickBot="1">
      <c r="A32" s="124">
        <v>9</v>
      </c>
      <c r="B32" s="130"/>
      <c r="C32" s="143"/>
      <c r="D32" s="132">
        <v>0</v>
      </c>
      <c r="E32" s="132"/>
      <c r="F32" s="132"/>
      <c r="G32" s="133">
        <f>D32+E32-F32</f>
        <v>0</v>
      </c>
    </row>
    <row r="33" spans="1:10" ht="15.75" thickBot="1">
      <c r="A33" s="134"/>
      <c r="B33" s="135" t="s">
        <v>266</v>
      </c>
      <c r="C33" s="144"/>
      <c r="D33" s="137">
        <f>SUM(D26:D32)</f>
        <v>5054359</v>
      </c>
      <c r="E33" s="137">
        <f>SUM(E24:E32)</f>
        <v>215172</v>
      </c>
      <c r="F33" s="137">
        <f>SUM(F24:F32)</f>
        <v>0</v>
      </c>
      <c r="G33" s="138">
        <f>+D33+E33</f>
        <v>5269531</v>
      </c>
      <c r="J33" s="139"/>
    </row>
    <row r="34" spans="1:10">
      <c r="G34" s="145"/>
      <c r="H34" s="139"/>
      <c r="J34" s="139"/>
    </row>
    <row r="36" spans="1:10" ht="15.75">
      <c r="B36" s="206" t="s">
        <v>271</v>
      </c>
      <c r="C36" s="206"/>
      <c r="D36" s="206"/>
      <c r="E36" s="206"/>
      <c r="F36" s="206"/>
      <c r="G36" s="206"/>
      <c r="I36" s="139"/>
    </row>
    <row r="37" spans="1:10" ht="15.75" thickBot="1"/>
    <row r="38" spans="1:10">
      <c r="A38" s="207" t="s">
        <v>0</v>
      </c>
      <c r="B38" s="209" t="s">
        <v>254</v>
      </c>
      <c r="C38" s="207" t="s">
        <v>255</v>
      </c>
      <c r="D38" s="117" t="s">
        <v>256</v>
      </c>
      <c r="E38" s="207" t="s">
        <v>257</v>
      </c>
      <c r="F38" s="207" t="s">
        <v>258</v>
      </c>
      <c r="G38" s="117" t="s">
        <v>256</v>
      </c>
    </row>
    <row r="39" spans="1:10" ht="15.75" thickBot="1">
      <c r="A39" s="208"/>
      <c r="B39" s="210"/>
      <c r="C39" s="208"/>
      <c r="D39" s="118">
        <v>43101</v>
      </c>
      <c r="E39" s="208"/>
      <c r="F39" s="208"/>
      <c r="G39" s="118">
        <v>43465</v>
      </c>
    </row>
    <row r="40" spans="1:10">
      <c r="A40" s="119">
        <v>1</v>
      </c>
      <c r="B40" s="120" t="s">
        <v>259</v>
      </c>
      <c r="C40" s="140"/>
      <c r="D40" s="122"/>
      <c r="E40" s="122"/>
      <c r="F40" s="122"/>
      <c r="G40" s="123"/>
    </row>
    <row r="41" spans="1:10">
      <c r="A41" s="124">
        <v>2</v>
      </c>
      <c r="B41" s="125" t="s">
        <v>260</v>
      </c>
      <c r="C41" s="141"/>
      <c r="D41" s="127"/>
      <c r="E41" s="127"/>
      <c r="F41" s="127"/>
      <c r="G41" s="128">
        <f t="shared" ref="G41:G47" si="4">+G9-G25</f>
        <v>0</v>
      </c>
      <c r="J41" s="139"/>
    </row>
    <row r="42" spans="1:10">
      <c r="A42" s="124">
        <v>3</v>
      </c>
      <c r="B42" s="125" t="s">
        <v>261</v>
      </c>
      <c r="C42" s="141"/>
      <c r="D42" s="127">
        <f>+D10-D26</f>
        <v>127515</v>
      </c>
      <c r="E42" s="146"/>
      <c r="F42" s="127"/>
      <c r="G42" s="128">
        <f>+G10-G26</f>
        <v>102012</v>
      </c>
    </row>
    <row r="43" spans="1:10">
      <c r="A43" s="124">
        <v>4</v>
      </c>
      <c r="B43" s="125" t="s">
        <v>262</v>
      </c>
      <c r="C43" s="141"/>
      <c r="D43" s="127"/>
      <c r="E43" s="127"/>
      <c r="F43" s="127"/>
      <c r="G43" s="128">
        <f t="shared" si="4"/>
        <v>0</v>
      </c>
    </row>
    <row r="44" spans="1:10">
      <c r="A44" s="124">
        <v>5</v>
      </c>
      <c r="B44" s="125" t="s">
        <v>263</v>
      </c>
      <c r="C44" s="141"/>
      <c r="D44" s="127">
        <f>+D12-D28</f>
        <v>748303</v>
      </c>
      <c r="E44" s="127"/>
      <c r="F44" s="127"/>
      <c r="G44" s="128">
        <f>+G12-G28</f>
        <v>688634</v>
      </c>
    </row>
    <row r="45" spans="1:10">
      <c r="A45" s="124">
        <v>6</v>
      </c>
      <c r="B45" s="125" t="s">
        <v>264</v>
      </c>
      <c r="C45" s="141"/>
      <c r="D45" s="127"/>
      <c r="E45" s="127"/>
      <c r="F45" s="127"/>
      <c r="G45" s="128">
        <f t="shared" si="4"/>
        <v>0</v>
      </c>
    </row>
    <row r="46" spans="1:10">
      <c r="A46" s="124">
        <v>7</v>
      </c>
      <c r="B46" s="125" t="s">
        <v>265</v>
      </c>
      <c r="C46" s="141"/>
      <c r="D46" s="127"/>
      <c r="E46" s="127"/>
      <c r="F46" s="127"/>
      <c r="G46" s="128">
        <f t="shared" si="4"/>
        <v>0</v>
      </c>
    </row>
    <row r="47" spans="1:10">
      <c r="A47" s="124">
        <v>8</v>
      </c>
      <c r="B47" s="129"/>
      <c r="C47" s="141"/>
      <c r="D47" s="127"/>
      <c r="E47" s="127"/>
      <c r="F47" s="127"/>
      <c r="G47" s="128">
        <f t="shared" si="4"/>
        <v>0</v>
      </c>
    </row>
    <row r="48" spans="1:10" ht="15.75" thickBot="1">
      <c r="A48" s="124">
        <v>9</v>
      </c>
      <c r="B48" s="130"/>
      <c r="C48" s="143"/>
      <c r="D48" s="132"/>
      <c r="E48" s="132"/>
      <c r="F48" s="132"/>
      <c r="G48" s="133"/>
    </row>
    <row r="49" spans="1:12" ht="15.75" thickBot="1">
      <c r="A49" s="134"/>
      <c r="B49" s="135" t="s">
        <v>266</v>
      </c>
      <c r="C49" s="144"/>
      <c r="D49" s="137">
        <f>SUM(D40:D48)</f>
        <v>875818</v>
      </c>
      <c r="E49" s="137">
        <f>SUM(E40:E48)</f>
        <v>0</v>
      </c>
      <c r="F49" s="137">
        <f>SUM(F40:F48)</f>
        <v>0</v>
      </c>
      <c r="G49" s="138">
        <f>SUM(G40:G48)</f>
        <v>790646</v>
      </c>
      <c r="J49" s="139"/>
    </row>
    <row r="50" spans="1:12">
      <c r="A50" s="147"/>
      <c r="B50" s="147"/>
      <c r="C50" s="147"/>
      <c r="D50" s="147"/>
      <c r="E50" s="147"/>
      <c r="F50" s="148"/>
      <c r="G50" s="149"/>
    </row>
    <row r="51" spans="1:12">
      <c r="D51" s="139"/>
      <c r="G51" s="139"/>
      <c r="I51" s="139"/>
    </row>
    <row r="52" spans="1:12">
      <c r="D52" s="139"/>
      <c r="G52" s="139"/>
      <c r="L52" s="139"/>
    </row>
    <row r="53" spans="1:12" ht="15.75">
      <c r="D53" s="139"/>
      <c r="E53" s="204" t="s">
        <v>267</v>
      </c>
      <c r="F53" s="204"/>
      <c r="G53" s="204"/>
      <c r="L53" s="139"/>
    </row>
    <row r="54" spans="1:12">
      <c r="D54" s="139"/>
      <c r="E54" s="205" t="s">
        <v>268</v>
      </c>
      <c r="F54" s="205"/>
      <c r="G54" s="205"/>
    </row>
  </sheetData>
  <mergeCells count="21">
    <mergeCell ref="A2:E2"/>
    <mergeCell ref="B4:G4"/>
    <mergeCell ref="A6:A7"/>
    <mergeCell ref="B6:B7"/>
    <mergeCell ref="C6:C7"/>
    <mergeCell ref="E6:E7"/>
    <mergeCell ref="F6:F7"/>
    <mergeCell ref="B20:G20"/>
    <mergeCell ref="A22:A23"/>
    <mergeCell ref="B22:B23"/>
    <mergeCell ref="C22:C23"/>
    <mergeCell ref="E22:E23"/>
    <mergeCell ref="F22:F23"/>
    <mergeCell ref="E53:G53"/>
    <mergeCell ref="E54:G54"/>
    <mergeCell ref="B36:G36"/>
    <mergeCell ref="A38:A39"/>
    <mergeCell ref="B38:B39"/>
    <mergeCell ref="C38:C39"/>
    <mergeCell ref="E38:E39"/>
    <mergeCell ref="F38:F39"/>
  </mergeCells>
  <pageMargins left="0.32" right="0.7" top="0.3" bottom="0.23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N37"/>
  <sheetViews>
    <sheetView tabSelected="1" topLeftCell="A19" workbookViewId="0">
      <selection activeCell="N6" sqref="N6"/>
    </sheetView>
  </sheetViews>
  <sheetFormatPr defaultRowHeight="15.75"/>
  <cols>
    <col min="1" max="1" width="2.5703125" style="89" customWidth="1"/>
    <col min="2" max="2" width="4" style="89" customWidth="1"/>
    <col min="3" max="3" width="41.85546875" style="90" customWidth="1"/>
    <col min="4" max="4" width="11.7109375" style="90" customWidth="1"/>
    <col min="5" max="5" width="4" style="90" customWidth="1"/>
    <col min="6" max="6" width="5.7109375" style="90" customWidth="1"/>
    <col min="7" max="7" width="9" style="90" customWidth="1"/>
    <col min="8" max="8" width="5.7109375" style="90" customWidth="1"/>
    <col min="9" max="9" width="8.7109375" style="90" customWidth="1"/>
    <col min="10" max="10" width="5.7109375" style="90" customWidth="1"/>
    <col min="11" max="11" width="11.140625" style="90" customWidth="1"/>
    <col min="12" max="13" width="5.7109375" style="90" customWidth="1"/>
    <col min="14" max="14" width="13.5703125" style="90" customWidth="1"/>
    <col min="15" max="15" width="2.42578125" style="89" customWidth="1"/>
    <col min="16" max="256" width="9.140625" style="89"/>
    <col min="257" max="257" width="16.140625" style="89" customWidth="1"/>
    <col min="258" max="258" width="4" style="89" customWidth="1"/>
    <col min="259" max="259" width="41.85546875" style="89" customWidth="1"/>
    <col min="260" max="270" width="5.7109375" style="89" customWidth="1"/>
    <col min="271" max="271" width="2.42578125" style="89" customWidth="1"/>
    <col min="272" max="512" width="9.140625" style="89"/>
    <col min="513" max="513" width="16.140625" style="89" customWidth="1"/>
    <col min="514" max="514" width="4" style="89" customWidth="1"/>
    <col min="515" max="515" width="41.85546875" style="89" customWidth="1"/>
    <col min="516" max="526" width="5.7109375" style="89" customWidth="1"/>
    <col min="527" max="527" width="2.42578125" style="89" customWidth="1"/>
    <col min="528" max="768" width="9.140625" style="89"/>
    <col min="769" max="769" width="16.140625" style="89" customWidth="1"/>
    <col min="770" max="770" width="4" style="89" customWidth="1"/>
    <col min="771" max="771" width="41.85546875" style="89" customWidth="1"/>
    <col min="772" max="782" width="5.7109375" style="89" customWidth="1"/>
    <col min="783" max="783" width="2.42578125" style="89" customWidth="1"/>
    <col min="784" max="1024" width="9.140625" style="89"/>
    <col min="1025" max="1025" width="16.140625" style="89" customWidth="1"/>
    <col min="1026" max="1026" width="4" style="89" customWidth="1"/>
    <col min="1027" max="1027" width="41.85546875" style="89" customWidth="1"/>
    <col min="1028" max="1038" width="5.7109375" style="89" customWidth="1"/>
    <col min="1039" max="1039" width="2.42578125" style="89" customWidth="1"/>
    <col min="1040" max="1280" width="9.140625" style="89"/>
    <col min="1281" max="1281" width="16.140625" style="89" customWidth="1"/>
    <col min="1282" max="1282" width="4" style="89" customWidth="1"/>
    <col min="1283" max="1283" width="41.85546875" style="89" customWidth="1"/>
    <col min="1284" max="1294" width="5.7109375" style="89" customWidth="1"/>
    <col min="1295" max="1295" width="2.42578125" style="89" customWidth="1"/>
    <col min="1296" max="1536" width="9.140625" style="89"/>
    <col min="1537" max="1537" width="16.140625" style="89" customWidth="1"/>
    <col min="1538" max="1538" width="4" style="89" customWidth="1"/>
    <col min="1539" max="1539" width="41.85546875" style="89" customWidth="1"/>
    <col min="1540" max="1550" width="5.7109375" style="89" customWidth="1"/>
    <col min="1551" max="1551" width="2.42578125" style="89" customWidth="1"/>
    <col min="1552" max="1792" width="9.140625" style="89"/>
    <col min="1793" max="1793" width="16.140625" style="89" customWidth="1"/>
    <col min="1794" max="1794" width="4" style="89" customWidth="1"/>
    <col min="1795" max="1795" width="41.85546875" style="89" customWidth="1"/>
    <col min="1796" max="1806" width="5.7109375" style="89" customWidth="1"/>
    <col min="1807" max="1807" width="2.42578125" style="89" customWidth="1"/>
    <col min="1808" max="2048" width="9.140625" style="89"/>
    <col min="2049" max="2049" width="16.140625" style="89" customWidth="1"/>
    <col min="2050" max="2050" width="4" style="89" customWidth="1"/>
    <col min="2051" max="2051" width="41.85546875" style="89" customWidth="1"/>
    <col min="2052" max="2062" width="5.7109375" style="89" customWidth="1"/>
    <col min="2063" max="2063" width="2.42578125" style="89" customWidth="1"/>
    <col min="2064" max="2304" width="9.140625" style="89"/>
    <col min="2305" max="2305" width="16.140625" style="89" customWidth="1"/>
    <col min="2306" max="2306" width="4" style="89" customWidth="1"/>
    <col min="2307" max="2307" width="41.85546875" style="89" customWidth="1"/>
    <col min="2308" max="2318" width="5.7109375" style="89" customWidth="1"/>
    <col min="2319" max="2319" width="2.42578125" style="89" customWidth="1"/>
    <col min="2320" max="2560" width="9.140625" style="89"/>
    <col min="2561" max="2561" width="16.140625" style="89" customWidth="1"/>
    <col min="2562" max="2562" width="4" style="89" customWidth="1"/>
    <col min="2563" max="2563" width="41.85546875" style="89" customWidth="1"/>
    <col min="2564" max="2574" width="5.7109375" style="89" customWidth="1"/>
    <col min="2575" max="2575" width="2.42578125" style="89" customWidth="1"/>
    <col min="2576" max="2816" width="9.140625" style="89"/>
    <col min="2817" max="2817" width="16.140625" style="89" customWidth="1"/>
    <col min="2818" max="2818" width="4" style="89" customWidth="1"/>
    <col min="2819" max="2819" width="41.85546875" style="89" customWidth="1"/>
    <col min="2820" max="2830" width="5.7109375" style="89" customWidth="1"/>
    <col min="2831" max="2831" width="2.42578125" style="89" customWidth="1"/>
    <col min="2832" max="3072" width="9.140625" style="89"/>
    <col min="3073" max="3073" width="16.140625" style="89" customWidth="1"/>
    <col min="3074" max="3074" width="4" style="89" customWidth="1"/>
    <col min="3075" max="3075" width="41.85546875" style="89" customWidth="1"/>
    <col min="3076" max="3086" width="5.7109375" style="89" customWidth="1"/>
    <col min="3087" max="3087" width="2.42578125" style="89" customWidth="1"/>
    <col min="3088" max="3328" width="9.140625" style="89"/>
    <col min="3329" max="3329" width="16.140625" style="89" customWidth="1"/>
    <col min="3330" max="3330" width="4" style="89" customWidth="1"/>
    <col min="3331" max="3331" width="41.85546875" style="89" customWidth="1"/>
    <col min="3332" max="3342" width="5.7109375" style="89" customWidth="1"/>
    <col min="3343" max="3343" width="2.42578125" style="89" customWidth="1"/>
    <col min="3344" max="3584" width="9.140625" style="89"/>
    <col min="3585" max="3585" width="16.140625" style="89" customWidth="1"/>
    <col min="3586" max="3586" width="4" style="89" customWidth="1"/>
    <col min="3587" max="3587" width="41.85546875" style="89" customWidth="1"/>
    <col min="3588" max="3598" width="5.7109375" style="89" customWidth="1"/>
    <col min="3599" max="3599" width="2.42578125" style="89" customWidth="1"/>
    <col min="3600" max="3840" width="9.140625" style="89"/>
    <col min="3841" max="3841" width="16.140625" style="89" customWidth="1"/>
    <col min="3842" max="3842" width="4" style="89" customWidth="1"/>
    <col min="3843" max="3843" width="41.85546875" style="89" customWidth="1"/>
    <col min="3844" max="3854" width="5.7109375" style="89" customWidth="1"/>
    <col min="3855" max="3855" width="2.42578125" style="89" customWidth="1"/>
    <col min="3856" max="4096" width="9.140625" style="89"/>
    <col min="4097" max="4097" width="16.140625" style="89" customWidth="1"/>
    <col min="4098" max="4098" width="4" style="89" customWidth="1"/>
    <col min="4099" max="4099" width="41.85546875" style="89" customWidth="1"/>
    <col min="4100" max="4110" width="5.7109375" style="89" customWidth="1"/>
    <col min="4111" max="4111" width="2.42578125" style="89" customWidth="1"/>
    <col min="4112" max="4352" width="9.140625" style="89"/>
    <col min="4353" max="4353" width="16.140625" style="89" customWidth="1"/>
    <col min="4354" max="4354" width="4" style="89" customWidth="1"/>
    <col min="4355" max="4355" width="41.85546875" style="89" customWidth="1"/>
    <col min="4356" max="4366" width="5.7109375" style="89" customWidth="1"/>
    <col min="4367" max="4367" width="2.42578125" style="89" customWidth="1"/>
    <col min="4368" max="4608" width="9.140625" style="89"/>
    <col min="4609" max="4609" width="16.140625" style="89" customWidth="1"/>
    <col min="4610" max="4610" width="4" style="89" customWidth="1"/>
    <col min="4611" max="4611" width="41.85546875" style="89" customWidth="1"/>
    <col min="4612" max="4622" width="5.7109375" style="89" customWidth="1"/>
    <col min="4623" max="4623" width="2.42578125" style="89" customWidth="1"/>
    <col min="4624" max="4864" width="9.140625" style="89"/>
    <col min="4865" max="4865" width="16.140625" style="89" customWidth="1"/>
    <col min="4866" max="4866" width="4" style="89" customWidth="1"/>
    <col min="4867" max="4867" width="41.85546875" style="89" customWidth="1"/>
    <col min="4868" max="4878" width="5.7109375" style="89" customWidth="1"/>
    <col min="4879" max="4879" width="2.42578125" style="89" customWidth="1"/>
    <col min="4880" max="5120" width="9.140625" style="89"/>
    <col min="5121" max="5121" width="16.140625" style="89" customWidth="1"/>
    <col min="5122" max="5122" width="4" style="89" customWidth="1"/>
    <col min="5123" max="5123" width="41.85546875" style="89" customWidth="1"/>
    <col min="5124" max="5134" width="5.7109375" style="89" customWidth="1"/>
    <col min="5135" max="5135" width="2.42578125" style="89" customWidth="1"/>
    <col min="5136" max="5376" width="9.140625" style="89"/>
    <col min="5377" max="5377" width="16.140625" style="89" customWidth="1"/>
    <col min="5378" max="5378" width="4" style="89" customWidth="1"/>
    <col min="5379" max="5379" width="41.85546875" style="89" customWidth="1"/>
    <col min="5380" max="5390" width="5.7109375" style="89" customWidth="1"/>
    <col min="5391" max="5391" width="2.42578125" style="89" customWidth="1"/>
    <col min="5392" max="5632" width="9.140625" style="89"/>
    <col min="5633" max="5633" width="16.140625" style="89" customWidth="1"/>
    <col min="5634" max="5634" width="4" style="89" customWidth="1"/>
    <col min="5635" max="5635" width="41.85546875" style="89" customWidth="1"/>
    <col min="5636" max="5646" width="5.7109375" style="89" customWidth="1"/>
    <col min="5647" max="5647" width="2.42578125" style="89" customWidth="1"/>
    <col min="5648" max="5888" width="9.140625" style="89"/>
    <col min="5889" max="5889" width="16.140625" style="89" customWidth="1"/>
    <col min="5890" max="5890" width="4" style="89" customWidth="1"/>
    <col min="5891" max="5891" width="41.85546875" style="89" customWidth="1"/>
    <col min="5892" max="5902" width="5.7109375" style="89" customWidth="1"/>
    <col min="5903" max="5903" width="2.42578125" style="89" customWidth="1"/>
    <col min="5904" max="6144" width="9.140625" style="89"/>
    <col min="6145" max="6145" width="16.140625" style="89" customWidth="1"/>
    <col min="6146" max="6146" width="4" style="89" customWidth="1"/>
    <col min="6147" max="6147" width="41.85546875" style="89" customWidth="1"/>
    <col min="6148" max="6158" width="5.7109375" style="89" customWidth="1"/>
    <col min="6159" max="6159" width="2.42578125" style="89" customWidth="1"/>
    <col min="6160" max="6400" width="9.140625" style="89"/>
    <col min="6401" max="6401" width="16.140625" style="89" customWidth="1"/>
    <col min="6402" max="6402" width="4" style="89" customWidth="1"/>
    <col min="6403" max="6403" width="41.85546875" style="89" customWidth="1"/>
    <col min="6404" max="6414" width="5.7109375" style="89" customWidth="1"/>
    <col min="6415" max="6415" width="2.42578125" style="89" customWidth="1"/>
    <col min="6416" max="6656" width="9.140625" style="89"/>
    <col min="6657" max="6657" width="16.140625" style="89" customWidth="1"/>
    <col min="6658" max="6658" width="4" style="89" customWidth="1"/>
    <col min="6659" max="6659" width="41.85546875" style="89" customWidth="1"/>
    <col min="6660" max="6670" width="5.7109375" style="89" customWidth="1"/>
    <col min="6671" max="6671" width="2.42578125" style="89" customWidth="1"/>
    <col min="6672" max="6912" width="9.140625" style="89"/>
    <col min="6913" max="6913" width="16.140625" style="89" customWidth="1"/>
    <col min="6914" max="6914" width="4" style="89" customWidth="1"/>
    <col min="6915" max="6915" width="41.85546875" style="89" customWidth="1"/>
    <col min="6916" max="6926" width="5.7109375" style="89" customWidth="1"/>
    <col min="6927" max="6927" width="2.42578125" style="89" customWidth="1"/>
    <col min="6928" max="7168" width="9.140625" style="89"/>
    <col min="7169" max="7169" width="16.140625" style="89" customWidth="1"/>
    <col min="7170" max="7170" width="4" style="89" customWidth="1"/>
    <col min="7171" max="7171" width="41.85546875" style="89" customWidth="1"/>
    <col min="7172" max="7182" width="5.7109375" style="89" customWidth="1"/>
    <col min="7183" max="7183" width="2.42578125" style="89" customWidth="1"/>
    <col min="7184" max="7424" width="9.140625" style="89"/>
    <col min="7425" max="7425" width="16.140625" style="89" customWidth="1"/>
    <col min="7426" max="7426" width="4" style="89" customWidth="1"/>
    <col min="7427" max="7427" width="41.85546875" style="89" customWidth="1"/>
    <col min="7428" max="7438" width="5.7109375" style="89" customWidth="1"/>
    <col min="7439" max="7439" width="2.42578125" style="89" customWidth="1"/>
    <col min="7440" max="7680" width="9.140625" style="89"/>
    <col min="7681" max="7681" width="16.140625" style="89" customWidth="1"/>
    <col min="7682" max="7682" width="4" style="89" customWidth="1"/>
    <col min="7683" max="7683" width="41.85546875" style="89" customWidth="1"/>
    <col min="7684" max="7694" width="5.7109375" style="89" customWidth="1"/>
    <col min="7695" max="7695" width="2.42578125" style="89" customWidth="1"/>
    <col min="7696" max="7936" width="9.140625" style="89"/>
    <col min="7937" max="7937" width="16.140625" style="89" customWidth="1"/>
    <col min="7938" max="7938" width="4" style="89" customWidth="1"/>
    <col min="7939" max="7939" width="41.85546875" style="89" customWidth="1"/>
    <col min="7940" max="7950" width="5.7109375" style="89" customWidth="1"/>
    <col min="7951" max="7951" width="2.42578125" style="89" customWidth="1"/>
    <col min="7952" max="8192" width="9.140625" style="89"/>
    <col min="8193" max="8193" width="16.140625" style="89" customWidth="1"/>
    <col min="8194" max="8194" width="4" style="89" customWidth="1"/>
    <col min="8195" max="8195" width="41.85546875" style="89" customWidth="1"/>
    <col min="8196" max="8206" width="5.7109375" style="89" customWidth="1"/>
    <col min="8207" max="8207" width="2.42578125" style="89" customWidth="1"/>
    <col min="8208" max="8448" width="9.140625" style="89"/>
    <col min="8449" max="8449" width="16.140625" style="89" customWidth="1"/>
    <col min="8450" max="8450" width="4" style="89" customWidth="1"/>
    <col min="8451" max="8451" width="41.85546875" style="89" customWidth="1"/>
    <col min="8452" max="8462" width="5.7109375" style="89" customWidth="1"/>
    <col min="8463" max="8463" width="2.42578125" style="89" customWidth="1"/>
    <col min="8464" max="8704" width="9.140625" style="89"/>
    <col min="8705" max="8705" width="16.140625" style="89" customWidth="1"/>
    <col min="8706" max="8706" width="4" style="89" customWidth="1"/>
    <col min="8707" max="8707" width="41.85546875" style="89" customWidth="1"/>
    <col min="8708" max="8718" width="5.7109375" style="89" customWidth="1"/>
    <col min="8719" max="8719" width="2.42578125" style="89" customWidth="1"/>
    <col min="8720" max="8960" width="9.140625" style="89"/>
    <col min="8961" max="8961" width="16.140625" style="89" customWidth="1"/>
    <col min="8962" max="8962" width="4" style="89" customWidth="1"/>
    <col min="8963" max="8963" width="41.85546875" style="89" customWidth="1"/>
    <col min="8964" max="8974" width="5.7109375" style="89" customWidth="1"/>
    <col min="8975" max="8975" width="2.42578125" style="89" customWidth="1"/>
    <col min="8976" max="9216" width="9.140625" style="89"/>
    <col min="9217" max="9217" width="16.140625" style="89" customWidth="1"/>
    <col min="9218" max="9218" width="4" style="89" customWidth="1"/>
    <col min="9219" max="9219" width="41.85546875" style="89" customWidth="1"/>
    <col min="9220" max="9230" width="5.7109375" style="89" customWidth="1"/>
    <col min="9231" max="9231" width="2.42578125" style="89" customWidth="1"/>
    <col min="9232" max="9472" width="9.140625" style="89"/>
    <col min="9473" max="9473" width="16.140625" style="89" customWidth="1"/>
    <col min="9474" max="9474" width="4" style="89" customWidth="1"/>
    <col min="9475" max="9475" width="41.85546875" style="89" customWidth="1"/>
    <col min="9476" max="9486" width="5.7109375" style="89" customWidth="1"/>
    <col min="9487" max="9487" width="2.42578125" style="89" customWidth="1"/>
    <col min="9488" max="9728" width="9.140625" style="89"/>
    <col min="9729" max="9729" width="16.140625" style="89" customWidth="1"/>
    <col min="9730" max="9730" width="4" style="89" customWidth="1"/>
    <col min="9731" max="9731" width="41.85546875" style="89" customWidth="1"/>
    <col min="9732" max="9742" width="5.7109375" style="89" customWidth="1"/>
    <col min="9743" max="9743" width="2.42578125" style="89" customWidth="1"/>
    <col min="9744" max="9984" width="9.140625" style="89"/>
    <col min="9985" max="9985" width="16.140625" style="89" customWidth="1"/>
    <col min="9986" max="9986" width="4" style="89" customWidth="1"/>
    <col min="9987" max="9987" width="41.85546875" style="89" customWidth="1"/>
    <col min="9988" max="9998" width="5.7109375" style="89" customWidth="1"/>
    <col min="9999" max="9999" width="2.42578125" style="89" customWidth="1"/>
    <col min="10000" max="10240" width="9.140625" style="89"/>
    <col min="10241" max="10241" width="16.140625" style="89" customWidth="1"/>
    <col min="10242" max="10242" width="4" style="89" customWidth="1"/>
    <col min="10243" max="10243" width="41.85546875" style="89" customWidth="1"/>
    <col min="10244" max="10254" width="5.7109375" style="89" customWidth="1"/>
    <col min="10255" max="10255" width="2.42578125" style="89" customWidth="1"/>
    <col min="10256" max="10496" width="9.140625" style="89"/>
    <col min="10497" max="10497" width="16.140625" style="89" customWidth="1"/>
    <col min="10498" max="10498" width="4" style="89" customWidth="1"/>
    <col min="10499" max="10499" width="41.85546875" style="89" customWidth="1"/>
    <col min="10500" max="10510" width="5.7109375" style="89" customWidth="1"/>
    <col min="10511" max="10511" width="2.42578125" style="89" customWidth="1"/>
    <col min="10512" max="10752" width="9.140625" style="89"/>
    <col min="10753" max="10753" width="16.140625" style="89" customWidth="1"/>
    <col min="10754" max="10754" width="4" style="89" customWidth="1"/>
    <col min="10755" max="10755" width="41.85546875" style="89" customWidth="1"/>
    <col min="10756" max="10766" width="5.7109375" style="89" customWidth="1"/>
    <col min="10767" max="10767" width="2.42578125" style="89" customWidth="1"/>
    <col min="10768" max="11008" width="9.140625" style="89"/>
    <col min="11009" max="11009" width="16.140625" style="89" customWidth="1"/>
    <col min="11010" max="11010" width="4" style="89" customWidth="1"/>
    <col min="11011" max="11011" width="41.85546875" style="89" customWidth="1"/>
    <col min="11012" max="11022" width="5.7109375" style="89" customWidth="1"/>
    <col min="11023" max="11023" width="2.42578125" style="89" customWidth="1"/>
    <col min="11024" max="11264" width="9.140625" style="89"/>
    <col min="11265" max="11265" width="16.140625" style="89" customWidth="1"/>
    <col min="11266" max="11266" width="4" style="89" customWidth="1"/>
    <col min="11267" max="11267" width="41.85546875" style="89" customWidth="1"/>
    <col min="11268" max="11278" width="5.7109375" style="89" customWidth="1"/>
    <col min="11279" max="11279" width="2.42578125" style="89" customWidth="1"/>
    <col min="11280" max="11520" width="9.140625" style="89"/>
    <col min="11521" max="11521" width="16.140625" style="89" customWidth="1"/>
    <col min="11522" max="11522" width="4" style="89" customWidth="1"/>
    <col min="11523" max="11523" width="41.85546875" style="89" customWidth="1"/>
    <col min="11524" max="11534" width="5.7109375" style="89" customWidth="1"/>
    <col min="11535" max="11535" width="2.42578125" style="89" customWidth="1"/>
    <col min="11536" max="11776" width="9.140625" style="89"/>
    <col min="11777" max="11777" width="16.140625" style="89" customWidth="1"/>
    <col min="11778" max="11778" width="4" style="89" customWidth="1"/>
    <col min="11779" max="11779" width="41.85546875" style="89" customWidth="1"/>
    <col min="11780" max="11790" width="5.7109375" style="89" customWidth="1"/>
    <col min="11791" max="11791" width="2.42578125" style="89" customWidth="1"/>
    <col min="11792" max="12032" width="9.140625" style="89"/>
    <col min="12033" max="12033" width="16.140625" style="89" customWidth="1"/>
    <col min="12034" max="12034" width="4" style="89" customWidth="1"/>
    <col min="12035" max="12035" width="41.85546875" style="89" customWidth="1"/>
    <col min="12036" max="12046" width="5.7109375" style="89" customWidth="1"/>
    <col min="12047" max="12047" width="2.42578125" style="89" customWidth="1"/>
    <col min="12048" max="12288" width="9.140625" style="89"/>
    <col min="12289" max="12289" width="16.140625" style="89" customWidth="1"/>
    <col min="12290" max="12290" width="4" style="89" customWidth="1"/>
    <col min="12291" max="12291" width="41.85546875" style="89" customWidth="1"/>
    <col min="12292" max="12302" width="5.7109375" style="89" customWidth="1"/>
    <col min="12303" max="12303" width="2.42578125" style="89" customWidth="1"/>
    <col min="12304" max="12544" width="9.140625" style="89"/>
    <col min="12545" max="12545" width="16.140625" style="89" customWidth="1"/>
    <col min="12546" max="12546" width="4" style="89" customWidth="1"/>
    <col min="12547" max="12547" width="41.85546875" style="89" customWidth="1"/>
    <col min="12548" max="12558" width="5.7109375" style="89" customWidth="1"/>
    <col min="12559" max="12559" width="2.42578125" style="89" customWidth="1"/>
    <col min="12560" max="12800" width="9.140625" style="89"/>
    <col min="12801" max="12801" width="16.140625" style="89" customWidth="1"/>
    <col min="12802" max="12802" width="4" style="89" customWidth="1"/>
    <col min="12803" max="12803" width="41.85546875" style="89" customWidth="1"/>
    <col min="12804" max="12814" width="5.7109375" style="89" customWidth="1"/>
    <col min="12815" max="12815" width="2.42578125" style="89" customWidth="1"/>
    <col min="12816" max="13056" width="9.140625" style="89"/>
    <col min="13057" max="13057" width="16.140625" style="89" customWidth="1"/>
    <col min="13058" max="13058" width="4" style="89" customWidth="1"/>
    <col min="13059" max="13059" width="41.85546875" style="89" customWidth="1"/>
    <col min="13060" max="13070" width="5.7109375" style="89" customWidth="1"/>
    <col min="13071" max="13071" width="2.42578125" style="89" customWidth="1"/>
    <col min="13072" max="13312" width="9.140625" style="89"/>
    <col min="13313" max="13313" width="16.140625" style="89" customWidth="1"/>
    <col min="13314" max="13314" width="4" style="89" customWidth="1"/>
    <col min="13315" max="13315" width="41.85546875" style="89" customWidth="1"/>
    <col min="13316" max="13326" width="5.7109375" style="89" customWidth="1"/>
    <col min="13327" max="13327" width="2.42578125" style="89" customWidth="1"/>
    <col min="13328" max="13568" width="9.140625" style="89"/>
    <col min="13569" max="13569" width="16.140625" style="89" customWidth="1"/>
    <col min="13570" max="13570" width="4" style="89" customWidth="1"/>
    <col min="13571" max="13571" width="41.85546875" style="89" customWidth="1"/>
    <col min="13572" max="13582" width="5.7109375" style="89" customWidth="1"/>
    <col min="13583" max="13583" width="2.42578125" style="89" customWidth="1"/>
    <col min="13584" max="13824" width="9.140625" style="89"/>
    <col min="13825" max="13825" width="16.140625" style="89" customWidth="1"/>
    <col min="13826" max="13826" width="4" style="89" customWidth="1"/>
    <col min="13827" max="13827" width="41.85546875" style="89" customWidth="1"/>
    <col min="13828" max="13838" width="5.7109375" style="89" customWidth="1"/>
    <col min="13839" max="13839" width="2.42578125" style="89" customWidth="1"/>
    <col min="13840" max="14080" width="9.140625" style="89"/>
    <col min="14081" max="14081" width="16.140625" style="89" customWidth="1"/>
    <col min="14082" max="14082" width="4" style="89" customWidth="1"/>
    <col min="14083" max="14083" width="41.85546875" style="89" customWidth="1"/>
    <col min="14084" max="14094" width="5.7109375" style="89" customWidth="1"/>
    <col min="14095" max="14095" width="2.42578125" style="89" customWidth="1"/>
    <col min="14096" max="14336" width="9.140625" style="89"/>
    <col min="14337" max="14337" width="16.140625" style="89" customWidth="1"/>
    <col min="14338" max="14338" width="4" style="89" customWidth="1"/>
    <col min="14339" max="14339" width="41.85546875" style="89" customWidth="1"/>
    <col min="14340" max="14350" width="5.7109375" style="89" customWidth="1"/>
    <col min="14351" max="14351" width="2.42578125" style="89" customWidth="1"/>
    <col min="14352" max="14592" width="9.140625" style="89"/>
    <col min="14593" max="14593" width="16.140625" style="89" customWidth="1"/>
    <col min="14594" max="14594" width="4" style="89" customWidth="1"/>
    <col min="14595" max="14595" width="41.85546875" style="89" customWidth="1"/>
    <col min="14596" max="14606" width="5.7109375" style="89" customWidth="1"/>
    <col min="14607" max="14607" width="2.42578125" style="89" customWidth="1"/>
    <col min="14608" max="14848" width="9.140625" style="89"/>
    <col min="14849" max="14849" width="16.140625" style="89" customWidth="1"/>
    <col min="14850" max="14850" width="4" style="89" customWidth="1"/>
    <col min="14851" max="14851" width="41.85546875" style="89" customWidth="1"/>
    <col min="14852" max="14862" width="5.7109375" style="89" customWidth="1"/>
    <col min="14863" max="14863" width="2.42578125" style="89" customWidth="1"/>
    <col min="14864" max="15104" width="9.140625" style="89"/>
    <col min="15105" max="15105" width="16.140625" style="89" customWidth="1"/>
    <col min="15106" max="15106" width="4" style="89" customWidth="1"/>
    <col min="15107" max="15107" width="41.85546875" style="89" customWidth="1"/>
    <col min="15108" max="15118" width="5.7109375" style="89" customWidth="1"/>
    <col min="15119" max="15119" width="2.42578125" style="89" customWidth="1"/>
    <col min="15120" max="15360" width="9.140625" style="89"/>
    <col min="15361" max="15361" width="16.140625" style="89" customWidth="1"/>
    <col min="15362" max="15362" width="4" style="89" customWidth="1"/>
    <col min="15363" max="15363" width="41.85546875" style="89" customWidth="1"/>
    <col min="15364" max="15374" width="5.7109375" style="89" customWidth="1"/>
    <col min="15375" max="15375" width="2.42578125" style="89" customWidth="1"/>
    <col min="15376" max="15616" width="9.140625" style="89"/>
    <col min="15617" max="15617" width="16.140625" style="89" customWidth="1"/>
    <col min="15618" max="15618" width="4" style="89" customWidth="1"/>
    <col min="15619" max="15619" width="41.85546875" style="89" customWidth="1"/>
    <col min="15620" max="15630" width="5.7109375" style="89" customWidth="1"/>
    <col min="15631" max="15631" width="2.42578125" style="89" customWidth="1"/>
    <col min="15632" max="15872" width="9.140625" style="89"/>
    <col min="15873" max="15873" width="16.140625" style="89" customWidth="1"/>
    <col min="15874" max="15874" width="4" style="89" customWidth="1"/>
    <col min="15875" max="15875" width="41.85546875" style="89" customWidth="1"/>
    <col min="15876" max="15886" width="5.7109375" style="89" customWidth="1"/>
    <col min="15887" max="15887" width="2.42578125" style="89" customWidth="1"/>
    <col min="15888" max="16128" width="9.140625" style="89"/>
    <col min="16129" max="16129" width="16.140625" style="89" customWidth="1"/>
    <col min="16130" max="16130" width="4" style="89" customWidth="1"/>
    <col min="16131" max="16131" width="41.85546875" style="89" customWidth="1"/>
    <col min="16132" max="16142" width="5.7109375" style="89" customWidth="1"/>
    <col min="16143" max="16143" width="2.42578125" style="89" customWidth="1"/>
    <col min="16144" max="16384" width="9.140625" style="89"/>
  </cols>
  <sheetData>
    <row r="1" spans="2:14" ht="18.75">
      <c r="C1" s="212" t="s">
        <v>229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2:14" ht="9.75" customHeight="1"/>
    <row r="3" spans="2:14" ht="154.5" customHeight="1">
      <c r="B3" s="91"/>
      <c r="C3" s="92"/>
      <c r="D3" s="93" t="s">
        <v>230</v>
      </c>
      <c r="E3" s="94" t="s">
        <v>130</v>
      </c>
      <c r="F3" s="94" t="s">
        <v>231</v>
      </c>
      <c r="G3" s="94" t="s">
        <v>232</v>
      </c>
      <c r="H3" s="94" t="s">
        <v>233</v>
      </c>
      <c r="I3" s="94" t="s">
        <v>132</v>
      </c>
      <c r="J3" s="94" t="s">
        <v>234</v>
      </c>
      <c r="K3" s="94" t="s">
        <v>194</v>
      </c>
      <c r="L3" s="94" t="s">
        <v>31</v>
      </c>
      <c r="M3" s="94" t="s">
        <v>235</v>
      </c>
      <c r="N3" s="94" t="s">
        <v>31</v>
      </c>
    </row>
    <row r="4" spans="2:14" ht="32.25" customHeight="1">
      <c r="B4" s="88" t="s">
        <v>35</v>
      </c>
      <c r="C4" s="95" t="s">
        <v>279</v>
      </c>
      <c r="D4" s="111">
        <v>4000000</v>
      </c>
      <c r="E4" s="111">
        <v>0</v>
      </c>
      <c r="F4" s="111">
        <v>0</v>
      </c>
      <c r="G4" s="111">
        <v>400000</v>
      </c>
      <c r="H4" s="111">
        <v>0</v>
      </c>
      <c r="I4" s="111">
        <v>5652553.6441346938</v>
      </c>
      <c r="J4" s="111">
        <v>0</v>
      </c>
      <c r="K4" s="111">
        <v>-1890987.9620627654</v>
      </c>
      <c r="L4" s="111">
        <v>0</v>
      </c>
      <c r="M4" s="111">
        <v>0</v>
      </c>
      <c r="N4" s="111">
        <f>SUM(D4:M4)</f>
        <v>8161565.6820719279</v>
      </c>
    </row>
    <row r="5" spans="2:14">
      <c r="B5" s="91"/>
      <c r="C5" s="96" t="s">
        <v>236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1">
        <f t="shared" ref="N5:N29" si="0">SUM(D5:M5)</f>
        <v>0</v>
      </c>
    </row>
    <row r="6" spans="2:14" ht="31.5">
      <c r="B6" s="88" t="s">
        <v>35</v>
      </c>
      <c r="C6" s="95" t="s">
        <v>269</v>
      </c>
      <c r="D6" s="111">
        <v>4000000</v>
      </c>
      <c r="E6" s="111">
        <v>0</v>
      </c>
      <c r="F6" s="111">
        <v>0</v>
      </c>
      <c r="G6" s="111">
        <v>400000</v>
      </c>
      <c r="H6" s="111">
        <v>0</v>
      </c>
      <c r="I6" s="111">
        <v>5652553.6441346938</v>
      </c>
      <c r="J6" s="111">
        <v>0</v>
      </c>
      <c r="K6" s="111">
        <v>-1890987.9620627654</v>
      </c>
      <c r="L6" s="111">
        <v>0</v>
      </c>
      <c r="M6" s="111">
        <v>0</v>
      </c>
      <c r="N6" s="111">
        <f t="shared" si="0"/>
        <v>8161565.6820719279</v>
      </c>
    </row>
    <row r="7" spans="2:14" ht="31.5">
      <c r="B7" s="91"/>
      <c r="C7" s="95" t="s">
        <v>237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1">
        <f t="shared" si="0"/>
        <v>0</v>
      </c>
    </row>
    <row r="8" spans="2:14">
      <c r="B8" s="91"/>
      <c r="C8" s="96" t="s">
        <v>238</v>
      </c>
      <c r="D8" s="112"/>
      <c r="E8" s="112"/>
      <c r="F8" s="112"/>
      <c r="G8" s="112"/>
      <c r="H8" s="112"/>
      <c r="I8" s="112"/>
      <c r="J8" s="112"/>
      <c r="K8" s="112">
        <f>+[2]PASIVE!H47</f>
        <v>309697</v>
      </c>
      <c r="L8" s="112"/>
      <c r="M8" s="112"/>
      <c r="N8" s="111">
        <f t="shared" si="0"/>
        <v>309697</v>
      </c>
    </row>
    <row r="9" spans="2:14">
      <c r="B9" s="91"/>
      <c r="C9" s="95" t="s">
        <v>239</v>
      </c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1">
        <f t="shared" si="0"/>
        <v>0</v>
      </c>
    </row>
    <row r="10" spans="2:14" ht="31.5">
      <c r="B10" s="91"/>
      <c r="C10" s="95" t="s">
        <v>240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>
        <f t="shared" si="0"/>
        <v>0</v>
      </c>
    </row>
    <row r="11" spans="2:14" ht="31.5">
      <c r="B11" s="91"/>
      <c r="C11" s="95" t="s">
        <v>241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1">
        <f t="shared" si="0"/>
        <v>0</v>
      </c>
    </row>
    <row r="12" spans="2:14" ht="18.75" customHeight="1">
      <c r="B12" s="91"/>
      <c r="C12" s="96" t="s">
        <v>242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1">
        <f t="shared" si="0"/>
        <v>0</v>
      </c>
    </row>
    <row r="13" spans="2:14">
      <c r="B13" s="91"/>
      <c r="C13" s="35" t="s">
        <v>30</v>
      </c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1">
        <f t="shared" si="0"/>
        <v>0</v>
      </c>
    </row>
    <row r="14" spans="2:14">
      <c r="B14" s="91"/>
      <c r="C14" s="96" t="s">
        <v>225</v>
      </c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1">
        <f t="shared" si="0"/>
        <v>0</v>
      </c>
    </row>
    <row r="15" spans="2:14" ht="31.5">
      <c r="B15" s="91"/>
      <c r="C15" s="95" t="s">
        <v>243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>
        <f t="shared" si="0"/>
        <v>0</v>
      </c>
    </row>
    <row r="16" spans="2:14">
      <c r="B16" s="91"/>
      <c r="C16" s="95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>
        <f t="shared" si="0"/>
        <v>0</v>
      </c>
    </row>
    <row r="17" spans="2:14" ht="31.5">
      <c r="B17" s="88" t="s">
        <v>35</v>
      </c>
      <c r="C17" s="95" t="s">
        <v>280</v>
      </c>
      <c r="D17" s="111">
        <f t="shared" ref="D17:M17" si="1">SUM(D6:D16)</f>
        <v>4000000</v>
      </c>
      <c r="E17" s="111">
        <f t="shared" si="1"/>
        <v>0</v>
      </c>
      <c r="F17" s="111">
        <f t="shared" si="1"/>
        <v>0</v>
      </c>
      <c r="G17" s="111">
        <f t="shared" si="1"/>
        <v>400000</v>
      </c>
      <c r="H17" s="111">
        <f t="shared" si="1"/>
        <v>0</v>
      </c>
      <c r="I17" s="111">
        <f t="shared" si="1"/>
        <v>5652553.6441346938</v>
      </c>
      <c r="J17" s="111">
        <f t="shared" si="1"/>
        <v>0</v>
      </c>
      <c r="K17" s="111">
        <f t="shared" si="1"/>
        <v>-1581290.9620627654</v>
      </c>
      <c r="L17" s="111">
        <f t="shared" si="1"/>
        <v>0</v>
      </c>
      <c r="M17" s="111">
        <f t="shared" si="1"/>
        <v>0</v>
      </c>
      <c r="N17" s="111">
        <f t="shared" si="0"/>
        <v>8471262.6820719279</v>
      </c>
    </row>
    <row r="18" spans="2:14">
      <c r="B18" s="91"/>
      <c r="C18" s="96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1">
        <f t="shared" si="0"/>
        <v>0</v>
      </c>
    </row>
    <row r="19" spans="2:14" ht="31.5">
      <c r="B19" s="88" t="s">
        <v>35</v>
      </c>
      <c r="C19" s="95" t="s">
        <v>281</v>
      </c>
      <c r="D19" s="111">
        <f>SUM(D17:D18)</f>
        <v>4000000</v>
      </c>
      <c r="E19" s="111">
        <f t="shared" ref="E19:M19" si="2">SUM(E17:E18)</f>
        <v>0</v>
      </c>
      <c r="F19" s="111">
        <f t="shared" si="2"/>
        <v>0</v>
      </c>
      <c r="G19" s="111">
        <f t="shared" si="2"/>
        <v>400000</v>
      </c>
      <c r="H19" s="111">
        <f t="shared" si="2"/>
        <v>0</v>
      </c>
      <c r="I19" s="111">
        <f t="shared" si="2"/>
        <v>5652553.6441346938</v>
      </c>
      <c r="J19" s="111">
        <f t="shared" si="2"/>
        <v>0</v>
      </c>
      <c r="K19" s="111">
        <f t="shared" si="2"/>
        <v>-1581290.9620627654</v>
      </c>
      <c r="L19" s="111">
        <f t="shared" si="2"/>
        <v>0</v>
      </c>
      <c r="M19" s="111">
        <f t="shared" si="2"/>
        <v>0</v>
      </c>
      <c r="N19" s="111">
        <f t="shared" si="0"/>
        <v>8471262.6820719279</v>
      </c>
    </row>
    <row r="20" spans="2:14" ht="31.5">
      <c r="B20" s="91"/>
      <c r="C20" s="95" t="s">
        <v>240</v>
      </c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1">
        <f t="shared" si="0"/>
        <v>0</v>
      </c>
    </row>
    <row r="21" spans="2:14">
      <c r="B21" s="91"/>
      <c r="C21" s="96" t="s">
        <v>238</v>
      </c>
      <c r="D21" s="112"/>
      <c r="E21" s="112"/>
      <c r="F21" s="112"/>
      <c r="G21" s="112"/>
      <c r="H21" s="112"/>
      <c r="I21" s="112"/>
      <c r="J21" s="112"/>
      <c r="K21" s="112">
        <v>-341233</v>
      </c>
      <c r="L21" s="112"/>
      <c r="M21" s="112"/>
      <c r="N21" s="111">
        <f t="shared" si="0"/>
        <v>-341233</v>
      </c>
    </row>
    <row r="22" spans="2:14">
      <c r="B22" s="91"/>
      <c r="C22" s="95" t="s">
        <v>239</v>
      </c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1">
        <f>SUM(D22:M22)</f>
        <v>0</v>
      </c>
    </row>
    <row r="23" spans="2:14" ht="31.5">
      <c r="B23" s="91"/>
      <c r="C23" s="95" t="s">
        <v>237</v>
      </c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>
        <f t="shared" si="0"/>
        <v>0</v>
      </c>
    </row>
    <row r="24" spans="2:14" ht="31.5">
      <c r="B24" s="91"/>
      <c r="C24" s="95" t="s">
        <v>241</v>
      </c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1">
        <f t="shared" si="0"/>
        <v>0</v>
      </c>
    </row>
    <row r="25" spans="2:14">
      <c r="B25" s="91"/>
      <c r="C25" s="96" t="s">
        <v>242</v>
      </c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1">
        <f t="shared" si="0"/>
        <v>0</v>
      </c>
    </row>
    <row r="26" spans="2:14">
      <c r="B26" s="91"/>
      <c r="C26" s="35" t="s">
        <v>30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1">
        <f t="shared" si="0"/>
        <v>0</v>
      </c>
    </row>
    <row r="27" spans="2:14">
      <c r="B27" s="91"/>
      <c r="C27" s="96" t="s">
        <v>225</v>
      </c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1">
        <f t="shared" si="0"/>
        <v>0</v>
      </c>
    </row>
    <row r="28" spans="2:14" ht="31.5">
      <c r="B28" s="91"/>
      <c r="C28" s="95" t="s">
        <v>243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>
        <f t="shared" si="0"/>
        <v>0</v>
      </c>
    </row>
    <row r="29" spans="2:14" ht="18.75">
      <c r="B29" s="88" t="s">
        <v>35</v>
      </c>
      <c r="C29" s="95" t="s">
        <v>282</v>
      </c>
      <c r="D29" s="111">
        <f>SUM(D19:D28)</f>
        <v>4000000</v>
      </c>
      <c r="E29" s="111">
        <f t="shared" ref="E29:M29" si="3">SUM(E19:E28)</f>
        <v>0</v>
      </c>
      <c r="F29" s="111">
        <f t="shared" si="3"/>
        <v>0</v>
      </c>
      <c r="G29" s="111">
        <f t="shared" si="3"/>
        <v>400000</v>
      </c>
      <c r="H29" s="111">
        <f t="shared" si="3"/>
        <v>0</v>
      </c>
      <c r="I29" s="111">
        <f t="shared" si="3"/>
        <v>5652553.6441346938</v>
      </c>
      <c r="J29" s="111">
        <f t="shared" si="3"/>
        <v>0</v>
      </c>
      <c r="K29" s="111">
        <f t="shared" si="3"/>
        <v>-1922523.9620627654</v>
      </c>
      <c r="L29" s="111">
        <f t="shared" si="3"/>
        <v>0</v>
      </c>
      <c r="M29" s="111">
        <f t="shared" si="3"/>
        <v>0</v>
      </c>
      <c r="N29" s="111">
        <f t="shared" si="0"/>
        <v>8130029.6820719279</v>
      </c>
    </row>
    <row r="31" spans="2:14">
      <c r="N31" s="154"/>
    </row>
    <row r="32" spans="2:14">
      <c r="N32" s="154"/>
    </row>
    <row r="34" spans="3:12">
      <c r="C34"/>
      <c r="D34"/>
      <c r="E34" s="204" t="s">
        <v>247</v>
      </c>
      <c r="F34" s="204"/>
      <c r="G34" s="204"/>
      <c r="H34" s="204"/>
    </row>
    <row r="35" spans="3:12">
      <c r="C35"/>
      <c r="D35"/>
      <c r="E35"/>
      <c r="F35"/>
      <c r="G35"/>
      <c r="H35"/>
    </row>
    <row r="36" spans="3:12">
      <c r="C36" s="175" t="s">
        <v>248</v>
      </c>
      <c r="D36" s="36"/>
      <c r="E36" s="36"/>
      <c r="F36" s="36"/>
      <c r="K36" s="36"/>
      <c r="L36" s="175" t="s">
        <v>249</v>
      </c>
    </row>
    <row r="37" spans="3:12">
      <c r="C37" s="175" t="s">
        <v>250</v>
      </c>
      <c r="D37" s="36"/>
      <c r="E37" s="36"/>
      <c r="F37" s="36"/>
      <c r="K37" s="36"/>
      <c r="L37" s="175" t="s">
        <v>251</v>
      </c>
    </row>
  </sheetData>
  <mergeCells count="2">
    <mergeCell ref="C1:N1"/>
    <mergeCell ref="E34:H34"/>
  </mergeCells>
  <pageMargins left="0.21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KOPERTINA</vt:lpstr>
      <vt:lpstr>AKTIVE</vt:lpstr>
      <vt:lpstr>PASIVE</vt:lpstr>
      <vt:lpstr>pash</vt:lpstr>
      <vt:lpstr>CASH FLOW</vt:lpstr>
      <vt:lpstr>Aktive afatgjata </vt:lpstr>
      <vt:lpstr>KAPITALI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2019-03-27T15:47:54Z</dcterms:modified>
</cp:coreProperties>
</file>