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2017\GEGA-G\BILANCI 2022 GEGA-G\BILANCI QKB 2022 GEGA-G\"/>
    </mc:Choice>
  </mc:AlternateContent>
  <xr:revisionPtr revIDLastSave="0" documentId="8_{96ECC1E9-F018-4887-8465-70001A074F7B}" xr6:coauthVersionLast="47" xr6:coauthVersionMax="47" xr10:uidLastSave="{00000000-0000-0000-0000-000000000000}"/>
  <bookViews>
    <workbookView xWindow="-108" yWindow="-108" windowWidth="23256" windowHeight="12456" tabRatio="801" activeTab="2" xr2:uid="{00000000-000D-0000-FFFF-FFFF00000000}"/>
  </bookViews>
  <sheets>
    <sheet name="1" sheetId="23" r:id="rId1"/>
    <sheet name="1-Pasqyra e Pozicioni Financiar" sheetId="17" r:id="rId2"/>
    <sheet name="2.1-Pasqyra e Perform. (natyra)" sheetId="18" r:id="rId3"/>
    <sheet name="3.2-CashFlow (direkt)" sheetId="21" r:id="rId4"/>
    <sheet name="4-Pasq. e Levizjeve ne Kapital" sheetId="19" r:id="rId5"/>
    <sheet name="AAM" sheetId="24" r:id="rId6"/>
    <sheet name="Inventari" sheetId="25" r:id="rId7"/>
    <sheet name="INV PG" sheetId="26" r:id="rId8"/>
  </sheets>
  <definedNames>
    <definedName name="_xlnm.Print_Area" localSheetId="0">'1'!$A$1:$I$44</definedName>
    <definedName name="_xlnm.Print_Area" localSheetId="1">'1-Pasqyra e Pozicioni Financiar'!$A$1:$D$116</definedName>
    <definedName name="_xlnm.Print_Area" localSheetId="2">'2.1-Pasqyra e Perform. (natyra)'!$A$1:$D$64</definedName>
    <definedName name="_xlnm.Print_Area" localSheetId="3">'3.2-CashFlow (direkt)'!$A$1:$D$47</definedName>
    <definedName name="_xlnm.Print_Area" localSheetId="4">'4-Pasq. e Levizjeve ne Kapital'!$A$1:$K$34</definedName>
    <definedName name="_xlnm.Print_Area" localSheetId="5">AAM!$A$4:$G$40</definedName>
    <definedName name="_xlnm.Print_Area" localSheetId="7">'INV PG'!$A$3:$F$19</definedName>
    <definedName name="_xlnm.Print_Area" localSheetId="6">Inventari!$A$3:$F$19</definedName>
    <definedName name="Z_181386F5_8DAB_4E85_A3D6_B3649233DDF4_.wvu.Cols" localSheetId="1" hidden="1">'1-Pasqyra e Pozicioni Financiar'!#REF!,'1-Pasqyra e Pozicioni Financiar'!#REF!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9" l="1"/>
  <c r="B21" i="21"/>
  <c r="G40" i="24"/>
  <c r="F34" i="24"/>
  <c r="E35" i="24"/>
  <c r="E36" i="24"/>
  <c r="E37" i="24"/>
  <c r="E38" i="24"/>
  <c r="E39" i="24"/>
  <c r="E34" i="24"/>
  <c r="D35" i="24"/>
  <c r="D36" i="24"/>
  <c r="D37" i="24"/>
  <c r="D38" i="24"/>
  <c r="D39" i="24"/>
  <c r="D34" i="24"/>
  <c r="G14" i="24"/>
  <c r="H17" i="19"/>
  <c r="B12" i="21"/>
  <c r="B11" i="21"/>
  <c r="B13" i="21"/>
  <c r="B38" i="21"/>
  <c r="B46" i="21"/>
  <c r="B17" i="21"/>
  <c r="B16" i="21"/>
  <c r="D18" i="26"/>
  <c r="F18" i="26" s="1"/>
  <c r="F17" i="26"/>
  <c r="F16" i="26"/>
  <c r="F15" i="26"/>
  <c r="F14" i="26"/>
  <c r="F13" i="26"/>
  <c r="F12" i="26"/>
  <c r="F11" i="26"/>
  <c r="F10" i="26"/>
  <c r="F9" i="26"/>
  <c r="F8" i="26"/>
  <c r="F7" i="26"/>
  <c r="F6" i="26"/>
  <c r="D18" i="25"/>
  <c r="F18" i="25" s="1"/>
  <c r="F17" i="25"/>
  <c r="F16" i="25"/>
  <c r="F15" i="25"/>
  <c r="F14" i="25"/>
  <c r="F13" i="25"/>
  <c r="F12" i="25"/>
  <c r="F11" i="25"/>
  <c r="F10" i="25"/>
  <c r="F9" i="25"/>
  <c r="F8" i="25"/>
  <c r="F7" i="25"/>
  <c r="F6" i="25"/>
  <c r="B45" i="21"/>
  <c r="F39" i="24"/>
  <c r="F38" i="24"/>
  <c r="F37" i="24"/>
  <c r="F36" i="24"/>
  <c r="F35" i="24"/>
  <c r="F27" i="24"/>
  <c r="E27" i="24"/>
  <c r="D27" i="24"/>
  <c r="G26" i="24"/>
  <c r="G25" i="24"/>
  <c r="G24" i="24"/>
  <c r="G23" i="24"/>
  <c r="G22" i="24"/>
  <c r="G21" i="24"/>
  <c r="E14" i="24"/>
  <c r="D14" i="24"/>
  <c r="F14" i="24"/>
  <c r="G12" i="24"/>
  <c r="G11" i="24"/>
  <c r="G10" i="24"/>
  <c r="G9" i="24"/>
  <c r="G8" i="24"/>
  <c r="D55" i="18"/>
  <c r="B55" i="18"/>
  <c r="D42" i="18"/>
  <c r="D47" i="18" s="1"/>
  <c r="D57" i="18" s="1"/>
  <c r="B42" i="18"/>
  <c r="B47" i="18" s="1"/>
  <c r="B57" i="18" s="1"/>
  <c r="G36" i="24" l="1"/>
  <c r="F40" i="24"/>
  <c r="G35" i="24"/>
  <c r="G37" i="24"/>
  <c r="D40" i="24"/>
  <c r="G27" i="24"/>
  <c r="G38" i="24"/>
  <c r="G34" i="24"/>
  <c r="F19" i="26"/>
  <c r="F19" i="25"/>
  <c r="G13" i="24"/>
  <c r="E40" i="24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l="1"/>
  <c r="B94" i="17"/>
  <c r="B111" i="17" s="1"/>
  <c r="D94" i="17"/>
  <c r="D111" i="17" s="1"/>
  <c r="D57" i="17"/>
  <c r="G39" i="24"/>
  <c r="B113" i="17" l="1"/>
  <c r="D113" i="17"/>
  <c r="B18" i="21" l="1"/>
  <c r="D18" i="21"/>
  <c r="B29" i="21"/>
  <c r="D29" i="21"/>
  <c r="B42" i="21"/>
  <c r="D42" i="21"/>
  <c r="B44" i="21" l="1"/>
  <c r="D44" i="21"/>
  <c r="D47" i="21" s="1"/>
  <c r="B47" i="21" l="1"/>
  <c r="B49" i="21" l="1"/>
  <c r="B51" i="21" s="1"/>
  <c r="J32" i="19"/>
  <c r="H32" i="19"/>
  <c r="G32" i="19"/>
  <c r="F32" i="19"/>
  <c r="E32" i="19"/>
  <c r="D32" i="19"/>
  <c r="C32" i="19"/>
  <c r="I31" i="19"/>
  <c r="K31" i="19" s="1"/>
  <c r="I29" i="19"/>
  <c r="K29" i="19" s="1"/>
  <c r="I28" i="19"/>
  <c r="K28" i="19" s="1"/>
  <c r="G27" i="19"/>
  <c r="F27" i="19"/>
  <c r="E27" i="19"/>
  <c r="D27" i="19"/>
  <c r="C27" i="19"/>
  <c r="B27" i="19"/>
  <c r="I26" i="19"/>
  <c r="K26" i="19" s="1"/>
  <c r="I25" i="19"/>
  <c r="K25" i="19" s="1"/>
  <c r="J27" i="19"/>
  <c r="I24" i="19"/>
  <c r="K24" i="19" s="1"/>
  <c r="I23" i="19"/>
  <c r="K23" i="19" s="1"/>
  <c r="I22" i="19"/>
  <c r="K22" i="19" s="1"/>
  <c r="J19" i="19"/>
  <c r="H19" i="19"/>
  <c r="G19" i="19"/>
  <c r="G21" i="19" s="1"/>
  <c r="F19" i="19"/>
  <c r="E19" i="19"/>
  <c r="D19" i="19"/>
  <c r="C19" i="19"/>
  <c r="I18" i="19"/>
  <c r="K18" i="19" s="1"/>
  <c r="I16" i="19"/>
  <c r="K16" i="19" s="1"/>
  <c r="I15" i="19"/>
  <c r="K15" i="19" s="1"/>
  <c r="G14" i="19"/>
  <c r="F14" i="19"/>
  <c r="E14" i="19"/>
  <c r="D14" i="19"/>
  <c r="C14" i="19"/>
  <c r="B14" i="19"/>
  <c r="I13" i="19"/>
  <c r="K13" i="19" s="1"/>
  <c r="I12" i="19"/>
  <c r="K12" i="19" s="1"/>
  <c r="J14" i="19"/>
  <c r="I10" i="19"/>
  <c r="K10" i="19" s="1"/>
  <c r="J9" i="19"/>
  <c r="H9" i="19"/>
  <c r="G9" i="19"/>
  <c r="F9" i="19"/>
  <c r="E9" i="19"/>
  <c r="D9" i="19"/>
  <c r="C9" i="19"/>
  <c r="B9" i="19"/>
  <c r="I8" i="19"/>
  <c r="K8" i="19" s="1"/>
  <c r="I7" i="19"/>
  <c r="K7" i="19" l="1"/>
  <c r="E21" i="19"/>
  <c r="E34" i="19" s="1"/>
  <c r="F21" i="19"/>
  <c r="F34" i="19" s="1"/>
  <c r="D21" i="19"/>
  <c r="D34" i="19" s="1"/>
  <c r="I9" i="19"/>
  <c r="K9" i="19" s="1"/>
  <c r="C21" i="19"/>
  <c r="C34" i="19" s="1"/>
  <c r="J21" i="19"/>
  <c r="J34" i="19" s="1"/>
  <c r="H27" i="19"/>
  <c r="I27" i="19" s="1"/>
  <c r="K27" i="19" s="1"/>
  <c r="H14" i="19"/>
  <c r="I14" i="19" s="1"/>
  <c r="K14" i="19" s="1"/>
  <c r="I11" i="19"/>
  <c r="K11" i="19" s="1"/>
  <c r="I17" i="19" l="1"/>
  <c r="K17" i="19" s="1"/>
  <c r="B19" i="19"/>
  <c r="H21" i="19"/>
  <c r="H34" i="19" s="1"/>
  <c r="I19" i="19" l="1"/>
  <c r="K19" i="19" s="1"/>
  <c r="B21" i="19"/>
  <c r="I21" i="19" s="1"/>
  <c r="K21" i="19" l="1"/>
  <c r="I30" i="19" l="1"/>
  <c r="K30" i="19" s="1"/>
  <c r="B32" i="19"/>
  <c r="I32" i="19" l="1"/>
  <c r="K32" i="19" s="1"/>
  <c r="B34" i="19"/>
  <c r="I34" i="19" s="1"/>
  <c r="K3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7E21B5F6-D3FE-433E-A520-99920EAD9358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3F946F38-D955-48D5-8622-62C063F4C5D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4EA47181-BF97-43F3-8829-A9F7A357101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EA7190E2-671E-440D-B843-9DD44C35637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5950A4D6-E837-4C3A-BFCB-3AD816A7D19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D5DFEE3A-DBA9-4731-B54B-AAD203B72E0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689B3B5C-C531-477A-8B5F-C4191D88E58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5D81C3B5-680B-4CE8-9A90-31F94E610C6B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CB0BDAE2-E1CF-4250-98BE-5C97D21A147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A939D5E5-BB6F-449F-9218-F6F1A5A65886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788364AE-5CD1-4B86-92FF-0AE7D94E862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8D552393-896D-4C15-BF9A-2385D6F72B3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7088D2C1-24FA-460F-A030-67345444DFB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EA2EFB37-F8FE-441C-BCAD-C0A62E19A91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1465CF58-2E6A-440D-93D3-ED523CC1CFD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5D13D9B9-2340-4FFB-81CA-870EE9DD875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B996C749-C9AE-44D9-9935-47EF46701E2A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F186F3B5-6397-4BAD-84E1-2ED26448E14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BF040B47-6FD2-407F-ADBC-29CFC1682D02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8CAC9775-A106-4E9F-9744-14B0CA61DFDF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<sst xmlns="http://schemas.openxmlformats.org/spreadsheetml/2006/main" count="363" uniqueCount="267">
  <si>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</si>
  <si>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</si>
  <si>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</si>
  <si>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</si>
  <si>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</si>
  <si>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</si>
  <si>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</si>
  <si>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</si>
  <si>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</si>
  <si>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</si>
  <si>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</si>
  <si>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</si>
  <si>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</si>
  <si>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</si>
  <si>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</si>
  <si>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</si>
  <si>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</si>
  <si>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</si>
  <si>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</si>
  <si>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</si>
  <si>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</si>
  <si>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</si>
  <si>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</si>
  <si>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</si>
  <si>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</si>
  <si>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</si>
  <si>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</si>
  <si>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</si>
  <si>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</si>
  <si>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</si>
  <si>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</si>
  <si>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</si>
  <si>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</si>
  <si>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</si>
  <si>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</si>
  <si>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</si>
  <si>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</si>
  <si>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</si>
  <si>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</si>
  <si>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</si>
  <si>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</si>
  <si>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</si>
  <si>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</si>
  <si>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</si>
  <si>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</si>
  <si>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</si>
  <si>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</si>
  <si>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</si>
  <si>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</si>
  <si>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</si>
  <si>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</si>
  <si>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</si>
  <si>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</si>
  <si>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</si>
  <si>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</si>
  <si>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</si>
  <si>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</si>
  <si>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</si>
  <si>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</si>
  <si>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</si>
  <si>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</si>
  <si>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</si>
  <si>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</si>
  <si>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</si>
  <si>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</si>
  <si>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</si>
  <si>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</si>
  <si>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</si>
  <si>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</si>
  <si>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</si>
  <si>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</si>
  <si>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</si>
  <si>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</si>
  <si>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</si>
  <si>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</si>
  <si>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</si>
  <si>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</si>
  <si>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</si>
  <si>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</si>
  <si>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</si>
  <si>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</si>
  <si>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</si>
  <si>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</si>
  <si>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</si>
  <si>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</si>
  <si>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</si>
  <si>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</si>
  <si>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</si>
  <si>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</si>
  <si>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</si>
  <si>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</si>
  <si>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</si>
  <si>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</si>
  <si>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</si>
  <si>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</si>
  <si>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</si>
  <si>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</si>
  <si>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</si>
  <si>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</si>
  <si>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</si>
  <si>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</si>
  <si>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</si>
  <si>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</si>
  <si>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</si>
  <si>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</si>
  <si>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</si>
  <si>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</si>
  <si>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</si>
  <si>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</si>
  <si>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</si>
  <si>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</si>
  <si>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</si>
  <si>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</si>
  <si>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</si>
  <si>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</si>
  <si>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</si>
  <si>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</si>
  <si>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</si>
  <si>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</si>
  <si>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</si>
  <si>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</si>
  <si>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</si>
  <si>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</si>
  <si>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</si>
  <si>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</si>
  <si>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</si>
  <si>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</si>
  <si>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</si>
  <si>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</si>
  <si>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</si>
  <si>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</si>
  <si>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</si>
  <si>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</si>
  <si>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</si>
  <si>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</si>
  <si>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</si>
  <si>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</si>
  <si>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</si>
  <si>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</si>
  <si>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</si>
  <si>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</si>
  <si>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</si>
  <si>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</si>
  <si>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</si>
  <si>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</si>
  <si>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</si>
  <si>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</si>
  <si>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</si>
  <si>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</si>
  <si>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</si>
  <si>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</si>
  <si>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</si>
  <si>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</si>
  <si>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</si>
  <si>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</si>
  <si>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</si>
  <si>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</si>
  <si>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</si>
  <si>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</si>
  <si>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</si>
  <si>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</si>
  <si>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</si>
  <si>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</si>
  <si>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</si>
  <si>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</si>
  <si>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</si>
  <si>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</si>
  <si>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</si>
  <si>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</si>
  <si>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</si>
  <si>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</si>
  <si>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</si>
  <si>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</si>
  <si>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</si>
  <si>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</si>
  <si>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</si>
  <si>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</si>
  <si>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</si>
  <si>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</si>
  <si>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</si>
  <si>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</si>
  <si>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</si>
  <si>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</si>
  <si>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(te ardhura te tjera financiare)</t>
    </r>
  </si>
  <si>
    <t>Rezerva
 te tjera</t>
  </si>
  <si>
    <t>Primi i lidhur 
me kapitalin</t>
  </si>
  <si>
    <t>Pozicioni financiar ne fund 31.12.2021</t>
  </si>
  <si>
    <t>Pasqyrat financiare te vitit 2022</t>
  </si>
  <si>
    <t>Pozicioni financiar ne fillim 31 Dhjetor 2020</t>
  </si>
  <si>
    <t>Pozicioni financiar ne fund 31.12.2022</t>
  </si>
  <si>
    <t>Emertimi dhe forma ligjore:</t>
  </si>
  <si>
    <t xml:space="preserve">NIPT-i: </t>
  </si>
  <si>
    <t>Adresa e Selise:</t>
  </si>
  <si>
    <t>Veprimtaria kryesore:</t>
  </si>
  <si>
    <t>P A S Q Y R A T    FI N A N C I A R E</t>
  </si>
  <si>
    <t xml:space="preserve">         (Ne zbatim te Standartit Kombetar te Kontabilitetit Nr 2)</t>
  </si>
  <si>
    <t xml:space="preserve">          VITI     2022</t>
  </si>
  <si>
    <t xml:space="preserve">   Pasqyrat financiare jane individuale</t>
  </si>
  <si>
    <t xml:space="preserve">   Po</t>
  </si>
  <si>
    <t xml:space="preserve">   Pasqyrat financiare jane te konsoliduara</t>
  </si>
  <si>
    <t xml:space="preserve">   Jo</t>
  </si>
  <si>
    <t xml:space="preserve">   Pasqyrat financiare jane te shprehura ne</t>
  </si>
  <si>
    <t xml:space="preserve">   Leke</t>
  </si>
  <si>
    <t xml:space="preserve">   Pasqyrat financiare jane te rumbullakosura</t>
  </si>
  <si>
    <t xml:space="preserve">   Njeshe</t>
  </si>
  <si>
    <t xml:space="preserve">   Periudha ushtrimore</t>
  </si>
  <si>
    <t>Nga</t>
  </si>
  <si>
    <t>Deri</t>
  </si>
  <si>
    <t xml:space="preserve">   Data e mbylljes se pasqyrave financiare</t>
  </si>
  <si>
    <t>Nr</t>
  </si>
  <si>
    <t>Emertimi</t>
  </si>
  <si>
    <t>Sasia</t>
  </si>
  <si>
    <t>Gjendje
01/01/2022</t>
  </si>
  <si>
    <t>Shtesa</t>
  </si>
  <si>
    <t>Pakesime</t>
  </si>
  <si>
    <t>Gjendje
31/12/2022</t>
  </si>
  <si>
    <t>Ndertime</t>
  </si>
  <si>
    <t>Makineri,paisje</t>
  </si>
  <si>
    <t>Mjete transporti</t>
  </si>
  <si>
    <t>Te tjera AAM</t>
  </si>
  <si>
    <t xml:space="preserve">             TOTALI</t>
  </si>
  <si>
    <t>Makineri,paisje,vegla</t>
  </si>
  <si>
    <t xml:space="preserve">              INVENTARI FIZIK I MALLRAVE DHE MATERIALEVE</t>
  </si>
  <si>
    <t>Nr.</t>
  </si>
  <si>
    <t>Artikulli</t>
  </si>
  <si>
    <t>Nj / M</t>
  </si>
  <si>
    <t>Kosto</t>
  </si>
  <si>
    <t>Vlera</t>
  </si>
  <si>
    <t>Pasqyra CashFlow-direkte</t>
  </si>
  <si>
    <t>Pasqyra e levizjeve ne kapitalin neto</t>
  </si>
  <si>
    <t>m2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</si>
  <si>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</si>
  <si>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</si>
  <si>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</si>
  <si>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</si>
  <si>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GEGA-G</t>
  </si>
  <si>
    <t>K27713604T</t>
  </si>
  <si>
    <t>Polis Mirake,  Prane Tunelit ,ELBASAN</t>
  </si>
  <si>
    <t>PRODHIM E PERPUNIM INERTESH,
NDERTIM, PRODHIM ENERGJIE</t>
  </si>
  <si>
    <t>ELBASAN ME 24 MARS 2022</t>
  </si>
  <si>
    <t>GEGA-G SHPK</t>
  </si>
  <si>
    <t>NIPTI K27713604T</t>
  </si>
  <si>
    <t>HEC Prevalli</t>
  </si>
  <si>
    <t>Pallati Kinemaja</t>
  </si>
  <si>
    <t>Aktivet Afatgjata Materiale  me vlere fillestare 2022</t>
  </si>
  <si>
    <t>Amortizimi Aktiveve Afatgjata Materiale   2022</t>
  </si>
  <si>
    <t>Vlera Kontabel Neto e Aktiveve Afatgjata Materiale  2022</t>
  </si>
  <si>
    <t>Nafte</t>
  </si>
  <si>
    <t>Liter</t>
  </si>
  <si>
    <t>Vaj per Mjetet</t>
  </si>
  <si>
    <t xml:space="preserve">              INVENTARI FIZIK I PRODUKTIT TE GATSHEM</t>
  </si>
  <si>
    <t>Filler</t>
  </si>
  <si>
    <t>ton</t>
  </si>
  <si>
    <t>Rere Guri</t>
  </si>
  <si>
    <t>m3</t>
  </si>
  <si>
    <t>Granil N1</t>
  </si>
  <si>
    <t>Granil N2</t>
  </si>
  <si>
    <t>Stabilizant</t>
  </si>
  <si>
    <t>Parku 1</t>
  </si>
  <si>
    <t>Parku 3</t>
  </si>
  <si>
    <t>Te tjera (te tjera TVSH, Tatim fitimi, taksa)</t>
  </si>
  <si>
    <r>
      <t xml:space="preserve">Pasqyra e Performances </t>
    </r>
    <r>
      <rPr>
        <b/>
        <i/>
        <sz val="11"/>
        <rFont val="Times New Roman"/>
        <family val="1"/>
      </rPr>
      <t>(sipas natyres)</t>
    </r>
  </si>
  <si>
    <r>
      <t xml:space="preserve">Te ardhura te tjera te shfrytezimit </t>
    </r>
    <r>
      <rPr>
        <sz val="11"/>
        <rFont val="Times New Roman"/>
        <family val="1"/>
      </rPr>
      <t>(prodhim i AAM materiale)</t>
    </r>
  </si>
  <si>
    <r>
      <t>Te tjera</t>
    </r>
    <r>
      <rPr>
        <b/>
        <i/>
        <sz val="11"/>
        <rFont val="Times New Roman"/>
        <family val="1"/>
      </rPr>
      <t xml:space="preserve"> (pershkruaj)</t>
    </r>
  </si>
  <si>
    <t>Te tjera (pershkruaj)</t>
  </si>
  <si>
    <t>Stabilizant 0-25</t>
  </si>
  <si>
    <t>* ne rastin e pasqyrave financiare te konsoliduara llogarite me njesite ekonomike brenda grupit
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</si>
</sst>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20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0"/>
      <color indexed="12"/>
      <name val="Tahoma"/>
      <family val="2"/>
    </font>
    <font>
      <b/>
      <sz val="12"/>
      <color indexed="12"/>
      <name val="Tahoma"/>
      <family val="2"/>
    </font>
    <font>
      <u/>
      <sz val="14"/>
      <color indexed="12"/>
      <name val="Tahoma"/>
      <family val="2"/>
    </font>
    <font>
      <b/>
      <u/>
      <sz val="14"/>
      <color indexed="12"/>
      <name val="Tahoma"/>
      <family val="2"/>
    </font>
    <font>
      <b/>
      <sz val="16"/>
      <color indexed="12"/>
      <name val="Tahoma"/>
      <family val="2"/>
    </font>
    <font>
      <b/>
      <sz val="26"/>
      <color indexed="12"/>
      <name val="Tahoma"/>
      <family val="2"/>
    </font>
    <font>
      <b/>
      <sz val="14"/>
      <color indexed="12"/>
      <name val="Tahoma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3"/>
      <color indexed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i/>
      <sz val="10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</font>
    <font>
      <sz val="12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MS Sans Serif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48"/>
      </left>
      <right style="dashed">
        <color indexed="48"/>
      </right>
      <top style="medium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 style="medium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 style="medium">
        <color indexed="48"/>
      </top>
      <bottom/>
      <diagonal/>
    </border>
    <border>
      <left style="dashed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dashed">
        <color indexed="48"/>
      </right>
      <top style="dashed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 style="dashed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/>
      <bottom style="dashed">
        <color indexed="48"/>
      </bottom>
      <diagonal/>
    </border>
    <border>
      <left style="dashed">
        <color indexed="48"/>
      </left>
      <right style="medium">
        <color indexed="48"/>
      </right>
      <top/>
      <bottom style="dashed">
        <color indexed="48"/>
      </bottom>
      <diagonal/>
    </border>
    <border>
      <left style="dashed">
        <color indexed="48"/>
      </left>
      <right style="medium">
        <color indexed="48"/>
      </right>
      <top style="dashed">
        <color indexed="48"/>
      </top>
      <bottom style="dashed">
        <color indexed="48"/>
      </bottom>
      <diagonal/>
    </border>
    <border>
      <left style="medium">
        <color indexed="48"/>
      </left>
      <right style="dashed">
        <color indexed="48"/>
      </right>
      <top style="dashed">
        <color indexed="48"/>
      </top>
      <bottom style="medium">
        <color indexed="48"/>
      </bottom>
      <diagonal/>
    </border>
    <border>
      <left style="dashed">
        <color indexed="48"/>
      </left>
      <right style="dashed">
        <color indexed="48"/>
      </right>
      <top style="dashed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64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dashed">
        <color indexed="40"/>
      </bottom>
      <diagonal/>
    </border>
    <border>
      <left/>
      <right/>
      <top/>
      <bottom style="dashed">
        <color indexed="40"/>
      </bottom>
      <diagonal/>
    </border>
    <border>
      <left style="medium">
        <color indexed="48"/>
      </left>
      <right style="medium">
        <color indexed="48"/>
      </right>
      <top/>
      <bottom style="dashed">
        <color indexed="40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2" fillId="0" borderId="0"/>
    <xf numFmtId="166" fontId="202" fillId="0" borderId="0" applyFont="0" applyFill="0" applyBorder="0" applyAlignment="0" applyProtection="0"/>
  </cellStyleXfs>
  <cellXfs count="215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0" fontId="169" fillId="0" borderId="0" xfId="0" applyFont="1"/>
    <xf numFmtId="0" fontId="176" fillId="0" borderId="0" xfId="0" applyFont="1"/>
    <xf numFmtId="0" fontId="177" fillId="0" borderId="0" xfId="0" applyFont="1"/>
    <xf numFmtId="0" fontId="167" fillId="0" borderId="0" xfId="3506" applyFont="1" applyAlignment="1">
      <alignment horizontal="center"/>
    </xf>
    <xf numFmtId="0" fontId="169" fillId="0" borderId="0" xfId="6592" applyFont="1" applyAlignment="1">
      <alignment wrapText="1"/>
    </xf>
    <xf numFmtId="0" fontId="172" fillId="0" borderId="0" xfId="6592" applyFont="1"/>
    <xf numFmtId="37" fontId="172" fillId="0" borderId="0" xfId="6592" applyNumberFormat="1" applyFont="1" applyAlignment="1">
      <alignment horizontal="right"/>
    </xf>
    <xf numFmtId="37" fontId="176" fillId="0" borderId="16" xfId="6592" applyNumberFormat="1" applyFont="1" applyBorder="1" applyAlignment="1">
      <alignment horizontal="right"/>
    </xf>
    <xf numFmtId="0" fontId="168" fillId="0" borderId="0" xfId="3275" applyFont="1"/>
    <xf numFmtId="37" fontId="173" fillId="0" borderId="0" xfId="6593" applyNumberFormat="1" applyFont="1" applyBorder="1" applyAlignment="1">
      <alignment horizontal="right"/>
    </xf>
    <xf numFmtId="37" fontId="173" fillId="0" borderId="0" xfId="6593" applyNumberFormat="1" applyFont="1" applyFill="1" applyBorder="1" applyAlignment="1" applyProtection="1">
      <alignment horizontal="right" wrapText="1"/>
    </xf>
    <xf numFmtId="0" fontId="180" fillId="0" borderId="0" xfId="6592" applyFont="1" applyAlignment="1">
      <alignment vertical="center"/>
    </xf>
    <xf numFmtId="0" fontId="178" fillId="0" borderId="0" xfId="6592" applyFont="1" applyAlignment="1">
      <alignment vertical="center"/>
    </xf>
    <xf numFmtId="37" fontId="173" fillId="0" borderId="0" xfId="6593" applyNumberFormat="1" applyFont="1" applyFill="1" applyBorder="1" applyAlignment="1">
      <alignment horizontal="right"/>
    </xf>
    <xf numFmtId="37" fontId="169" fillId="0" borderId="26" xfId="6593" applyNumberFormat="1" applyFont="1" applyBorder="1" applyAlignment="1">
      <alignment horizontal="right"/>
    </xf>
    <xf numFmtId="0" fontId="180" fillId="0" borderId="0" xfId="6592" applyFont="1" applyAlignment="1">
      <alignment vertical="top" wrapText="1"/>
    </xf>
    <xf numFmtId="0" fontId="178" fillId="0" borderId="0" xfId="6592" applyFont="1" applyAlignment="1">
      <alignment vertical="top" wrapText="1"/>
    </xf>
    <xf numFmtId="37" fontId="176" fillId="0" borderId="26" xfId="6592" applyNumberFormat="1" applyFont="1" applyBorder="1" applyAlignment="1">
      <alignment horizontal="right"/>
    </xf>
    <xf numFmtId="0" fontId="178" fillId="0" borderId="0" xfId="6592" applyFont="1" applyAlignment="1">
      <alignment vertical="top"/>
    </xf>
    <xf numFmtId="37" fontId="176" fillId="59" borderId="16" xfId="6592" applyNumberFormat="1" applyFont="1" applyFill="1" applyBorder="1" applyAlignment="1">
      <alignment horizontal="right"/>
    </xf>
    <xf numFmtId="0" fontId="180" fillId="0" borderId="0" xfId="6592" applyFont="1"/>
    <xf numFmtId="37" fontId="172" fillId="0" borderId="0" xfId="6592" applyNumberFormat="1" applyFont="1"/>
    <xf numFmtId="0" fontId="178" fillId="60" borderId="0" xfId="6592" applyFont="1" applyFill="1" applyAlignment="1">
      <alignment vertical="top"/>
    </xf>
    <xf numFmtId="37" fontId="176" fillId="61" borderId="26" xfId="6592" applyNumberFormat="1" applyFont="1" applyFill="1" applyBorder="1" applyAlignment="1">
      <alignment horizontal="right"/>
    </xf>
    <xf numFmtId="37" fontId="172" fillId="61" borderId="0" xfId="6592" applyNumberFormat="1" applyFont="1" applyFill="1" applyAlignment="1">
      <alignment horizontal="right"/>
    </xf>
    <xf numFmtId="37" fontId="166" fillId="0" borderId="0" xfId="0" applyNumberFormat="1" applyFont="1" applyAlignment="1">
      <alignment horizontal="center"/>
    </xf>
    <xf numFmtId="0" fontId="169" fillId="0" borderId="0" xfId="6592" applyFont="1" applyAlignment="1">
      <alignment horizontal="center" vertical="center" wrapText="1"/>
    </xf>
    <xf numFmtId="0" fontId="183" fillId="0" borderId="27" xfId="6596" applyFont="1" applyBorder="1"/>
    <xf numFmtId="0" fontId="183" fillId="0" borderId="28" xfId="6596" applyFont="1" applyBorder="1"/>
    <xf numFmtId="0" fontId="183" fillId="0" borderId="29" xfId="6596" applyFont="1" applyBorder="1"/>
    <xf numFmtId="0" fontId="183" fillId="0" borderId="0" xfId="6596" applyFont="1"/>
    <xf numFmtId="0" fontId="183" fillId="0" borderId="30" xfId="6596" applyFont="1" applyBorder="1"/>
    <xf numFmtId="0" fontId="183" fillId="0" borderId="31" xfId="6596" applyFont="1" applyBorder="1"/>
    <xf numFmtId="0" fontId="184" fillId="0" borderId="0" xfId="6596" applyFont="1"/>
    <xf numFmtId="14" fontId="185" fillId="0" borderId="0" xfId="6596" applyNumberFormat="1" applyFont="1" applyAlignment="1">
      <alignment horizontal="left"/>
    </xf>
    <xf numFmtId="0" fontId="186" fillId="0" borderId="0" xfId="6596" applyFont="1" applyAlignment="1">
      <alignment horizontal="left"/>
    </xf>
    <xf numFmtId="0" fontId="186" fillId="0" borderId="0" xfId="6596" applyFont="1"/>
    <xf numFmtId="0" fontId="186" fillId="0" borderId="0" xfId="6596" applyFont="1" applyAlignment="1">
      <alignment horizontal="centerContinuous"/>
    </xf>
    <xf numFmtId="14" fontId="186" fillId="0" borderId="0" xfId="6596" applyNumberFormat="1" applyFont="1" applyAlignment="1">
      <alignment horizontal="center"/>
    </xf>
    <xf numFmtId="14" fontId="186" fillId="0" borderId="0" xfId="6596" applyNumberFormat="1" applyFont="1" applyAlignment="1">
      <alignment horizontal="left"/>
    </xf>
    <xf numFmtId="0" fontId="187" fillId="0" borderId="0" xfId="6596" applyFont="1"/>
    <xf numFmtId="14" fontId="183" fillId="0" borderId="0" xfId="6596" applyNumberFormat="1" applyFont="1" applyAlignment="1">
      <alignment horizontal="center"/>
    </xf>
    <xf numFmtId="0" fontId="188" fillId="0" borderId="0" xfId="6596" applyFont="1"/>
    <xf numFmtId="0" fontId="189" fillId="0" borderId="0" xfId="6596" applyFont="1"/>
    <xf numFmtId="14" fontId="189" fillId="0" borderId="0" xfId="6596" applyNumberFormat="1" applyFont="1" applyAlignment="1">
      <alignment horizontal="center"/>
    </xf>
    <xf numFmtId="0" fontId="189" fillId="0" borderId="0" xfId="6596" applyFont="1" applyAlignment="1">
      <alignment horizontal="centerContinuous"/>
    </xf>
    <xf numFmtId="0" fontId="189" fillId="0" borderId="0" xfId="6596" applyFont="1" applyAlignment="1">
      <alignment horizontal="center"/>
    </xf>
    <xf numFmtId="14" fontId="189" fillId="0" borderId="0" xfId="6596" applyNumberFormat="1" applyFont="1"/>
    <xf numFmtId="14" fontId="184" fillId="0" borderId="0" xfId="6596" applyNumberFormat="1" applyFont="1"/>
    <xf numFmtId="14" fontId="184" fillId="0" borderId="32" xfId="6596" applyNumberFormat="1" applyFont="1" applyBorder="1" applyAlignment="1">
      <alignment horizontal="center"/>
    </xf>
    <xf numFmtId="14" fontId="189" fillId="0" borderId="32" xfId="6596" applyNumberFormat="1" applyFont="1" applyBorder="1"/>
    <xf numFmtId="0" fontId="184" fillId="0" borderId="0" xfId="6596" applyFont="1" applyAlignment="1">
      <alignment horizontal="center"/>
    </xf>
    <xf numFmtId="0" fontId="184" fillId="0" borderId="33" xfId="6596" applyFont="1" applyBorder="1" applyAlignment="1">
      <alignment horizontal="center"/>
    </xf>
    <xf numFmtId="0" fontId="189" fillId="0" borderId="33" xfId="6596" applyFont="1" applyBorder="1" applyAlignment="1">
      <alignment horizontal="center"/>
    </xf>
    <xf numFmtId="14" fontId="184" fillId="0" borderId="0" xfId="6596" applyNumberFormat="1" applyFont="1" applyAlignment="1">
      <alignment horizontal="center"/>
    </xf>
    <xf numFmtId="14" fontId="184" fillId="0" borderId="33" xfId="6596" applyNumberFormat="1" applyFont="1" applyBorder="1" applyAlignment="1">
      <alignment horizontal="center"/>
    </xf>
    <xf numFmtId="14" fontId="189" fillId="0" borderId="33" xfId="6596" applyNumberFormat="1" applyFont="1" applyBorder="1" applyAlignment="1">
      <alignment horizontal="center"/>
    </xf>
    <xf numFmtId="0" fontId="189" fillId="0" borderId="33" xfId="6596" applyFont="1" applyBorder="1"/>
    <xf numFmtId="14" fontId="184" fillId="0" borderId="0" xfId="6596" applyNumberFormat="1" applyFont="1" applyAlignment="1">
      <alignment horizontal="left"/>
    </xf>
    <xf numFmtId="14" fontId="189" fillId="0" borderId="32" xfId="6596" applyNumberFormat="1" applyFont="1" applyBorder="1" applyAlignment="1">
      <alignment horizontal="center"/>
    </xf>
    <xf numFmtId="0" fontId="184" fillId="0" borderId="0" xfId="6596" applyFont="1" applyAlignment="1">
      <alignment horizontal="left"/>
    </xf>
    <xf numFmtId="1" fontId="184" fillId="0" borderId="0" xfId="6596" applyNumberFormat="1" applyFont="1" applyAlignment="1">
      <alignment horizontal="center"/>
    </xf>
    <xf numFmtId="1" fontId="189" fillId="0" borderId="33" xfId="6596" applyNumberFormat="1" applyFont="1" applyBorder="1" applyAlignment="1">
      <alignment horizontal="center"/>
    </xf>
    <xf numFmtId="1" fontId="189" fillId="0" borderId="0" xfId="6596" applyNumberFormat="1" applyFont="1" applyAlignment="1">
      <alignment horizontal="center"/>
    </xf>
    <xf numFmtId="0" fontId="183" fillId="0" borderId="34" xfId="6596" applyFont="1" applyBorder="1"/>
    <xf numFmtId="0" fontId="183" fillId="0" borderId="35" xfId="6596" applyFont="1" applyBorder="1"/>
    <xf numFmtId="0" fontId="183" fillId="0" borderId="36" xfId="6596" applyFont="1" applyBorder="1"/>
    <xf numFmtId="0" fontId="190" fillId="0" borderId="0" xfId="0" applyFont="1" applyAlignment="1">
      <alignment horizontal="left" vertical="center"/>
    </xf>
    <xf numFmtId="0" fontId="190" fillId="0" borderId="0" xfId="0" applyFont="1"/>
    <xf numFmtId="0" fontId="191" fillId="0" borderId="0" xfId="0" applyFont="1"/>
    <xf numFmtId="0" fontId="77" fillId="0" borderId="0" xfId="0" applyFont="1"/>
    <xf numFmtId="0" fontId="77" fillId="0" borderId="41" xfId="0" applyFont="1" applyBorder="1" applyAlignment="1">
      <alignment horizontal="center"/>
    </xf>
    <xf numFmtId="0" fontId="195" fillId="0" borderId="42" xfId="0" applyFont="1" applyBorder="1"/>
    <xf numFmtId="0" fontId="77" fillId="0" borderId="42" xfId="0" applyFont="1" applyBorder="1" applyAlignment="1">
      <alignment horizontal="center"/>
    </xf>
    <xf numFmtId="3" fontId="196" fillId="0" borderId="0" xfId="0" applyNumberFormat="1" applyFont="1"/>
    <xf numFmtId="3" fontId="0" fillId="0" borderId="0" xfId="0" applyNumberFormat="1"/>
    <xf numFmtId="0" fontId="77" fillId="0" borderId="46" xfId="0" applyFont="1" applyBorder="1" applyAlignment="1">
      <alignment horizontal="center"/>
    </xf>
    <xf numFmtId="0" fontId="195" fillId="0" borderId="47" xfId="0" applyFont="1" applyBorder="1"/>
    <xf numFmtId="0" fontId="77" fillId="0" borderId="47" xfId="0" applyFont="1" applyBorder="1" applyAlignment="1">
      <alignment horizontal="center"/>
    </xf>
    <xf numFmtId="0" fontId="193" fillId="62" borderId="48" xfId="0" applyFont="1" applyFill="1" applyBorder="1" applyAlignment="1">
      <alignment vertical="center"/>
    </xf>
    <xf numFmtId="0" fontId="197" fillId="62" borderId="49" xfId="0" applyFont="1" applyFill="1" applyBorder="1" applyAlignment="1">
      <alignment vertical="center"/>
    </xf>
    <xf numFmtId="0" fontId="197" fillId="62" borderId="49" xfId="0" applyFont="1" applyFill="1" applyBorder="1" applyAlignment="1">
      <alignment horizontal="center" vertical="center"/>
    </xf>
    <xf numFmtId="1" fontId="0" fillId="0" borderId="0" xfId="0" applyNumberFormat="1"/>
    <xf numFmtId="0" fontId="198" fillId="0" borderId="0" xfId="0" applyFont="1"/>
    <xf numFmtId="0" fontId="184" fillId="0" borderId="0" xfId="6596" applyFont="1" applyAlignment="1">
      <alignment vertical="center"/>
    </xf>
    <xf numFmtId="168" fontId="77" fillId="0" borderId="0" xfId="215" applyNumberFormat="1" applyFont="1"/>
    <xf numFmtId="14" fontId="183" fillId="0" borderId="0" xfId="6596" applyNumberFormat="1" applyFont="1"/>
    <xf numFmtId="3" fontId="77" fillId="0" borderId="42" xfId="6598" applyNumberFormat="1" applyFont="1" applyBorder="1"/>
    <xf numFmtId="3" fontId="77" fillId="0" borderId="45" xfId="6598" applyNumberFormat="1" applyFont="1" applyBorder="1"/>
    <xf numFmtId="3" fontId="77" fillId="0" borderId="47" xfId="6598" applyNumberFormat="1" applyFont="1" applyBorder="1"/>
    <xf numFmtId="3" fontId="197" fillId="62" borderId="49" xfId="6598" applyNumberFormat="1" applyFont="1" applyFill="1" applyBorder="1" applyAlignment="1">
      <alignment vertical="center"/>
    </xf>
    <xf numFmtId="3" fontId="197" fillId="62" borderId="50" xfId="6598" applyNumberFormat="1" applyFont="1" applyFill="1" applyBorder="1" applyAlignment="1">
      <alignment vertical="center"/>
    </xf>
    <xf numFmtId="3" fontId="77" fillId="0" borderId="0" xfId="0" applyNumberFormat="1" applyFont="1"/>
    <xf numFmtId="1" fontId="77" fillId="0" borderId="0" xfId="0" applyNumberFormat="1" applyFont="1"/>
    <xf numFmtId="3" fontId="202" fillId="0" borderId="0" xfId="6598" applyNumberFormat="1" applyFill="1" applyBorder="1"/>
    <xf numFmtId="0" fontId="77" fillId="0" borderId="0" xfId="0" applyFont="1" applyAlignment="1">
      <alignment horizontal="center"/>
    </xf>
    <xf numFmtId="43" fontId="77" fillId="0" borderId="0" xfId="215" applyFont="1"/>
    <xf numFmtId="168" fontId="77" fillId="0" borderId="0" xfId="215" applyNumberFormat="1" applyFont="1" applyAlignment="1">
      <alignment horizontal="center"/>
    </xf>
    <xf numFmtId="0" fontId="192" fillId="0" borderId="0" xfId="6597" applyFont="1" applyAlignment="1">
      <alignment vertical="center"/>
    </xf>
    <xf numFmtId="0" fontId="203" fillId="0" borderId="0" xfId="0" applyFont="1"/>
    <xf numFmtId="0" fontId="203" fillId="0" borderId="0" xfId="0" applyFont="1" applyAlignment="1">
      <alignment horizontal="center"/>
    </xf>
    <xf numFmtId="43" fontId="203" fillId="0" borderId="0" xfId="215" applyFont="1"/>
    <xf numFmtId="168" fontId="203" fillId="0" borderId="0" xfId="215" applyNumberFormat="1" applyFont="1"/>
    <xf numFmtId="0" fontId="194" fillId="0" borderId="51" xfId="0" applyFont="1" applyBorder="1" applyAlignment="1">
      <alignment horizontal="center" vertical="center"/>
    </xf>
    <xf numFmtId="0" fontId="194" fillId="0" borderId="52" xfId="0" applyFont="1" applyBorder="1" applyAlignment="1">
      <alignment horizontal="center" vertical="center"/>
    </xf>
    <xf numFmtId="43" fontId="194" fillId="0" borderId="52" xfId="215" applyFont="1" applyBorder="1" applyAlignment="1">
      <alignment horizontal="center" vertical="center"/>
    </xf>
    <xf numFmtId="168" fontId="194" fillId="0" borderId="52" xfId="215" applyNumberFormat="1" applyFont="1" applyBorder="1" applyAlignment="1">
      <alignment horizontal="center" vertical="center"/>
    </xf>
    <xf numFmtId="168" fontId="203" fillId="0" borderId="53" xfId="215" applyNumberFormat="1" applyFont="1" applyBorder="1" applyAlignment="1">
      <alignment horizontal="center"/>
    </xf>
    <xf numFmtId="168" fontId="204" fillId="0" borderId="54" xfId="215" applyNumberFormat="1" applyFont="1" applyBorder="1" applyAlignment="1">
      <alignment vertical="center"/>
    </xf>
    <xf numFmtId="168" fontId="204" fillId="0" borderId="55" xfId="215" applyNumberFormat="1" applyFont="1" applyBorder="1" applyAlignment="1">
      <alignment horizontal="center" vertical="center"/>
    </xf>
    <xf numFmtId="43" fontId="204" fillId="0" borderId="55" xfId="215" applyFont="1" applyBorder="1" applyAlignment="1">
      <alignment horizontal="right" vertical="center"/>
    </xf>
    <xf numFmtId="168" fontId="203" fillId="0" borderId="55" xfId="215" applyNumberFormat="1" applyFont="1" applyBorder="1"/>
    <xf numFmtId="168" fontId="203" fillId="0" borderId="0" xfId="0" applyNumberFormat="1" applyFont="1"/>
    <xf numFmtId="168" fontId="203" fillId="0" borderId="55" xfId="215" applyNumberFormat="1" applyFont="1" applyBorder="1" applyAlignment="1">
      <alignment horizontal="center"/>
    </xf>
    <xf numFmtId="168" fontId="194" fillId="0" borderId="52" xfId="215" applyNumberFormat="1" applyFont="1" applyBorder="1"/>
    <xf numFmtId="168" fontId="205" fillId="0" borderId="56" xfId="215" applyNumberFormat="1" applyFont="1" applyFill="1" applyBorder="1" applyAlignment="1">
      <alignment vertical="center"/>
    </xf>
    <xf numFmtId="168" fontId="194" fillId="0" borderId="52" xfId="215" applyNumberFormat="1" applyFont="1" applyBorder="1" applyAlignment="1">
      <alignment horizontal="center"/>
    </xf>
    <xf numFmtId="43" fontId="194" fillId="0" borderId="52" xfId="215" applyFont="1" applyBorder="1"/>
    <xf numFmtId="168" fontId="194" fillId="0" borderId="57" xfId="215" applyNumberFormat="1" applyFont="1" applyBorder="1"/>
    <xf numFmtId="43" fontId="192" fillId="0" borderId="0" xfId="215" applyFont="1" applyAlignment="1">
      <alignment vertical="center"/>
    </xf>
    <xf numFmtId="0" fontId="167" fillId="0" borderId="0" xfId="0" applyFont="1"/>
    <xf numFmtId="0" fontId="168" fillId="0" borderId="0" xfId="0" applyFont="1" applyAlignment="1">
      <alignment horizontal="center"/>
    </xf>
    <xf numFmtId="0" fontId="168" fillId="0" borderId="0" xfId="0" applyFont="1"/>
    <xf numFmtId="0" fontId="206" fillId="0" borderId="0" xfId="0" applyFont="1"/>
    <xf numFmtId="3" fontId="167" fillId="0" borderId="0" xfId="0" applyNumberFormat="1" applyFont="1" applyAlignment="1">
      <alignment horizontal="center" vertical="center"/>
    </xf>
    <xf numFmtId="0" fontId="206" fillId="0" borderId="0" xfId="0" applyFont="1" applyAlignment="1">
      <alignment vertical="center"/>
    </xf>
    <xf numFmtId="0" fontId="167" fillId="0" borderId="0" xfId="0" applyFont="1" applyAlignment="1">
      <alignment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68" fillId="0" borderId="0" xfId="0" applyNumberFormat="1" applyFont="1" applyAlignment="1">
      <alignment horizontal="right"/>
    </xf>
    <xf numFmtId="0" fontId="207" fillId="0" borderId="0" xfId="0" applyFont="1" applyAlignment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0" fontId="207" fillId="63" borderId="0" xfId="0" applyFont="1" applyFill="1"/>
    <xf numFmtId="43" fontId="168" fillId="59" borderId="0" xfId="215" applyFont="1" applyFill="1" applyBorder="1" applyAlignment="1" applyProtection="1">
      <alignment horizontal="right" wrapText="1"/>
    </xf>
    <xf numFmtId="0" fontId="167" fillId="60" borderId="0" xfId="0" applyFont="1" applyFill="1" applyAlignment="1">
      <alignment wrapText="1"/>
    </xf>
    <xf numFmtId="37" fontId="167" fillId="0" borderId="26" xfId="0" applyNumberFormat="1" applyFont="1" applyBorder="1" applyAlignment="1">
      <alignment horizontal="right"/>
    </xf>
    <xf numFmtId="37" fontId="167" fillId="0" borderId="0" xfId="0" applyNumberFormat="1" applyFont="1" applyAlignment="1">
      <alignment horizontal="right"/>
    </xf>
    <xf numFmtId="0" fontId="167" fillId="0" borderId="16" xfId="0" applyFont="1" applyBorder="1" applyAlignment="1">
      <alignment wrapText="1"/>
    </xf>
    <xf numFmtId="37" fontId="168" fillId="0" borderId="16" xfId="0" applyNumberFormat="1" applyFont="1" applyBorder="1" applyAlignment="1">
      <alignment horizontal="right"/>
    </xf>
    <xf numFmtId="0" fontId="167" fillId="0" borderId="0" xfId="6592" applyFont="1" applyAlignment="1">
      <alignment wrapText="1"/>
    </xf>
    <xf numFmtId="0" fontId="207" fillId="60" borderId="0" xfId="0" applyFont="1" applyFill="1" applyAlignment="1">
      <alignment horizontal="left" wrapText="1" indent="2"/>
    </xf>
    <xf numFmtId="168" fontId="168" fillId="0" borderId="0" xfId="215" applyNumberFormat="1" applyFont="1" applyFill="1" applyBorder="1" applyAlignment="1" applyProtection="1"/>
    <xf numFmtId="37" fontId="167" fillId="0" borderId="26" xfId="6592" applyNumberFormat="1" applyFont="1" applyBorder="1" applyAlignment="1">
      <alignment horizontal="right" vertical="center"/>
    </xf>
    <xf numFmtId="37" fontId="167" fillId="0" borderId="0" xfId="6592" applyNumberFormat="1" applyFont="1" applyAlignment="1">
      <alignment horizontal="right" vertical="center"/>
    </xf>
    <xf numFmtId="0" fontId="168" fillId="0" borderId="0" xfId="6592" applyFont="1" applyAlignment="1">
      <alignment wrapText="1"/>
    </xf>
    <xf numFmtId="37" fontId="168" fillId="0" borderId="0" xfId="6592" applyNumberFormat="1" applyFont="1" applyAlignment="1">
      <alignment horizontal="right"/>
    </xf>
    <xf numFmtId="37" fontId="167" fillId="0" borderId="16" xfId="6592" applyNumberFormat="1" applyFont="1" applyBorder="1" applyAlignment="1">
      <alignment horizontal="right"/>
    </xf>
    <xf numFmtId="37" fontId="167" fillId="0" borderId="0" xfId="6592" applyNumberFormat="1" applyFont="1" applyAlignment="1">
      <alignment horizontal="right"/>
    </xf>
    <xf numFmtId="0" fontId="206" fillId="0" borderId="0" xfId="6592" applyFont="1" applyAlignment="1">
      <alignment wrapText="1"/>
    </xf>
    <xf numFmtId="3" fontId="168" fillId="0" borderId="0" xfId="0" applyNumberFormat="1" applyFont="1" applyAlignment="1">
      <alignment vertical="center"/>
    </xf>
    <xf numFmtId="0" fontId="167" fillId="0" borderId="0" xfId="3275" applyFont="1" applyAlignment="1">
      <alignment horizontal="left" vertical="center"/>
    </xf>
    <xf numFmtId="37" fontId="168" fillId="59" borderId="0" xfId="0" applyNumberFormat="1" applyFont="1" applyFill="1"/>
    <xf numFmtId="37" fontId="168" fillId="0" borderId="0" xfId="0" applyNumberFormat="1" applyFont="1"/>
    <xf numFmtId="37" fontId="167" fillId="0" borderId="0" xfId="0" applyNumberFormat="1" applyFont="1"/>
    <xf numFmtId="37" fontId="167" fillId="0" borderId="26" xfId="0" applyNumberFormat="1" applyFont="1" applyBorder="1" applyAlignment="1">
      <alignment vertical="center"/>
    </xf>
    <xf numFmtId="37" fontId="167" fillId="0" borderId="0" xfId="0" applyNumberFormat="1" applyFont="1" applyAlignment="1">
      <alignment vertical="center"/>
    </xf>
    <xf numFmtId="37" fontId="168" fillId="0" borderId="0" xfId="0" applyNumberFormat="1" applyFont="1" applyAlignment="1">
      <alignment vertical="center"/>
    </xf>
    <xf numFmtId="37" fontId="167" fillId="0" borderId="16" xfId="0" applyNumberFormat="1" applyFont="1" applyBorder="1" applyAlignment="1">
      <alignment vertical="center"/>
    </xf>
    <xf numFmtId="0" fontId="167" fillId="0" borderId="0" xfId="3275" applyFont="1" applyAlignment="1">
      <alignment vertical="center"/>
    </xf>
    <xf numFmtId="37" fontId="167" fillId="0" borderId="15" xfId="0" applyNumberFormat="1" applyFont="1" applyBorder="1" applyAlignment="1">
      <alignment vertical="center"/>
    </xf>
    <xf numFmtId="37" fontId="167" fillId="0" borderId="26" xfId="0" applyNumberFormat="1" applyFont="1" applyBorder="1"/>
    <xf numFmtId="0" fontId="168" fillId="0" borderId="0" xfId="0" applyFont="1" applyAlignment="1">
      <alignment wrapText="1"/>
    </xf>
    <xf numFmtId="0" fontId="167" fillId="0" borderId="0" xfId="0" applyFont="1" applyAlignment="1">
      <alignment vertical="top" wrapText="1"/>
    </xf>
    <xf numFmtId="0" fontId="207" fillId="0" borderId="0" xfId="3507" applyFont="1" applyAlignment="1">
      <alignment vertical="center"/>
    </xf>
    <xf numFmtId="43" fontId="207" fillId="0" borderId="0" xfId="215" applyFont="1" applyAlignment="1">
      <alignment vertical="center"/>
    </xf>
    <xf numFmtId="0" fontId="176" fillId="0" borderId="0" xfId="6594" applyFont="1"/>
    <xf numFmtId="0" fontId="172" fillId="0" borderId="0" xfId="6594" applyFont="1"/>
    <xf numFmtId="3" fontId="170" fillId="0" borderId="0" xfId="6594" applyNumberFormat="1" applyFont="1" applyAlignment="1">
      <alignment horizontal="center" vertical="center"/>
    </xf>
    <xf numFmtId="0" fontId="175" fillId="0" borderId="0" xfId="6594" applyFont="1" applyAlignment="1">
      <alignment vertical="center"/>
    </xf>
    <xf numFmtId="3" fontId="171" fillId="0" borderId="0" xfId="6594" applyNumberFormat="1" applyFont="1" applyAlignment="1">
      <alignment vertical="center"/>
    </xf>
    <xf numFmtId="0" fontId="169" fillId="0" borderId="0" xfId="6594" applyFont="1" applyAlignment="1">
      <alignment wrapText="1"/>
    </xf>
    <xf numFmtId="38" fontId="172" fillId="0" borderId="0" xfId="6594" applyNumberFormat="1" applyFont="1"/>
    <xf numFmtId="0" fontId="173" fillId="0" borderId="0" xfId="6594" applyFont="1" applyAlignment="1">
      <alignment horizontal="left" indent="2"/>
    </xf>
    <xf numFmtId="0" fontId="173" fillId="0" borderId="0" xfId="6594" applyFont="1" applyAlignment="1">
      <alignment horizontal="left" wrapText="1" indent="2"/>
    </xf>
    <xf numFmtId="43" fontId="172" fillId="0" borderId="0" xfId="215" applyFont="1" applyFill="1"/>
    <xf numFmtId="38" fontId="182" fillId="0" borderId="26" xfId="6594" applyNumberFormat="1" applyFont="1" applyBorder="1"/>
    <xf numFmtId="38" fontId="182" fillId="0" borderId="0" xfId="6594" applyNumberFormat="1" applyFont="1"/>
    <xf numFmtId="0" fontId="169" fillId="0" borderId="0" xfId="3275" applyFont="1" applyAlignment="1">
      <alignment vertical="top" wrapText="1"/>
    </xf>
    <xf numFmtId="38" fontId="182" fillId="0" borderId="15" xfId="6594" applyNumberFormat="1" applyFont="1" applyBorder="1"/>
    <xf numFmtId="0" fontId="173" fillId="0" borderId="0" xfId="6594" applyFont="1" applyAlignment="1">
      <alignment horizontal="left" wrapText="1"/>
    </xf>
    <xf numFmtId="0" fontId="169" fillId="0" borderId="0" xfId="6594" applyFont="1" applyAlignment="1">
      <alignment horizontal="left" wrapText="1"/>
    </xf>
    <xf numFmtId="38" fontId="182" fillId="0" borderId="16" xfId="6594" applyNumberFormat="1" applyFont="1" applyBorder="1"/>
    <xf numFmtId="0" fontId="173" fillId="0" borderId="0" xfId="6594" applyFont="1" applyAlignment="1">
      <alignment wrapText="1"/>
    </xf>
    <xf numFmtId="0" fontId="168" fillId="0" borderId="0" xfId="3507" applyFont="1" applyAlignment="1">
      <alignment vertical="center" wrapText="1"/>
    </xf>
    <xf numFmtId="14" fontId="189" fillId="0" borderId="0" xfId="6596" applyNumberFormat="1" applyFont="1" applyAlignment="1">
      <alignment horizontal="center"/>
    </xf>
    <xf numFmtId="0" fontId="189" fillId="0" borderId="30" xfId="6596" applyFont="1" applyBorder="1" applyAlignment="1">
      <alignment horizontal="center"/>
    </xf>
    <xf numFmtId="0" fontId="189" fillId="0" borderId="0" xfId="6596" applyFont="1" applyAlignment="1">
      <alignment horizontal="center"/>
    </xf>
    <xf numFmtId="0" fontId="189" fillId="0" borderId="31" xfId="6596" applyFont="1" applyBorder="1" applyAlignment="1">
      <alignment horizontal="center"/>
    </xf>
    <xf numFmtId="14" fontId="185" fillId="0" borderId="0" xfId="6596" applyNumberFormat="1" applyFont="1" applyAlignment="1">
      <alignment horizontal="left" wrapText="1"/>
    </xf>
    <xf numFmtId="14" fontId="185" fillId="0" borderId="31" xfId="6596" applyNumberFormat="1" applyFont="1" applyBorder="1" applyAlignment="1">
      <alignment horizontal="left" wrapText="1"/>
    </xf>
    <xf numFmtId="0" fontId="168" fillId="0" borderId="0" xfId="3507" applyFont="1" applyAlignment="1">
      <alignment horizontal="left" vertical="center" wrapText="1"/>
    </xf>
    <xf numFmtId="0" fontId="172" fillId="0" borderId="0" xfId="6594" applyFont="1" applyAlignment="1">
      <alignment horizontal="center"/>
    </xf>
    <xf numFmtId="0" fontId="192" fillId="0" borderId="0" xfId="6597" applyFont="1" applyAlignment="1">
      <alignment horizontal="center" vertical="center"/>
    </xf>
    <xf numFmtId="0" fontId="193" fillId="0" borderId="37" xfId="0" applyFont="1" applyBorder="1" applyAlignment="1">
      <alignment horizontal="center" vertical="center"/>
    </xf>
    <xf numFmtId="0" fontId="193" fillId="0" borderId="41" xfId="0" applyFont="1" applyBorder="1" applyAlignment="1">
      <alignment horizontal="center" vertical="center"/>
    </xf>
    <xf numFmtId="0" fontId="194" fillId="0" borderId="38" xfId="0" applyFont="1" applyBorder="1" applyAlignment="1">
      <alignment horizontal="center" vertical="center"/>
    </xf>
    <xf numFmtId="0" fontId="194" fillId="0" borderId="42" xfId="0" applyFont="1" applyBorder="1" applyAlignment="1">
      <alignment horizontal="center" vertical="center"/>
    </xf>
    <xf numFmtId="0" fontId="193" fillId="0" borderId="38" xfId="0" applyFont="1" applyBorder="1" applyAlignment="1">
      <alignment horizontal="center" vertical="center"/>
    </xf>
    <xf numFmtId="0" fontId="193" fillId="0" borderId="42" xfId="0" applyFont="1" applyBorder="1" applyAlignment="1">
      <alignment horizontal="center" vertical="center"/>
    </xf>
    <xf numFmtId="0" fontId="193" fillId="0" borderId="39" xfId="0" applyFont="1" applyBorder="1" applyAlignment="1">
      <alignment horizontal="center" vertical="top" wrapText="1"/>
    </xf>
    <xf numFmtId="0" fontId="193" fillId="0" borderId="43" xfId="0" applyFont="1" applyBorder="1" applyAlignment="1">
      <alignment horizontal="center" vertical="top"/>
    </xf>
    <xf numFmtId="0" fontId="193" fillId="0" borderId="40" xfId="0" applyFont="1" applyBorder="1" applyAlignment="1">
      <alignment horizontal="center" vertical="top" wrapText="1"/>
    </xf>
    <xf numFmtId="0" fontId="193" fillId="0" borderId="44" xfId="0" applyFont="1" applyBorder="1" applyAlignment="1">
      <alignment horizontal="center" vertical="top"/>
    </xf>
    <xf numFmtId="0" fontId="19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59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F000000}"/>
    <cellStyle name="Comma [0] 2 2" xfId="217" xr:uid="{00000000-0005-0000-0000-0000F0000000}"/>
    <cellStyle name="Comma [0] 2 2 2" xfId="218" xr:uid="{00000000-0005-0000-0000-0000F1000000}"/>
    <cellStyle name="Comma [0] 2 2 2 2" xfId="219" xr:uid="{00000000-0005-0000-0000-0000F2000000}"/>
    <cellStyle name="Comma [0] 2 2 2 3" xfId="220" xr:uid="{00000000-0005-0000-0000-0000F3000000}"/>
    <cellStyle name="Comma [0] 2 2 3" xfId="221" xr:uid="{00000000-0005-0000-0000-0000F4000000}"/>
    <cellStyle name="Comma [0] 2 2 4" xfId="222" xr:uid="{00000000-0005-0000-0000-0000F5000000}"/>
    <cellStyle name="Comma [0] 2 2 5" xfId="223" xr:uid="{00000000-0005-0000-0000-0000F6000000}"/>
    <cellStyle name="Comma [0] 2 2 6" xfId="224" xr:uid="{00000000-0005-0000-0000-0000F7000000}"/>
    <cellStyle name="Comma [0] 2 3" xfId="225" xr:uid="{00000000-0005-0000-0000-0000F8000000}"/>
    <cellStyle name="Comma [0] 2 3 2" xfId="226" xr:uid="{00000000-0005-0000-0000-0000F9000000}"/>
    <cellStyle name="Comma [0] 2 3 3" xfId="227" xr:uid="{00000000-0005-0000-0000-0000FA000000}"/>
    <cellStyle name="Comma [0] 2 3 3 2" xfId="228" xr:uid="{00000000-0005-0000-0000-0000FB000000}"/>
    <cellStyle name="Comma [0] 2 3 3 3" xfId="229" xr:uid="{00000000-0005-0000-0000-0000FC000000}"/>
    <cellStyle name="Comma [0] 2 3 3 4" xfId="230" xr:uid="{00000000-0005-0000-0000-0000FD000000}"/>
    <cellStyle name="Comma [0] 2 3 3 4 2" xfId="3890" xr:uid="{00000000-0005-0000-0000-0000FE000000}"/>
    <cellStyle name="Comma [0] 2 3 3 4 3" xfId="5402" xr:uid="{00000000-0005-0000-0000-0000FF000000}"/>
    <cellStyle name="Comma [0] 2 4" xfId="231" xr:uid="{00000000-0005-0000-0000-000000010000}"/>
    <cellStyle name="Comma [0] 2 5" xfId="232" xr:uid="{00000000-0005-0000-0000-000001010000}"/>
    <cellStyle name="Comma [0] 2 5 2" xfId="233" xr:uid="{00000000-0005-0000-0000-000002010000}"/>
    <cellStyle name="Comma [0] 2 5 3" xfId="234" xr:uid="{00000000-0005-0000-0000-000003010000}"/>
    <cellStyle name="Comma [0] 2 6" xfId="235" xr:uid="{00000000-0005-0000-0000-000004010000}"/>
    <cellStyle name="Comma [0] 2 6 2" xfId="236" xr:uid="{00000000-0005-0000-0000-000005010000}"/>
    <cellStyle name="Comma [0] 2 6 3" xfId="237" xr:uid="{00000000-0005-0000-0000-000006010000}"/>
    <cellStyle name="Comma [0] 2 7" xfId="238" xr:uid="{00000000-0005-0000-0000-000007010000}"/>
    <cellStyle name="Comma [0] 2 7 2" xfId="239" xr:uid="{00000000-0005-0000-0000-000008010000}"/>
    <cellStyle name="Comma [0] 2 7 2 2" xfId="3892" xr:uid="{00000000-0005-0000-0000-000009010000}"/>
    <cellStyle name="Comma [0] 2 7 2 3" xfId="5400" xr:uid="{00000000-0005-0000-0000-00000A010000}"/>
    <cellStyle name="Comma [0] 2 7 3" xfId="240" xr:uid="{00000000-0005-0000-0000-00000B010000}"/>
    <cellStyle name="Comma [0] 2 7 3 2" xfId="3893" xr:uid="{00000000-0005-0000-0000-00000C010000}"/>
    <cellStyle name="Comma [0] 2 7 3 3" xfId="5399" xr:uid="{00000000-0005-0000-0000-00000D010000}"/>
    <cellStyle name="Comma [0] 2 7 4" xfId="3891" xr:uid="{00000000-0005-0000-0000-00000E010000}"/>
    <cellStyle name="Comma [0] 2 7 5" xfId="5401" xr:uid="{00000000-0005-0000-0000-00000F010000}"/>
    <cellStyle name="Comma [0] 3" xfId="241" xr:uid="{00000000-0005-0000-0000-000010010000}"/>
    <cellStyle name="Comma [0] 3 2" xfId="242" xr:uid="{00000000-0005-0000-0000-000011010000}"/>
    <cellStyle name="Comma [0] 3 3" xfId="243" xr:uid="{00000000-0005-0000-0000-000012010000}"/>
    <cellStyle name="Comma [0] 3 4" xfId="244" xr:uid="{00000000-0005-0000-0000-000013010000}"/>
    <cellStyle name="Comma [0] 3 5" xfId="245" xr:uid="{00000000-0005-0000-0000-000014010000}"/>
    <cellStyle name="Comma [0] 3 5 2" xfId="3894" xr:uid="{00000000-0005-0000-0000-000015010000}"/>
    <cellStyle name="Comma [0] 3 5 3" xfId="5398" xr:uid="{00000000-0005-0000-0000-000016010000}"/>
    <cellStyle name="Comma [0] 4" xfId="246" xr:uid="{00000000-0005-0000-0000-000017010000}"/>
    <cellStyle name="Comma [0] 4 2" xfId="247" xr:uid="{00000000-0005-0000-0000-000018010000}"/>
    <cellStyle name="Comma [0] 4 2 2" xfId="248" xr:uid="{00000000-0005-0000-0000-000019010000}"/>
    <cellStyle name="Comma [0] 4 3" xfId="249" xr:uid="{00000000-0005-0000-0000-00001A010000}"/>
    <cellStyle name="Comma [0] 4 3 2" xfId="250" xr:uid="{00000000-0005-0000-0000-00001B010000}"/>
    <cellStyle name="Comma [0] 4 3 3" xfId="251" xr:uid="{00000000-0005-0000-0000-00001C010000}"/>
    <cellStyle name="Comma [0] 4 3 3 2" xfId="3895" xr:uid="{00000000-0005-0000-0000-00001D010000}"/>
    <cellStyle name="Comma [0] 4 3 3 3" xfId="5397" xr:uid="{00000000-0005-0000-0000-00001E010000}"/>
    <cellStyle name="Comma [0] 4 4" xfId="252" xr:uid="{00000000-0005-0000-0000-00001F010000}"/>
    <cellStyle name="Comma [0] 4 5" xfId="253" xr:uid="{00000000-0005-0000-0000-000020010000}"/>
    <cellStyle name="Comma [0] 4 5 2" xfId="254" xr:uid="{00000000-0005-0000-0000-000021010000}"/>
    <cellStyle name="Comma [0] 4 5 3" xfId="255" xr:uid="{00000000-0005-0000-0000-000022010000}"/>
    <cellStyle name="Comma [0] 4 5 4" xfId="256" xr:uid="{00000000-0005-0000-0000-000023010000}"/>
    <cellStyle name="Comma [0] 4 5 5" xfId="257" xr:uid="{00000000-0005-0000-0000-000024010000}"/>
    <cellStyle name="Comma [0] 4 5 6" xfId="5396" xr:uid="{00000000-0005-0000-0000-000025010000}"/>
    <cellStyle name="Comma [0] 5" xfId="258" xr:uid="{00000000-0005-0000-0000-000026010000}"/>
    <cellStyle name="Comma [0] 5 2" xfId="259" xr:uid="{00000000-0005-0000-0000-000027010000}"/>
    <cellStyle name="Comma [0] 5 3" xfId="260" xr:uid="{00000000-0005-0000-0000-000028010000}"/>
    <cellStyle name="Comma [0] 5 4" xfId="261" xr:uid="{00000000-0005-0000-0000-000029010000}"/>
    <cellStyle name="Comma [0] 5 4 2" xfId="3896" xr:uid="{00000000-0005-0000-0000-00002A010000}"/>
    <cellStyle name="Comma [0] 5 4 3" xfId="5395" xr:uid="{00000000-0005-0000-0000-00002B010000}"/>
    <cellStyle name="Comma [0] 6" xfId="262" xr:uid="{00000000-0005-0000-0000-00002C010000}"/>
    <cellStyle name="Comma [0] 6 2" xfId="263" xr:uid="{00000000-0005-0000-0000-00002D010000}"/>
    <cellStyle name="Comma [0] 6 3" xfId="264" xr:uid="{00000000-0005-0000-0000-00002E010000}"/>
    <cellStyle name="Comma [0] 6 3 2" xfId="265" xr:uid="{00000000-0005-0000-0000-00002F010000}"/>
    <cellStyle name="Comma [0] 6 3 3" xfId="266" xr:uid="{00000000-0005-0000-0000-000030010000}"/>
    <cellStyle name="Comma [0] 6 3 4" xfId="267" xr:uid="{00000000-0005-0000-0000-000031010000}"/>
    <cellStyle name="Comma [0] 6 3 5" xfId="5622" xr:uid="{00000000-0005-0000-0000-000032010000}"/>
    <cellStyle name="Comma [0] 6 4" xfId="268" xr:uid="{00000000-0005-0000-0000-000033010000}"/>
    <cellStyle name="Comma [0] 7" xfId="269" xr:uid="{00000000-0005-0000-0000-000034010000}"/>
    <cellStyle name="Comma [0] 7 2" xfId="270" xr:uid="{00000000-0005-0000-0000-000035010000}"/>
    <cellStyle name="Comma [0] 7 3" xfId="271" xr:uid="{00000000-0005-0000-0000-000036010000}"/>
    <cellStyle name="Comma [0] 7 3 2" xfId="3897" xr:uid="{00000000-0005-0000-0000-000037010000}"/>
    <cellStyle name="Comma [0] 7 3 3" xfId="5394" xr:uid="{00000000-0005-0000-0000-000038010000}"/>
    <cellStyle name="Comma [0] 8" xfId="272" xr:uid="{00000000-0005-0000-0000-000039010000}"/>
    <cellStyle name="Comma [0] 8 2" xfId="3898" xr:uid="{00000000-0005-0000-0000-00003A010000}"/>
    <cellStyle name="Comma [0] 8 3" xfId="5393" xr:uid="{00000000-0005-0000-0000-00003B010000}"/>
    <cellStyle name="Comma 10" xfId="273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900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901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2" xr:uid="{00000000-0005-0000-0000-00005F010000}"/>
    <cellStyle name="Comma 10 2 5 6" xfId="306" xr:uid="{00000000-0005-0000-0000-000060010000}"/>
    <cellStyle name="Comma 10 2 6" xfId="3899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3" xr:uid="{00000000-0005-0000-0000-000069010000}"/>
    <cellStyle name="Comma 10 3 6 3" xfId="5392" xr:uid="{00000000-0005-0000-0000-00006A010000}"/>
    <cellStyle name="Comma 10 3 7" xfId="314" xr:uid="{00000000-0005-0000-0000-00006B010000}"/>
    <cellStyle name="Comma 10 3 7 2" xfId="3904" xr:uid="{00000000-0005-0000-0000-00006C010000}"/>
    <cellStyle name="Comma 10 3 7 3" xfId="5391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5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90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3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6" xr:uid="{00000000-0005-0000-0000-00009A010000}"/>
    <cellStyle name="Comma 100 3 4 3" xfId="5389" xr:uid="{00000000-0005-0000-0000-00009B010000}"/>
    <cellStyle name="Comma 100 4" xfId="356" xr:uid="{00000000-0005-0000-0000-00009C010000}"/>
    <cellStyle name="Comma 100 4 2" xfId="3907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8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8" xr:uid="{00000000-0005-0000-0000-0000A7010000}"/>
    <cellStyle name="Comma 101 3 4 3" xfId="5387" xr:uid="{00000000-0005-0000-0000-0000A8010000}"/>
    <cellStyle name="Comma 101 4" xfId="365" xr:uid="{00000000-0005-0000-0000-0000A9010000}"/>
    <cellStyle name="Comma 101 4 2" xfId="3909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6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10" xr:uid="{00000000-0005-0000-0000-0000B4010000}"/>
    <cellStyle name="Comma 102 3 4 3" xfId="5385" xr:uid="{00000000-0005-0000-0000-0000B5010000}"/>
    <cellStyle name="Comma 102 4" xfId="374" xr:uid="{00000000-0005-0000-0000-0000B6010000}"/>
    <cellStyle name="Comma 102 4 2" xfId="3911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4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2" xr:uid="{00000000-0005-0000-0000-0000C1010000}"/>
    <cellStyle name="Comma 103 3 4 3" xfId="5383" xr:uid="{00000000-0005-0000-0000-0000C2010000}"/>
    <cellStyle name="Comma 103 4" xfId="383" xr:uid="{00000000-0005-0000-0000-0000C3010000}"/>
    <cellStyle name="Comma 103 4 2" xfId="3913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2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4" xr:uid="{00000000-0005-0000-0000-0000CE010000}"/>
    <cellStyle name="Comma 104 3 4 3" xfId="5381" xr:uid="{00000000-0005-0000-0000-0000CF010000}"/>
    <cellStyle name="Comma 104 4" xfId="392" xr:uid="{00000000-0005-0000-0000-0000D0010000}"/>
    <cellStyle name="Comma 104 4 2" xfId="3915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80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6" xr:uid="{00000000-0005-0000-0000-0000DB010000}"/>
    <cellStyle name="Comma 105 3 4 3" xfId="5379" xr:uid="{00000000-0005-0000-0000-0000DC010000}"/>
    <cellStyle name="Comma 105 4" xfId="401" xr:uid="{00000000-0005-0000-0000-0000DD010000}"/>
    <cellStyle name="Comma 105 4 2" xfId="3917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8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8" xr:uid="{00000000-0005-0000-0000-0000E8010000}"/>
    <cellStyle name="Comma 106 3 4 3" xfId="5377" xr:uid="{00000000-0005-0000-0000-0000E9010000}"/>
    <cellStyle name="Comma 106 4" xfId="410" xr:uid="{00000000-0005-0000-0000-0000EA010000}"/>
    <cellStyle name="Comma 106 4 2" xfId="3919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6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20" xr:uid="{00000000-0005-0000-0000-0000F5010000}"/>
    <cellStyle name="Comma 107 3 4 3" xfId="5375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21" xr:uid="{00000000-0005-0000-0000-0000FA010000}"/>
    <cellStyle name="Comma 107 6 3" xfId="5374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2" xr:uid="{00000000-0005-0000-0000-000002020000}"/>
    <cellStyle name="Comma 108 3 4 3" xfId="5371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3" xr:uid="{00000000-0005-0000-0000-000007020000}"/>
    <cellStyle name="Comma 108 6 3" xfId="5363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4" xr:uid="{00000000-0005-0000-0000-00000F020000}"/>
    <cellStyle name="Comma 109 3 4 3" xfId="5352" xr:uid="{00000000-0005-0000-0000-000010020000}"/>
    <cellStyle name="Comma 109 4" xfId="437" xr:uid="{00000000-0005-0000-0000-000011020000}"/>
    <cellStyle name="Comma 109 4 2" xfId="3925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51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6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7" xr:uid="{00000000-0005-0000-0000-00001E020000}"/>
    <cellStyle name="Comma 11 2 4" xfId="447" xr:uid="{00000000-0005-0000-0000-00001F020000}"/>
    <cellStyle name="Comma 11 2 4 2" xfId="3928" xr:uid="{00000000-0005-0000-0000-000020020000}"/>
    <cellStyle name="Comma 11 2 4 3" xfId="5350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9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31" xr:uid="{00000000-0005-0000-0000-00002B020000}"/>
    <cellStyle name="Comma 11 3 6 2 3" xfId="5348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2" xr:uid="{00000000-0005-0000-0000-00002F020000}"/>
    <cellStyle name="Comma 11 3 6 4 3" xfId="5601" xr:uid="{00000000-0005-0000-0000-000030020000}"/>
    <cellStyle name="Comma 11 3 6 5" xfId="3930" xr:uid="{00000000-0005-0000-0000-000031020000}"/>
    <cellStyle name="Comma 11 3 6 6" xfId="5349" xr:uid="{00000000-0005-0000-0000-000032020000}"/>
    <cellStyle name="Comma 11 3 7" xfId="458" xr:uid="{00000000-0005-0000-0000-000033020000}"/>
    <cellStyle name="Comma 11 3 7 2" xfId="3933" xr:uid="{00000000-0005-0000-0000-000034020000}"/>
    <cellStyle name="Comma 11 3 7 3" xfId="5347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4" xr:uid="{00000000-0005-0000-0000-00003E020000}"/>
    <cellStyle name="Comma 11 6 3 3" xfId="5346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5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5" xr:uid="{00000000-0005-0000-0000-000047020000}"/>
    <cellStyle name="Comma 11 8 3" xfId="5600" xr:uid="{00000000-0005-0000-0000-000048020000}"/>
    <cellStyle name="Comma 11 9" xfId="5602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6" xr:uid="{00000000-0005-0000-0000-000050020000}"/>
    <cellStyle name="Comma 110 3 4 3" xfId="5344" xr:uid="{00000000-0005-0000-0000-000051020000}"/>
    <cellStyle name="Comma 110 4" xfId="479" xr:uid="{00000000-0005-0000-0000-000052020000}"/>
    <cellStyle name="Comma 110 4 2" xfId="3937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3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8" xr:uid="{00000000-0005-0000-0000-00005D020000}"/>
    <cellStyle name="Comma 111 3 4 3" xfId="5342" xr:uid="{00000000-0005-0000-0000-00005E020000}"/>
    <cellStyle name="Comma 111 4" xfId="488" xr:uid="{00000000-0005-0000-0000-00005F020000}"/>
    <cellStyle name="Comma 111 4 2" xfId="3939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41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40" xr:uid="{00000000-0005-0000-0000-00006A020000}"/>
    <cellStyle name="Comma 112 3 4 3" xfId="5340" xr:uid="{00000000-0005-0000-0000-00006B020000}"/>
    <cellStyle name="Comma 112 4" xfId="497" xr:uid="{00000000-0005-0000-0000-00006C020000}"/>
    <cellStyle name="Comma 112 4 2" xfId="3941" xr:uid="{00000000-0005-0000-0000-00006D020000}"/>
    <cellStyle name="Comma 112 5" xfId="498" xr:uid="{00000000-0005-0000-0000-00006E020000}"/>
    <cellStyle name="Comma 112 5 2" xfId="5339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2" xr:uid="{00000000-0005-0000-0000-000076020000}"/>
    <cellStyle name="Comma 113 3 4 3" xfId="5338" xr:uid="{00000000-0005-0000-0000-000077020000}"/>
    <cellStyle name="Comma 113 4" xfId="505" xr:uid="{00000000-0005-0000-0000-000078020000}"/>
    <cellStyle name="Comma 113 4 2" xfId="3943" xr:uid="{00000000-0005-0000-0000-000079020000}"/>
    <cellStyle name="Comma 113 5" xfId="506" xr:uid="{00000000-0005-0000-0000-00007A020000}"/>
    <cellStyle name="Comma 113 5 2" xfId="5337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4" xr:uid="{00000000-0005-0000-0000-000082020000}"/>
    <cellStyle name="Comma 114 3 4 3" xfId="5336" xr:uid="{00000000-0005-0000-0000-000083020000}"/>
    <cellStyle name="Comma 114 4" xfId="513" xr:uid="{00000000-0005-0000-0000-000084020000}"/>
    <cellStyle name="Comma 114 4 2" xfId="3945" xr:uid="{00000000-0005-0000-0000-000085020000}"/>
    <cellStyle name="Comma 114 5" xfId="514" xr:uid="{00000000-0005-0000-0000-000086020000}"/>
    <cellStyle name="Comma 114 5 2" xfId="5335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6" xr:uid="{00000000-0005-0000-0000-00008E020000}"/>
    <cellStyle name="Comma 115 3 4 3" xfId="5334" xr:uid="{00000000-0005-0000-0000-00008F020000}"/>
    <cellStyle name="Comma 115 4" xfId="521" xr:uid="{00000000-0005-0000-0000-000090020000}"/>
    <cellStyle name="Comma 115 4 2" xfId="3947" xr:uid="{00000000-0005-0000-0000-000091020000}"/>
    <cellStyle name="Comma 115 5" xfId="522" xr:uid="{00000000-0005-0000-0000-000092020000}"/>
    <cellStyle name="Comma 115 5 2" xfId="5333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8" xr:uid="{00000000-0005-0000-0000-00009A020000}"/>
    <cellStyle name="Comma 116 3 4 3" xfId="5332" xr:uid="{00000000-0005-0000-0000-00009B020000}"/>
    <cellStyle name="Comma 116 4" xfId="529" xr:uid="{00000000-0005-0000-0000-00009C020000}"/>
    <cellStyle name="Comma 116 4 2" xfId="3949" xr:uid="{00000000-0005-0000-0000-00009D020000}"/>
    <cellStyle name="Comma 116 5" xfId="530" xr:uid="{00000000-0005-0000-0000-00009E020000}"/>
    <cellStyle name="Comma 116 5 2" xfId="5331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50" xr:uid="{00000000-0005-0000-0000-0000A6020000}"/>
    <cellStyle name="Comma 117 3 4 3" xfId="5330" xr:uid="{00000000-0005-0000-0000-0000A7020000}"/>
    <cellStyle name="Comma 117 4" xfId="537" xr:uid="{00000000-0005-0000-0000-0000A8020000}"/>
    <cellStyle name="Comma 117 4 2" xfId="3951" xr:uid="{00000000-0005-0000-0000-0000A9020000}"/>
    <cellStyle name="Comma 117 5" xfId="538" xr:uid="{00000000-0005-0000-0000-0000AA020000}"/>
    <cellStyle name="Comma 117 5 2" xfId="5329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2" xr:uid="{00000000-0005-0000-0000-0000B2020000}"/>
    <cellStyle name="Comma 118 3 4 3" xfId="5328" xr:uid="{00000000-0005-0000-0000-0000B3020000}"/>
    <cellStyle name="Comma 118 4" xfId="545" xr:uid="{00000000-0005-0000-0000-0000B4020000}"/>
    <cellStyle name="Comma 118 4 2" xfId="3953" xr:uid="{00000000-0005-0000-0000-0000B5020000}"/>
    <cellStyle name="Comma 118 5" xfId="546" xr:uid="{00000000-0005-0000-0000-0000B6020000}"/>
    <cellStyle name="Comma 118 5 2" xfId="5327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4" xr:uid="{00000000-0005-0000-0000-0000BE020000}"/>
    <cellStyle name="Comma 119 3 4 3" xfId="5326" xr:uid="{00000000-0005-0000-0000-0000BF020000}"/>
    <cellStyle name="Comma 119 4" xfId="553" xr:uid="{00000000-0005-0000-0000-0000C0020000}"/>
    <cellStyle name="Comma 119 4 2" xfId="3955" xr:uid="{00000000-0005-0000-0000-0000C1020000}"/>
    <cellStyle name="Comma 119 5" xfId="554" xr:uid="{00000000-0005-0000-0000-0000C2020000}"/>
    <cellStyle name="Comma 119 5 2" xfId="5325" xr:uid="{00000000-0005-0000-0000-0000C3020000}"/>
    <cellStyle name="Comma 12" xfId="555" xr:uid="{00000000-0005-0000-0000-0000C4020000}"/>
    <cellStyle name="Comma 12 2" xfId="556" xr:uid="{00000000-0005-0000-0000-0000C5020000}"/>
    <cellStyle name="Comma 12 2 2" xfId="557" xr:uid="{00000000-0005-0000-0000-0000C6020000}"/>
    <cellStyle name="Comma 12 2 2 2" xfId="558" xr:uid="{00000000-0005-0000-0000-0000C7020000}"/>
    <cellStyle name="Comma 12 2 2 3" xfId="559" xr:uid="{00000000-0005-0000-0000-0000C8020000}"/>
    <cellStyle name="Comma 12 2 2 3 2" xfId="560" xr:uid="{00000000-0005-0000-0000-0000C9020000}"/>
    <cellStyle name="Comma 12 2 2 4" xfId="561" xr:uid="{00000000-0005-0000-0000-0000CA020000}"/>
    <cellStyle name="Comma 12 2 2 4 2" xfId="562" xr:uid="{00000000-0005-0000-0000-0000CB020000}"/>
    <cellStyle name="Comma 12 2 2 5" xfId="563" xr:uid="{00000000-0005-0000-0000-0000CC020000}"/>
    <cellStyle name="Comma 12 2 2 5 2" xfId="564" xr:uid="{00000000-0005-0000-0000-0000CD020000}"/>
    <cellStyle name="Comma 12 2 3" xfId="565" xr:uid="{00000000-0005-0000-0000-0000CE020000}"/>
    <cellStyle name="Comma 12 2 3 2" xfId="3957" xr:uid="{00000000-0005-0000-0000-0000CF020000}"/>
    <cellStyle name="Comma 12 2 4" xfId="3956" xr:uid="{00000000-0005-0000-0000-0000D0020000}"/>
    <cellStyle name="Comma 12 3" xfId="566" xr:uid="{00000000-0005-0000-0000-0000D1020000}"/>
    <cellStyle name="Comma 12 3 2" xfId="567" xr:uid="{00000000-0005-0000-0000-0000D2020000}"/>
    <cellStyle name="Comma 12 3 2 2" xfId="568" xr:uid="{00000000-0005-0000-0000-0000D3020000}"/>
    <cellStyle name="Comma 12 3 2 2 2" xfId="569" xr:uid="{00000000-0005-0000-0000-0000D4020000}"/>
    <cellStyle name="Comma 12 3 2 3" xfId="570" xr:uid="{00000000-0005-0000-0000-0000D5020000}"/>
    <cellStyle name="Comma 12 3 2 3 2" xfId="571" xr:uid="{00000000-0005-0000-0000-0000D6020000}"/>
    <cellStyle name="Comma 12 3 2 4" xfId="572" xr:uid="{00000000-0005-0000-0000-0000D7020000}"/>
    <cellStyle name="Comma 12 3 2 4 2" xfId="573" xr:uid="{00000000-0005-0000-0000-0000D8020000}"/>
    <cellStyle name="Comma 12 4" xfId="574" xr:uid="{00000000-0005-0000-0000-0000D9020000}"/>
    <cellStyle name="Comma 12 4 2" xfId="575" xr:uid="{00000000-0005-0000-0000-0000DA020000}"/>
    <cellStyle name="Comma 12 4 2 2" xfId="576" xr:uid="{00000000-0005-0000-0000-0000DB020000}"/>
    <cellStyle name="Comma 12 4 3" xfId="577" xr:uid="{00000000-0005-0000-0000-0000DC020000}"/>
    <cellStyle name="Comma 12 4 3 2" xfId="578" xr:uid="{00000000-0005-0000-0000-0000DD020000}"/>
    <cellStyle name="Comma 12 4 4" xfId="579" xr:uid="{00000000-0005-0000-0000-0000DE020000}"/>
    <cellStyle name="Comma 12 4 4 2" xfId="580" xr:uid="{00000000-0005-0000-0000-0000DF020000}"/>
    <cellStyle name="Comma 12 4 5" xfId="3958" xr:uid="{00000000-0005-0000-0000-0000E0020000}"/>
    <cellStyle name="Comma 12 5" xfId="581" xr:uid="{00000000-0005-0000-0000-0000E1020000}"/>
    <cellStyle name="Comma 12 5 2" xfId="582" xr:uid="{00000000-0005-0000-0000-0000E2020000}"/>
    <cellStyle name="Comma 12 5 2 2" xfId="583" xr:uid="{00000000-0005-0000-0000-0000E3020000}"/>
    <cellStyle name="Comma 12 5 3" xfId="584" xr:uid="{00000000-0005-0000-0000-0000E4020000}"/>
    <cellStyle name="Comma 12 5 3 2" xfId="585" xr:uid="{00000000-0005-0000-0000-0000E5020000}"/>
    <cellStyle name="Comma 12 5 4" xfId="586" xr:uid="{00000000-0005-0000-0000-0000E6020000}"/>
    <cellStyle name="Comma 12 5 5" xfId="587" xr:uid="{00000000-0005-0000-0000-0000E7020000}"/>
    <cellStyle name="Comma 12 5 5 2" xfId="5311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60" xr:uid="{00000000-0005-0000-0000-0000EF020000}"/>
    <cellStyle name="Comma 120 3 4 3" xfId="5310" xr:uid="{00000000-0005-0000-0000-0000F0020000}"/>
    <cellStyle name="Comma 120 4" xfId="594" xr:uid="{00000000-0005-0000-0000-0000F1020000}"/>
    <cellStyle name="Comma 120 4 2" xfId="3961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2" xr:uid="{00000000-0005-0000-0000-0000F5020000}"/>
    <cellStyle name="Comma 120 6 3" xfId="5309" xr:uid="{00000000-0005-0000-0000-0000F6020000}"/>
    <cellStyle name="Comma 120 7" xfId="3959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3" xr:uid="{00000000-0005-0000-0000-0000FE020000}"/>
    <cellStyle name="Comma 121 3 4 3" xfId="5308" xr:uid="{00000000-0005-0000-0000-0000FF020000}"/>
    <cellStyle name="Comma 121 4" xfId="603" xr:uid="{00000000-0005-0000-0000-000000030000}"/>
    <cellStyle name="Comma 121 4 2" xfId="3964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6" xr:uid="{00000000-0005-0000-0000-000004030000}"/>
    <cellStyle name="Comma 121 5 3" xfId="3965" xr:uid="{00000000-0005-0000-0000-000005030000}"/>
    <cellStyle name="Comma 121 6" xfId="606" xr:uid="{00000000-0005-0000-0000-000006030000}"/>
    <cellStyle name="Comma 121 6 2" xfId="5307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7" xr:uid="{00000000-0005-0000-0000-00000F030000}"/>
    <cellStyle name="Comma 122 3 4 3" xfId="5306" xr:uid="{00000000-0005-0000-0000-000010030000}"/>
    <cellStyle name="Comma 122 4" xfId="614" xr:uid="{00000000-0005-0000-0000-000011030000}"/>
    <cellStyle name="Comma 122 4 2" xfId="3968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70" xr:uid="{00000000-0005-0000-0000-000015030000}"/>
    <cellStyle name="Comma 122 5 3" xfId="3969" xr:uid="{00000000-0005-0000-0000-000016030000}"/>
    <cellStyle name="Comma 122 6" xfId="617" xr:uid="{00000000-0005-0000-0000-000017030000}"/>
    <cellStyle name="Comma 122 6 2" xfId="5305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2" xr:uid="{00000000-0005-0000-0000-000020030000}"/>
    <cellStyle name="Comma 123 3 4 3" xfId="5586" xr:uid="{00000000-0005-0000-0000-000021030000}"/>
    <cellStyle name="Comma 123 4" xfId="625" xr:uid="{00000000-0005-0000-0000-000022030000}"/>
    <cellStyle name="Comma 123 4 2" xfId="3973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5" xr:uid="{00000000-0005-0000-0000-000026030000}"/>
    <cellStyle name="Comma 123 5 3" xfId="3974" xr:uid="{00000000-0005-0000-0000-000027030000}"/>
    <cellStyle name="Comma 123 6" xfId="628" xr:uid="{00000000-0005-0000-0000-000028030000}"/>
    <cellStyle name="Comma 123 6 2" xfId="5304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6" xr:uid="{00000000-0005-0000-0000-000031030000}"/>
    <cellStyle name="Comma 124 3 4 3" xfId="5303" xr:uid="{00000000-0005-0000-0000-000032030000}"/>
    <cellStyle name="Comma 124 4" xfId="636" xr:uid="{00000000-0005-0000-0000-000033030000}"/>
    <cellStyle name="Comma 124 4 2" xfId="3977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9" xr:uid="{00000000-0005-0000-0000-000037030000}"/>
    <cellStyle name="Comma 124 5 3" xfId="3978" xr:uid="{00000000-0005-0000-0000-000038030000}"/>
    <cellStyle name="Comma 124 6" xfId="639" xr:uid="{00000000-0005-0000-0000-000039030000}"/>
    <cellStyle name="Comma 124 6 2" xfId="5302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80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2" xr:uid="{00000000-0005-0000-0000-000047030000}"/>
    <cellStyle name="Comma 125 5 3" xfId="3981" xr:uid="{00000000-0005-0000-0000-000048030000}"/>
    <cellStyle name="Comma 125 6" xfId="651" xr:uid="{00000000-0005-0000-0000-000049030000}"/>
    <cellStyle name="Comma 125 6 2" xfId="5300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3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5" xr:uid="{00000000-0005-0000-0000-000056030000}"/>
    <cellStyle name="Comma 126 5 3" xfId="3984" xr:uid="{00000000-0005-0000-0000-000057030000}"/>
    <cellStyle name="Comma 126 6" xfId="662" xr:uid="{00000000-0005-0000-0000-000058030000}"/>
    <cellStyle name="Comma 126 6 2" xfId="5299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6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8" xr:uid="{00000000-0005-0000-0000-000065030000}"/>
    <cellStyle name="Comma 127 5 3" xfId="3987" xr:uid="{00000000-0005-0000-0000-000066030000}"/>
    <cellStyle name="Comma 127 6" xfId="673" xr:uid="{00000000-0005-0000-0000-000067030000}"/>
    <cellStyle name="Comma 127 6 2" xfId="5263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9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91" xr:uid="{00000000-0005-0000-0000-000074030000}"/>
    <cellStyle name="Comma 128 5 3" xfId="3990" xr:uid="{00000000-0005-0000-0000-000075030000}"/>
    <cellStyle name="Comma 128 6" xfId="684" xr:uid="{00000000-0005-0000-0000-000076030000}"/>
    <cellStyle name="Comma 128 6 2" xfId="5545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2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4" xr:uid="{00000000-0005-0000-0000-000083030000}"/>
    <cellStyle name="Comma 129 5 3" xfId="3993" xr:uid="{00000000-0005-0000-0000-000084030000}"/>
    <cellStyle name="Comma 129 6" xfId="695" xr:uid="{00000000-0005-0000-0000-000085030000}"/>
    <cellStyle name="Comma 129 6 2" xfId="5258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6" xr:uid="{00000000-0005-0000-0000-00008B030000}"/>
    <cellStyle name="Comma 13 2 4" xfId="3995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7" xr:uid="{00000000-0005-0000-0000-000090030000}"/>
    <cellStyle name="Comma 13 5 3" xfId="5257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8" xr:uid="{00000000-0005-0000-0000-00009A030000}"/>
    <cellStyle name="Comma 130 5" xfId="711" xr:uid="{00000000-0005-0000-0000-00009B030000}"/>
    <cellStyle name="Comma 130 5 2" xfId="5543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4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9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4001" xr:uid="{00000000-0005-0000-0000-0000A8030000}"/>
    <cellStyle name="Comma 132 4 3" xfId="4000" xr:uid="{00000000-0005-0000-0000-0000A9030000}"/>
    <cellStyle name="Comma 132 5" xfId="721" xr:uid="{00000000-0005-0000-0000-0000AA030000}"/>
    <cellStyle name="Comma 132 5 2" xfId="5232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2" xr:uid="{00000000-0005-0000-0000-0000B2030000}"/>
    <cellStyle name="Comma 133 5 3" xfId="5229" xr:uid="{00000000-0005-0000-0000-0000B3030000}"/>
    <cellStyle name="Comma 133 6" xfId="728" xr:uid="{00000000-0005-0000-0000-0000B4030000}"/>
    <cellStyle name="Comma 133 6 2" xfId="5222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3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5" xr:uid="{00000000-0005-0000-0000-0000BC030000}"/>
    <cellStyle name="Comma 134 4 3" xfId="4004" xr:uid="{00000000-0005-0000-0000-0000BD030000}"/>
    <cellStyle name="Comma 134 5" xfId="734" xr:uid="{00000000-0005-0000-0000-0000BE030000}"/>
    <cellStyle name="Comma 134 5 2" xfId="5209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6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8" xr:uid="{00000000-0005-0000-0000-0000C6030000}"/>
    <cellStyle name="Comma 135 4 3" xfId="4007" xr:uid="{00000000-0005-0000-0000-0000C7030000}"/>
    <cellStyle name="Comma 135 5" xfId="740" xr:uid="{00000000-0005-0000-0000-0000C8030000}"/>
    <cellStyle name="Comma 135 5 2" xfId="5208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9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11" xr:uid="{00000000-0005-0000-0000-0000D1030000}"/>
    <cellStyle name="Comma 136 4 3" xfId="4010" xr:uid="{00000000-0005-0000-0000-0000D2030000}"/>
    <cellStyle name="Comma 136 5" xfId="747" xr:uid="{00000000-0005-0000-0000-0000D3030000}"/>
    <cellStyle name="Comma 136 5 2" xfId="5207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2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4" xr:uid="{00000000-0005-0000-0000-0000DC030000}"/>
    <cellStyle name="Comma 137 4 3" xfId="4013" xr:uid="{00000000-0005-0000-0000-0000DD030000}"/>
    <cellStyle name="Comma 137 5" xfId="754" xr:uid="{00000000-0005-0000-0000-0000DE030000}"/>
    <cellStyle name="Comma 137 5 2" xfId="5206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5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7" xr:uid="{00000000-0005-0000-0000-0000E6030000}"/>
    <cellStyle name="Comma 138 4 3" xfId="4016" xr:uid="{00000000-0005-0000-0000-0000E7030000}"/>
    <cellStyle name="Comma 138 5" xfId="760" xr:uid="{00000000-0005-0000-0000-0000E8030000}"/>
    <cellStyle name="Comma 138 5 2" xfId="5205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8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20" xr:uid="{00000000-0005-0000-0000-0000F0030000}"/>
    <cellStyle name="Comma 139 4 3" xfId="4019" xr:uid="{00000000-0005-0000-0000-0000F1030000}"/>
    <cellStyle name="Comma 139 5" xfId="766" xr:uid="{00000000-0005-0000-0000-0000F2030000}"/>
    <cellStyle name="Comma 139 5 2" xfId="5204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2" xr:uid="{00000000-0005-0000-0000-0000F8030000}"/>
    <cellStyle name="Comma 14 2 4" xfId="4021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3" xr:uid="{00000000-0005-0000-0000-000002040000}"/>
    <cellStyle name="Comma 14 4 3" xfId="5203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4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6" xr:uid="{00000000-0005-0000-0000-00000A040000}"/>
    <cellStyle name="Comma 140 4 3" xfId="4025" xr:uid="{00000000-0005-0000-0000-00000B040000}"/>
    <cellStyle name="Comma 140 5" xfId="784" xr:uid="{00000000-0005-0000-0000-00000C040000}"/>
    <cellStyle name="Comma 140 5 2" xfId="5202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7" xr:uid="{00000000-0005-0000-0000-000019040000}"/>
    <cellStyle name="Comma 142 7 3" xfId="5500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8" xr:uid="{00000000-0005-0000-0000-000020040000}"/>
    <cellStyle name="Comma 143 5 3" xfId="5201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9" xr:uid="{00000000-0005-0000-0000-000027040000}"/>
    <cellStyle name="Comma 144 5 3" xfId="5200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30" xr:uid="{00000000-0005-0000-0000-00002E040000}"/>
    <cellStyle name="Comma 145 5 3" xfId="5499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2" xr:uid="{00000000-0005-0000-0000-000035040000}"/>
    <cellStyle name="Comma 146 5 3" xfId="5199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3" xr:uid="{00000000-0005-0000-0000-00003C040000}"/>
    <cellStyle name="Comma 147 5 3" xfId="5198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7" xr:uid="{00000000-0005-0000-0000-000043040000}"/>
    <cellStyle name="Comma 148 5 3" xfId="5498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9" xr:uid="{00000000-0005-0000-0000-00004A040000}"/>
    <cellStyle name="Comma 149 5 3" xfId="5197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2" xr:uid="{00000000-0005-0000-0000-000050040000}"/>
    <cellStyle name="Comma 15 2 4" xfId="4040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3" xr:uid="{00000000-0005-0000-0000-00005A040000}"/>
    <cellStyle name="Comma 15 4 3" xfId="5196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4" xr:uid="{00000000-0005-0000-0000-000061040000}"/>
    <cellStyle name="Comma 150 5 3" xfId="5195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5" xr:uid="{00000000-0005-0000-0000-000068040000}"/>
    <cellStyle name="Comma 151 5 3" xfId="5194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6" xr:uid="{00000000-0005-0000-0000-00006F040000}"/>
    <cellStyle name="Comma 152 5 3" xfId="5193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7" xr:uid="{00000000-0005-0000-0000-000076040000}"/>
    <cellStyle name="Comma 153 5 3" xfId="5192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8" xr:uid="{00000000-0005-0000-0000-00007D040000}"/>
    <cellStyle name="Comma 154 5 3" xfId="5191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9" xr:uid="{00000000-0005-0000-0000-000084040000}"/>
    <cellStyle name="Comma 155 5 3" xfId="5190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50" xr:uid="{00000000-0005-0000-0000-00008B040000}"/>
    <cellStyle name="Comma 156 5 3" xfId="5189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51" xr:uid="{00000000-0005-0000-0000-00009C040000}"/>
    <cellStyle name="Comma 159 5 3" xfId="5188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3" xr:uid="{00000000-0005-0000-0000-0000A2040000}"/>
    <cellStyle name="Comma 16 2 4" xfId="4052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4" xr:uid="{00000000-0005-0000-0000-0000AC040000}"/>
    <cellStyle name="Comma 16 4 3" xfId="5187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5" xr:uid="{00000000-0005-0000-0000-0000B3040000}"/>
    <cellStyle name="Comma 160 5 3" xfId="5186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6" xr:uid="{00000000-0005-0000-0000-0000BA040000}"/>
    <cellStyle name="Comma 161 5 3" xfId="5185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7" xr:uid="{00000000-0005-0000-0000-0000C1040000}"/>
    <cellStyle name="Comma 162 5 3" xfId="5184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8" xr:uid="{00000000-0005-0000-0000-0000C8040000}"/>
    <cellStyle name="Comma 163 5 3" xfId="5183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9" xr:uid="{00000000-0005-0000-0000-0000CF040000}"/>
    <cellStyle name="Comma 164 5 3" xfId="5496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60" xr:uid="{00000000-0005-0000-0000-0000D6040000}"/>
    <cellStyle name="Comma 165 5 3" xfId="5182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3" xr:uid="{00000000-0005-0000-0000-0000F0040000}"/>
    <cellStyle name="Comma 17 2 4" xfId="4062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4" xr:uid="{00000000-0005-0000-0000-0000F4040000}"/>
    <cellStyle name="Comma 17 4 3" xfId="5181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9" xr:uid="{00000000-0005-0000-0000-00000C050000}"/>
    <cellStyle name="Comma 18 2 4" xfId="4067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70" xr:uid="{00000000-0005-0000-0000-000010050000}"/>
    <cellStyle name="Comma 18 4 3" xfId="5180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2" xr:uid="{00000000-0005-0000-0000-000024050000}"/>
    <cellStyle name="Comma 19 2 4" xfId="4071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3" xr:uid="{00000000-0005-0000-0000-000028050000}"/>
    <cellStyle name="Comma 19 4 3" xfId="5179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4" xr:uid="{00000000-0005-0000-0000-000046050000}"/>
    <cellStyle name="Comma 2 10 6" xfId="4665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4" xr:uid="{00000000-0005-0000-0000-00004B050000}"/>
    <cellStyle name="Comma 2 12" xfId="4487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6" xr:uid="{00000000-0005-0000-0000-00007A050000}"/>
    <cellStyle name="Comma 2 3 2 3 4" xfId="1069" xr:uid="{00000000-0005-0000-0000-00007B050000}"/>
    <cellStyle name="Comma 2 3 2 4" xfId="4075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8" xr:uid="{00000000-0005-0000-0000-00009A050000}"/>
    <cellStyle name="Comma 2 8 3 4 3" xfId="5178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80" xr:uid="{00000000-0005-0000-0000-0000A1050000}"/>
    <cellStyle name="Comma 20 2 4" xfId="4079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1" xr:uid="{00000000-0005-0000-0000-0000A5050000}"/>
    <cellStyle name="Comma 20 4 3" xfId="5493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2" xr:uid="{00000000-0005-0000-0000-0000B4050000}"/>
    <cellStyle name="Comma 205 4 3" xfId="5492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3" xr:uid="{00000000-0005-0000-0000-0000BA050000}"/>
    <cellStyle name="Comma 206 4 3" xfId="5177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4" xr:uid="{00000000-0005-0000-0000-0000C0050000}"/>
    <cellStyle name="Comma 207 4 3" xfId="5491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5" xr:uid="{00000000-0005-0000-0000-0000C6050000}"/>
    <cellStyle name="Comma 208 4 3" xfId="5176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6" xr:uid="{00000000-0005-0000-0000-0000CA050000}"/>
    <cellStyle name="Comma 209 3" xfId="1133" xr:uid="{00000000-0005-0000-0000-0000CB050000}"/>
    <cellStyle name="Comma 209 3 2" xfId="4087" xr:uid="{00000000-0005-0000-0000-0000CC050000}"/>
    <cellStyle name="Comma 209 4" xfId="1134" xr:uid="{00000000-0005-0000-0000-0000CD050000}"/>
    <cellStyle name="Comma 209 4 2" xfId="5175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9" xr:uid="{00000000-0005-0000-0000-0000D3050000}"/>
    <cellStyle name="Comma 21 2 4" xfId="4088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90" xr:uid="{00000000-0005-0000-0000-0000D7050000}"/>
    <cellStyle name="Comma 21 4 3" xfId="5174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1" xr:uid="{00000000-0005-0000-0000-0000DB050000}"/>
    <cellStyle name="Comma 210 3" xfId="1143" xr:uid="{00000000-0005-0000-0000-0000DC050000}"/>
    <cellStyle name="Comma 210 3 2" xfId="4092" xr:uid="{00000000-0005-0000-0000-0000DD050000}"/>
    <cellStyle name="Comma 210 4" xfId="1144" xr:uid="{00000000-0005-0000-0000-0000DE050000}"/>
    <cellStyle name="Comma 210 4 2" xfId="5490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3" xr:uid="{00000000-0005-0000-0000-0000E2050000}"/>
    <cellStyle name="Comma 211 3" xfId="1147" xr:uid="{00000000-0005-0000-0000-0000E3050000}"/>
    <cellStyle name="Comma 211 3 2" xfId="4094" xr:uid="{00000000-0005-0000-0000-0000E4050000}"/>
    <cellStyle name="Comma 211 4" xfId="1148" xr:uid="{00000000-0005-0000-0000-0000E5050000}"/>
    <cellStyle name="Comma 211 4 2" xfId="5173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5" xr:uid="{00000000-0005-0000-0000-0000E9050000}"/>
    <cellStyle name="Comma 212 3" xfId="1151" xr:uid="{00000000-0005-0000-0000-0000EA050000}"/>
    <cellStyle name="Comma 212 3 2" xfId="4096" xr:uid="{00000000-0005-0000-0000-0000EB050000}"/>
    <cellStyle name="Comma 212 4" xfId="1152" xr:uid="{00000000-0005-0000-0000-0000EC050000}"/>
    <cellStyle name="Comma 212 4 2" xfId="5172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7" xr:uid="{00000000-0005-0000-0000-0000F0050000}"/>
    <cellStyle name="Comma 213 3" xfId="1155" xr:uid="{00000000-0005-0000-0000-0000F1050000}"/>
    <cellStyle name="Comma 213 3 2" xfId="4098" xr:uid="{00000000-0005-0000-0000-0000F2050000}"/>
    <cellStyle name="Comma 213 4" xfId="1156" xr:uid="{00000000-0005-0000-0000-0000F3050000}"/>
    <cellStyle name="Comma 213 4 2" xfId="5171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9" xr:uid="{00000000-0005-0000-0000-0000F7050000}"/>
    <cellStyle name="Comma 214 3" xfId="1159" xr:uid="{00000000-0005-0000-0000-0000F8050000}"/>
    <cellStyle name="Comma 214 3 2" xfId="4100" xr:uid="{00000000-0005-0000-0000-0000F9050000}"/>
    <cellStyle name="Comma 214 4" xfId="1160" xr:uid="{00000000-0005-0000-0000-0000FA050000}"/>
    <cellStyle name="Comma 214 4 2" xfId="5170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1" xr:uid="{00000000-0005-0000-0000-0000FE050000}"/>
    <cellStyle name="Comma 215 3" xfId="1163" xr:uid="{00000000-0005-0000-0000-0000FF050000}"/>
    <cellStyle name="Comma 215 3 2" xfId="4102" xr:uid="{00000000-0005-0000-0000-000000060000}"/>
    <cellStyle name="Comma 215 4" xfId="1164" xr:uid="{00000000-0005-0000-0000-000001060000}"/>
    <cellStyle name="Comma 215 4 2" xfId="5169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3" xr:uid="{00000000-0005-0000-0000-000005060000}"/>
    <cellStyle name="Comma 216 3" xfId="1167" xr:uid="{00000000-0005-0000-0000-000006060000}"/>
    <cellStyle name="Comma 216 3 2" xfId="4104" xr:uid="{00000000-0005-0000-0000-000007060000}"/>
    <cellStyle name="Comma 216 4" xfId="1168" xr:uid="{00000000-0005-0000-0000-000008060000}"/>
    <cellStyle name="Comma 216 4 2" xfId="5168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5" xr:uid="{00000000-0005-0000-0000-00000C060000}"/>
    <cellStyle name="Comma 217 3" xfId="1171" xr:uid="{00000000-0005-0000-0000-00000D060000}"/>
    <cellStyle name="Comma 217 3 2" xfId="4106" xr:uid="{00000000-0005-0000-0000-00000E060000}"/>
    <cellStyle name="Comma 217 4" xfId="1172" xr:uid="{00000000-0005-0000-0000-00000F060000}"/>
    <cellStyle name="Comma 217 4 2" xfId="5167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7" xr:uid="{00000000-0005-0000-0000-000013060000}"/>
    <cellStyle name="Comma 218 3" xfId="1175" xr:uid="{00000000-0005-0000-0000-000014060000}"/>
    <cellStyle name="Comma 218 3 2" xfId="4108" xr:uid="{00000000-0005-0000-0000-000015060000}"/>
    <cellStyle name="Comma 218 4" xfId="1176" xr:uid="{00000000-0005-0000-0000-000016060000}"/>
    <cellStyle name="Comma 218 4 2" xfId="5166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9" xr:uid="{00000000-0005-0000-0000-00001A060000}"/>
    <cellStyle name="Comma 219 3" xfId="1179" xr:uid="{00000000-0005-0000-0000-00001B060000}"/>
    <cellStyle name="Comma 219 3 2" xfId="4110" xr:uid="{00000000-0005-0000-0000-00001C060000}"/>
    <cellStyle name="Comma 219 4" xfId="1180" xr:uid="{00000000-0005-0000-0000-00001D060000}"/>
    <cellStyle name="Comma 219 4 2" xfId="5165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2" xr:uid="{00000000-0005-0000-0000-000023060000}"/>
    <cellStyle name="Comma 22 2 4" xfId="4111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3" xr:uid="{00000000-0005-0000-0000-000027060000}"/>
    <cellStyle name="Comma 22 4 3" xfId="5164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4" xr:uid="{00000000-0005-0000-0000-00002B060000}"/>
    <cellStyle name="Comma 220 3" xfId="1189" xr:uid="{00000000-0005-0000-0000-00002C060000}"/>
    <cellStyle name="Comma 220 3 2" xfId="4115" xr:uid="{00000000-0005-0000-0000-00002D060000}"/>
    <cellStyle name="Comma 220 4" xfId="1190" xr:uid="{00000000-0005-0000-0000-00002E060000}"/>
    <cellStyle name="Comma 220 4 2" xfId="5163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6" xr:uid="{00000000-0005-0000-0000-000032060000}"/>
    <cellStyle name="Comma 221 3" xfId="1193" xr:uid="{00000000-0005-0000-0000-000033060000}"/>
    <cellStyle name="Comma 221 3 2" xfId="4117" xr:uid="{00000000-0005-0000-0000-000034060000}"/>
    <cellStyle name="Comma 221 4" xfId="1194" xr:uid="{00000000-0005-0000-0000-000035060000}"/>
    <cellStyle name="Comma 221 4 2" xfId="5162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8" xr:uid="{00000000-0005-0000-0000-000039060000}"/>
    <cellStyle name="Comma 222 3" xfId="1197" xr:uid="{00000000-0005-0000-0000-00003A060000}"/>
    <cellStyle name="Comma 222 3 2" xfId="4119" xr:uid="{00000000-0005-0000-0000-00003B060000}"/>
    <cellStyle name="Comma 222 4" xfId="1198" xr:uid="{00000000-0005-0000-0000-00003C060000}"/>
    <cellStyle name="Comma 222 4 2" xfId="5161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20" xr:uid="{00000000-0005-0000-0000-000040060000}"/>
    <cellStyle name="Comma 223 3" xfId="1201" xr:uid="{00000000-0005-0000-0000-000041060000}"/>
    <cellStyle name="Comma 223 3 2" xfId="4121" xr:uid="{00000000-0005-0000-0000-000042060000}"/>
    <cellStyle name="Comma 223 4" xfId="1202" xr:uid="{00000000-0005-0000-0000-000043060000}"/>
    <cellStyle name="Comma 223 4 2" xfId="5160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2" xr:uid="{00000000-0005-0000-0000-000049060000}"/>
    <cellStyle name="Comma 224 4 3" xfId="5159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4" xr:uid="{00000000-0005-0000-0000-00004D060000}"/>
    <cellStyle name="Comma 225 3" xfId="1209" xr:uid="{00000000-0005-0000-0000-00004E060000}"/>
    <cellStyle name="Comma 225 4" xfId="4123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6" xr:uid="{00000000-0005-0000-0000-000052060000}"/>
    <cellStyle name="Comma 226 3" xfId="1212" xr:uid="{00000000-0005-0000-0000-000053060000}"/>
    <cellStyle name="Comma 226 4" xfId="4125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7" xr:uid="{00000000-0005-0000-0000-00005A060000}"/>
    <cellStyle name="Comma 227 5 3" xfId="5158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8" xr:uid="{00000000-0005-0000-0000-000060060000}"/>
    <cellStyle name="Comma 228 4 3" xfId="5157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30" xr:uid="{00000000-0005-0000-0000-000067060000}"/>
    <cellStyle name="Comma 23 2 4" xfId="4129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1" xr:uid="{00000000-0005-0000-0000-00006B060000}"/>
    <cellStyle name="Comma 23 4 3" xfId="5156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3" xr:uid="{00000000-0005-0000-0000-00007B060000}"/>
    <cellStyle name="Comma 24 2 4" xfId="4132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4" xr:uid="{00000000-0005-0000-0000-000080060000}"/>
    <cellStyle name="Comma 24 5 3" xfId="5155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5" xr:uid="{00000000-0005-0000-0000-000087060000}"/>
    <cellStyle name="Comma 243 3" xfId="1251" xr:uid="{00000000-0005-0000-0000-000088060000}"/>
    <cellStyle name="Comma 243 3 2" xfId="4136" xr:uid="{00000000-0005-0000-0000-000089060000}"/>
    <cellStyle name="Comma 243 4" xfId="1252" xr:uid="{00000000-0005-0000-0000-00008A060000}"/>
    <cellStyle name="Comma 243 4 2" xfId="5154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7" xr:uid="{00000000-0005-0000-0000-00008E060000}"/>
    <cellStyle name="Comma 244 3" xfId="1255" xr:uid="{00000000-0005-0000-0000-00008F060000}"/>
    <cellStyle name="Comma 244 3 2" xfId="4138" xr:uid="{00000000-0005-0000-0000-000090060000}"/>
    <cellStyle name="Comma 244 4" xfId="1256" xr:uid="{00000000-0005-0000-0000-000091060000}"/>
    <cellStyle name="Comma 244 4 2" xfId="5153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9" xr:uid="{00000000-0005-0000-0000-000095060000}"/>
    <cellStyle name="Comma 245 3" xfId="1259" xr:uid="{00000000-0005-0000-0000-000096060000}"/>
    <cellStyle name="Comma 245 3 2" xfId="4140" xr:uid="{00000000-0005-0000-0000-000097060000}"/>
    <cellStyle name="Comma 245 4" xfId="1260" xr:uid="{00000000-0005-0000-0000-000098060000}"/>
    <cellStyle name="Comma 245 4 2" xfId="5152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1" xr:uid="{00000000-0005-0000-0000-00009C060000}"/>
    <cellStyle name="Comma 246 3" xfId="1263" xr:uid="{00000000-0005-0000-0000-00009D060000}"/>
    <cellStyle name="Comma 246 3 2" xfId="4142" xr:uid="{00000000-0005-0000-0000-00009E060000}"/>
    <cellStyle name="Comma 246 4" xfId="1264" xr:uid="{00000000-0005-0000-0000-00009F060000}"/>
    <cellStyle name="Comma 246 4 2" xfId="5151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3" xr:uid="{00000000-0005-0000-0000-0000A3060000}"/>
    <cellStyle name="Comma 247 3" xfId="1267" xr:uid="{00000000-0005-0000-0000-0000A4060000}"/>
    <cellStyle name="Comma 247 3 2" xfId="4144" xr:uid="{00000000-0005-0000-0000-0000A5060000}"/>
    <cellStyle name="Comma 247 4" xfId="1268" xr:uid="{00000000-0005-0000-0000-0000A6060000}"/>
    <cellStyle name="Comma 247 4 2" xfId="5150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5" xr:uid="{00000000-0005-0000-0000-0000AA060000}"/>
    <cellStyle name="Comma 248 3" xfId="1271" xr:uid="{00000000-0005-0000-0000-0000AB060000}"/>
    <cellStyle name="Comma 248 3 2" xfId="4146" xr:uid="{00000000-0005-0000-0000-0000AC060000}"/>
    <cellStyle name="Comma 248 4" xfId="1272" xr:uid="{00000000-0005-0000-0000-0000AD060000}"/>
    <cellStyle name="Comma 248 4 2" xfId="5149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7" xr:uid="{00000000-0005-0000-0000-0000B1060000}"/>
    <cellStyle name="Comma 249 3" xfId="1275" xr:uid="{00000000-0005-0000-0000-0000B2060000}"/>
    <cellStyle name="Comma 249 3 2" xfId="4148" xr:uid="{00000000-0005-0000-0000-0000B3060000}"/>
    <cellStyle name="Comma 249 4" xfId="1276" xr:uid="{00000000-0005-0000-0000-0000B4060000}"/>
    <cellStyle name="Comma 249 4 2" xfId="5148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50" xr:uid="{00000000-0005-0000-0000-0000BA060000}"/>
    <cellStyle name="Comma 25 2 4" xfId="4149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1" xr:uid="{00000000-0005-0000-0000-0000BF060000}"/>
    <cellStyle name="Comma 25 5 3" xfId="5147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2" xr:uid="{00000000-0005-0000-0000-0000C3060000}"/>
    <cellStyle name="Comma 250 3" xfId="1286" xr:uid="{00000000-0005-0000-0000-0000C4060000}"/>
    <cellStyle name="Comma 250 3 2" xfId="4153" xr:uid="{00000000-0005-0000-0000-0000C5060000}"/>
    <cellStyle name="Comma 250 4" xfId="1287" xr:uid="{00000000-0005-0000-0000-0000C6060000}"/>
    <cellStyle name="Comma 250 4 2" xfId="5146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4" xr:uid="{00000000-0005-0000-0000-0000CA060000}"/>
    <cellStyle name="Comma 251 3" xfId="1290" xr:uid="{00000000-0005-0000-0000-0000CB060000}"/>
    <cellStyle name="Comma 251 3 2" xfId="4155" xr:uid="{00000000-0005-0000-0000-0000CC060000}"/>
    <cellStyle name="Comma 251 4" xfId="1291" xr:uid="{00000000-0005-0000-0000-0000CD060000}"/>
    <cellStyle name="Comma 251 4 2" xfId="5145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6" xr:uid="{00000000-0005-0000-0000-0000D1060000}"/>
    <cellStyle name="Comma 252 3" xfId="1294" xr:uid="{00000000-0005-0000-0000-0000D2060000}"/>
    <cellStyle name="Comma 252 3 2" xfId="4157" xr:uid="{00000000-0005-0000-0000-0000D3060000}"/>
    <cellStyle name="Comma 252 4" xfId="1295" xr:uid="{00000000-0005-0000-0000-0000D4060000}"/>
    <cellStyle name="Comma 252 4 2" xfId="5144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8" xr:uid="{00000000-0005-0000-0000-0000D8060000}"/>
    <cellStyle name="Comma 253 3" xfId="1298" xr:uid="{00000000-0005-0000-0000-0000D9060000}"/>
    <cellStyle name="Comma 253 3 2" xfId="4159" xr:uid="{00000000-0005-0000-0000-0000DA060000}"/>
    <cellStyle name="Comma 253 4" xfId="1299" xr:uid="{00000000-0005-0000-0000-0000DB060000}"/>
    <cellStyle name="Comma 253 4 2" xfId="5489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60" xr:uid="{00000000-0005-0000-0000-0000DF060000}"/>
    <cellStyle name="Comma 254 3" xfId="1302" xr:uid="{00000000-0005-0000-0000-0000E0060000}"/>
    <cellStyle name="Comma 254 3 2" xfId="4161" xr:uid="{00000000-0005-0000-0000-0000E1060000}"/>
    <cellStyle name="Comma 254 4" xfId="1303" xr:uid="{00000000-0005-0000-0000-0000E2060000}"/>
    <cellStyle name="Comma 254 4 2" xfId="5143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2" xr:uid="{00000000-0005-0000-0000-0000E6060000}"/>
    <cellStyle name="Comma 255 3" xfId="1306" xr:uid="{00000000-0005-0000-0000-0000E7060000}"/>
    <cellStyle name="Comma 255 3 2" xfId="4163" xr:uid="{00000000-0005-0000-0000-0000E8060000}"/>
    <cellStyle name="Comma 255 4" xfId="1307" xr:uid="{00000000-0005-0000-0000-0000E9060000}"/>
    <cellStyle name="Comma 255 4 2" xfId="5142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4" xr:uid="{00000000-0005-0000-0000-0000ED060000}"/>
    <cellStyle name="Comma 256 3" xfId="1310" xr:uid="{00000000-0005-0000-0000-0000EE060000}"/>
    <cellStyle name="Comma 256 3 2" xfId="4165" xr:uid="{00000000-0005-0000-0000-0000EF060000}"/>
    <cellStyle name="Comma 256 4" xfId="1311" xr:uid="{00000000-0005-0000-0000-0000F0060000}"/>
    <cellStyle name="Comma 256 4 2" xfId="5141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6" xr:uid="{00000000-0005-0000-0000-0000F4060000}"/>
    <cellStyle name="Comma 257 3" xfId="1314" xr:uid="{00000000-0005-0000-0000-0000F5060000}"/>
    <cellStyle name="Comma 257 3 2" xfId="4167" xr:uid="{00000000-0005-0000-0000-0000F6060000}"/>
    <cellStyle name="Comma 257 4" xfId="1315" xr:uid="{00000000-0005-0000-0000-0000F7060000}"/>
    <cellStyle name="Comma 257 4 2" xfId="5140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8" xr:uid="{00000000-0005-0000-0000-0000FB060000}"/>
    <cellStyle name="Comma 258 3" xfId="1318" xr:uid="{00000000-0005-0000-0000-0000FC060000}"/>
    <cellStyle name="Comma 258 3 2" xfId="4169" xr:uid="{00000000-0005-0000-0000-0000FD060000}"/>
    <cellStyle name="Comma 258 4" xfId="1319" xr:uid="{00000000-0005-0000-0000-0000FE060000}"/>
    <cellStyle name="Comma 258 4 2" xfId="5139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70" xr:uid="{00000000-0005-0000-0000-000002070000}"/>
    <cellStyle name="Comma 259 3" xfId="1322" xr:uid="{00000000-0005-0000-0000-000003070000}"/>
    <cellStyle name="Comma 259 3 2" xfId="4171" xr:uid="{00000000-0005-0000-0000-000004070000}"/>
    <cellStyle name="Comma 259 4" xfId="1323" xr:uid="{00000000-0005-0000-0000-000005070000}"/>
    <cellStyle name="Comma 259 4 2" xfId="5138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7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2" xr:uid="{00000000-0005-0000-0000-00000D070000}"/>
    <cellStyle name="Comma 260 3" xfId="1329" xr:uid="{00000000-0005-0000-0000-00000E070000}"/>
    <cellStyle name="Comma 260 3 2" xfId="4173" xr:uid="{00000000-0005-0000-0000-00000F070000}"/>
    <cellStyle name="Comma 260 4" xfId="1330" xr:uid="{00000000-0005-0000-0000-000010070000}"/>
    <cellStyle name="Comma 260 4 2" xfId="5136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4" xr:uid="{00000000-0005-0000-0000-000014070000}"/>
    <cellStyle name="Comma 261 3" xfId="1333" xr:uid="{00000000-0005-0000-0000-000015070000}"/>
    <cellStyle name="Comma 261 3 2" xfId="4175" xr:uid="{00000000-0005-0000-0000-000016070000}"/>
    <cellStyle name="Comma 261 4" xfId="1334" xr:uid="{00000000-0005-0000-0000-000017070000}"/>
    <cellStyle name="Comma 261 4 2" xfId="5135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6" xr:uid="{00000000-0005-0000-0000-00001B070000}"/>
    <cellStyle name="Comma 262 3" xfId="1337" xr:uid="{00000000-0005-0000-0000-00001C070000}"/>
    <cellStyle name="Comma 262 3 2" xfId="4177" xr:uid="{00000000-0005-0000-0000-00001D070000}"/>
    <cellStyle name="Comma 262 4" xfId="1338" xr:uid="{00000000-0005-0000-0000-00001E070000}"/>
    <cellStyle name="Comma 262 4 2" xfId="5134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8" xr:uid="{00000000-0005-0000-0000-000022070000}"/>
    <cellStyle name="Comma 263 3" xfId="1341" xr:uid="{00000000-0005-0000-0000-000023070000}"/>
    <cellStyle name="Comma 263 3 2" xfId="4179" xr:uid="{00000000-0005-0000-0000-000024070000}"/>
    <cellStyle name="Comma 263 4" xfId="1342" xr:uid="{00000000-0005-0000-0000-000025070000}"/>
    <cellStyle name="Comma 263 4 2" xfId="5133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80" xr:uid="{00000000-0005-0000-0000-000029070000}"/>
    <cellStyle name="Comma 264 3" xfId="1345" xr:uid="{00000000-0005-0000-0000-00002A070000}"/>
    <cellStyle name="Comma 264 3 2" xfId="4181" xr:uid="{00000000-0005-0000-0000-00002B070000}"/>
    <cellStyle name="Comma 264 4" xfId="1346" xr:uid="{00000000-0005-0000-0000-00002C070000}"/>
    <cellStyle name="Comma 264 4 2" xfId="5132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2" xr:uid="{00000000-0005-0000-0000-000030070000}"/>
    <cellStyle name="Comma 265 3" xfId="1349" xr:uid="{00000000-0005-0000-0000-000031070000}"/>
    <cellStyle name="Comma 265 3 2" xfId="4183" xr:uid="{00000000-0005-0000-0000-000032070000}"/>
    <cellStyle name="Comma 265 4" xfId="1350" xr:uid="{00000000-0005-0000-0000-000033070000}"/>
    <cellStyle name="Comma 265 4 2" xfId="5131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4" xr:uid="{00000000-0005-0000-0000-000037070000}"/>
    <cellStyle name="Comma 266 3" xfId="1353" xr:uid="{00000000-0005-0000-0000-000038070000}"/>
    <cellStyle name="Comma 266 3 2" xfId="4185" xr:uid="{00000000-0005-0000-0000-000039070000}"/>
    <cellStyle name="Comma 266 4" xfId="1354" xr:uid="{00000000-0005-0000-0000-00003A070000}"/>
    <cellStyle name="Comma 266 4 2" xfId="5130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6" xr:uid="{00000000-0005-0000-0000-00003E070000}"/>
    <cellStyle name="Comma 267 3" xfId="1357" xr:uid="{00000000-0005-0000-0000-00003F070000}"/>
    <cellStyle name="Comma 267 3 2" xfId="4187" xr:uid="{00000000-0005-0000-0000-000040070000}"/>
    <cellStyle name="Comma 267 4" xfId="1358" xr:uid="{00000000-0005-0000-0000-000041070000}"/>
    <cellStyle name="Comma 267 4 2" xfId="5129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8" xr:uid="{00000000-0005-0000-0000-000045070000}"/>
    <cellStyle name="Comma 268 3" xfId="1361" xr:uid="{00000000-0005-0000-0000-000046070000}"/>
    <cellStyle name="Comma 268 3 2" xfId="4189" xr:uid="{00000000-0005-0000-0000-000047070000}"/>
    <cellStyle name="Comma 268 4" xfId="1362" xr:uid="{00000000-0005-0000-0000-000048070000}"/>
    <cellStyle name="Comma 268 4 2" xfId="5488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90" xr:uid="{00000000-0005-0000-0000-00004C070000}"/>
    <cellStyle name="Comma 269 3" xfId="1365" xr:uid="{00000000-0005-0000-0000-00004D070000}"/>
    <cellStyle name="Comma 269 3 2" xfId="4191" xr:uid="{00000000-0005-0000-0000-00004E070000}"/>
    <cellStyle name="Comma 269 4" xfId="1366" xr:uid="{00000000-0005-0000-0000-00004F070000}"/>
    <cellStyle name="Comma 269 4 2" xfId="5128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2" xr:uid="{00000000-0005-0000-0000-000056070000}"/>
    <cellStyle name="Comma 27 4" xfId="1372" xr:uid="{00000000-0005-0000-0000-000057070000}"/>
    <cellStyle name="Comma 27 4 2" xfId="5127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3" xr:uid="{00000000-0005-0000-0000-00005B070000}"/>
    <cellStyle name="Comma 270 3" xfId="1375" xr:uid="{00000000-0005-0000-0000-00005C070000}"/>
    <cellStyle name="Comma 270 3 2" xfId="4194" xr:uid="{00000000-0005-0000-0000-00005D070000}"/>
    <cellStyle name="Comma 270 4" xfId="1376" xr:uid="{00000000-0005-0000-0000-00005E070000}"/>
    <cellStyle name="Comma 270 4 2" xfId="5126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5" xr:uid="{00000000-0005-0000-0000-000062070000}"/>
    <cellStyle name="Comma 271 3" xfId="1379" xr:uid="{00000000-0005-0000-0000-000063070000}"/>
    <cellStyle name="Comma 271 3 2" xfId="4196" xr:uid="{00000000-0005-0000-0000-000064070000}"/>
    <cellStyle name="Comma 271 4" xfId="1380" xr:uid="{00000000-0005-0000-0000-000065070000}"/>
    <cellStyle name="Comma 271 4 2" xfId="5125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7" xr:uid="{00000000-0005-0000-0000-000069070000}"/>
    <cellStyle name="Comma 272 3" xfId="1383" xr:uid="{00000000-0005-0000-0000-00006A070000}"/>
    <cellStyle name="Comma 272 3 2" xfId="4198" xr:uid="{00000000-0005-0000-0000-00006B070000}"/>
    <cellStyle name="Comma 272 4" xfId="1384" xr:uid="{00000000-0005-0000-0000-00006C070000}"/>
    <cellStyle name="Comma 272 4 2" xfId="5487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9" xr:uid="{00000000-0005-0000-0000-000070070000}"/>
    <cellStyle name="Comma 273 3" xfId="1387" xr:uid="{00000000-0005-0000-0000-000071070000}"/>
    <cellStyle name="Comma 273 3 2" xfId="4200" xr:uid="{00000000-0005-0000-0000-000072070000}"/>
    <cellStyle name="Comma 273 4" xfId="1388" xr:uid="{00000000-0005-0000-0000-000073070000}"/>
    <cellStyle name="Comma 273 4 2" xfId="5124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1" xr:uid="{00000000-0005-0000-0000-000077070000}"/>
    <cellStyle name="Comma 274 3" xfId="1391" xr:uid="{00000000-0005-0000-0000-000078070000}"/>
    <cellStyle name="Comma 274 3 2" xfId="4202" xr:uid="{00000000-0005-0000-0000-000079070000}"/>
    <cellStyle name="Comma 274 4" xfId="1392" xr:uid="{00000000-0005-0000-0000-00007A070000}"/>
    <cellStyle name="Comma 274 4 2" xfId="5123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3" xr:uid="{00000000-0005-0000-0000-00007E070000}"/>
    <cellStyle name="Comma 275 3" xfId="1395" xr:uid="{00000000-0005-0000-0000-00007F070000}"/>
    <cellStyle name="Comma 275 3 2" xfId="4204" xr:uid="{00000000-0005-0000-0000-000080070000}"/>
    <cellStyle name="Comma 275 4" xfId="1396" xr:uid="{00000000-0005-0000-0000-000081070000}"/>
    <cellStyle name="Comma 275 4 2" xfId="5122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5" xr:uid="{00000000-0005-0000-0000-000085070000}"/>
    <cellStyle name="Comma 276 3" xfId="1399" xr:uid="{00000000-0005-0000-0000-000086070000}"/>
    <cellStyle name="Comma 276 3 2" xfId="4206" xr:uid="{00000000-0005-0000-0000-000087070000}"/>
    <cellStyle name="Comma 276 4" xfId="1400" xr:uid="{00000000-0005-0000-0000-000088070000}"/>
    <cellStyle name="Comma 276 4 2" xfId="5486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7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8" xr:uid="{00000000-0005-0000-0000-00008F070000}"/>
    <cellStyle name="Comma 277 5" xfId="1405" xr:uid="{00000000-0005-0000-0000-000090070000}"/>
    <cellStyle name="Comma 277 5 2" xfId="5121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9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1" xr:uid="{00000000-0005-0000-0000-000097070000}"/>
    <cellStyle name="Comma 278 5" xfId="1410" xr:uid="{00000000-0005-0000-0000-000098070000}"/>
    <cellStyle name="Comma 278 5 2" xfId="5485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2" xr:uid="{00000000-0005-0000-0000-00009C070000}"/>
    <cellStyle name="Comma 279 3" xfId="1413" xr:uid="{00000000-0005-0000-0000-00009D070000}"/>
    <cellStyle name="Comma 279 3 2" xfId="4213" xr:uid="{00000000-0005-0000-0000-00009E070000}"/>
    <cellStyle name="Comma 279 4" xfId="1414" xr:uid="{00000000-0005-0000-0000-00009F070000}"/>
    <cellStyle name="Comma 279 4 2" xfId="5120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6" xr:uid="{00000000-0005-0000-0000-0000A6070000}"/>
    <cellStyle name="Comma 28 4" xfId="1420" xr:uid="{00000000-0005-0000-0000-0000A7070000}"/>
    <cellStyle name="Comma 28 4 2" xfId="5119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7" xr:uid="{00000000-0005-0000-0000-0000AB070000}"/>
    <cellStyle name="Comma 280 3" xfId="1423" xr:uid="{00000000-0005-0000-0000-0000AC070000}"/>
    <cellStyle name="Comma 280 3 2" xfId="5118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9" xr:uid="{00000000-0005-0000-0000-0000B0070000}"/>
    <cellStyle name="Comma 281 3" xfId="1426" xr:uid="{00000000-0005-0000-0000-0000B1070000}"/>
    <cellStyle name="Comma 281 3 2" xfId="5117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1" xr:uid="{00000000-0005-0000-0000-0000B7070000}"/>
    <cellStyle name="Comma 282 4 3" xfId="5484" xr:uid="{00000000-0005-0000-0000-0000B8070000}"/>
    <cellStyle name="Comma 282 5" xfId="4220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3" xr:uid="{00000000-0005-0000-0000-0000BE070000}"/>
    <cellStyle name="Comma 283 4 3" xfId="5483" xr:uid="{00000000-0005-0000-0000-0000BF070000}"/>
    <cellStyle name="Comma 283 5" xfId="4222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6" xr:uid="{00000000-0005-0000-0000-0000C6070000}"/>
    <cellStyle name="Comma 284 4 3" xfId="5482" xr:uid="{00000000-0005-0000-0000-0000C7070000}"/>
    <cellStyle name="Comma 285" xfId="1440" xr:uid="{00000000-0005-0000-0000-0000C8070000}"/>
    <cellStyle name="Comma 285 2" xfId="4227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8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3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6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8" xr:uid="{00000000-0005-0000-0000-0000ED070000}"/>
    <cellStyle name="Comma 29 4" xfId="1473" xr:uid="{00000000-0005-0000-0000-0000EE070000}"/>
    <cellStyle name="Comma 29 4 2" xfId="5481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9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40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1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2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3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4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5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6" xr:uid="{00000000-0005-0000-0000-00002F080000}"/>
    <cellStyle name="Comma 3" xfId="1530" xr:uid="{00000000-0005-0000-0000-000030080000}"/>
    <cellStyle name="Comma 3 10" xfId="4247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9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50" xr:uid="{00000000-0005-0000-0000-000038080000}"/>
    <cellStyle name="Comma 3 2 4" xfId="4248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2" xr:uid="{00000000-0005-0000-0000-000042080000}"/>
    <cellStyle name="Comma 3 3 5" xfId="1544" xr:uid="{00000000-0005-0000-0000-000043080000}"/>
    <cellStyle name="Comma 3 3 5 2" xfId="4253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4" xr:uid="{00000000-0005-0000-0000-000048080000}"/>
    <cellStyle name="Comma 3 3 6 4" xfId="1548" xr:uid="{00000000-0005-0000-0000-000049080000}"/>
    <cellStyle name="Comma 3 3 7" xfId="4251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5" xr:uid="{00000000-0005-0000-0000-00005C080000}"/>
    <cellStyle name="Comma 3 6 4 3" xfId="5116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6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7" xr:uid="{00000000-0005-0000-0000-000065080000}"/>
    <cellStyle name="Comma 3 9 3 3" xfId="5480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8" xr:uid="{00000000-0005-0000-0000-00006D080000}"/>
    <cellStyle name="Comma 30 3 3 3" xfId="5115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9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9" xr:uid="{00000000-0005-0000-0000-000077080000}"/>
    <cellStyle name="Comma 30 6" xfId="1585" xr:uid="{00000000-0005-0000-0000-000078080000}"/>
    <cellStyle name="Comma 30 6 2" xfId="5478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60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1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2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3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4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5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6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7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8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9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70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2" xr:uid="{00000000-0005-0000-0000-0000D0080000}"/>
    <cellStyle name="Comma 31 3 3" xfId="1661" xr:uid="{00000000-0005-0000-0000-0000D1080000}"/>
    <cellStyle name="Comma 31 3 3 2" xfId="5114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4" xr:uid="{00000000-0005-0000-0000-0000D5080000}"/>
    <cellStyle name="Comma 31 4 3" xfId="1664" xr:uid="{00000000-0005-0000-0000-0000D6080000}"/>
    <cellStyle name="Comma 31 4 3 2" xfId="4275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6" xr:uid="{00000000-0005-0000-0000-0000DA080000}"/>
    <cellStyle name="Comma 31 4 6" xfId="5477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7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8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9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80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3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4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5" xr:uid="{00000000-0005-0000-0000-000013090000}"/>
    <cellStyle name="Comma 317" xfId="1716" xr:uid="{00000000-0005-0000-0000-000014090000}"/>
    <cellStyle name="Comma 317 2" xfId="4286" xr:uid="{00000000-0005-0000-0000-000015090000}"/>
    <cellStyle name="Comma 318" xfId="1717" xr:uid="{00000000-0005-0000-0000-000016090000}"/>
    <cellStyle name="Comma 318 2" xfId="4287" xr:uid="{00000000-0005-0000-0000-000017090000}"/>
    <cellStyle name="Comma 319" xfId="1718" xr:uid="{00000000-0005-0000-0000-000018090000}"/>
    <cellStyle name="Comma 319 2" xfId="4288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9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90" xr:uid="{00000000-0005-0000-0000-000020090000}"/>
    <cellStyle name="Comma 32 3 3" xfId="1724" xr:uid="{00000000-0005-0000-0000-000021090000}"/>
    <cellStyle name="Comma 32 3 3 2" xfId="5476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1" xr:uid="{00000000-0005-0000-0000-000025090000}"/>
    <cellStyle name="Comma 32 4 3" xfId="1727" xr:uid="{00000000-0005-0000-0000-000026090000}"/>
    <cellStyle name="Comma 32 4 3 2" xfId="4292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3" xr:uid="{00000000-0005-0000-0000-00002A090000}"/>
    <cellStyle name="Comma 32 4 6" xfId="5113" xr:uid="{00000000-0005-0000-0000-00002B090000}"/>
    <cellStyle name="Comma 320" xfId="1730" xr:uid="{00000000-0005-0000-0000-00002C090000}"/>
    <cellStyle name="Comma 320 2" xfId="4294" xr:uid="{00000000-0005-0000-0000-00002D090000}"/>
    <cellStyle name="Comma 321" xfId="1731" xr:uid="{00000000-0005-0000-0000-00002E090000}"/>
    <cellStyle name="Comma 321 2" xfId="4295" xr:uid="{00000000-0005-0000-0000-00002F090000}"/>
    <cellStyle name="Comma 322" xfId="1732" xr:uid="{00000000-0005-0000-0000-000030090000}"/>
    <cellStyle name="Comma 322 2" xfId="4296" xr:uid="{00000000-0005-0000-0000-000031090000}"/>
    <cellStyle name="Comma 323" xfId="1733" xr:uid="{00000000-0005-0000-0000-000032090000}"/>
    <cellStyle name="Comma 323 2" xfId="4297" xr:uid="{00000000-0005-0000-0000-000033090000}"/>
    <cellStyle name="Comma 324" xfId="1734" xr:uid="{00000000-0005-0000-0000-000034090000}"/>
    <cellStyle name="Comma 324 2" xfId="4298" xr:uid="{00000000-0005-0000-0000-000035090000}"/>
    <cellStyle name="Comma 325" xfId="1735" xr:uid="{00000000-0005-0000-0000-000036090000}"/>
    <cellStyle name="Comma 325 2" xfId="4299" xr:uid="{00000000-0005-0000-0000-000037090000}"/>
    <cellStyle name="Comma 326" xfId="1736" xr:uid="{00000000-0005-0000-0000-000038090000}"/>
    <cellStyle name="Comma 326 2" xfId="4300" xr:uid="{00000000-0005-0000-0000-000039090000}"/>
    <cellStyle name="Comma 327" xfId="1737" xr:uid="{00000000-0005-0000-0000-00003A090000}"/>
    <cellStyle name="Comma 327 2" xfId="4301" xr:uid="{00000000-0005-0000-0000-00003B090000}"/>
    <cellStyle name="Comma 328" xfId="1738" xr:uid="{00000000-0005-0000-0000-00003C090000}"/>
    <cellStyle name="Comma 328 2" xfId="4302" xr:uid="{00000000-0005-0000-0000-00003D090000}"/>
    <cellStyle name="Comma 329" xfId="1739" xr:uid="{00000000-0005-0000-0000-00003E090000}"/>
    <cellStyle name="Comma 329 2" xfId="4303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4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5" xr:uid="{00000000-0005-0000-0000-000046090000}"/>
    <cellStyle name="Comma 33 3 3" xfId="1745" xr:uid="{00000000-0005-0000-0000-000047090000}"/>
    <cellStyle name="Comma 33 3 3 2" xfId="5475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6" xr:uid="{00000000-0005-0000-0000-00004B090000}"/>
    <cellStyle name="Comma 33 4 3" xfId="1748" xr:uid="{00000000-0005-0000-0000-00004C090000}"/>
    <cellStyle name="Comma 33 4 3 2" xfId="4307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8" xr:uid="{00000000-0005-0000-0000-000050090000}"/>
    <cellStyle name="Comma 33 4 6" xfId="5112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9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10" xr:uid="{00000000-0005-0000-0000-000062090000}"/>
    <cellStyle name="Comma 34 3 3" xfId="1766" xr:uid="{00000000-0005-0000-0000-000063090000}"/>
    <cellStyle name="Comma 34 3 3 2" xfId="5111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1" xr:uid="{00000000-0005-0000-0000-000067090000}"/>
    <cellStyle name="Comma 34 4 3" xfId="1769" xr:uid="{00000000-0005-0000-0000-000068090000}"/>
    <cellStyle name="Comma 34 4 3 2" xfId="4312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3" xr:uid="{00000000-0005-0000-0000-00006C090000}"/>
    <cellStyle name="Comma 34 4 6" xfId="5110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4" xr:uid="{00000000-0005-0000-0000-000072090000}"/>
    <cellStyle name="Comma 344" xfId="1776" xr:uid="{00000000-0005-0000-0000-000073090000}"/>
    <cellStyle name="Comma 344 2" xfId="4315" xr:uid="{00000000-0005-0000-0000-000074090000}"/>
    <cellStyle name="Comma 345" xfId="1777" xr:uid="{00000000-0005-0000-0000-000075090000}"/>
    <cellStyle name="Comma 345 2" xfId="4316" xr:uid="{00000000-0005-0000-0000-000076090000}"/>
    <cellStyle name="Comma 346" xfId="1778" xr:uid="{00000000-0005-0000-0000-000077090000}"/>
    <cellStyle name="Comma 346 2" xfId="4317" xr:uid="{00000000-0005-0000-0000-000078090000}"/>
    <cellStyle name="Comma 347" xfId="1779" xr:uid="{00000000-0005-0000-0000-000079090000}"/>
    <cellStyle name="Comma 347 2" xfId="4318" xr:uid="{00000000-0005-0000-0000-00007A090000}"/>
    <cellStyle name="Comma 348" xfId="1780" xr:uid="{00000000-0005-0000-0000-00007B090000}"/>
    <cellStyle name="Comma 348 2" xfId="4319" xr:uid="{00000000-0005-0000-0000-00007C090000}"/>
    <cellStyle name="Comma 349" xfId="1781" xr:uid="{00000000-0005-0000-0000-00007D090000}"/>
    <cellStyle name="Comma 349 2" xfId="4320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1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2" xr:uid="{00000000-0005-0000-0000-000085090000}"/>
    <cellStyle name="Comma 35 3 3" xfId="1787" xr:uid="{00000000-0005-0000-0000-000086090000}"/>
    <cellStyle name="Comma 35 3 3 2" xfId="5474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3" xr:uid="{00000000-0005-0000-0000-00008A090000}"/>
    <cellStyle name="Comma 35 4 3" xfId="1790" xr:uid="{00000000-0005-0000-0000-00008B090000}"/>
    <cellStyle name="Comma 35 4 3 2" xfId="4324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5" xr:uid="{00000000-0005-0000-0000-00008F090000}"/>
    <cellStyle name="Comma 35 4 6" xfId="5109" xr:uid="{00000000-0005-0000-0000-000090090000}"/>
    <cellStyle name="Comma 350" xfId="1793" xr:uid="{00000000-0005-0000-0000-000091090000}"/>
    <cellStyle name="Comma 350 2" xfId="4326" xr:uid="{00000000-0005-0000-0000-000092090000}"/>
    <cellStyle name="Comma 351" xfId="1794" xr:uid="{00000000-0005-0000-0000-000093090000}"/>
    <cellStyle name="Comma 351 2" xfId="4327" xr:uid="{00000000-0005-0000-0000-000094090000}"/>
    <cellStyle name="Comma 352" xfId="1795" xr:uid="{00000000-0005-0000-0000-000095090000}"/>
    <cellStyle name="Comma 352 2" xfId="4328" xr:uid="{00000000-0005-0000-0000-000096090000}"/>
    <cellStyle name="Comma 353" xfId="1796" xr:uid="{00000000-0005-0000-0000-000097090000}"/>
    <cellStyle name="Comma 353 2" xfId="4329" xr:uid="{00000000-0005-0000-0000-000098090000}"/>
    <cellStyle name="Comma 354" xfId="1797" xr:uid="{00000000-0005-0000-0000-000099090000}"/>
    <cellStyle name="Comma 354 2" xfId="4330" xr:uid="{00000000-0005-0000-0000-00009A090000}"/>
    <cellStyle name="Comma 355" xfId="1798" xr:uid="{00000000-0005-0000-0000-00009B090000}"/>
    <cellStyle name="Comma 355 2" xfId="4331" xr:uid="{00000000-0005-0000-0000-00009C090000}"/>
    <cellStyle name="Comma 356" xfId="1799" xr:uid="{00000000-0005-0000-0000-00009D090000}"/>
    <cellStyle name="Comma 356 2" xfId="4332" xr:uid="{00000000-0005-0000-0000-00009E090000}"/>
    <cellStyle name="Comma 357" xfId="1800" xr:uid="{00000000-0005-0000-0000-00009F090000}"/>
    <cellStyle name="Comma 357 2" xfId="4333" xr:uid="{00000000-0005-0000-0000-0000A0090000}"/>
    <cellStyle name="Comma 358" xfId="1801" xr:uid="{00000000-0005-0000-0000-0000A1090000}"/>
    <cellStyle name="Comma 358 2" xfId="4334" xr:uid="{00000000-0005-0000-0000-0000A2090000}"/>
    <cellStyle name="Comma 359" xfId="1802" xr:uid="{00000000-0005-0000-0000-0000A3090000}"/>
    <cellStyle name="Comma 359 2" xfId="4335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6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7" xr:uid="{00000000-0005-0000-0000-0000AB090000}"/>
    <cellStyle name="Comma 36 3 3" xfId="1808" xr:uid="{00000000-0005-0000-0000-0000AC090000}"/>
    <cellStyle name="Comma 36 3 3 2" xfId="5473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8" xr:uid="{00000000-0005-0000-0000-0000B0090000}"/>
    <cellStyle name="Comma 36 4 3" xfId="1811" xr:uid="{00000000-0005-0000-0000-0000B1090000}"/>
    <cellStyle name="Comma 36 4 3 2" xfId="4339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40" xr:uid="{00000000-0005-0000-0000-0000B5090000}"/>
    <cellStyle name="Comma 36 4 6" xfId="5108" xr:uid="{00000000-0005-0000-0000-0000B6090000}"/>
    <cellStyle name="Comma 360" xfId="1814" xr:uid="{00000000-0005-0000-0000-0000B7090000}"/>
    <cellStyle name="Comma 360 2" xfId="4341" xr:uid="{00000000-0005-0000-0000-0000B8090000}"/>
    <cellStyle name="Comma 361" xfId="1815" xr:uid="{00000000-0005-0000-0000-0000B9090000}"/>
    <cellStyle name="Comma 361 2" xfId="4342" xr:uid="{00000000-0005-0000-0000-0000BA090000}"/>
    <cellStyle name="Comma 362" xfId="1816" xr:uid="{00000000-0005-0000-0000-0000BB090000}"/>
    <cellStyle name="Comma 362 2" xfId="4343" xr:uid="{00000000-0005-0000-0000-0000BC090000}"/>
    <cellStyle name="Comma 363" xfId="1817" xr:uid="{00000000-0005-0000-0000-0000BD090000}"/>
    <cellStyle name="Comma 363 2" xfId="4344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5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6" xr:uid="{00000000-0005-0000-0000-0000CF090000}"/>
    <cellStyle name="Comma 37 3 3" xfId="1833" xr:uid="{00000000-0005-0000-0000-0000D0090000}"/>
    <cellStyle name="Comma 37 3 3 2" xfId="5107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7" xr:uid="{00000000-0005-0000-0000-0000D4090000}"/>
    <cellStyle name="Comma 37 4 3" xfId="1836" xr:uid="{00000000-0005-0000-0000-0000D5090000}"/>
    <cellStyle name="Comma 37 4 3 2" xfId="4348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9" xr:uid="{00000000-0005-0000-0000-0000D9090000}"/>
    <cellStyle name="Comma 37 4 6" xfId="5106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50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1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2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3" xr:uid="{00000000-0005-0000-0000-0000F9090000}"/>
    <cellStyle name="Comma 38 3 3" xfId="1866" xr:uid="{00000000-0005-0000-0000-0000FA090000}"/>
    <cellStyle name="Comma 38 3 3 2" xfId="5471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4" xr:uid="{00000000-0005-0000-0000-0000FE090000}"/>
    <cellStyle name="Comma 38 4 3" xfId="1869" xr:uid="{00000000-0005-0000-0000-0000FF090000}"/>
    <cellStyle name="Comma 38 4 3 2" xfId="4355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6" xr:uid="{00000000-0005-0000-0000-0000030A0000}"/>
    <cellStyle name="Comma 38 4 6" xfId="5472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7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8" xr:uid="{00000000-0005-0000-0000-0000150A0000}"/>
    <cellStyle name="Comma 39 3 3" xfId="1887" xr:uid="{00000000-0005-0000-0000-0000160A0000}"/>
    <cellStyle name="Comma 39 3 3 2" xfId="5470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9" xr:uid="{00000000-0005-0000-0000-00001A0A0000}"/>
    <cellStyle name="Comma 39 4 3" xfId="1890" xr:uid="{00000000-0005-0000-0000-00001B0A0000}"/>
    <cellStyle name="Comma 39 4 3 2" xfId="4360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1" xr:uid="{00000000-0005-0000-0000-00001F0A0000}"/>
    <cellStyle name="Comma 39 4 6" xfId="5105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2" xr:uid="{00000000-0005-0000-0000-0000320A0000}"/>
    <cellStyle name="Comma 4 3 2 3 3" xfId="5104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3" xr:uid="{00000000-0005-0000-0000-0000370A0000}"/>
    <cellStyle name="Comma 4 3 3 3 3" xfId="5103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4" xr:uid="{00000000-0005-0000-0000-00003D0A0000}"/>
    <cellStyle name="Comma 4 3 4 2 3 3" xfId="5102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5" xr:uid="{00000000-0005-0000-0000-0000430A0000}"/>
    <cellStyle name="Comma 4 3 4 7" xfId="5467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6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7" xr:uid="{00000000-0005-0000-0000-00004F0A0000}"/>
    <cellStyle name="Comma 4 4 8 3" xfId="5466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8" xr:uid="{00000000-0005-0000-0000-0000550A0000}"/>
    <cellStyle name="Comma 4 5 3 2 3" xfId="5465" xr:uid="{00000000-0005-0000-0000-0000560A0000}"/>
    <cellStyle name="Comma 4 5 3 3" xfId="1934" xr:uid="{00000000-0005-0000-0000-0000570A0000}"/>
    <cellStyle name="Comma 4 5 3 4" xfId="5464" xr:uid="{00000000-0005-0000-0000-0000580A0000}"/>
    <cellStyle name="Comma 4 5 4" xfId="1935" xr:uid="{00000000-0005-0000-0000-0000590A0000}"/>
    <cellStyle name="Comma 4 5 4 2" xfId="4369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3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100" xr:uid="{00000000-0005-0000-0000-0000650A0000}"/>
    <cellStyle name="Comma 4 9 3" xfId="1945" xr:uid="{00000000-0005-0000-0000-0000660A0000}"/>
    <cellStyle name="Comma 4 9 4" xfId="5101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70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1" xr:uid="{00000000-0005-0000-0000-00006F0A0000}"/>
    <cellStyle name="Comma 401 4" xfId="1952" xr:uid="{00000000-0005-0000-0000-0000700A0000}"/>
    <cellStyle name="Comma 401 4 2" xfId="5099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2" xr:uid="{00000000-0005-0000-0000-0000750A0000}"/>
    <cellStyle name="Comma 402 4" xfId="1956" xr:uid="{00000000-0005-0000-0000-0000760A0000}"/>
    <cellStyle name="Comma 402 4 2" xfId="5098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3" xr:uid="{00000000-0005-0000-0000-00007B0A0000}"/>
    <cellStyle name="Comma 403 4" xfId="1960" xr:uid="{00000000-0005-0000-0000-00007C0A0000}"/>
    <cellStyle name="Comma 403 4 2" xfId="5462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1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7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6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5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60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4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4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9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3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2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1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90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9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5" xr:uid="{00000000-0005-0000-0000-0000BD0A0000}"/>
    <cellStyle name="Comma 419 4" xfId="2011" xr:uid="{00000000-0005-0000-0000-0000BE0A0000}"/>
    <cellStyle name="Comma 419 4 2" xfId="5458" xr:uid="{00000000-0005-0000-0000-0000BF0A0000}"/>
    <cellStyle name="Comma 419 5" xfId="2012" xr:uid="{00000000-0005-0000-0000-0000C00A0000}"/>
    <cellStyle name="Comma 419 5 2" xfId="4376" xr:uid="{00000000-0005-0000-0000-0000C10A0000}"/>
    <cellStyle name="Comma 419 6" xfId="2013" xr:uid="{00000000-0005-0000-0000-0000C20A0000}"/>
    <cellStyle name="Comma 419 6 2" xfId="4377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8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9" xr:uid="{00000000-0005-0000-0000-0000CA0A0000}"/>
    <cellStyle name="Comma 420 4" xfId="2019" xr:uid="{00000000-0005-0000-0000-0000CB0A0000}"/>
    <cellStyle name="Comma 420 4 2" xfId="5088" xr:uid="{00000000-0005-0000-0000-0000CC0A0000}"/>
    <cellStyle name="Comma 420 5" xfId="2020" xr:uid="{00000000-0005-0000-0000-0000CD0A0000}"/>
    <cellStyle name="Comma 420 5 2" xfId="4380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1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2" xr:uid="{00000000-0005-0000-0000-0000D40A0000}"/>
    <cellStyle name="Comma 421 5" xfId="2025" xr:uid="{00000000-0005-0000-0000-0000D50A0000}"/>
    <cellStyle name="Comma 421 5 2" xfId="5457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6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7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3" xr:uid="{00000000-0005-0000-0000-0000E40A0000}"/>
    <cellStyle name="Comma 424 3" xfId="2037" xr:uid="{00000000-0005-0000-0000-0000E50A0000}"/>
    <cellStyle name="Comma 424 3 2" xfId="5086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5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5" xr:uid="{00000000-0005-0000-0000-0000F00A0000}"/>
    <cellStyle name="Comma 426 5" xfId="4442" xr:uid="{00000000-0005-0000-0000-0000F10A0000}"/>
    <cellStyle name="Comma 426 5 2" xfId="5469" xr:uid="{00000000-0005-0000-0000-0000F20A0000}"/>
    <cellStyle name="Comma 426 5 2 2" xfId="6228" xr:uid="{00000000-0005-0000-0000-0000F30A0000}"/>
    <cellStyle name="Comma 426 5 3" xfId="5746" xr:uid="{00000000-0005-0000-0000-0000F40A0000}"/>
    <cellStyle name="Comma 426 5 3 2" xfId="6469" xr:uid="{00000000-0005-0000-0000-0000F50A0000}"/>
    <cellStyle name="Comma 426 5 4" xfId="5987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4" xr:uid="{00000000-0005-0000-0000-0000FB0A0000}"/>
    <cellStyle name="Comma 427 5" xfId="4441" xr:uid="{00000000-0005-0000-0000-0000FC0A0000}"/>
    <cellStyle name="Comma 427 5 2" xfId="5468" xr:uid="{00000000-0005-0000-0000-0000FD0A0000}"/>
    <cellStyle name="Comma 427 5 2 2" xfId="6227" xr:uid="{00000000-0005-0000-0000-0000FE0A0000}"/>
    <cellStyle name="Comma 427 5 3" xfId="5745" xr:uid="{00000000-0005-0000-0000-0000FF0A0000}"/>
    <cellStyle name="Comma 427 5 3 2" xfId="6468" xr:uid="{00000000-0005-0000-0000-0000000B0000}"/>
    <cellStyle name="Comma 427 5 4" xfId="5986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5" xr:uid="{00000000-0005-0000-0000-0000040B0000}"/>
    <cellStyle name="Comma 428 3" xfId="2052" xr:uid="{00000000-0005-0000-0000-0000050B0000}"/>
    <cellStyle name="Comma 428 4" xfId="4384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4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6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3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2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1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80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7" xr:uid="{00000000-0005-0000-0000-00002A0B0000}"/>
    <cellStyle name="Comma 438" xfId="2082" xr:uid="{00000000-0005-0000-0000-00002B0B0000}"/>
    <cellStyle name="Comma 438 2" xfId="4388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90" xr:uid="{00000000-0005-0000-0000-0000350B0000}"/>
    <cellStyle name="Comma 44 3 3 3" xfId="5079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1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3" xr:uid="{00000000-0005-0000-0000-00003F0B0000}"/>
    <cellStyle name="Comma 44 6" xfId="4389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2" xr:uid="{00000000-0005-0000-0000-0000460B0000}"/>
    <cellStyle name="Comma 443" xfId="2103" xr:uid="{00000000-0005-0000-0000-0000470B0000}"/>
    <cellStyle name="Comma 443 2" xfId="4393" xr:uid="{00000000-0005-0000-0000-0000480B0000}"/>
    <cellStyle name="Comma 444" xfId="2104" xr:uid="{00000000-0005-0000-0000-0000490B0000}"/>
    <cellStyle name="Comma 444 2" xfId="5078" xr:uid="{00000000-0005-0000-0000-00004A0B0000}"/>
    <cellStyle name="Comma 445" xfId="2105" xr:uid="{00000000-0005-0000-0000-00004B0B0000}"/>
    <cellStyle name="Comma 445 2" xfId="5077" xr:uid="{00000000-0005-0000-0000-00004C0B0000}"/>
    <cellStyle name="Comma 446" xfId="2106" xr:uid="{00000000-0005-0000-0000-00004D0B0000}"/>
    <cellStyle name="Comma 446 2" xfId="5076" xr:uid="{00000000-0005-0000-0000-00004E0B0000}"/>
    <cellStyle name="Comma 447" xfId="2107" xr:uid="{00000000-0005-0000-0000-00004F0B0000}"/>
    <cellStyle name="Comma 447 2" xfId="5075" xr:uid="{00000000-0005-0000-0000-0000500B0000}"/>
    <cellStyle name="Comma 448" xfId="2108" xr:uid="{00000000-0005-0000-0000-0000510B0000}"/>
    <cellStyle name="Comma 448 2" xfId="5074" xr:uid="{00000000-0005-0000-0000-0000520B0000}"/>
    <cellStyle name="Comma 449" xfId="2109" xr:uid="{00000000-0005-0000-0000-0000530B0000}"/>
    <cellStyle name="Comma 449 2" xfId="5073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4" xr:uid="{00000000-0005-0000-0000-00005A0B0000}"/>
    <cellStyle name="Comma 45 3 3" xfId="2115" xr:uid="{00000000-0005-0000-0000-00005B0B0000}"/>
    <cellStyle name="Comma 45 3 3 2" xfId="5072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5" xr:uid="{00000000-0005-0000-0000-00005F0B0000}"/>
    <cellStyle name="Comma 45 4 3" xfId="2118" xr:uid="{00000000-0005-0000-0000-0000600B0000}"/>
    <cellStyle name="Comma 45 4 3 2" xfId="4396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7" xr:uid="{00000000-0005-0000-0000-0000640B0000}"/>
    <cellStyle name="Comma 45 4 6" xfId="5071" xr:uid="{00000000-0005-0000-0000-0000650B0000}"/>
    <cellStyle name="Comma 450" xfId="2121" xr:uid="{00000000-0005-0000-0000-0000660B0000}"/>
    <cellStyle name="Comma 450 2" xfId="5070" xr:uid="{00000000-0005-0000-0000-0000670B0000}"/>
    <cellStyle name="Comma 451" xfId="2122" xr:uid="{00000000-0005-0000-0000-0000680B0000}"/>
    <cellStyle name="Comma 451 2" xfId="4398" xr:uid="{00000000-0005-0000-0000-0000690B0000}"/>
    <cellStyle name="Comma 451 3" xfId="5069" xr:uid="{00000000-0005-0000-0000-00006A0B0000}"/>
    <cellStyle name="Comma 452" xfId="2123" xr:uid="{00000000-0005-0000-0000-00006B0B0000}"/>
    <cellStyle name="Comma 452 2" xfId="4399" xr:uid="{00000000-0005-0000-0000-00006C0B0000}"/>
    <cellStyle name="Comma 452 3" xfId="5068" xr:uid="{00000000-0005-0000-0000-00006D0B0000}"/>
    <cellStyle name="Comma 453" xfId="2124" xr:uid="{00000000-0005-0000-0000-00006E0B0000}"/>
    <cellStyle name="Comma 453 2" xfId="4400" xr:uid="{00000000-0005-0000-0000-00006F0B0000}"/>
    <cellStyle name="Comma 453 3" xfId="5067" xr:uid="{00000000-0005-0000-0000-0000700B0000}"/>
    <cellStyle name="Comma 454" xfId="2125" xr:uid="{00000000-0005-0000-0000-0000710B0000}"/>
    <cellStyle name="Comma 454 2" xfId="4401" xr:uid="{00000000-0005-0000-0000-0000720B0000}"/>
    <cellStyle name="Comma 454 3" xfId="5066" xr:uid="{00000000-0005-0000-0000-0000730B0000}"/>
    <cellStyle name="Comma 455" xfId="2126" xr:uid="{00000000-0005-0000-0000-0000740B0000}"/>
    <cellStyle name="Comma 455 2" xfId="4402" xr:uid="{00000000-0005-0000-0000-0000750B0000}"/>
    <cellStyle name="Comma 455 3" xfId="5065" xr:uid="{00000000-0005-0000-0000-0000760B0000}"/>
    <cellStyle name="Comma 456" xfId="2127" xr:uid="{00000000-0005-0000-0000-0000770B0000}"/>
    <cellStyle name="Comma 456 2" xfId="4403" xr:uid="{00000000-0005-0000-0000-0000780B0000}"/>
    <cellStyle name="Comma 456 3" xfId="5064" xr:uid="{00000000-0005-0000-0000-0000790B0000}"/>
    <cellStyle name="Comma 457" xfId="2128" xr:uid="{00000000-0005-0000-0000-00007A0B0000}"/>
    <cellStyle name="Comma 457 2" xfId="4404" xr:uid="{00000000-0005-0000-0000-00007B0B0000}"/>
    <cellStyle name="Comma 457 3" xfId="5063" xr:uid="{00000000-0005-0000-0000-00007C0B0000}"/>
    <cellStyle name="Comma 458" xfId="2129" xr:uid="{00000000-0005-0000-0000-00007D0B0000}"/>
    <cellStyle name="Comma 458 2" xfId="5062" xr:uid="{00000000-0005-0000-0000-00007E0B0000}"/>
    <cellStyle name="Comma 459" xfId="2130" xr:uid="{00000000-0005-0000-0000-00007F0B0000}"/>
    <cellStyle name="Comma 459 2" xfId="5061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5" xr:uid="{00000000-0005-0000-0000-0000860B0000}"/>
    <cellStyle name="Comma 46 3 3" xfId="2136" xr:uid="{00000000-0005-0000-0000-0000870B0000}"/>
    <cellStyle name="Comma 46 3 3 2" xfId="5060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6" xr:uid="{00000000-0005-0000-0000-00008B0B0000}"/>
    <cellStyle name="Comma 46 4 3" xfId="2139" xr:uid="{00000000-0005-0000-0000-00008C0B0000}"/>
    <cellStyle name="Comma 46 4 3 2" xfId="4407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8" xr:uid="{00000000-0005-0000-0000-0000900B0000}"/>
    <cellStyle name="Comma 46 4 6" xfId="5452" xr:uid="{00000000-0005-0000-0000-0000910B0000}"/>
    <cellStyle name="Comma 460" xfId="2142" xr:uid="{00000000-0005-0000-0000-0000920B0000}"/>
    <cellStyle name="Comma 460 2" xfId="5059" xr:uid="{00000000-0005-0000-0000-0000930B0000}"/>
    <cellStyle name="Comma 461" xfId="2143" xr:uid="{00000000-0005-0000-0000-0000940B0000}"/>
    <cellStyle name="Comma 461 2" xfId="5058" xr:uid="{00000000-0005-0000-0000-0000950B0000}"/>
    <cellStyle name="Comma 462" xfId="2144" xr:uid="{00000000-0005-0000-0000-0000960B0000}"/>
    <cellStyle name="Comma 462 2" xfId="5451" xr:uid="{00000000-0005-0000-0000-0000970B0000}"/>
    <cellStyle name="Comma 463" xfId="2145" xr:uid="{00000000-0005-0000-0000-0000980B0000}"/>
    <cellStyle name="Comma 463 2" xfId="4409" xr:uid="{00000000-0005-0000-0000-0000990B0000}"/>
    <cellStyle name="Comma 463 3" xfId="5057" xr:uid="{00000000-0005-0000-0000-00009A0B0000}"/>
    <cellStyle name="Comma 464" xfId="2146" xr:uid="{00000000-0005-0000-0000-00009B0B0000}"/>
    <cellStyle name="Comma 464 2" xfId="4410" xr:uid="{00000000-0005-0000-0000-00009C0B0000}"/>
    <cellStyle name="Comma 464 3" xfId="5056" xr:uid="{00000000-0005-0000-0000-00009D0B0000}"/>
    <cellStyle name="Comma 465" xfId="2147" xr:uid="{00000000-0005-0000-0000-00009E0B0000}"/>
    <cellStyle name="Comma 465 2" xfId="4411" xr:uid="{00000000-0005-0000-0000-00009F0B0000}"/>
    <cellStyle name="Comma 465 3" xfId="5450" xr:uid="{00000000-0005-0000-0000-0000A00B0000}"/>
    <cellStyle name="Comma 466" xfId="2148" xr:uid="{00000000-0005-0000-0000-0000A10B0000}"/>
    <cellStyle name="Comma 466 2" xfId="4412" xr:uid="{00000000-0005-0000-0000-0000A20B0000}"/>
    <cellStyle name="Comma 466 3" xfId="5055" xr:uid="{00000000-0005-0000-0000-0000A30B0000}"/>
    <cellStyle name="Comma 467" xfId="2149" xr:uid="{00000000-0005-0000-0000-0000A40B0000}"/>
    <cellStyle name="Comma 467 2" xfId="4413" xr:uid="{00000000-0005-0000-0000-0000A50B0000}"/>
    <cellStyle name="Comma 467 3" xfId="5449" xr:uid="{00000000-0005-0000-0000-0000A60B0000}"/>
    <cellStyle name="Comma 468" xfId="2150" xr:uid="{00000000-0005-0000-0000-0000A70B0000}"/>
    <cellStyle name="Comma 468 2" xfId="4414" xr:uid="{00000000-0005-0000-0000-0000A80B0000}"/>
    <cellStyle name="Comma 468 3" xfId="5054" xr:uid="{00000000-0005-0000-0000-0000A90B0000}"/>
    <cellStyle name="Comma 469" xfId="2151" xr:uid="{00000000-0005-0000-0000-0000AA0B0000}"/>
    <cellStyle name="Comma 469 2" xfId="4415" xr:uid="{00000000-0005-0000-0000-0000AB0B0000}"/>
    <cellStyle name="Comma 469 3" xfId="5053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6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2" xr:uid="{00000000-0005-0000-0000-0000B30B0000}"/>
    <cellStyle name="Comma 47 3" xfId="2157" xr:uid="{00000000-0005-0000-0000-0000B40B0000}"/>
    <cellStyle name="Comma 47 3 2" xfId="4417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8" xr:uid="{00000000-0005-0000-0000-0000B80B0000}"/>
    <cellStyle name="Comma 47 4 3" xfId="2160" xr:uid="{00000000-0005-0000-0000-0000B90B0000}"/>
    <cellStyle name="Comma 47 4 3 2" xfId="4419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20" xr:uid="{00000000-0005-0000-0000-0000BD0B0000}"/>
    <cellStyle name="Comma 47 4 6" xfId="5051" xr:uid="{00000000-0005-0000-0000-0000BE0B0000}"/>
    <cellStyle name="Comma 470" xfId="2163" xr:uid="{00000000-0005-0000-0000-0000BF0B0000}"/>
    <cellStyle name="Comma 470 2" xfId="4421" xr:uid="{00000000-0005-0000-0000-0000C00B0000}"/>
    <cellStyle name="Comma 470 3" xfId="5050" xr:uid="{00000000-0005-0000-0000-0000C10B0000}"/>
    <cellStyle name="Comma 471" xfId="2164" xr:uid="{00000000-0005-0000-0000-0000C20B0000}"/>
    <cellStyle name="Comma 471 2" xfId="4422" xr:uid="{00000000-0005-0000-0000-0000C30B0000}"/>
    <cellStyle name="Comma 471 3" xfId="5049" xr:uid="{00000000-0005-0000-0000-0000C40B0000}"/>
    <cellStyle name="Comma 472" xfId="3889" xr:uid="{00000000-0005-0000-0000-0000C50B0000}"/>
    <cellStyle name="Comma 472 2" xfId="4911" xr:uid="{00000000-0005-0000-0000-0000C60B0000}"/>
    <cellStyle name="Comma 472 3" xfId="5404" xr:uid="{00000000-0005-0000-0000-0000C70B0000}"/>
    <cellStyle name="Comma 473" xfId="4903" xr:uid="{00000000-0005-0000-0000-0000C80B0000}"/>
    <cellStyle name="Comma 474" xfId="4031" xr:uid="{00000000-0005-0000-0000-0000C90B0000}"/>
    <cellStyle name="Comma 475" xfId="3971" xr:uid="{00000000-0005-0000-0000-0000CA0B0000}"/>
    <cellStyle name="Comma 476" xfId="4077" xr:uid="{00000000-0005-0000-0000-0000CB0B0000}"/>
    <cellStyle name="Comma 477" xfId="4034" xr:uid="{00000000-0005-0000-0000-0000CC0B0000}"/>
    <cellStyle name="Comma 478" xfId="5403" xr:uid="{00000000-0005-0000-0000-0000CD0B0000}"/>
    <cellStyle name="Comma 479" xfId="4933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3" xr:uid="{00000000-0005-0000-0000-0000D30B0000}"/>
    <cellStyle name="Comma 48 2 4" xfId="2169" xr:uid="{00000000-0005-0000-0000-0000D40B0000}"/>
    <cellStyle name="Comma 48 2 4 2" xfId="4424" xr:uid="{00000000-0005-0000-0000-0000D50B0000}"/>
    <cellStyle name="Comma 48 2 5" xfId="2170" xr:uid="{00000000-0005-0000-0000-0000D60B0000}"/>
    <cellStyle name="Comma 48 2 5 2" xfId="5048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6" xr:uid="{00000000-0005-0000-0000-0000DB0B0000}"/>
    <cellStyle name="Comma 48 3 4" xfId="4425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7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8" xr:uid="{00000000-0005-0000-0000-0000E20B0000}"/>
    <cellStyle name="Comma 48 5 3" xfId="2178" xr:uid="{00000000-0005-0000-0000-0000E30B0000}"/>
    <cellStyle name="Comma 48 5 3 2" xfId="4429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30" xr:uid="{00000000-0005-0000-0000-0000E70B0000}"/>
    <cellStyle name="Comma 48 5 6" xfId="5047" xr:uid="{00000000-0005-0000-0000-0000E80B0000}"/>
    <cellStyle name="Comma 480" xfId="4912" xr:uid="{00000000-0005-0000-0000-0000E90B0000}"/>
    <cellStyle name="Comma 481" xfId="6587" xr:uid="{00000000-0005-0000-0000-0000EA0B0000}"/>
    <cellStyle name="Comma 482" xfId="6589" xr:uid="{00000000-0005-0000-0000-0000EB0B0000}"/>
    <cellStyle name="Comma 482 2" xfId="6593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omma_21.Aktivet Afatgjata Materiale  09" xfId="6598" xr:uid="{06811F06-FAF7-4736-952A-CF5CD32DBB5C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Bilanci PROGRES" xfId="6596" xr:uid="{3D233958-F482-41C8-8F27-F12891FB2025}"/>
    <cellStyle name="Normal_gjend e llog" xfId="6597" xr:uid="{85FC0FE5-BCB8-440F-8E74-DAAC0EE0BDF6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CDDD-D4FC-4768-94FB-4F3D4BFE4D16}">
  <dimension ref="A1:I44"/>
  <sheetViews>
    <sheetView workbookViewId="0">
      <selection activeCell="C12" sqref="C12"/>
    </sheetView>
  </sheetViews>
  <sheetFormatPr defaultColWidth="9.109375" defaultRowHeight="13.2"/>
  <cols>
    <col min="1" max="1" width="6.6640625" style="41" customWidth="1"/>
    <col min="2" max="2" width="11.44140625" style="41" customWidth="1"/>
    <col min="3" max="3" width="27.6640625" style="41" customWidth="1"/>
    <col min="4" max="4" width="12.44140625" style="41" customWidth="1"/>
    <col min="5" max="5" width="6.109375" style="41" bestFit="1" customWidth="1"/>
    <col min="6" max="6" width="16.33203125" style="41" customWidth="1"/>
    <col min="7" max="7" width="0.109375" style="41" customWidth="1"/>
    <col min="8" max="8" width="5.33203125" style="41" customWidth="1"/>
    <col min="9" max="9" width="6.88671875" style="41" customWidth="1"/>
    <col min="10" max="256" width="9.109375" style="41"/>
    <col min="257" max="257" width="6.6640625" style="41" customWidth="1"/>
    <col min="258" max="258" width="11.44140625" style="41" customWidth="1"/>
    <col min="259" max="259" width="27.6640625" style="41" customWidth="1"/>
    <col min="260" max="260" width="12.44140625" style="41" customWidth="1"/>
    <col min="261" max="261" width="6.109375" style="41" bestFit="1" customWidth="1"/>
    <col min="262" max="262" width="16.33203125" style="41" customWidth="1"/>
    <col min="263" max="263" width="0.109375" style="41" customWidth="1"/>
    <col min="264" max="264" width="5.33203125" style="41" customWidth="1"/>
    <col min="265" max="265" width="6.88671875" style="41" customWidth="1"/>
    <col min="266" max="512" width="9.109375" style="41"/>
    <col min="513" max="513" width="6.6640625" style="41" customWidth="1"/>
    <col min="514" max="514" width="11.44140625" style="41" customWidth="1"/>
    <col min="515" max="515" width="27.6640625" style="41" customWidth="1"/>
    <col min="516" max="516" width="12.44140625" style="41" customWidth="1"/>
    <col min="517" max="517" width="6.109375" style="41" bestFit="1" customWidth="1"/>
    <col min="518" max="518" width="16.33203125" style="41" customWidth="1"/>
    <col min="519" max="519" width="0.109375" style="41" customWidth="1"/>
    <col min="520" max="520" width="5.33203125" style="41" customWidth="1"/>
    <col min="521" max="521" width="6.88671875" style="41" customWidth="1"/>
    <col min="522" max="768" width="9.109375" style="41"/>
    <col min="769" max="769" width="6.6640625" style="41" customWidth="1"/>
    <col min="770" max="770" width="11.44140625" style="41" customWidth="1"/>
    <col min="771" max="771" width="27.6640625" style="41" customWidth="1"/>
    <col min="772" max="772" width="12.44140625" style="41" customWidth="1"/>
    <col min="773" max="773" width="6.109375" style="41" bestFit="1" customWidth="1"/>
    <col min="774" max="774" width="16.33203125" style="41" customWidth="1"/>
    <col min="775" max="775" width="0.109375" style="41" customWidth="1"/>
    <col min="776" max="776" width="5.33203125" style="41" customWidth="1"/>
    <col min="777" max="777" width="6.88671875" style="41" customWidth="1"/>
    <col min="778" max="1024" width="9.109375" style="41"/>
    <col min="1025" max="1025" width="6.6640625" style="41" customWidth="1"/>
    <col min="1026" max="1026" width="11.44140625" style="41" customWidth="1"/>
    <col min="1027" max="1027" width="27.6640625" style="41" customWidth="1"/>
    <col min="1028" max="1028" width="12.44140625" style="41" customWidth="1"/>
    <col min="1029" max="1029" width="6.109375" style="41" bestFit="1" customWidth="1"/>
    <col min="1030" max="1030" width="16.33203125" style="41" customWidth="1"/>
    <col min="1031" max="1031" width="0.109375" style="41" customWidth="1"/>
    <col min="1032" max="1032" width="5.33203125" style="41" customWidth="1"/>
    <col min="1033" max="1033" width="6.88671875" style="41" customWidth="1"/>
    <col min="1034" max="1280" width="9.109375" style="41"/>
    <col min="1281" max="1281" width="6.6640625" style="41" customWidth="1"/>
    <col min="1282" max="1282" width="11.44140625" style="41" customWidth="1"/>
    <col min="1283" max="1283" width="27.6640625" style="41" customWidth="1"/>
    <col min="1284" max="1284" width="12.44140625" style="41" customWidth="1"/>
    <col min="1285" max="1285" width="6.109375" style="41" bestFit="1" customWidth="1"/>
    <col min="1286" max="1286" width="16.33203125" style="41" customWidth="1"/>
    <col min="1287" max="1287" width="0.109375" style="41" customWidth="1"/>
    <col min="1288" max="1288" width="5.33203125" style="41" customWidth="1"/>
    <col min="1289" max="1289" width="6.88671875" style="41" customWidth="1"/>
    <col min="1290" max="1536" width="9.109375" style="41"/>
    <col min="1537" max="1537" width="6.6640625" style="41" customWidth="1"/>
    <col min="1538" max="1538" width="11.44140625" style="41" customWidth="1"/>
    <col min="1539" max="1539" width="27.6640625" style="41" customWidth="1"/>
    <col min="1540" max="1540" width="12.44140625" style="41" customWidth="1"/>
    <col min="1541" max="1541" width="6.109375" style="41" bestFit="1" customWidth="1"/>
    <col min="1542" max="1542" width="16.33203125" style="41" customWidth="1"/>
    <col min="1543" max="1543" width="0.109375" style="41" customWidth="1"/>
    <col min="1544" max="1544" width="5.33203125" style="41" customWidth="1"/>
    <col min="1545" max="1545" width="6.88671875" style="41" customWidth="1"/>
    <col min="1546" max="1792" width="9.109375" style="41"/>
    <col min="1793" max="1793" width="6.6640625" style="41" customWidth="1"/>
    <col min="1794" max="1794" width="11.44140625" style="41" customWidth="1"/>
    <col min="1795" max="1795" width="27.6640625" style="41" customWidth="1"/>
    <col min="1796" max="1796" width="12.44140625" style="41" customWidth="1"/>
    <col min="1797" max="1797" width="6.109375" style="41" bestFit="1" customWidth="1"/>
    <col min="1798" max="1798" width="16.33203125" style="41" customWidth="1"/>
    <col min="1799" max="1799" width="0.109375" style="41" customWidth="1"/>
    <col min="1800" max="1800" width="5.33203125" style="41" customWidth="1"/>
    <col min="1801" max="1801" width="6.88671875" style="41" customWidth="1"/>
    <col min="1802" max="2048" width="9.109375" style="41"/>
    <col min="2049" max="2049" width="6.6640625" style="41" customWidth="1"/>
    <col min="2050" max="2050" width="11.44140625" style="41" customWidth="1"/>
    <col min="2051" max="2051" width="27.6640625" style="41" customWidth="1"/>
    <col min="2052" max="2052" width="12.44140625" style="41" customWidth="1"/>
    <col min="2053" max="2053" width="6.109375" style="41" bestFit="1" customWidth="1"/>
    <col min="2054" max="2054" width="16.33203125" style="41" customWidth="1"/>
    <col min="2055" max="2055" width="0.109375" style="41" customWidth="1"/>
    <col min="2056" max="2056" width="5.33203125" style="41" customWidth="1"/>
    <col min="2057" max="2057" width="6.88671875" style="41" customWidth="1"/>
    <col min="2058" max="2304" width="9.109375" style="41"/>
    <col min="2305" max="2305" width="6.6640625" style="41" customWidth="1"/>
    <col min="2306" max="2306" width="11.44140625" style="41" customWidth="1"/>
    <col min="2307" max="2307" width="27.6640625" style="41" customWidth="1"/>
    <col min="2308" max="2308" width="12.44140625" style="41" customWidth="1"/>
    <col min="2309" max="2309" width="6.109375" style="41" bestFit="1" customWidth="1"/>
    <col min="2310" max="2310" width="16.33203125" style="41" customWidth="1"/>
    <col min="2311" max="2311" width="0.109375" style="41" customWidth="1"/>
    <col min="2312" max="2312" width="5.33203125" style="41" customWidth="1"/>
    <col min="2313" max="2313" width="6.88671875" style="41" customWidth="1"/>
    <col min="2314" max="2560" width="9.109375" style="41"/>
    <col min="2561" max="2561" width="6.6640625" style="41" customWidth="1"/>
    <col min="2562" max="2562" width="11.44140625" style="41" customWidth="1"/>
    <col min="2563" max="2563" width="27.6640625" style="41" customWidth="1"/>
    <col min="2564" max="2564" width="12.44140625" style="41" customWidth="1"/>
    <col min="2565" max="2565" width="6.109375" style="41" bestFit="1" customWidth="1"/>
    <col min="2566" max="2566" width="16.33203125" style="41" customWidth="1"/>
    <col min="2567" max="2567" width="0.109375" style="41" customWidth="1"/>
    <col min="2568" max="2568" width="5.33203125" style="41" customWidth="1"/>
    <col min="2569" max="2569" width="6.88671875" style="41" customWidth="1"/>
    <col min="2570" max="2816" width="9.109375" style="41"/>
    <col min="2817" max="2817" width="6.6640625" style="41" customWidth="1"/>
    <col min="2818" max="2818" width="11.44140625" style="41" customWidth="1"/>
    <col min="2819" max="2819" width="27.6640625" style="41" customWidth="1"/>
    <col min="2820" max="2820" width="12.44140625" style="41" customWidth="1"/>
    <col min="2821" max="2821" width="6.109375" style="41" bestFit="1" customWidth="1"/>
    <col min="2822" max="2822" width="16.33203125" style="41" customWidth="1"/>
    <col min="2823" max="2823" width="0.109375" style="41" customWidth="1"/>
    <col min="2824" max="2824" width="5.33203125" style="41" customWidth="1"/>
    <col min="2825" max="2825" width="6.88671875" style="41" customWidth="1"/>
    <col min="2826" max="3072" width="9.109375" style="41"/>
    <col min="3073" max="3073" width="6.6640625" style="41" customWidth="1"/>
    <col min="3074" max="3074" width="11.44140625" style="41" customWidth="1"/>
    <col min="3075" max="3075" width="27.6640625" style="41" customWidth="1"/>
    <col min="3076" max="3076" width="12.44140625" style="41" customWidth="1"/>
    <col min="3077" max="3077" width="6.109375" style="41" bestFit="1" customWidth="1"/>
    <col min="3078" max="3078" width="16.33203125" style="41" customWidth="1"/>
    <col min="3079" max="3079" width="0.109375" style="41" customWidth="1"/>
    <col min="3080" max="3080" width="5.33203125" style="41" customWidth="1"/>
    <col min="3081" max="3081" width="6.88671875" style="41" customWidth="1"/>
    <col min="3082" max="3328" width="9.109375" style="41"/>
    <col min="3329" max="3329" width="6.6640625" style="41" customWidth="1"/>
    <col min="3330" max="3330" width="11.44140625" style="41" customWidth="1"/>
    <col min="3331" max="3331" width="27.6640625" style="41" customWidth="1"/>
    <col min="3332" max="3332" width="12.44140625" style="41" customWidth="1"/>
    <col min="3333" max="3333" width="6.109375" style="41" bestFit="1" customWidth="1"/>
    <col min="3334" max="3334" width="16.33203125" style="41" customWidth="1"/>
    <col min="3335" max="3335" width="0.109375" style="41" customWidth="1"/>
    <col min="3336" max="3336" width="5.33203125" style="41" customWidth="1"/>
    <col min="3337" max="3337" width="6.88671875" style="41" customWidth="1"/>
    <col min="3338" max="3584" width="9.109375" style="41"/>
    <col min="3585" max="3585" width="6.6640625" style="41" customWidth="1"/>
    <col min="3586" max="3586" width="11.44140625" style="41" customWidth="1"/>
    <col min="3587" max="3587" width="27.6640625" style="41" customWidth="1"/>
    <col min="3588" max="3588" width="12.44140625" style="41" customWidth="1"/>
    <col min="3589" max="3589" width="6.109375" style="41" bestFit="1" customWidth="1"/>
    <col min="3590" max="3590" width="16.33203125" style="41" customWidth="1"/>
    <col min="3591" max="3591" width="0.109375" style="41" customWidth="1"/>
    <col min="3592" max="3592" width="5.33203125" style="41" customWidth="1"/>
    <col min="3593" max="3593" width="6.88671875" style="41" customWidth="1"/>
    <col min="3594" max="3840" width="9.109375" style="41"/>
    <col min="3841" max="3841" width="6.6640625" style="41" customWidth="1"/>
    <col min="3842" max="3842" width="11.44140625" style="41" customWidth="1"/>
    <col min="3843" max="3843" width="27.6640625" style="41" customWidth="1"/>
    <col min="3844" max="3844" width="12.44140625" style="41" customWidth="1"/>
    <col min="3845" max="3845" width="6.109375" style="41" bestFit="1" customWidth="1"/>
    <col min="3846" max="3846" width="16.33203125" style="41" customWidth="1"/>
    <col min="3847" max="3847" width="0.109375" style="41" customWidth="1"/>
    <col min="3848" max="3848" width="5.33203125" style="41" customWidth="1"/>
    <col min="3849" max="3849" width="6.88671875" style="41" customWidth="1"/>
    <col min="3850" max="4096" width="9.109375" style="41"/>
    <col min="4097" max="4097" width="6.6640625" style="41" customWidth="1"/>
    <col min="4098" max="4098" width="11.44140625" style="41" customWidth="1"/>
    <col min="4099" max="4099" width="27.6640625" style="41" customWidth="1"/>
    <col min="4100" max="4100" width="12.44140625" style="41" customWidth="1"/>
    <col min="4101" max="4101" width="6.109375" style="41" bestFit="1" customWidth="1"/>
    <col min="4102" max="4102" width="16.33203125" style="41" customWidth="1"/>
    <col min="4103" max="4103" width="0.109375" style="41" customWidth="1"/>
    <col min="4104" max="4104" width="5.33203125" style="41" customWidth="1"/>
    <col min="4105" max="4105" width="6.88671875" style="41" customWidth="1"/>
    <col min="4106" max="4352" width="9.109375" style="41"/>
    <col min="4353" max="4353" width="6.6640625" style="41" customWidth="1"/>
    <col min="4354" max="4354" width="11.44140625" style="41" customWidth="1"/>
    <col min="4355" max="4355" width="27.6640625" style="41" customWidth="1"/>
    <col min="4356" max="4356" width="12.44140625" style="41" customWidth="1"/>
    <col min="4357" max="4357" width="6.109375" style="41" bestFit="1" customWidth="1"/>
    <col min="4358" max="4358" width="16.33203125" style="41" customWidth="1"/>
    <col min="4359" max="4359" width="0.109375" style="41" customWidth="1"/>
    <col min="4360" max="4360" width="5.33203125" style="41" customWidth="1"/>
    <col min="4361" max="4361" width="6.88671875" style="41" customWidth="1"/>
    <col min="4362" max="4608" width="9.109375" style="41"/>
    <col min="4609" max="4609" width="6.6640625" style="41" customWidth="1"/>
    <col min="4610" max="4610" width="11.44140625" style="41" customWidth="1"/>
    <col min="4611" max="4611" width="27.6640625" style="41" customWidth="1"/>
    <col min="4612" max="4612" width="12.44140625" style="41" customWidth="1"/>
    <col min="4613" max="4613" width="6.109375" style="41" bestFit="1" customWidth="1"/>
    <col min="4614" max="4614" width="16.33203125" style="41" customWidth="1"/>
    <col min="4615" max="4615" width="0.109375" style="41" customWidth="1"/>
    <col min="4616" max="4616" width="5.33203125" style="41" customWidth="1"/>
    <col min="4617" max="4617" width="6.88671875" style="41" customWidth="1"/>
    <col min="4618" max="4864" width="9.109375" style="41"/>
    <col min="4865" max="4865" width="6.6640625" style="41" customWidth="1"/>
    <col min="4866" max="4866" width="11.44140625" style="41" customWidth="1"/>
    <col min="4867" max="4867" width="27.6640625" style="41" customWidth="1"/>
    <col min="4868" max="4868" width="12.44140625" style="41" customWidth="1"/>
    <col min="4869" max="4869" width="6.109375" style="41" bestFit="1" customWidth="1"/>
    <col min="4870" max="4870" width="16.33203125" style="41" customWidth="1"/>
    <col min="4871" max="4871" width="0.109375" style="41" customWidth="1"/>
    <col min="4872" max="4872" width="5.33203125" style="41" customWidth="1"/>
    <col min="4873" max="4873" width="6.88671875" style="41" customWidth="1"/>
    <col min="4874" max="5120" width="9.109375" style="41"/>
    <col min="5121" max="5121" width="6.6640625" style="41" customWidth="1"/>
    <col min="5122" max="5122" width="11.44140625" style="41" customWidth="1"/>
    <col min="5123" max="5123" width="27.6640625" style="41" customWidth="1"/>
    <col min="5124" max="5124" width="12.44140625" style="41" customWidth="1"/>
    <col min="5125" max="5125" width="6.109375" style="41" bestFit="1" customWidth="1"/>
    <col min="5126" max="5126" width="16.33203125" style="41" customWidth="1"/>
    <col min="5127" max="5127" width="0.109375" style="41" customWidth="1"/>
    <col min="5128" max="5128" width="5.33203125" style="41" customWidth="1"/>
    <col min="5129" max="5129" width="6.88671875" style="41" customWidth="1"/>
    <col min="5130" max="5376" width="9.109375" style="41"/>
    <col min="5377" max="5377" width="6.6640625" style="41" customWidth="1"/>
    <col min="5378" max="5378" width="11.44140625" style="41" customWidth="1"/>
    <col min="5379" max="5379" width="27.6640625" style="41" customWidth="1"/>
    <col min="5380" max="5380" width="12.44140625" style="41" customWidth="1"/>
    <col min="5381" max="5381" width="6.109375" style="41" bestFit="1" customWidth="1"/>
    <col min="5382" max="5382" width="16.33203125" style="41" customWidth="1"/>
    <col min="5383" max="5383" width="0.109375" style="41" customWidth="1"/>
    <col min="5384" max="5384" width="5.33203125" style="41" customWidth="1"/>
    <col min="5385" max="5385" width="6.88671875" style="41" customWidth="1"/>
    <col min="5386" max="5632" width="9.109375" style="41"/>
    <col min="5633" max="5633" width="6.6640625" style="41" customWidth="1"/>
    <col min="5634" max="5634" width="11.44140625" style="41" customWidth="1"/>
    <col min="5635" max="5635" width="27.6640625" style="41" customWidth="1"/>
    <col min="5636" max="5636" width="12.44140625" style="41" customWidth="1"/>
    <col min="5637" max="5637" width="6.109375" style="41" bestFit="1" customWidth="1"/>
    <col min="5638" max="5638" width="16.33203125" style="41" customWidth="1"/>
    <col min="5639" max="5639" width="0.109375" style="41" customWidth="1"/>
    <col min="5640" max="5640" width="5.33203125" style="41" customWidth="1"/>
    <col min="5641" max="5641" width="6.88671875" style="41" customWidth="1"/>
    <col min="5642" max="5888" width="9.109375" style="41"/>
    <col min="5889" max="5889" width="6.6640625" style="41" customWidth="1"/>
    <col min="5890" max="5890" width="11.44140625" style="41" customWidth="1"/>
    <col min="5891" max="5891" width="27.6640625" style="41" customWidth="1"/>
    <col min="5892" max="5892" width="12.44140625" style="41" customWidth="1"/>
    <col min="5893" max="5893" width="6.109375" style="41" bestFit="1" customWidth="1"/>
    <col min="5894" max="5894" width="16.33203125" style="41" customWidth="1"/>
    <col min="5895" max="5895" width="0.109375" style="41" customWidth="1"/>
    <col min="5896" max="5896" width="5.33203125" style="41" customWidth="1"/>
    <col min="5897" max="5897" width="6.88671875" style="41" customWidth="1"/>
    <col min="5898" max="6144" width="9.109375" style="41"/>
    <col min="6145" max="6145" width="6.6640625" style="41" customWidth="1"/>
    <col min="6146" max="6146" width="11.44140625" style="41" customWidth="1"/>
    <col min="6147" max="6147" width="27.6640625" style="41" customWidth="1"/>
    <col min="6148" max="6148" width="12.44140625" style="41" customWidth="1"/>
    <col min="6149" max="6149" width="6.109375" style="41" bestFit="1" customWidth="1"/>
    <col min="6150" max="6150" width="16.33203125" style="41" customWidth="1"/>
    <col min="6151" max="6151" width="0.109375" style="41" customWidth="1"/>
    <col min="6152" max="6152" width="5.33203125" style="41" customWidth="1"/>
    <col min="6153" max="6153" width="6.88671875" style="41" customWidth="1"/>
    <col min="6154" max="6400" width="9.109375" style="41"/>
    <col min="6401" max="6401" width="6.6640625" style="41" customWidth="1"/>
    <col min="6402" max="6402" width="11.44140625" style="41" customWidth="1"/>
    <col min="6403" max="6403" width="27.6640625" style="41" customWidth="1"/>
    <col min="6404" max="6404" width="12.44140625" style="41" customWidth="1"/>
    <col min="6405" max="6405" width="6.109375" style="41" bestFit="1" customWidth="1"/>
    <col min="6406" max="6406" width="16.33203125" style="41" customWidth="1"/>
    <col min="6407" max="6407" width="0.109375" style="41" customWidth="1"/>
    <col min="6408" max="6408" width="5.33203125" style="41" customWidth="1"/>
    <col min="6409" max="6409" width="6.88671875" style="41" customWidth="1"/>
    <col min="6410" max="6656" width="9.109375" style="41"/>
    <col min="6657" max="6657" width="6.6640625" style="41" customWidth="1"/>
    <col min="6658" max="6658" width="11.44140625" style="41" customWidth="1"/>
    <col min="6659" max="6659" width="27.6640625" style="41" customWidth="1"/>
    <col min="6660" max="6660" width="12.44140625" style="41" customWidth="1"/>
    <col min="6661" max="6661" width="6.109375" style="41" bestFit="1" customWidth="1"/>
    <col min="6662" max="6662" width="16.33203125" style="41" customWidth="1"/>
    <col min="6663" max="6663" width="0.109375" style="41" customWidth="1"/>
    <col min="6664" max="6664" width="5.33203125" style="41" customWidth="1"/>
    <col min="6665" max="6665" width="6.88671875" style="41" customWidth="1"/>
    <col min="6666" max="6912" width="9.109375" style="41"/>
    <col min="6913" max="6913" width="6.6640625" style="41" customWidth="1"/>
    <col min="6914" max="6914" width="11.44140625" style="41" customWidth="1"/>
    <col min="6915" max="6915" width="27.6640625" style="41" customWidth="1"/>
    <col min="6916" max="6916" width="12.44140625" style="41" customWidth="1"/>
    <col min="6917" max="6917" width="6.109375" style="41" bestFit="1" customWidth="1"/>
    <col min="6918" max="6918" width="16.33203125" style="41" customWidth="1"/>
    <col min="6919" max="6919" width="0.109375" style="41" customWidth="1"/>
    <col min="6920" max="6920" width="5.33203125" style="41" customWidth="1"/>
    <col min="6921" max="6921" width="6.88671875" style="41" customWidth="1"/>
    <col min="6922" max="7168" width="9.109375" style="41"/>
    <col min="7169" max="7169" width="6.6640625" style="41" customWidth="1"/>
    <col min="7170" max="7170" width="11.44140625" style="41" customWidth="1"/>
    <col min="7171" max="7171" width="27.6640625" style="41" customWidth="1"/>
    <col min="7172" max="7172" width="12.44140625" style="41" customWidth="1"/>
    <col min="7173" max="7173" width="6.109375" style="41" bestFit="1" customWidth="1"/>
    <col min="7174" max="7174" width="16.33203125" style="41" customWidth="1"/>
    <col min="7175" max="7175" width="0.109375" style="41" customWidth="1"/>
    <col min="7176" max="7176" width="5.33203125" style="41" customWidth="1"/>
    <col min="7177" max="7177" width="6.88671875" style="41" customWidth="1"/>
    <col min="7178" max="7424" width="9.109375" style="41"/>
    <col min="7425" max="7425" width="6.6640625" style="41" customWidth="1"/>
    <col min="7426" max="7426" width="11.44140625" style="41" customWidth="1"/>
    <col min="7427" max="7427" width="27.6640625" style="41" customWidth="1"/>
    <col min="7428" max="7428" width="12.44140625" style="41" customWidth="1"/>
    <col min="7429" max="7429" width="6.109375" style="41" bestFit="1" customWidth="1"/>
    <col min="7430" max="7430" width="16.33203125" style="41" customWidth="1"/>
    <col min="7431" max="7431" width="0.109375" style="41" customWidth="1"/>
    <col min="7432" max="7432" width="5.33203125" style="41" customWidth="1"/>
    <col min="7433" max="7433" width="6.88671875" style="41" customWidth="1"/>
    <col min="7434" max="7680" width="9.109375" style="41"/>
    <col min="7681" max="7681" width="6.6640625" style="41" customWidth="1"/>
    <col min="7682" max="7682" width="11.44140625" style="41" customWidth="1"/>
    <col min="7683" max="7683" width="27.6640625" style="41" customWidth="1"/>
    <col min="7684" max="7684" width="12.44140625" style="41" customWidth="1"/>
    <col min="7685" max="7685" width="6.109375" style="41" bestFit="1" customWidth="1"/>
    <col min="7686" max="7686" width="16.33203125" style="41" customWidth="1"/>
    <col min="7687" max="7687" width="0.109375" style="41" customWidth="1"/>
    <col min="7688" max="7688" width="5.33203125" style="41" customWidth="1"/>
    <col min="7689" max="7689" width="6.88671875" style="41" customWidth="1"/>
    <col min="7690" max="7936" width="9.109375" style="41"/>
    <col min="7937" max="7937" width="6.6640625" style="41" customWidth="1"/>
    <col min="7938" max="7938" width="11.44140625" style="41" customWidth="1"/>
    <col min="7939" max="7939" width="27.6640625" style="41" customWidth="1"/>
    <col min="7940" max="7940" width="12.44140625" style="41" customWidth="1"/>
    <col min="7941" max="7941" width="6.109375" style="41" bestFit="1" customWidth="1"/>
    <col min="7942" max="7942" width="16.33203125" style="41" customWidth="1"/>
    <col min="7943" max="7943" width="0.109375" style="41" customWidth="1"/>
    <col min="7944" max="7944" width="5.33203125" style="41" customWidth="1"/>
    <col min="7945" max="7945" width="6.88671875" style="41" customWidth="1"/>
    <col min="7946" max="8192" width="9.109375" style="41"/>
    <col min="8193" max="8193" width="6.6640625" style="41" customWidth="1"/>
    <col min="8194" max="8194" width="11.44140625" style="41" customWidth="1"/>
    <col min="8195" max="8195" width="27.6640625" style="41" customWidth="1"/>
    <col min="8196" max="8196" width="12.44140625" style="41" customWidth="1"/>
    <col min="8197" max="8197" width="6.109375" style="41" bestFit="1" customWidth="1"/>
    <col min="8198" max="8198" width="16.33203125" style="41" customWidth="1"/>
    <col min="8199" max="8199" width="0.109375" style="41" customWidth="1"/>
    <col min="8200" max="8200" width="5.33203125" style="41" customWidth="1"/>
    <col min="8201" max="8201" width="6.88671875" style="41" customWidth="1"/>
    <col min="8202" max="8448" width="9.109375" style="41"/>
    <col min="8449" max="8449" width="6.6640625" style="41" customWidth="1"/>
    <col min="8450" max="8450" width="11.44140625" style="41" customWidth="1"/>
    <col min="8451" max="8451" width="27.6640625" style="41" customWidth="1"/>
    <col min="8452" max="8452" width="12.44140625" style="41" customWidth="1"/>
    <col min="8453" max="8453" width="6.109375" style="41" bestFit="1" customWidth="1"/>
    <col min="8454" max="8454" width="16.33203125" style="41" customWidth="1"/>
    <col min="8455" max="8455" width="0.109375" style="41" customWidth="1"/>
    <col min="8456" max="8456" width="5.33203125" style="41" customWidth="1"/>
    <col min="8457" max="8457" width="6.88671875" style="41" customWidth="1"/>
    <col min="8458" max="8704" width="9.109375" style="41"/>
    <col min="8705" max="8705" width="6.6640625" style="41" customWidth="1"/>
    <col min="8706" max="8706" width="11.44140625" style="41" customWidth="1"/>
    <col min="8707" max="8707" width="27.6640625" style="41" customWidth="1"/>
    <col min="8708" max="8708" width="12.44140625" style="41" customWidth="1"/>
    <col min="8709" max="8709" width="6.109375" style="41" bestFit="1" customWidth="1"/>
    <col min="8710" max="8710" width="16.33203125" style="41" customWidth="1"/>
    <col min="8711" max="8711" width="0.109375" style="41" customWidth="1"/>
    <col min="8712" max="8712" width="5.33203125" style="41" customWidth="1"/>
    <col min="8713" max="8713" width="6.88671875" style="41" customWidth="1"/>
    <col min="8714" max="8960" width="9.109375" style="41"/>
    <col min="8961" max="8961" width="6.6640625" style="41" customWidth="1"/>
    <col min="8962" max="8962" width="11.44140625" style="41" customWidth="1"/>
    <col min="8963" max="8963" width="27.6640625" style="41" customWidth="1"/>
    <col min="8964" max="8964" width="12.44140625" style="41" customWidth="1"/>
    <col min="8965" max="8965" width="6.109375" style="41" bestFit="1" customWidth="1"/>
    <col min="8966" max="8966" width="16.33203125" style="41" customWidth="1"/>
    <col min="8967" max="8967" width="0.109375" style="41" customWidth="1"/>
    <col min="8968" max="8968" width="5.33203125" style="41" customWidth="1"/>
    <col min="8969" max="8969" width="6.88671875" style="41" customWidth="1"/>
    <col min="8970" max="9216" width="9.109375" style="41"/>
    <col min="9217" max="9217" width="6.6640625" style="41" customWidth="1"/>
    <col min="9218" max="9218" width="11.44140625" style="41" customWidth="1"/>
    <col min="9219" max="9219" width="27.6640625" style="41" customWidth="1"/>
    <col min="9220" max="9220" width="12.44140625" style="41" customWidth="1"/>
    <col min="9221" max="9221" width="6.109375" style="41" bestFit="1" customWidth="1"/>
    <col min="9222" max="9222" width="16.33203125" style="41" customWidth="1"/>
    <col min="9223" max="9223" width="0.109375" style="41" customWidth="1"/>
    <col min="9224" max="9224" width="5.33203125" style="41" customWidth="1"/>
    <col min="9225" max="9225" width="6.88671875" style="41" customWidth="1"/>
    <col min="9226" max="9472" width="9.109375" style="41"/>
    <col min="9473" max="9473" width="6.6640625" style="41" customWidth="1"/>
    <col min="9474" max="9474" width="11.44140625" style="41" customWidth="1"/>
    <col min="9475" max="9475" width="27.6640625" style="41" customWidth="1"/>
    <col min="9476" max="9476" width="12.44140625" style="41" customWidth="1"/>
    <col min="9477" max="9477" width="6.109375" style="41" bestFit="1" customWidth="1"/>
    <col min="9478" max="9478" width="16.33203125" style="41" customWidth="1"/>
    <col min="9479" max="9479" width="0.109375" style="41" customWidth="1"/>
    <col min="9480" max="9480" width="5.33203125" style="41" customWidth="1"/>
    <col min="9481" max="9481" width="6.88671875" style="41" customWidth="1"/>
    <col min="9482" max="9728" width="9.109375" style="41"/>
    <col min="9729" max="9729" width="6.6640625" style="41" customWidth="1"/>
    <col min="9730" max="9730" width="11.44140625" style="41" customWidth="1"/>
    <col min="9731" max="9731" width="27.6640625" style="41" customWidth="1"/>
    <col min="9732" max="9732" width="12.44140625" style="41" customWidth="1"/>
    <col min="9733" max="9733" width="6.109375" style="41" bestFit="1" customWidth="1"/>
    <col min="9734" max="9734" width="16.33203125" style="41" customWidth="1"/>
    <col min="9735" max="9735" width="0.109375" style="41" customWidth="1"/>
    <col min="9736" max="9736" width="5.33203125" style="41" customWidth="1"/>
    <col min="9737" max="9737" width="6.88671875" style="41" customWidth="1"/>
    <col min="9738" max="9984" width="9.109375" style="41"/>
    <col min="9985" max="9985" width="6.6640625" style="41" customWidth="1"/>
    <col min="9986" max="9986" width="11.44140625" style="41" customWidth="1"/>
    <col min="9987" max="9987" width="27.6640625" style="41" customWidth="1"/>
    <col min="9988" max="9988" width="12.44140625" style="41" customWidth="1"/>
    <col min="9989" max="9989" width="6.109375" style="41" bestFit="1" customWidth="1"/>
    <col min="9990" max="9990" width="16.33203125" style="41" customWidth="1"/>
    <col min="9991" max="9991" width="0.109375" style="41" customWidth="1"/>
    <col min="9992" max="9992" width="5.33203125" style="41" customWidth="1"/>
    <col min="9993" max="9993" width="6.88671875" style="41" customWidth="1"/>
    <col min="9994" max="10240" width="9.109375" style="41"/>
    <col min="10241" max="10241" width="6.6640625" style="41" customWidth="1"/>
    <col min="10242" max="10242" width="11.44140625" style="41" customWidth="1"/>
    <col min="10243" max="10243" width="27.6640625" style="41" customWidth="1"/>
    <col min="10244" max="10244" width="12.44140625" style="41" customWidth="1"/>
    <col min="10245" max="10245" width="6.109375" style="41" bestFit="1" customWidth="1"/>
    <col min="10246" max="10246" width="16.33203125" style="41" customWidth="1"/>
    <col min="10247" max="10247" width="0.109375" style="41" customWidth="1"/>
    <col min="10248" max="10248" width="5.33203125" style="41" customWidth="1"/>
    <col min="10249" max="10249" width="6.88671875" style="41" customWidth="1"/>
    <col min="10250" max="10496" width="9.109375" style="41"/>
    <col min="10497" max="10497" width="6.6640625" style="41" customWidth="1"/>
    <col min="10498" max="10498" width="11.44140625" style="41" customWidth="1"/>
    <col min="10499" max="10499" width="27.6640625" style="41" customWidth="1"/>
    <col min="10500" max="10500" width="12.44140625" style="41" customWidth="1"/>
    <col min="10501" max="10501" width="6.109375" style="41" bestFit="1" customWidth="1"/>
    <col min="10502" max="10502" width="16.33203125" style="41" customWidth="1"/>
    <col min="10503" max="10503" width="0.109375" style="41" customWidth="1"/>
    <col min="10504" max="10504" width="5.33203125" style="41" customWidth="1"/>
    <col min="10505" max="10505" width="6.88671875" style="41" customWidth="1"/>
    <col min="10506" max="10752" width="9.109375" style="41"/>
    <col min="10753" max="10753" width="6.6640625" style="41" customWidth="1"/>
    <col min="10754" max="10754" width="11.44140625" style="41" customWidth="1"/>
    <col min="10755" max="10755" width="27.6640625" style="41" customWidth="1"/>
    <col min="10756" max="10756" width="12.44140625" style="41" customWidth="1"/>
    <col min="10757" max="10757" width="6.109375" style="41" bestFit="1" customWidth="1"/>
    <col min="10758" max="10758" width="16.33203125" style="41" customWidth="1"/>
    <col min="10759" max="10759" width="0.109375" style="41" customWidth="1"/>
    <col min="10760" max="10760" width="5.33203125" style="41" customWidth="1"/>
    <col min="10761" max="10761" width="6.88671875" style="41" customWidth="1"/>
    <col min="10762" max="11008" width="9.109375" style="41"/>
    <col min="11009" max="11009" width="6.6640625" style="41" customWidth="1"/>
    <col min="11010" max="11010" width="11.44140625" style="41" customWidth="1"/>
    <col min="11011" max="11011" width="27.6640625" style="41" customWidth="1"/>
    <col min="11012" max="11012" width="12.44140625" style="41" customWidth="1"/>
    <col min="11013" max="11013" width="6.109375" style="41" bestFit="1" customWidth="1"/>
    <col min="11014" max="11014" width="16.33203125" style="41" customWidth="1"/>
    <col min="11015" max="11015" width="0.109375" style="41" customWidth="1"/>
    <col min="11016" max="11016" width="5.33203125" style="41" customWidth="1"/>
    <col min="11017" max="11017" width="6.88671875" style="41" customWidth="1"/>
    <col min="11018" max="11264" width="9.109375" style="41"/>
    <col min="11265" max="11265" width="6.6640625" style="41" customWidth="1"/>
    <col min="11266" max="11266" width="11.44140625" style="41" customWidth="1"/>
    <col min="11267" max="11267" width="27.6640625" style="41" customWidth="1"/>
    <col min="11268" max="11268" width="12.44140625" style="41" customWidth="1"/>
    <col min="11269" max="11269" width="6.109375" style="41" bestFit="1" customWidth="1"/>
    <col min="11270" max="11270" width="16.33203125" style="41" customWidth="1"/>
    <col min="11271" max="11271" width="0.109375" style="41" customWidth="1"/>
    <col min="11272" max="11272" width="5.33203125" style="41" customWidth="1"/>
    <col min="11273" max="11273" width="6.88671875" style="41" customWidth="1"/>
    <col min="11274" max="11520" width="9.109375" style="41"/>
    <col min="11521" max="11521" width="6.6640625" style="41" customWidth="1"/>
    <col min="11522" max="11522" width="11.44140625" style="41" customWidth="1"/>
    <col min="11523" max="11523" width="27.6640625" style="41" customWidth="1"/>
    <col min="11524" max="11524" width="12.44140625" style="41" customWidth="1"/>
    <col min="11525" max="11525" width="6.109375" style="41" bestFit="1" customWidth="1"/>
    <col min="11526" max="11526" width="16.33203125" style="41" customWidth="1"/>
    <col min="11527" max="11527" width="0.109375" style="41" customWidth="1"/>
    <col min="11528" max="11528" width="5.33203125" style="41" customWidth="1"/>
    <col min="11529" max="11529" width="6.88671875" style="41" customWidth="1"/>
    <col min="11530" max="11776" width="9.109375" style="41"/>
    <col min="11777" max="11777" width="6.6640625" style="41" customWidth="1"/>
    <col min="11778" max="11778" width="11.44140625" style="41" customWidth="1"/>
    <col min="11779" max="11779" width="27.6640625" style="41" customWidth="1"/>
    <col min="11780" max="11780" width="12.44140625" style="41" customWidth="1"/>
    <col min="11781" max="11781" width="6.109375" style="41" bestFit="1" customWidth="1"/>
    <col min="11782" max="11782" width="16.33203125" style="41" customWidth="1"/>
    <col min="11783" max="11783" width="0.109375" style="41" customWidth="1"/>
    <col min="11784" max="11784" width="5.33203125" style="41" customWidth="1"/>
    <col min="11785" max="11785" width="6.88671875" style="41" customWidth="1"/>
    <col min="11786" max="12032" width="9.109375" style="41"/>
    <col min="12033" max="12033" width="6.6640625" style="41" customWidth="1"/>
    <col min="12034" max="12034" width="11.44140625" style="41" customWidth="1"/>
    <col min="12035" max="12035" width="27.6640625" style="41" customWidth="1"/>
    <col min="12036" max="12036" width="12.44140625" style="41" customWidth="1"/>
    <col min="12037" max="12037" width="6.109375" style="41" bestFit="1" customWidth="1"/>
    <col min="12038" max="12038" width="16.33203125" style="41" customWidth="1"/>
    <col min="12039" max="12039" width="0.109375" style="41" customWidth="1"/>
    <col min="12040" max="12040" width="5.33203125" style="41" customWidth="1"/>
    <col min="12041" max="12041" width="6.88671875" style="41" customWidth="1"/>
    <col min="12042" max="12288" width="9.109375" style="41"/>
    <col min="12289" max="12289" width="6.6640625" style="41" customWidth="1"/>
    <col min="12290" max="12290" width="11.44140625" style="41" customWidth="1"/>
    <col min="12291" max="12291" width="27.6640625" style="41" customWidth="1"/>
    <col min="12292" max="12292" width="12.44140625" style="41" customWidth="1"/>
    <col min="12293" max="12293" width="6.109375" style="41" bestFit="1" customWidth="1"/>
    <col min="12294" max="12294" width="16.33203125" style="41" customWidth="1"/>
    <col min="12295" max="12295" width="0.109375" style="41" customWidth="1"/>
    <col min="12296" max="12296" width="5.33203125" style="41" customWidth="1"/>
    <col min="12297" max="12297" width="6.88671875" style="41" customWidth="1"/>
    <col min="12298" max="12544" width="9.109375" style="41"/>
    <col min="12545" max="12545" width="6.6640625" style="41" customWidth="1"/>
    <col min="12546" max="12546" width="11.44140625" style="41" customWidth="1"/>
    <col min="12547" max="12547" width="27.6640625" style="41" customWidth="1"/>
    <col min="12548" max="12548" width="12.44140625" style="41" customWidth="1"/>
    <col min="12549" max="12549" width="6.109375" style="41" bestFit="1" customWidth="1"/>
    <col min="12550" max="12550" width="16.33203125" style="41" customWidth="1"/>
    <col min="12551" max="12551" width="0.109375" style="41" customWidth="1"/>
    <col min="12552" max="12552" width="5.33203125" style="41" customWidth="1"/>
    <col min="12553" max="12553" width="6.88671875" style="41" customWidth="1"/>
    <col min="12554" max="12800" width="9.109375" style="41"/>
    <col min="12801" max="12801" width="6.6640625" style="41" customWidth="1"/>
    <col min="12802" max="12802" width="11.44140625" style="41" customWidth="1"/>
    <col min="12803" max="12803" width="27.6640625" style="41" customWidth="1"/>
    <col min="12804" max="12804" width="12.44140625" style="41" customWidth="1"/>
    <col min="12805" max="12805" width="6.109375" style="41" bestFit="1" customWidth="1"/>
    <col min="12806" max="12806" width="16.33203125" style="41" customWidth="1"/>
    <col min="12807" max="12807" width="0.109375" style="41" customWidth="1"/>
    <col min="12808" max="12808" width="5.33203125" style="41" customWidth="1"/>
    <col min="12809" max="12809" width="6.88671875" style="41" customWidth="1"/>
    <col min="12810" max="13056" width="9.109375" style="41"/>
    <col min="13057" max="13057" width="6.6640625" style="41" customWidth="1"/>
    <col min="13058" max="13058" width="11.44140625" style="41" customWidth="1"/>
    <col min="13059" max="13059" width="27.6640625" style="41" customWidth="1"/>
    <col min="13060" max="13060" width="12.44140625" style="41" customWidth="1"/>
    <col min="13061" max="13061" width="6.109375" style="41" bestFit="1" customWidth="1"/>
    <col min="13062" max="13062" width="16.33203125" style="41" customWidth="1"/>
    <col min="13063" max="13063" width="0.109375" style="41" customWidth="1"/>
    <col min="13064" max="13064" width="5.33203125" style="41" customWidth="1"/>
    <col min="13065" max="13065" width="6.88671875" style="41" customWidth="1"/>
    <col min="13066" max="13312" width="9.109375" style="41"/>
    <col min="13313" max="13313" width="6.6640625" style="41" customWidth="1"/>
    <col min="13314" max="13314" width="11.44140625" style="41" customWidth="1"/>
    <col min="13315" max="13315" width="27.6640625" style="41" customWidth="1"/>
    <col min="13316" max="13316" width="12.44140625" style="41" customWidth="1"/>
    <col min="13317" max="13317" width="6.109375" style="41" bestFit="1" customWidth="1"/>
    <col min="13318" max="13318" width="16.33203125" style="41" customWidth="1"/>
    <col min="13319" max="13319" width="0.109375" style="41" customWidth="1"/>
    <col min="13320" max="13320" width="5.33203125" style="41" customWidth="1"/>
    <col min="13321" max="13321" width="6.88671875" style="41" customWidth="1"/>
    <col min="13322" max="13568" width="9.109375" style="41"/>
    <col min="13569" max="13569" width="6.6640625" style="41" customWidth="1"/>
    <col min="13570" max="13570" width="11.44140625" style="41" customWidth="1"/>
    <col min="13571" max="13571" width="27.6640625" style="41" customWidth="1"/>
    <col min="13572" max="13572" width="12.44140625" style="41" customWidth="1"/>
    <col min="13573" max="13573" width="6.109375" style="41" bestFit="1" customWidth="1"/>
    <col min="13574" max="13574" width="16.33203125" style="41" customWidth="1"/>
    <col min="13575" max="13575" width="0.109375" style="41" customWidth="1"/>
    <col min="13576" max="13576" width="5.33203125" style="41" customWidth="1"/>
    <col min="13577" max="13577" width="6.88671875" style="41" customWidth="1"/>
    <col min="13578" max="13824" width="9.109375" style="41"/>
    <col min="13825" max="13825" width="6.6640625" style="41" customWidth="1"/>
    <col min="13826" max="13826" width="11.44140625" style="41" customWidth="1"/>
    <col min="13827" max="13827" width="27.6640625" style="41" customWidth="1"/>
    <col min="13828" max="13828" width="12.44140625" style="41" customWidth="1"/>
    <col min="13829" max="13829" width="6.109375" style="41" bestFit="1" customWidth="1"/>
    <col min="13830" max="13830" width="16.33203125" style="41" customWidth="1"/>
    <col min="13831" max="13831" width="0.109375" style="41" customWidth="1"/>
    <col min="13832" max="13832" width="5.33203125" style="41" customWidth="1"/>
    <col min="13833" max="13833" width="6.88671875" style="41" customWidth="1"/>
    <col min="13834" max="14080" width="9.109375" style="41"/>
    <col min="14081" max="14081" width="6.6640625" style="41" customWidth="1"/>
    <col min="14082" max="14082" width="11.44140625" style="41" customWidth="1"/>
    <col min="14083" max="14083" width="27.6640625" style="41" customWidth="1"/>
    <col min="14084" max="14084" width="12.44140625" style="41" customWidth="1"/>
    <col min="14085" max="14085" width="6.109375" style="41" bestFit="1" customWidth="1"/>
    <col min="14086" max="14086" width="16.33203125" style="41" customWidth="1"/>
    <col min="14087" max="14087" width="0.109375" style="41" customWidth="1"/>
    <col min="14088" max="14088" width="5.33203125" style="41" customWidth="1"/>
    <col min="14089" max="14089" width="6.88671875" style="41" customWidth="1"/>
    <col min="14090" max="14336" width="9.109375" style="41"/>
    <col min="14337" max="14337" width="6.6640625" style="41" customWidth="1"/>
    <col min="14338" max="14338" width="11.44140625" style="41" customWidth="1"/>
    <col min="14339" max="14339" width="27.6640625" style="41" customWidth="1"/>
    <col min="14340" max="14340" width="12.44140625" style="41" customWidth="1"/>
    <col min="14341" max="14341" width="6.109375" style="41" bestFit="1" customWidth="1"/>
    <col min="14342" max="14342" width="16.33203125" style="41" customWidth="1"/>
    <col min="14343" max="14343" width="0.109375" style="41" customWidth="1"/>
    <col min="14344" max="14344" width="5.33203125" style="41" customWidth="1"/>
    <col min="14345" max="14345" width="6.88671875" style="41" customWidth="1"/>
    <col min="14346" max="14592" width="9.109375" style="41"/>
    <col min="14593" max="14593" width="6.6640625" style="41" customWidth="1"/>
    <col min="14594" max="14594" width="11.44140625" style="41" customWidth="1"/>
    <col min="14595" max="14595" width="27.6640625" style="41" customWidth="1"/>
    <col min="14596" max="14596" width="12.44140625" style="41" customWidth="1"/>
    <col min="14597" max="14597" width="6.109375" style="41" bestFit="1" customWidth="1"/>
    <col min="14598" max="14598" width="16.33203125" style="41" customWidth="1"/>
    <col min="14599" max="14599" width="0.109375" style="41" customWidth="1"/>
    <col min="14600" max="14600" width="5.33203125" style="41" customWidth="1"/>
    <col min="14601" max="14601" width="6.88671875" style="41" customWidth="1"/>
    <col min="14602" max="14848" width="9.109375" style="41"/>
    <col min="14849" max="14849" width="6.6640625" style="41" customWidth="1"/>
    <col min="14850" max="14850" width="11.44140625" style="41" customWidth="1"/>
    <col min="14851" max="14851" width="27.6640625" style="41" customWidth="1"/>
    <col min="14852" max="14852" width="12.44140625" style="41" customWidth="1"/>
    <col min="14853" max="14853" width="6.109375" style="41" bestFit="1" customWidth="1"/>
    <col min="14854" max="14854" width="16.33203125" style="41" customWidth="1"/>
    <col min="14855" max="14855" width="0.109375" style="41" customWidth="1"/>
    <col min="14856" max="14856" width="5.33203125" style="41" customWidth="1"/>
    <col min="14857" max="14857" width="6.88671875" style="41" customWidth="1"/>
    <col min="14858" max="15104" width="9.109375" style="41"/>
    <col min="15105" max="15105" width="6.6640625" style="41" customWidth="1"/>
    <col min="15106" max="15106" width="11.44140625" style="41" customWidth="1"/>
    <col min="15107" max="15107" width="27.6640625" style="41" customWidth="1"/>
    <col min="15108" max="15108" width="12.44140625" style="41" customWidth="1"/>
    <col min="15109" max="15109" width="6.109375" style="41" bestFit="1" customWidth="1"/>
    <col min="15110" max="15110" width="16.33203125" style="41" customWidth="1"/>
    <col min="15111" max="15111" width="0.109375" style="41" customWidth="1"/>
    <col min="15112" max="15112" width="5.33203125" style="41" customWidth="1"/>
    <col min="15113" max="15113" width="6.88671875" style="41" customWidth="1"/>
    <col min="15114" max="15360" width="9.109375" style="41"/>
    <col min="15361" max="15361" width="6.6640625" style="41" customWidth="1"/>
    <col min="15362" max="15362" width="11.44140625" style="41" customWidth="1"/>
    <col min="15363" max="15363" width="27.6640625" style="41" customWidth="1"/>
    <col min="15364" max="15364" width="12.44140625" style="41" customWidth="1"/>
    <col min="15365" max="15365" width="6.109375" style="41" bestFit="1" customWidth="1"/>
    <col min="15366" max="15366" width="16.33203125" style="41" customWidth="1"/>
    <col min="15367" max="15367" width="0.109375" style="41" customWidth="1"/>
    <col min="15368" max="15368" width="5.33203125" style="41" customWidth="1"/>
    <col min="15369" max="15369" width="6.88671875" style="41" customWidth="1"/>
    <col min="15370" max="15616" width="9.109375" style="41"/>
    <col min="15617" max="15617" width="6.6640625" style="41" customWidth="1"/>
    <col min="15618" max="15618" width="11.44140625" style="41" customWidth="1"/>
    <col min="15619" max="15619" width="27.6640625" style="41" customWidth="1"/>
    <col min="15620" max="15620" width="12.44140625" style="41" customWidth="1"/>
    <col min="15621" max="15621" width="6.109375" style="41" bestFit="1" customWidth="1"/>
    <col min="15622" max="15622" width="16.33203125" style="41" customWidth="1"/>
    <col min="15623" max="15623" width="0.109375" style="41" customWidth="1"/>
    <col min="15624" max="15624" width="5.33203125" style="41" customWidth="1"/>
    <col min="15625" max="15625" width="6.88671875" style="41" customWidth="1"/>
    <col min="15626" max="15872" width="9.109375" style="41"/>
    <col min="15873" max="15873" width="6.6640625" style="41" customWidth="1"/>
    <col min="15874" max="15874" width="11.44140625" style="41" customWidth="1"/>
    <col min="15875" max="15875" width="27.6640625" style="41" customWidth="1"/>
    <col min="15876" max="15876" width="12.44140625" style="41" customWidth="1"/>
    <col min="15877" max="15877" width="6.109375" style="41" bestFit="1" customWidth="1"/>
    <col min="15878" max="15878" width="16.33203125" style="41" customWidth="1"/>
    <col min="15879" max="15879" width="0.109375" style="41" customWidth="1"/>
    <col min="15880" max="15880" width="5.33203125" style="41" customWidth="1"/>
    <col min="15881" max="15881" width="6.88671875" style="41" customWidth="1"/>
    <col min="15882" max="16128" width="9.109375" style="41"/>
    <col min="16129" max="16129" width="6.6640625" style="41" customWidth="1"/>
    <col min="16130" max="16130" width="11.44140625" style="41" customWidth="1"/>
    <col min="16131" max="16131" width="27.6640625" style="41" customWidth="1"/>
    <col min="16132" max="16132" width="12.44140625" style="41" customWidth="1"/>
    <col min="16133" max="16133" width="6.109375" style="41" bestFit="1" customWidth="1"/>
    <col min="16134" max="16134" width="16.33203125" style="41" customWidth="1"/>
    <col min="16135" max="16135" width="0.109375" style="41" customWidth="1"/>
    <col min="16136" max="16136" width="5.33203125" style="41" customWidth="1"/>
    <col min="16137" max="16137" width="6.88671875" style="41" customWidth="1"/>
    <col min="16138" max="16384" width="9.109375" style="41"/>
  </cols>
  <sheetData>
    <row r="1" spans="1:9">
      <c r="A1" s="38"/>
      <c r="B1" s="39"/>
      <c r="C1" s="39"/>
      <c r="D1" s="39"/>
      <c r="E1" s="39"/>
      <c r="F1" s="39"/>
      <c r="G1" s="39"/>
      <c r="H1" s="39"/>
      <c r="I1" s="40"/>
    </row>
    <row r="2" spans="1:9">
      <c r="A2" s="42"/>
      <c r="I2" s="43"/>
    </row>
    <row r="3" spans="1:9" ht="23.25" customHeight="1">
      <c r="A3" s="42"/>
      <c r="B3" s="44" t="s">
        <v>190</v>
      </c>
      <c r="C3" s="44"/>
      <c r="D3" s="45" t="s">
        <v>235</v>
      </c>
      <c r="E3" s="46"/>
      <c r="F3" s="46"/>
      <c r="G3" s="47"/>
      <c r="I3" s="43"/>
    </row>
    <row r="4" spans="1:9" ht="23.25" customHeight="1">
      <c r="A4" s="42"/>
      <c r="B4" s="44" t="s">
        <v>191</v>
      </c>
      <c r="D4" s="45" t="s">
        <v>236</v>
      </c>
      <c r="E4" s="48"/>
      <c r="F4" s="47"/>
      <c r="G4" s="47"/>
      <c r="I4" s="43"/>
    </row>
    <row r="5" spans="1:9" ht="23.25" customHeight="1">
      <c r="A5" s="42"/>
      <c r="B5" s="44" t="s">
        <v>192</v>
      </c>
      <c r="D5" s="45" t="s">
        <v>237</v>
      </c>
      <c r="E5" s="48"/>
      <c r="F5" s="47"/>
      <c r="G5" s="47"/>
      <c r="I5" s="43"/>
    </row>
    <row r="6" spans="1:9" ht="36" customHeight="1">
      <c r="A6" s="42"/>
      <c r="B6" s="95" t="s">
        <v>193</v>
      </c>
      <c r="D6" s="198" t="s">
        <v>238</v>
      </c>
      <c r="E6" s="198"/>
      <c r="F6" s="198"/>
      <c r="G6" s="198"/>
      <c r="H6" s="198"/>
      <c r="I6" s="199"/>
    </row>
    <row r="7" spans="1:9" ht="17.399999999999999">
      <c r="A7" s="42"/>
      <c r="D7" s="50"/>
      <c r="E7" s="49"/>
      <c r="F7" s="47"/>
      <c r="G7" s="47"/>
      <c r="I7" s="43"/>
    </row>
    <row r="8" spans="1:9" ht="21" customHeight="1">
      <c r="A8" s="42"/>
      <c r="C8" s="51"/>
      <c r="D8" s="50"/>
      <c r="E8" s="49"/>
      <c r="F8" s="47"/>
      <c r="G8" s="47"/>
      <c r="I8" s="43"/>
    </row>
    <row r="9" spans="1:9">
      <c r="A9" s="42"/>
      <c r="E9" s="52"/>
      <c r="I9" s="43"/>
    </row>
    <row r="10" spans="1:9">
      <c r="A10" s="42"/>
      <c r="E10" s="52"/>
      <c r="I10" s="43"/>
    </row>
    <row r="11" spans="1:9">
      <c r="A11" s="42"/>
      <c r="E11" s="52"/>
      <c r="I11" s="43"/>
    </row>
    <row r="12" spans="1:9">
      <c r="A12" s="42"/>
      <c r="I12" s="43"/>
    </row>
    <row r="13" spans="1:9">
      <c r="A13" s="42"/>
      <c r="I13" s="43"/>
    </row>
    <row r="14" spans="1:9">
      <c r="A14" s="42"/>
      <c r="I14" s="43"/>
    </row>
    <row r="15" spans="1:9">
      <c r="A15" s="42"/>
      <c r="I15" s="43"/>
    </row>
    <row r="16" spans="1:9">
      <c r="A16" s="42"/>
      <c r="I16" s="43"/>
    </row>
    <row r="17" spans="1:9" ht="37.5" customHeight="1">
      <c r="A17" s="42"/>
      <c r="B17" s="53" t="s">
        <v>194</v>
      </c>
      <c r="I17" s="43"/>
    </row>
    <row r="18" spans="1:9" ht="17.25" customHeight="1">
      <c r="A18" s="42"/>
      <c r="C18" s="41" t="s">
        <v>195</v>
      </c>
      <c r="I18" s="43"/>
    </row>
    <row r="19" spans="1:9">
      <c r="A19" s="42"/>
      <c r="I19" s="43"/>
    </row>
    <row r="20" spans="1:9">
      <c r="A20" s="42"/>
      <c r="I20" s="43"/>
    </row>
    <row r="21" spans="1:9">
      <c r="A21" s="42"/>
      <c r="I21" s="43"/>
    </row>
    <row r="22" spans="1:9" ht="31.8">
      <c r="A22" s="42"/>
      <c r="C22" s="53" t="s">
        <v>196</v>
      </c>
      <c r="I22" s="43"/>
    </row>
    <row r="23" spans="1:9" ht="31.8">
      <c r="A23" s="42"/>
      <c r="C23" s="53"/>
      <c r="D23" s="97"/>
      <c r="I23" s="43"/>
    </row>
    <row r="24" spans="1:9" ht="31.8">
      <c r="A24" s="42"/>
      <c r="C24" s="53"/>
      <c r="I24" s="43"/>
    </row>
    <row r="25" spans="1:9">
      <c r="A25" s="42"/>
      <c r="I25" s="43"/>
    </row>
    <row r="26" spans="1:9" ht="17.399999999999999">
      <c r="A26" s="42"/>
      <c r="B26" s="54"/>
      <c r="C26" s="54"/>
      <c r="D26" s="194"/>
      <c r="E26" s="194"/>
      <c r="F26" s="194"/>
      <c r="G26" s="194"/>
      <c r="H26" s="194"/>
      <c r="I26" s="43"/>
    </row>
    <row r="27" spans="1:9" ht="17.399999999999999">
      <c r="A27" s="42"/>
      <c r="B27" s="54"/>
      <c r="C27" s="54"/>
      <c r="D27" s="55"/>
      <c r="E27" s="55"/>
      <c r="F27" s="55"/>
      <c r="G27" s="55"/>
      <c r="H27" s="55"/>
      <c r="I27" s="43"/>
    </row>
    <row r="28" spans="1:9" ht="17.399999999999999">
      <c r="A28" s="42"/>
      <c r="B28" s="54"/>
      <c r="C28" s="54"/>
      <c r="F28" s="55"/>
      <c r="G28" s="55"/>
      <c r="H28" s="55"/>
      <c r="I28" s="43"/>
    </row>
    <row r="29" spans="1:9" ht="17.399999999999999">
      <c r="A29" s="42"/>
      <c r="B29" s="54"/>
      <c r="C29" s="54"/>
      <c r="F29" s="55"/>
      <c r="G29" s="55"/>
      <c r="H29" s="55"/>
      <c r="I29" s="43"/>
    </row>
    <row r="30" spans="1:9" ht="17.399999999999999">
      <c r="A30" s="42"/>
      <c r="B30" s="54"/>
      <c r="C30" s="54"/>
      <c r="F30" s="55"/>
      <c r="G30" s="55"/>
      <c r="H30" s="55"/>
      <c r="I30" s="43"/>
    </row>
    <row r="31" spans="1:9" ht="17.399999999999999">
      <c r="A31" s="42"/>
      <c r="B31" s="54"/>
      <c r="C31" s="54"/>
      <c r="F31" s="55"/>
      <c r="G31" s="55"/>
      <c r="H31" s="55"/>
      <c r="I31" s="43"/>
    </row>
    <row r="32" spans="1:9" ht="17.399999999999999">
      <c r="A32" s="42"/>
      <c r="B32" s="54"/>
      <c r="C32" s="56"/>
      <c r="E32" s="57"/>
      <c r="F32" s="57"/>
      <c r="G32" s="57"/>
      <c r="H32" s="57"/>
      <c r="I32" s="43"/>
    </row>
    <row r="33" spans="1:9" ht="17.399999999999999">
      <c r="A33" s="42"/>
      <c r="E33" s="57"/>
      <c r="I33" s="43"/>
    </row>
    <row r="34" spans="1:9" ht="21.75" customHeight="1" thickBot="1">
      <c r="A34" s="42"/>
      <c r="B34" s="44" t="s">
        <v>197</v>
      </c>
      <c r="C34" s="54"/>
      <c r="D34" s="58"/>
      <c r="E34" s="59"/>
      <c r="F34" s="60" t="s">
        <v>198</v>
      </c>
      <c r="G34" s="61"/>
      <c r="H34" s="58"/>
      <c r="I34" s="43"/>
    </row>
    <row r="35" spans="1:9" ht="18" thickBot="1">
      <c r="A35" s="42"/>
      <c r="B35" s="44" t="s">
        <v>199</v>
      </c>
      <c r="C35" s="54"/>
      <c r="D35" s="57"/>
      <c r="E35" s="62"/>
      <c r="F35" s="63" t="s">
        <v>200</v>
      </c>
      <c r="G35" s="64"/>
      <c r="H35" s="57"/>
      <c r="I35" s="43"/>
    </row>
    <row r="36" spans="1:9" ht="18.75" customHeight="1" thickBot="1">
      <c r="A36" s="42"/>
      <c r="B36" s="44" t="s">
        <v>201</v>
      </c>
      <c r="C36" s="54"/>
      <c r="E36" s="65"/>
      <c r="F36" s="66" t="s">
        <v>202</v>
      </c>
      <c r="G36" s="67"/>
      <c r="H36" s="55"/>
      <c r="I36" s="43"/>
    </row>
    <row r="37" spans="1:9" ht="18" thickBot="1">
      <c r="A37" s="42"/>
      <c r="B37" s="44" t="s">
        <v>203</v>
      </c>
      <c r="C37" s="54"/>
      <c r="E37" s="44"/>
      <c r="F37" s="63" t="s">
        <v>204</v>
      </c>
      <c r="G37" s="68"/>
      <c r="H37" s="54"/>
      <c r="I37" s="43"/>
    </row>
    <row r="38" spans="1:9" ht="18.75" customHeight="1" thickBot="1">
      <c r="A38" s="42"/>
      <c r="B38" s="44" t="s">
        <v>205</v>
      </c>
      <c r="C38" s="54"/>
      <c r="E38" s="69" t="s">
        <v>206</v>
      </c>
      <c r="F38" s="60">
        <v>44562</v>
      </c>
      <c r="G38" s="70"/>
      <c r="H38" s="55"/>
      <c r="I38" s="43"/>
    </row>
    <row r="39" spans="1:9" ht="18" thickBot="1">
      <c r="A39" s="42"/>
      <c r="B39" s="44"/>
      <c r="C39" s="54"/>
      <c r="E39" s="71" t="s">
        <v>207</v>
      </c>
      <c r="F39" s="66">
        <v>44926</v>
      </c>
      <c r="G39" s="68"/>
      <c r="H39" s="54"/>
      <c r="I39" s="43"/>
    </row>
    <row r="40" spans="1:9" ht="21" customHeight="1" thickBot="1">
      <c r="A40" s="42"/>
      <c r="B40" s="44" t="s">
        <v>208</v>
      </c>
      <c r="C40" s="54"/>
      <c r="E40" s="72"/>
      <c r="F40" s="66">
        <v>44926</v>
      </c>
      <c r="G40" s="73"/>
      <c r="H40" s="74"/>
      <c r="I40" s="43"/>
    </row>
    <row r="41" spans="1:9" ht="17.399999999999999">
      <c r="A41" s="42"/>
      <c r="B41" s="54"/>
      <c r="C41" s="54"/>
      <c r="E41" s="54"/>
      <c r="F41" s="54"/>
      <c r="G41" s="54"/>
      <c r="H41" s="54"/>
      <c r="I41" s="43"/>
    </row>
    <row r="42" spans="1:9">
      <c r="A42" s="42"/>
      <c r="I42" s="43"/>
    </row>
    <row r="43" spans="1:9" ht="18" customHeight="1">
      <c r="A43" s="195" t="s">
        <v>239</v>
      </c>
      <c r="B43" s="196"/>
      <c r="C43" s="196"/>
      <c r="D43" s="196"/>
      <c r="E43" s="196"/>
      <c r="F43" s="196"/>
      <c r="G43" s="196"/>
      <c r="H43" s="196"/>
      <c r="I43" s="197"/>
    </row>
    <row r="44" spans="1:9">
      <c r="A44" s="75"/>
      <c r="B44" s="76"/>
      <c r="C44" s="76"/>
      <c r="D44" s="76"/>
      <c r="E44" s="76"/>
      <c r="F44" s="76"/>
      <c r="G44" s="76"/>
      <c r="H44" s="76"/>
      <c r="I44" s="77"/>
    </row>
  </sheetData>
  <mergeCells count="3">
    <mergeCell ref="D26:H26"/>
    <mergeCell ref="A43:I43"/>
    <mergeCell ref="D6:I6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opLeftCell="A64" workbookViewId="0">
      <selection sqref="A1:D116"/>
    </sheetView>
  </sheetViews>
  <sheetFormatPr defaultColWidth="9.109375" defaultRowHeight="13.8"/>
  <cols>
    <col min="1" max="1" width="78.88671875" style="133" customWidth="1"/>
    <col min="2" max="2" width="15.6640625" style="132" customWidth="1"/>
    <col min="3" max="3" width="2.33203125" style="132" customWidth="1"/>
    <col min="4" max="4" width="15.6640625" style="132" customWidth="1"/>
    <col min="5" max="5" width="2.44140625" style="132" customWidth="1"/>
    <col min="6" max="6" width="10.5546875" style="133" bestFit="1" customWidth="1"/>
    <col min="7" max="7" width="11.44140625" style="133" bestFit="1" customWidth="1"/>
    <col min="8" max="16384" width="9.109375" style="133"/>
  </cols>
  <sheetData>
    <row r="1" spans="1:5">
      <c r="A1" s="131" t="s">
        <v>187</v>
      </c>
    </row>
    <row r="2" spans="1:5" ht="14.4">
      <c r="A2" s="134" t="s">
        <v>240</v>
      </c>
    </row>
    <row r="3" spans="1:5" ht="14.4">
      <c r="A3" s="134" t="s">
        <v>241</v>
      </c>
    </row>
    <row r="4" spans="1:5" ht="14.4">
      <c r="A4" s="134" t="s">
        <v>70</v>
      </c>
    </row>
    <row r="5" spans="1:5">
      <c r="A5" s="131" t="s">
        <v>36</v>
      </c>
    </row>
    <row r="6" spans="1:5">
      <c r="B6" s="135" t="s">
        <v>8</v>
      </c>
      <c r="C6" s="135"/>
      <c r="D6" s="135" t="s">
        <v>8</v>
      </c>
    </row>
    <row r="7" spans="1:5">
      <c r="B7" s="135" t="s">
        <v>9</v>
      </c>
      <c r="C7" s="135"/>
      <c r="D7" s="135" t="s">
        <v>10</v>
      </c>
      <c r="E7" s="133"/>
    </row>
    <row r="8" spans="1:5">
      <c r="A8" s="131" t="s">
        <v>11</v>
      </c>
      <c r="B8" s="159"/>
      <c r="C8" s="159"/>
      <c r="D8" s="159"/>
      <c r="E8" s="133"/>
    </row>
    <row r="9" spans="1:5">
      <c r="A9" s="131"/>
      <c r="B9" s="159"/>
      <c r="C9" s="159"/>
      <c r="D9" s="159"/>
      <c r="E9" s="133"/>
    </row>
    <row r="10" spans="1:5">
      <c r="A10" s="160" t="s">
        <v>12</v>
      </c>
      <c r="B10" s="133"/>
      <c r="C10" s="133"/>
      <c r="D10" s="133"/>
      <c r="E10" s="133"/>
    </row>
    <row r="11" spans="1:5">
      <c r="A11" s="137" t="s">
        <v>13</v>
      </c>
      <c r="B11" s="161">
        <v>23053449</v>
      </c>
      <c r="C11" s="162"/>
      <c r="D11" s="161">
        <v>6522472</v>
      </c>
      <c r="E11" s="133"/>
    </row>
    <row r="12" spans="1:5">
      <c r="A12" s="137" t="s">
        <v>71</v>
      </c>
      <c r="B12" s="163"/>
      <c r="C12" s="162"/>
      <c r="D12" s="163"/>
      <c r="E12" s="133"/>
    </row>
    <row r="13" spans="1:5" ht="16.5" customHeight="1">
      <c r="A13" s="140" t="s">
        <v>106</v>
      </c>
      <c r="B13" s="161"/>
      <c r="C13" s="162"/>
      <c r="D13" s="161"/>
      <c r="E13" s="133"/>
    </row>
    <row r="14" spans="1:5" ht="16.5" customHeight="1">
      <c r="A14" s="140" t="s">
        <v>107</v>
      </c>
      <c r="B14" s="161"/>
      <c r="C14" s="162"/>
      <c r="D14" s="161"/>
      <c r="E14" s="133"/>
    </row>
    <row r="15" spans="1:5">
      <c r="A15" s="140" t="s">
        <v>118</v>
      </c>
      <c r="B15" s="161"/>
      <c r="C15" s="162"/>
      <c r="D15" s="161"/>
      <c r="E15" s="133"/>
    </row>
    <row r="16" spans="1:5">
      <c r="A16" s="140" t="s">
        <v>108</v>
      </c>
      <c r="B16" s="161"/>
      <c r="C16" s="162"/>
      <c r="D16" s="161"/>
      <c r="E16" s="133"/>
    </row>
    <row r="17" spans="1:6">
      <c r="A17" s="137" t="s">
        <v>14</v>
      </c>
      <c r="B17" s="163"/>
      <c r="C17" s="162"/>
      <c r="D17" s="163"/>
      <c r="E17" s="133"/>
    </row>
    <row r="18" spans="1:6">
      <c r="A18" s="140" t="s">
        <v>119</v>
      </c>
      <c r="B18" s="161">
        <v>61520558</v>
      </c>
      <c r="C18" s="162"/>
      <c r="D18" s="161">
        <v>54365820</v>
      </c>
      <c r="E18" s="133"/>
    </row>
    <row r="19" spans="1:6" ht="16.5" customHeight="1">
      <c r="A19" s="140" t="s">
        <v>109</v>
      </c>
      <c r="B19" s="161"/>
      <c r="C19" s="162"/>
      <c r="D19" s="161"/>
      <c r="E19" s="133"/>
    </row>
    <row r="20" spans="1:6" ht="16.5" customHeight="1">
      <c r="A20" s="140" t="s">
        <v>110</v>
      </c>
      <c r="B20" s="161"/>
      <c r="C20" s="162"/>
      <c r="D20" s="161"/>
      <c r="E20" s="133"/>
    </row>
    <row r="21" spans="1:6">
      <c r="A21" s="140" t="s">
        <v>260</v>
      </c>
      <c r="B21" s="161">
        <v>5837160</v>
      </c>
      <c r="C21" s="162"/>
      <c r="D21" s="161">
        <v>7905574</v>
      </c>
      <c r="E21" s="133"/>
      <c r="F21" s="162"/>
    </row>
    <row r="22" spans="1:6">
      <c r="A22" s="140" t="s">
        <v>111</v>
      </c>
      <c r="B22" s="161"/>
      <c r="C22" s="162"/>
      <c r="D22" s="161"/>
      <c r="E22" s="133"/>
    </row>
    <row r="23" spans="1:6">
      <c r="A23" s="137" t="s">
        <v>63</v>
      </c>
      <c r="B23" s="162"/>
      <c r="C23" s="162"/>
      <c r="D23" s="162"/>
      <c r="E23" s="133"/>
    </row>
    <row r="24" spans="1:6">
      <c r="A24" s="140" t="s">
        <v>72</v>
      </c>
      <c r="B24" s="161">
        <v>188014</v>
      </c>
      <c r="C24" s="162"/>
      <c r="D24" s="161">
        <v>1824153</v>
      </c>
      <c r="E24" s="133"/>
    </row>
    <row r="25" spans="1:6">
      <c r="A25" s="140" t="s">
        <v>73</v>
      </c>
      <c r="B25" s="161"/>
      <c r="C25" s="162"/>
      <c r="D25" s="161"/>
      <c r="E25" s="133"/>
    </row>
    <row r="26" spans="1:6">
      <c r="A26" s="140" t="s">
        <v>74</v>
      </c>
      <c r="B26" s="161">
        <v>202122300</v>
      </c>
      <c r="C26" s="162"/>
      <c r="D26" s="161">
        <v>229426539</v>
      </c>
      <c r="E26" s="133"/>
    </row>
    <row r="27" spans="1:6">
      <c r="A27" s="140" t="s">
        <v>57</v>
      </c>
      <c r="B27" s="161"/>
      <c r="C27" s="162"/>
      <c r="D27" s="161"/>
      <c r="E27" s="133"/>
    </row>
    <row r="28" spans="1:6">
      <c r="A28" s="140" t="s">
        <v>75</v>
      </c>
      <c r="B28" s="161"/>
      <c r="C28" s="162"/>
      <c r="D28" s="161"/>
      <c r="E28" s="133"/>
    </row>
    <row r="29" spans="1:6">
      <c r="A29" s="140" t="s">
        <v>76</v>
      </c>
      <c r="B29" s="161"/>
      <c r="C29" s="162"/>
      <c r="D29" s="161"/>
      <c r="E29" s="133"/>
    </row>
    <row r="30" spans="1:6">
      <c r="A30" s="140" t="s">
        <v>77</v>
      </c>
      <c r="B30" s="161">
        <v>2740000</v>
      </c>
      <c r="C30" s="162"/>
      <c r="D30" s="161">
        <v>2740000</v>
      </c>
      <c r="E30" s="133"/>
    </row>
    <row r="31" spans="1:6">
      <c r="A31" s="137" t="s">
        <v>15</v>
      </c>
      <c r="B31" s="161"/>
      <c r="C31" s="162"/>
      <c r="D31" s="161"/>
      <c r="E31" s="133"/>
    </row>
    <row r="32" spans="1:6">
      <c r="A32" s="137" t="s">
        <v>16</v>
      </c>
      <c r="B32" s="161"/>
      <c r="C32" s="162"/>
      <c r="D32" s="161"/>
      <c r="E32" s="133"/>
    </row>
    <row r="33" spans="1:5">
      <c r="A33" s="137" t="s">
        <v>2</v>
      </c>
      <c r="B33" s="164">
        <f>SUM(B11:B32)</f>
        <v>295461481</v>
      </c>
      <c r="C33" s="165"/>
      <c r="D33" s="164">
        <f>SUM(D11:D32)</f>
        <v>302784558</v>
      </c>
      <c r="E33" s="133"/>
    </row>
    <row r="34" spans="1:5">
      <c r="A34" s="137"/>
      <c r="B34" s="162"/>
      <c r="C34" s="162"/>
      <c r="D34" s="162"/>
      <c r="E34" s="133"/>
    </row>
    <row r="35" spans="1:5">
      <c r="A35" s="137" t="s">
        <v>17</v>
      </c>
      <c r="B35" s="162"/>
      <c r="C35" s="162"/>
      <c r="D35" s="162"/>
      <c r="E35" s="133"/>
    </row>
    <row r="36" spans="1:5">
      <c r="A36" s="137" t="s">
        <v>78</v>
      </c>
      <c r="B36" s="162"/>
      <c r="C36" s="162"/>
      <c r="D36" s="162"/>
      <c r="E36" s="133"/>
    </row>
    <row r="37" spans="1:5">
      <c r="A37" s="140" t="s">
        <v>112</v>
      </c>
      <c r="B37" s="161"/>
      <c r="C37" s="162"/>
      <c r="D37" s="161"/>
      <c r="E37" s="133"/>
    </row>
    <row r="38" spans="1:5">
      <c r="A38" s="140" t="s">
        <v>113</v>
      </c>
      <c r="B38" s="161"/>
      <c r="C38" s="162"/>
      <c r="D38" s="161"/>
      <c r="E38" s="133"/>
    </row>
    <row r="39" spans="1:5">
      <c r="A39" s="140" t="s">
        <v>114</v>
      </c>
      <c r="B39" s="161"/>
      <c r="C39" s="162"/>
      <c r="D39" s="161"/>
      <c r="E39" s="133"/>
    </row>
    <row r="40" spans="1:5">
      <c r="A40" s="140" t="s">
        <v>115</v>
      </c>
      <c r="B40" s="161"/>
      <c r="C40" s="162"/>
      <c r="D40" s="161"/>
      <c r="E40" s="133"/>
    </row>
    <row r="41" spans="1:5">
      <c r="A41" s="140" t="s">
        <v>116</v>
      </c>
      <c r="B41" s="161"/>
      <c r="C41" s="162"/>
      <c r="D41" s="161"/>
      <c r="E41" s="133"/>
    </row>
    <row r="42" spans="1:5">
      <c r="A42" s="140" t="s">
        <v>117</v>
      </c>
      <c r="B42" s="161">
        <v>0</v>
      </c>
      <c r="C42" s="162"/>
      <c r="D42" s="161">
        <v>12849400</v>
      </c>
      <c r="E42" s="133"/>
    </row>
    <row r="43" spans="1:5">
      <c r="A43" s="137" t="s">
        <v>69</v>
      </c>
      <c r="B43" s="162"/>
      <c r="C43" s="162"/>
      <c r="D43" s="162"/>
      <c r="E43" s="133"/>
    </row>
    <row r="44" spans="1:5">
      <c r="A44" s="140" t="s">
        <v>120</v>
      </c>
      <c r="B44" s="161">
        <v>361531783</v>
      </c>
      <c r="C44" s="162"/>
      <c r="D44" s="161">
        <v>358024876</v>
      </c>
      <c r="E44" s="133"/>
    </row>
    <row r="45" spans="1:5">
      <c r="A45" s="140" t="s">
        <v>121</v>
      </c>
      <c r="B45" s="161">
        <v>16434676</v>
      </c>
      <c r="C45" s="162"/>
      <c r="D45" s="161">
        <v>17063844</v>
      </c>
      <c r="E45" s="133"/>
    </row>
    <row r="46" spans="1:5">
      <c r="A46" s="140" t="s">
        <v>122</v>
      </c>
      <c r="B46" s="161">
        <v>755173</v>
      </c>
      <c r="C46" s="162"/>
      <c r="D46" s="161">
        <v>676074</v>
      </c>
      <c r="E46" s="133"/>
    </row>
    <row r="47" spans="1:5">
      <c r="A47" s="140" t="s">
        <v>123</v>
      </c>
      <c r="B47" s="161"/>
      <c r="C47" s="162"/>
      <c r="D47" s="161"/>
      <c r="E47" s="133"/>
    </row>
    <row r="48" spans="1:5">
      <c r="A48" s="140" t="s">
        <v>124</v>
      </c>
      <c r="B48" s="161"/>
      <c r="C48" s="162"/>
      <c r="D48" s="161"/>
      <c r="E48" s="133"/>
    </row>
    <row r="49" spans="1:7">
      <c r="A49" s="137" t="s">
        <v>18</v>
      </c>
      <c r="B49" s="161"/>
      <c r="C49" s="162"/>
      <c r="D49" s="161"/>
      <c r="E49" s="133"/>
    </row>
    <row r="50" spans="1:7">
      <c r="A50" s="137" t="s">
        <v>79</v>
      </c>
      <c r="B50" s="161"/>
      <c r="C50" s="162"/>
      <c r="D50" s="161"/>
      <c r="E50" s="133"/>
    </row>
    <row r="51" spans="1:7">
      <c r="A51" s="140" t="s">
        <v>125</v>
      </c>
      <c r="B51" s="161"/>
      <c r="C51" s="162"/>
      <c r="D51" s="161"/>
      <c r="E51" s="133"/>
    </row>
    <row r="52" spans="1:7">
      <c r="A52" s="140" t="s">
        <v>126</v>
      </c>
      <c r="B52" s="161"/>
      <c r="C52" s="162"/>
      <c r="D52" s="161"/>
      <c r="E52" s="133"/>
    </row>
    <row r="53" spans="1:7">
      <c r="A53" s="140" t="s">
        <v>127</v>
      </c>
      <c r="B53" s="161"/>
      <c r="C53" s="162"/>
      <c r="D53" s="161"/>
      <c r="E53" s="133"/>
    </row>
    <row r="54" spans="1:7">
      <c r="A54" s="137" t="s">
        <v>19</v>
      </c>
      <c r="B54" s="161"/>
      <c r="C54" s="162"/>
      <c r="D54" s="161"/>
      <c r="E54" s="133"/>
    </row>
    <row r="55" spans="1:7">
      <c r="A55" s="137" t="s">
        <v>1</v>
      </c>
      <c r="B55" s="164">
        <f>SUM(B37:B54)</f>
        <v>378721632</v>
      </c>
      <c r="C55" s="165"/>
      <c r="D55" s="164">
        <f>SUM(D37:D54)</f>
        <v>388614194</v>
      </c>
      <c r="E55" s="133"/>
    </row>
    <row r="56" spans="1:7">
      <c r="A56" s="137"/>
      <c r="B56" s="166"/>
      <c r="C56" s="166"/>
      <c r="D56" s="166"/>
      <c r="E56" s="133"/>
    </row>
    <row r="57" spans="1:7" ht="14.4" thickBot="1">
      <c r="A57" s="137" t="s">
        <v>20</v>
      </c>
      <c r="B57" s="167">
        <f>B55+B33</f>
        <v>674183113</v>
      </c>
      <c r="C57" s="165"/>
      <c r="D57" s="167">
        <f>D55+D33</f>
        <v>691398752</v>
      </c>
      <c r="E57" s="133"/>
    </row>
    <row r="58" spans="1:7" ht="14.4" thickTop="1">
      <c r="A58" s="168"/>
      <c r="B58" s="162"/>
      <c r="C58" s="162"/>
      <c r="D58" s="162"/>
      <c r="E58" s="133"/>
    </row>
    <row r="59" spans="1:7">
      <c r="A59" s="131" t="s">
        <v>21</v>
      </c>
      <c r="B59" s="162"/>
      <c r="C59" s="162"/>
      <c r="D59" s="162"/>
      <c r="E59" s="133"/>
    </row>
    <row r="60" spans="1:7">
      <c r="A60" s="131"/>
      <c r="B60" s="162"/>
      <c r="C60" s="162"/>
      <c r="D60" s="162"/>
      <c r="E60" s="133"/>
    </row>
    <row r="61" spans="1:7">
      <c r="A61" s="137" t="s">
        <v>22</v>
      </c>
      <c r="B61" s="162"/>
      <c r="C61" s="162"/>
      <c r="D61" s="162"/>
      <c r="E61" s="133"/>
    </row>
    <row r="62" spans="1:7">
      <c r="A62" s="140" t="s">
        <v>128</v>
      </c>
      <c r="B62" s="161"/>
      <c r="C62" s="162"/>
      <c r="D62" s="161"/>
      <c r="E62" s="133"/>
    </row>
    <row r="63" spans="1:7">
      <c r="A63" s="140" t="s">
        <v>80</v>
      </c>
      <c r="B63" s="161"/>
      <c r="C63" s="162"/>
      <c r="D63" s="161">
        <v>0</v>
      </c>
      <c r="E63" s="133"/>
    </row>
    <row r="64" spans="1:7">
      <c r="A64" s="140" t="s">
        <v>81</v>
      </c>
      <c r="B64" s="161">
        <v>24203008</v>
      </c>
      <c r="C64" s="162"/>
      <c r="D64" s="161">
        <v>35336654</v>
      </c>
      <c r="E64" s="133"/>
      <c r="G64" s="162"/>
    </row>
    <row r="65" spans="1:5">
      <c r="A65" s="140" t="s">
        <v>23</v>
      </c>
      <c r="B65" s="161">
        <v>109135102</v>
      </c>
      <c r="C65" s="162"/>
      <c r="D65" s="161">
        <v>112072076</v>
      </c>
      <c r="E65" s="133"/>
    </row>
    <row r="66" spans="1:5">
      <c r="A66" s="140" t="s">
        <v>82</v>
      </c>
      <c r="B66" s="161"/>
      <c r="C66" s="162"/>
      <c r="D66" s="161"/>
      <c r="E66" s="133"/>
    </row>
    <row r="67" spans="1:5">
      <c r="A67" s="140" t="s">
        <v>129</v>
      </c>
      <c r="B67" s="161"/>
      <c r="C67" s="162"/>
      <c r="D67" s="161"/>
      <c r="E67" s="133"/>
    </row>
    <row r="68" spans="1:5">
      <c r="A68" s="140" t="s">
        <v>130</v>
      </c>
      <c r="B68" s="161"/>
      <c r="C68" s="162"/>
      <c r="D68" s="161"/>
      <c r="E68" s="133"/>
    </row>
    <row r="69" spans="1:5">
      <c r="A69" s="140" t="s">
        <v>67</v>
      </c>
      <c r="B69" s="161">
        <v>289496</v>
      </c>
      <c r="C69" s="162"/>
      <c r="D69" s="161">
        <v>256376</v>
      </c>
      <c r="E69" s="133"/>
    </row>
    <row r="70" spans="1:5">
      <c r="A70" s="140" t="s">
        <v>83</v>
      </c>
      <c r="B70" s="161">
        <v>1059775</v>
      </c>
      <c r="C70" s="162"/>
      <c r="D70" s="161">
        <v>98037</v>
      </c>
      <c r="E70" s="133"/>
    </row>
    <row r="71" spans="1:5">
      <c r="A71" s="140" t="s">
        <v>64</v>
      </c>
      <c r="B71" s="161"/>
      <c r="C71" s="162"/>
      <c r="D71" s="161"/>
      <c r="E71" s="133"/>
    </row>
    <row r="72" spans="1:5">
      <c r="A72" s="137" t="s">
        <v>24</v>
      </c>
      <c r="B72" s="161"/>
      <c r="C72" s="162"/>
      <c r="D72" s="161"/>
      <c r="E72" s="133"/>
    </row>
    <row r="73" spans="1:5">
      <c r="A73" s="137" t="s">
        <v>25</v>
      </c>
      <c r="B73" s="161"/>
      <c r="C73" s="162"/>
      <c r="D73" s="161"/>
      <c r="E73" s="133"/>
    </row>
    <row r="74" spans="1:5">
      <c r="A74" s="137" t="s">
        <v>68</v>
      </c>
      <c r="B74" s="161"/>
      <c r="C74" s="162"/>
      <c r="D74" s="161"/>
      <c r="E74" s="133"/>
    </row>
    <row r="75" spans="1:5">
      <c r="A75" s="137" t="s">
        <v>26</v>
      </c>
      <c r="B75" s="164">
        <f>SUM(B62:B74)</f>
        <v>134687381</v>
      </c>
      <c r="C75" s="165"/>
      <c r="D75" s="164">
        <f>SUM(D62:D74)</f>
        <v>147763143</v>
      </c>
      <c r="E75" s="133"/>
    </row>
    <row r="76" spans="1:5">
      <c r="A76" s="137"/>
      <c r="B76" s="162"/>
      <c r="C76" s="162"/>
      <c r="D76" s="162"/>
      <c r="E76" s="133"/>
    </row>
    <row r="77" spans="1:5">
      <c r="A77" s="137" t="s">
        <v>27</v>
      </c>
      <c r="B77" s="162"/>
      <c r="C77" s="162"/>
      <c r="D77" s="162"/>
      <c r="E77" s="133"/>
    </row>
    <row r="78" spans="1:5">
      <c r="A78" s="140" t="s">
        <v>128</v>
      </c>
      <c r="B78" s="161"/>
      <c r="C78" s="162"/>
      <c r="D78" s="161"/>
      <c r="E78" s="133"/>
    </row>
    <row r="79" spans="1:5">
      <c r="A79" s="140" t="s">
        <v>80</v>
      </c>
      <c r="B79" s="161">
        <v>200950788</v>
      </c>
      <c r="C79" s="162"/>
      <c r="D79" s="161">
        <v>220130268</v>
      </c>
      <c r="E79" s="133"/>
    </row>
    <row r="80" spans="1:5">
      <c r="A80" s="140" t="s">
        <v>81</v>
      </c>
      <c r="B80" s="161"/>
      <c r="C80" s="162"/>
      <c r="D80" s="161"/>
      <c r="E80" s="133"/>
    </row>
    <row r="81" spans="1:5">
      <c r="A81" s="140" t="s">
        <v>23</v>
      </c>
      <c r="B81" s="161"/>
      <c r="C81" s="162"/>
      <c r="D81" s="161"/>
      <c r="E81" s="133"/>
    </row>
    <row r="82" spans="1:5">
      <c r="A82" s="140" t="s">
        <v>82</v>
      </c>
      <c r="B82" s="161"/>
      <c r="C82" s="162"/>
      <c r="D82" s="161"/>
      <c r="E82" s="133"/>
    </row>
    <row r="83" spans="1:5">
      <c r="A83" s="140" t="s">
        <v>129</v>
      </c>
      <c r="B83" s="161"/>
      <c r="C83" s="162"/>
      <c r="D83" s="161"/>
      <c r="E83" s="133"/>
    </row>
    <row r="84" spans="1:5">
      <c r="A84" s="140" t="s">
        <v>130</v>
      </c>
      <c r="B84" s="161"/>
      <c r="C84" s="162"/>
      <c r="D84" s="161"/>
      <c r="E84" s="133"/>
    </row>
    <row r="85" spans="1:5">
      <c r="A85" s="140" t="s">
        <v>64</v>
      </c>
      <c r="B85" s="161"/>
      <c r="C85" s="162"/>
      <c r="D85" s="161"/>
      <c r="E85" s="133"/>
    </row>
    <row r="86" spans="1:5">
      <c r="A86" s="137" t="s">
        <v>24</v>
      </c>
      <c r="B86" s="161"/>
      <c r="C86" s="162"/>
      <c r="D86" s="161"/>
      <c r="E86" s="133"/>
    </row>
    <row r="87" spans="1:5">
      <c r="A87" s="137" t="s">
        <v>25</v>
      </c>
      <c r="B87" s="161"/>
      <c r="C87" s="162"/>
      <c r="D87" s="161"/>
      <c r="E87" s="133"/>
    </row>
    <row r="88" spans="1:5">
      <c r="A88" s="137" t="s">
        <v>68</v>
      </c>
      <c r="B88" s="162"/>
      <c r="C88" s="162"/>
      <c r="D88" s="162"/>
      <c r="E88" s="133"/>
    </row>
    <row r="89" spans="1:5">
      <c r="A89" s="140" t="s">
        <v>84</v>
      </c>
      <c r="B89" s="161"/>
      <c r="C89" s="162"/>
      <c r="D89" s="161"/>
      <c r="E89" s="133"/>
    </row>
    <row r="90" spans="1:5">
      <c r="A90" s="140" t="s">
        <v>85</v>
      </c>
      <c r="B90" s="161"/>
      <c r="C90" s="162"/>
      <c r="D90" s="161"/>
      <c r="E90" s="133"/>
    </row>
    <row r="91" spans="1:5">
      <c r="A91" s="137" t="s">
        <v>28</v>
      </c>
      <c r="B91" s="161"/>
      <c r="C91" s="162"/>
      <c r="D91" s="161"/>
      <c r="E91" s="133"/>
    </row>
    <row r="92" spans="1:5">
      <c r="A92" s="137" t="s">
        <v>29</v>
      </c>
      <c r="B92" s="164">
        <f>SUM(B78:B91)</f>
        <v>200950788</v>
      </c>
      <c r="C92" s="165"/>
      <c r="D92" s="164">
        <f>SUM(D78:D91)</f>
        <v>220130268</v>
      </c>
      <c r="E92" s="133"/>
    </row>
    <row r="93" spans="1:5">
      <c r="A93" s="137"/>
      <c r="B93" s="166"/>
      <c r="C93" s="166"/>
      <c r="D93" s="166"/>
      <c r="E93" s="133"/>
    </row>
    <row r="94" spans="1:5">
      <c r="A94" s="137" t="s">
        <v>30</v>
      </c>
      <c r="B94" s="169">
        <f>B75+B92</f>
        <v>335638169</v>
      </c>
      <c r="C94" s="165"/>
      <c r="D94" s="169">
        <f>D75+D92</f>
        <v>367893411</v>
      </c>
      <c r="E94" s="133"/>
    </row>
    <row r="95" spans="1:5">
      <c r="A95" s="137"/>
      <c r="B95" s="162"/>
      <c r="C95" s="162"/>
      <c r="D95" s="162"/>
      <c r="E95" s="133"/>
    </row>
    <row r="96" spans="1:5">
      <c r="A96" s="137" t="s">
        <v>31</v>
      </c>
      <c r="B96" s="162"/>
      <c r="C96" s="162"/>
      <c r="D96" s="162"/>
      <c r="E96" s="133"/>
    </row>
    <row r="97" spans="1:5">
      <c r="A97" s="137" t="s">
        <v>32</v>
      </c>
      <c r="B97" s="161">
        <v>89700000</v>
      </c>
      <c r="C97" s="162"/>
      <c r="D97" s="161">
        <v>89700000</v>
      </c>
      <c r="E97" s="133"/>
    </row>
    <row r="98" spans="1:5">
      <c r="A98" s="137" t="s">
        <v>33</v>
      </c>
      <c r="B98" s="161"/>
      <c r="C98" s="162"/>
      <c r="D98" s="161"/>
      <c r="E98" s="133"/>
    </row>
    <row r="99" spans="1:5">
      <c r="A99" s="137" t="s">
        <v>34</v>
      </c>
      <c r="B99" s="161"/>
      <c r="C99" s="162"/>
      <c r="D99" s="161"/>
      <c r="E99" s="133"/>
    </row>
    <row r="100" spans="1:5">
      <c r="A100" s="137" t="s">
        <v>6</v>
      </c>
      <c r="B100" s="162"/>
      <c r="C100" s="162"/>
      <c r="D100" s="162"/>
      <c r="E100" s="133"/>
    </row>
    <row r="101" spans="1:5">
      <c r="A101" s="140" t="s">
        <v>0</v>
      </c>
      <c r="B101" s="161"/>
      <c r="C101" s="162"/>
      <c r="D101" s="161"/>
      <c r="E101" s="133"/>
    </row>
    <row r="102" spans="1:5">
      <c r="A102" s="140" t="s">
        <v>86</v>
      </c>
      <c r="B102" s="161"/>
      <c r="C102" s="162"/>
      <c r="D102" s="161"/>
      <c r="E102" s="133"/>
    </row>
    <row r="103" spans="1:5">
      <c r="A103" s="140" t="s">
        <v>6</v>
      </c>
      <c r="B103" s="161"/>
      <c r="C103" s="162"/>
      <c r="D103" s="161"/>
      <c r="E103" s="133"/>
    </row>
    <row r="104" spans="1:5">
      <c r="A104" s="140" t="s">
        <v>104</v>
      </c>
      <c r="B104" s="161"/>
      <c r="C104" s="162"/>
      <c r="D104" s="161"/>
      <c r="E104" s="133"/>
    </row>
    <row r="105" spans="1:5">
      <c r="A105" s="137" t="s">
        <v>59</v>
      </c>
      <c r="B105" s="161">
        <v>233805341</v>
      </c>
      <c r="C105" s="162"/>
      <c r="D105" s="161">
        <v>222703376</v>
      </c>
      <c r="E105" s="133"/>
    </row>
    <row r="106" spans="1:5">
      <c r="A106" s="137" t="s">
        <v>58</v>
      </c>
      <c r="B106" s="161">
        <v>15039603</v>
      </c>
      <c r="C106" s="162"/>
      <c r="D106" s="161">
        <v>11101965</v>
      </c>
      <c r="E106" s="133"/>
    </row>
    <row r="107" spans="1:5" ht="18" customHeight="1">
      <c r="A107" s="137" t="s">
        <v>61</v>
      </c>
      <c r="B107" s="170">
        <f>SUM(B97:B106)</f>
        <v>338544944</v>
      </c>
      <c r="C107" s="163"/>
      <c r="D107" s="170">
        <f>SUM(D97:D106)</f>
        <v>323505341</v>
      </c>
      <c r="E107" s="133"/>
    </row>
    <row r="108" spans="1:5">
      <c r="A108" s="171" t="s">
        <v>56</v>
      </c>
      <c r="B108" s="161"/>
      <c r="C108" s="162"/>
      <c r="D108" s="161"/>
      <c r="E108" s="133"/>
    </row>
    <row r="109" spans="1:5">
      <c r="A109" s="137" t="s">
        <v>60</v>
      </c>
      <c r="B109" s="169">
        <f>SUM(B107:B108)</f>
        <v>338544944</v>
      </c>
      <c r="C109" s="165"/>
      <c r="D109" s="169">
        <f>SUM(D107:D108)</f>
        <v>323505341</v>
      </c>
      <c r="E109" s="133"/>
    </row>
    <row r="110" spans="1:5">
      <c r="A110" s="137"/>
      <c r="B110" s="162"/>
      <c r="C110" s="162"/>
      <c r="D110" s="162"/>
      <c r="E110" s="4"/>
    </row>
    <row r="111" spans="1:5" ht="14.4" thickBot="1">
      <c r="A111" s="172" t="s">
        <v>35</v>
      </c>
      <c r="B111" s="167">
        <f>B94+B109</f>
        <v>674183113</v>
      </c>
      <c r="C111" s="165"/>
      <c r="D111" s="167">
        <f>D94+D109</f>
        <v>691398752</v>
      </c>
      <c r="E111" s="5"/>
    </row>
    <row r="112" spans="1:5" ht="14.4" thickTop="1">
      <c r="A112" s="6"/>
      <c r="B112" s="7"/>
      <c r="C112" s="7"/>
      <c r="D112" s="7"/>
      <c r="E112" s="7"/>
    </row>
    <row r="113" spans="1:5">
      <c r="A113" s="173" t="s">
        <v>3</v>
      </c>
      <c r="B113" s="174">
        <f>B57-B111</f>
        <v>0</v>
      </c>
      <c r="C113" s="174"/>
      <c r="D113" s="174">
        <f>D57-D111</f>
        <v>0</v>
      </c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 ht="30" customHeight="1">
      <c r="A116" s="200" t="s">
        <v>105</v>
      </c>
      <c r="B116" s="200"/>
      <c r="C116" s="200"/>
      <c r="D116" s="200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7"/>
      <c r="C123" s="7"/>
      <c r="D123" s="7"/>
      <c r="E123" s="7"/>
    </row>
    <row r="124" spans="1:5">
      <c r="A124" s="8"/>
      <c r="B124" s="7"/>
      <c r="C124" s="7"/>
      <c r="D124" s="7"/>
      <c r="E124" s="7"/>
    </row>
    <row r="125" spans="1:5">
      <c r="A125" s="8"/>
      <c r="B125" s="7"/>
      <c r="C125" s="7"/>
      <c r="D125" s="7"/>
      <c r="E125" s="7"/>
    </row>
    <row r="126" spans="1:5">
      <c r="A126" s="8"/>
      <c r="B126" s="7"/>
      <c r="C126" s="7"/>
      <c r="D126" s="7"/>
      <c r="E126" s="7"/>
    </row>
    <row r="127" spans="1:5">
      <c r="A127" s="8"/>
      <c r="B127" s="7"/>
      <c r="C127" s="7"/>
      <c r="D127" s="7"/>
      <c r="E127" s="7"/>
    </row>
    <row r="128" spans="1:5">
      <c r="A128" s="8"/>
      <c r="B128" s="7"/>
      <c r="C128" s="7"/>
      <c r="D128" s="7"/>
      <c r="E128" s="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81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tabSelected="1" zoomScaleNormal="100" workbookViewId="0">
      <selection sqref="A1:D64"/>
    </sheetView>
  </sheetViews>
  <sheetFormatPr defaultColWidth="9.109375" defaultRowHeight="13.8"/>
  <cols>
    <col min="1" max="1" width="84.33203125" style="133" customWidth="1"/>
    <col min="2" max="2" width="15.6640625" style="132" customWidth="1"/>
    <col min="3" max="3" width="2.6640625" style="132" customWidth="1"/>
    <col min="4" max="4" width="15.6640625" style="132" customWidth="1"/>
    <col min="5" max="5" width="2.5546875" style="132" customWidth="1"/>
    <col min="6" max="6" width="22" style="132" customWidth="1"/>
    <col min="7" max="8" width="11" style="133" bestFit="1" customWidth="1"/>
    <col min="9" max="9" width="9.5546875" style="133" bestFit="1" customWidth="1"/>
    <col min="10" max="16384" width="9.109375" style="133"/>
  </cols>
  <sheetData>
    <row r="1" spans="1:6">
      <c r="A1" s="131" t="s">
        <v>187</v>
      </c>
      <c r="F1" s="133"/>
    </row>
    <row r="2" spans="1:6" ht="14.4">
      <c r="A2" s="134" t="s">
        <v>240</v>
      </c>
      <c r="F2" s="133"/>
    </row>
    <row r="3" spans="1:6" ht="14.4">
      <c r="A3" s="134" t="s">
        <v>241</v>
      </c>
      <c r="F3" s="133"/>
    </row>
    <row r="4" spans="1:6" ht="14.4">
      <c r="A4" s="134" t="s">
        <v>70</v>
      </c>
      <c r="F4" s="133"/>
    </row>
    <row r="5" spans="1:6" ht="14.4">
      <c r="A5" s="131" t="s">
        <v>261</v>
      </c>
      <c r="B5" s="133"/>
      <c r="C5" s="133"/>
      <c r="D5" s="133"/>
      <c r="E5" s="133"/>
      <c r="F5" s="133"/>
    </row>
    <row r="6" spans="1:6">
      <c r="B6" s="135" t="s">
        <v>8</v>
      </c>
      <c r="C6" s="135"/>
      <c r="D6" s="135" t="s">
        <v>8</v>
      </c>
      <c r="E6" s="135"/>
      <c r="F6" s="133"/>
    </row>
    <row r="7" spans="1:6">
      <c r="B7" s="135" t="s">
        <v>9</v>
      </c>
      <c r="C7" s="135"/>
      <c r="D7" s="135" t="s">
        <v>10</v>
      </c>
      <c r="E7" s="135"/>
      <c r="F7" s="133"/>
    </row>
    <row r="8" spans="1:6" ht="14.4">
      <c r="A8" s="136"/>
      <c r="B8" s="133"/>
      <c r="C8" s="133"/>
      <c r="D8" s="133"/>
      <c r="E8" s="133"/>
      <c r="F8" s="133"/>
    </row>
    <row r="9" spans="1:6" ht="14.4">
      <c r="A9" s="137" t="s">
        <v>37</v>
      </c>
      <c r="B9" s="138"/>
      <c r="C9" s="139"/>
      <c r="D9" s="138"/>
      <c r="E9" s="138"/>
      <c r="F9" s="134" t="s">
        <v>231</v>
      </c>
    </row>
    <row r="10" spans="1:6">
      <c r="A10" s="140" t="s">
        <v>145</v>
      </c>
      <c r="B10" s="141">
        <v>235511161</v>
      </c>
      <c r="C10" s="139"/>
      <c r="D10" s="141">
        <v>117524228</v>
      </c>
      <c r="E10" s="138"/>
      <c r="F10" s="142" t="s">
        <v>232</v>
      </c>
    </row>
    <row r="11" spans="1:6">
      <c r="A11" s="140" t="s">
        <v>147</v>
      </c>
      <c r="B11" s="141"/>
      <c r="C11" s="139"/>
      <c r="D11" s="141"/>
      <c r="E11" s="138"/>
      <c r="F11" s="142" t="s">
        <v>233</v>
      </c>
    </row>
    <row r="12" spans="1:6">
      <c r="A12" s="140" t="s">
        <v>148</v>
      </c>
      <c r="B12" s="141"/>
      <c r="C12" s="139"/>
      <c r="D12" s="141"/>
      <c r="E12" s="138"/>
      <c r="F12" s="142" t="s">
        <v>233</v>
      </c>
    </row>
    <row r="13" spans="1:6">
      <c r="A13" s="140" t="s">
        <v>149</v>
      </c>
      <c r="B13" s="141"/>
      <c r="C13" s="139"/>
      <c r="D13" s="141"/>
      <c r="E13" s="138"/>
      <c r="F13" s="142" t="s">
        <v>233</v>
      </c>
    </row>
    <row r="14" spans="1:6">
      <c r="A14" s="140" t="s">
        <v>146</v>
      </c>
      <c r="B14" s="141">
        <v>16428327</v>
      </c>
      <c r="C14" s="139"/>
      <c r="D14" s="141">
        <v>15080793</v>
      </c>
      <c r="E14" s="138"/>
      <c r="F14" s="142" t="s">
        <v>234</v>
      </c>
    </row>
    <row r="15" spans="1:6">
      <c r="A15" s="137" t="s">
        <v>38</v>
      </c>
      <c r="B15" s="141">
        <v>-156781174</v>
      </c>
      <c r="C15" s="139"/>
      <c r="D15" s="141">
        <v>-46997296</v>
      </c>
      <c r="E15" s="138"/>
      <c r="F15" s="133"/>
    </row>
    <row r="16" spans="1:6">
      <c r="A16" s="137" t="s">
        <v>39</v>
      </c>
      <c r="B16" s="141"/>
      <c r="C16" s="139"/>
      <c r="D16" s="141"/>
      <c r="E16" s="138"/>
      <c r="F16" s="133"/>
    </row>
    <row r="17" spans="1:6">
      <c r="A17" s="137" t="s">
        <v>262</v>
      </c>
      <c r="B17" s="141"/>
      <c r="C17" s="139"/>
      <c r="D17" s="141"/>
      <c r="E17" s="138"/>
      <c r="F17" s="133"/>
    </row>
    <row r="18" spans="1:6">
      <c r="A18" s="137" t="s">
        <v>40</v>
      </c>
      <c r="B18" s="141"/>
      <c r="C18" s="139"/>
      <c r="D18" s="138"/>
      <c r="E18" s="138"/>
      <c r="F18" s="133"/>
    </row>
    <row r="19" spans="1:6">
      <c r="A19" s="140" t="s">
        <v>40</v>
      </c>
      <c r="B19" s="141">
        <v>-21809936</v>
      </c>
      <c r="C19" s="139"/>
      <c r="D19" s="141">
        <v>-14399432</v>
      </c>
      <c r="E19" s="138"/>
      <c r="F19" s="133"/>
    </row>
    <row r="20" spans="1:6">
      <c r="A20" s="140" t="s">
        <v>91</v>
      </c>
      <c r="B20" s="141">
        <v>-4222534</v>
      </c>
      <c r="C20" s="139"/>
      <c r="D20" s="141">
        <v>-3485381</v>
      </c>
      <c r="E20" s="138"/>
      <c r="F20" s="133"/>
    </row>
    <row r="21" spans="1:6">
      <c r="A21" s="137" t="s">
        <v>65</v>
      </c>
      <c r="B21" s="141"/>
      <c r="C21" s="139"/>
      <c r="D21" s="138"/>
      <c r="E21" s="138"/>
      <c r="F21" s="133"/>
    </row>
    <row r="22" spans="1:6">
      <c r="A22" s="140" t="s">
        <v>92</v>
      </c>
      <c r="B22" s="141">
        <v>-11543272</v>
      </c>
      <c r="C22" s="139"/>
      <c r="D22" s="141">
        <v>-11231459</v>
      </c>
      <c r="E22" s="138"/>
      <c r="F22" s="133"/>
    </row>
    <row r="23" spans="1:6">
      <c r="A23" s="140" t="s">
        <v>93</v>
      </c>
      <c r="B23" s="141">
        <v>-1942627</v>
      </c>
      <c r="C23" s="139"/>
      <c r="D23" s="141">
        <v>-1875624</v>
      </c>
      <c r="E23" s="138"/>
      <c r="F23" s="133"/>
    </row>
    <row r="24" spans="1:6">
      <c r="A24" s="140" t="s">
        <v>95</v>
      </c>
      <c r="B24" s="141"/>
      <c r="C24" s="139"/>
      <c r="D24" s="141"/>
      <c r="E24" s="138"/>
      <c r="F24" s="133"/>
    </row>
    <row r="25" spans="1:6">
      <c r="A25" s="137" t="s">
        <v>41</v>
      </c>
      <c r="B25" s="141"/>
      <c r="C25" s="139"/>
      <c r="D25" s="141"/>
      <c r="E25" s="138"/>
      <c r="F25" s="133"/>
    </row>
    <row r="26" spans="1:6">
      <c r="A26" s="137" t="s">
        <v>55</v>
      </c>
      <c r="B26" s="141">
        <v>-16559480</v>
      </c>
      <c r="C26" s="139"/>
      <c r="D26" s="141">
        <v>-7441716</v>
      </c>
      <c r="E26" s="138"/>
      <c r="F26" s="133"/>
    </row>
    <row r="27" spans="1:6">
      <c r="A27" s="137" t="s">
        <v>42</v>
      </c>
      <c r="B27" s="141">
        <v>-12300785</v>
      </c>
      <c r="C27" s="139"/>
      <c r="D27" s="141">
        <v>-24323028</v>
      </c>
      <c r="E27" s="138"/>
      <c r="F27" s="133"/>
    </row>
    <row r="28" spans="1:6">
      <c r="A28" s="137" t="s">
        <v>7</v>
      </c>
      <c r="B28" s="138"/>
      <c r="C28" s="139"/>
      <c r="D28" s="138"/>
      <c r="E28" s="138"/>
      <c r="F28" s="133"/>
    </row>
    <row r="29" spans="1:6" ht="15" customHeight="1">
      <c r="A29" s="140" t="s">
        <v>96</v>
      </c>
      <c r="B29" s="141"/>
      <c r="C29" s="139"/>
      <c r="D29" s="141"/>
      <c r="E29" s="138"/>
      <c r="F29" s="133"/>
    </row>
    <row r="30" spans="1:6" ht="15" customHeight="1">
      <c r="A30" s="140" t="s">
        <v>94</v>
      </c>
      <c r="B30" s="141"/>
      <c r="C30" s="139"/>
      <c r="D30" s="141"/>
      <c r="E30" s="138"/>
      <c r="F30" s="133"/>
    </row>
    <row r="31" spans="1:6" ht="15" customHeight="1">
      <c r="A31" s="140" t="s">
        <v>103</v>
      </c>
      <c r="B31" s="141"/>
      <c r="C31" s="139"/>
      <c r="D31" s="141"/>
      <c r="E31" s="138"/>
      <c r="F31" s="133"/>
    </row>
    <row r="32" spans="1:6" ht="15" customHeight="1">
      <c r="A32" s="140" t="s">
        <v>97</v>
      </c>
      <c r="B32" s="141"/>
      <c r="C32" s="139"/>
      <c r="D32" s="141"/>
      <c r="E32" s="138"/>
      <c r="F32" s="133"/>
    </row>
    <row r="33" spans="1:6" ht="15" customHeight="1">
      <c r="A33" s="140" t="s">
        <v>102</v>
      </c>
      <c r="B33" s="143">
        <v>0</v>
      </c>
      <c r="C33" s="139"/>
      <c r="D33" s="141">
        <v>23145</v>
      </c>
      <c r="E33" s="138"/>
      <c r="F33" s="133"/>
    </row>
    <row r="34" spans="1:6" ht="15" customHeight="1">
      <c r="A34" s="140" t="s">
        <v>98</v>
      </c>
      <c r="B34" s="141"/>
      <c r="C34" s="139"/>
      <c r="D34" s="141"/>
      <c r="E34" s="138"/>
      <c r="F34" s="133"/>
    </row>
    <row r="35" spans="1:6">
      <c r="A35" s="137" t="s">
        <v>43</v>
      </c>
      <c r="B35" s="141"/>
      <c r="C35" s="139"/>
      <c r="D35" s="141"/>
      <c r="E35" s="138"/>
      <c r="F35" s="133"/>
    </row>
    <row r="36" spans="1:6">
      <c r="A36" s="137" t="s">
        <v>66</v>
      </c>
      <c r="B36" s="138"/>
      <c r="C36" s="139"/>
      <c r="D36" s="138"/>
      <c r="E36" s="138"/>
      <c r="F36" s="133"/>
    </row>
    <row r="37" spans="1:6">
      <c r="A37" s="140" t="s">
        <v>99</v>
      </c>
      <c r="B37" s="141">
        <v>-8709118</v>
      </c>
      <c r="C37" s="139"/>
      <c r="D37" s="141">
        <v>-9422851</v>
      </c>
      <c r="E37" s="138"/>
      <c r="F37" s="133"/>
    </row>
    <row r="38" spans="1:6" ht="27.6">
      <c r="A38" s="140" t="s">
        <v>101</v>
      </c>
      <c r="B38" s="141"/>
      <c r="C38" s="139"/>
      <c r="D38" s="141"/>
      <c r="E38" s="138"/>
      <c r="F38" s="133"/>
    </row>
    <row r="39" spans="1:6">
      <c r="A39" s="140" t="s">
        <v>100</v>
      </c>
      <c r="B39" s="141">
        <v>-234356</v>
      </c>
      <c r="C39" s="139"/>
      <c r="D39" s="141">
        <v>-255251</v>
      </c>
      <c r="E39" s="138"/>
      <c r="F39" s="133"/>
    </row>
    <row r="40" spans="1:6">
      <c r="A40" s="137" t="s">
        <v>44</v>
      </c>
      <c r="B40" s="141"/>
      <c r="C40" s="139"/>
      <c r="D40" s="141"/>
      <c r="E40" s="138"/>
      <c r="F40" s="133"/>
    </row>
    <row r="41" spans="1:6" ht="14.4">
      <c r="A41" s="144" t="s">
        <v>263</v>
      </c>
      <c r="B41" s="141"/>
      <c r="C41" s="139"/>
      <c r="D41" s="141"/>
      <c r="E41" s="138"/>
      <c r="F41" s="133"/>
    </row>
    <row r="42" spans="1:6">
      <c r="A42" s="137" t="s">
        <v>45</v>
      </c>
      <c r="B42" s="145">
        <f>SUM(B9:B41)</f>
        <v>17836206</v>
      </c>
      <c r="C42" s="146"/>
      <c r="D42" s="145">
        <f>SUM(D9:D41)</f>
        <v>13196128</v>
      </c>
      <c r="E42" s="146"/>
      <c r="F42" s="133"/>
    </row>
    <row r="43" spans="1:6">
      <c r="A43" s="137" t="s">
        <v>4</v>
      </c>
      <c r="B43" s="146"/>
      <c r="C43" s="146"/>
      <c r="D43" s="146"/>
      <c r="E43" s="146"/>
      <c r="F43" s="133"/>
    </row>
    <row r="44" spans="1:6">
      <c r="A44" s="140" t="s">
        <v>46</v>
      </c>
      <c r="B44" s="141">
        <v>-2796603</v>
      </c>
      <c r="C44" s="139"/>
      <c r="D44" s="141">
        <v>-2094163</v>
      </c>
      <c r="E44" s="138"/>
      <c r="F44" s="133"/>
    </row>
    <row r="45" spans="1:6">
      <c r="A45" s="140" t="s">
        <v>47</v>
      </c>
      <c r="B45" s="141"/>
      <c r="C45" s="139"/>
      <c r="D45" s="141"/>
      <c r="E45" s="138"/>
      <c r="F45" s="133"/>
    </row>
    <row r="46" spans="1:6">
      <c r="A46" s="140" t="s">
        <v>62</v>
      </c>
      <c r="B46" s="141"/>
      <c r="C46" s="139"/>
      <c r="D46" s="141"/>
      <c r="E46" s="138"/>
      <c r="F46" s="133"/>
    </row>
    <row r="47" spans="1:6">
      <c r="A47" s="137" t="s">
        <v>87</v>
      </c>
      <c r="B47" s="145">
        <f>SUM(B42:B46)</f>
        <v>15039603</v>
      </c>
      <c r="C47" s="146"/>
      <c r="D47" s="145">
        <f>SUM(D42:D46)</f>
        <v>11101965</v>
      </c>
      <c r="E47" s="146"/>
      <c r="F47" s="133"/>
    </row>
    <row r="48" spans="1:6" ht="14.4" thickBot="1">
      <c r="A48" s="147"/>
      <c r="B48" s="148"/>
      <c r="C48" s="148"/>
      <c r="D48" s="148"/>
      <c r="E48" s="139"/>
      <c r="F48" s="133"/>
    </row>
    <row r="49" spans="1:6" ht="14.4" thickTop="1">
      <c r="A49" s="149" t="s">
        <v>88</v>
      </c>
      <c r="B49" s="138"/>
      <c r="C49" s="138"/>
      <c r="D49" s="138"/>
      <c r="E49" s="139"/>
      <c r="F49" s="133"/>
    </row>
    <row r="50" spans="1:6">
      <c r="A50" s="140" t="s">
        <v>50</v>
      </c>
      <c r="B50" s="141"/>
      <c r="C50" s="138"/>
      <c r="D50" s="141"/>
      <c r="E50" s="138"/>
      <c r="F50" s="133"/>
    </row>
    <row r="51" spans="1:6">
      <c r="A51" s="140" t="s">
        <v>51</v>
      </c>
      <c r="B51" s="141"/>
      <c r="C51" s="138"/>
      <c r="D51" s="141"/>
      <c r="E51" s="138"/>
      <c r="F51" s="133"/>
    </row>
    <row r="52" spans="1:6">
      <c r="A52" s="140" t="s">
        <v>52</v>
      </c>
      <c r="B52" s="141"/>
      <c r="C52" s="138"/>
      <c r="D52" s="141"/>
      <c r="E52" s="133"/>
      <c r="F52" s="133"/>
    </row>
    <row r="53" spans="1:6" ht="15" customHeight="1">
      <c r="A53" s="140" t="s">
        <v>53</v>
      </c>
      <c r="B53" s="141"/>
      <c r="C53" s="138"/>
      <c r="D53" s="141"/>
      <c r="E53" s="14"/>
      <c r="F53" s="14"/>
    </row>
    <row r="54" spans="1:6">
      <c r="A54" s="150" t="s">
        <v>264</v>
      </c>
      <c r="B54" s="141"/>
      <c r="C54" s="138"/>
      <c r="D54" s="141"/>
      <c r="E54" s="151"/>
      <c r="F54" s="14"/>
    </row>
    <row r="55" spans="1:6">
      <c r="A55" s="149" t="s">
        <v>89</v>
      </c>
      <c r="B55" s="152">
        <f>SUM(B50:B54)</f>
        <v>0</v>
      </c>
      <c r="C55" s="153"/>
      <c r="D55" s="152">
        <f>SUM(D50:D54)</f>
        <v>0</v>
      </c>
      <c r="E55" s="14"/>
      <c r="F55" s="14"/>
    </row>
    <row r="56" spans="1:6">
      <c r="A56" s="154"/>
      <c r="B56" s="155"/>
      <c r="C56" s="155"/>
      <c r="D56" s="155"/>
      <c r="E56" s="14"/>
      <c r="F56" s="14"/>
    </row>
    <row r="57" spans="1:6" ht="14.4" thickBot="1">
      <c r="A57" s="149" t="s">
        <v>90</v>
      </c>
      <c r="B57" s="156">
        <f>B47+B55</f>
        <v>15039603</v>
      </c>
      <c r="C57" s="157"/>
      <c r="D57" s="156">
        <f>D47+D55</f>
        <v>11101965</v>
      </c>
      <c r="E57" s="14"/>
      <c r="F57" s="14"/>
    </row>
    <row r="58" spans="1:6" ht="14.4" thickTop="1">
      <c r="A58" s="154"/>
      <c r="B58" s="155"/>
      <c r="C58" s="155"/>
      <c r="D58" s="155"/>
      <c r="E58" s="14"/>
      <c r="F58" s="14"/>
    </row>
    <row r="59" spans="1:6" ht="14.4">
      <c r="A59" s="158" t="s">
        <v>54</v>
      </c>
      <c r="B59" s="155"/>
      <c r="C59" s="155"/>
      <c r="D59" s="155"/>
      <c r="E59" s="3"/>
      <c r="F59" s="3"/>
    </row>
    <row r="60" spans="1:6">
      <c r="A60" s="154" t="s">
        <v>48</v>
      </c>
      <c r="B60" s="141"/>
      <c r="C60" s="138"/>
      <c r="D60" s="141"/>
      <c r="E60" s="3"/>
      <c r="F60" s="3"/>
    </row>
    <row r="61" spans="1:6">
      <c r="A61" s="154" t="s">
        <v>49</v>
      </c>
      <c r="B61" s="141"/>
      <c r="C61" s="138"/>
      <c r="D61" s="141"/>
      <c r="E61" s="3"/>
      <c r="F61" s="3"/>
    </row>
    <row r="62" spans="1:6">
      <c r="A62" s="2"/>
      <c r="B62" s="3"/>
      <c r="C62" s="3"/>
      <c r="D62" s="3"/>
      <c r="E62" s="3"/>
      <c r="F62" s="3"/>
    </row>
    <row r="63" spans="1:6">
      <c r="A63" s="2"/>
      <c r="B63" s="3"/>
      <c r="C63" s="3"/>
      <c r="D63" s="3"/>
      <c r="E63" s="3"/>
      <c r="F63" s="3"/>
    </row>
    <row r="64" spans="1:6" ht="27.6">
      <c r="A64" s="193" t="s">
        <v>266</v>
      </c>
      <c r="B64" s="3"/>
      <c r="C64" s="3"/>
      <c r="D64" s="3"/>
      <c r="E64" s="3"/>
      <c r="F64" s="3"/>
    </row>
    <row r="65" spans="1:6">
      <c r="A65" s="19"/>
      <c r="B65" s="1"/>
      <c r="C65" s="1"/>
      <c r="D65" s="1"/>
      <c r="E65" s="1"/>
      <c r="F65" s="1"/>
    </row>
  </sheetData>
  <printOptions horizontalCentered="1"/>
  <pageMargins left="0" right="0" top="0" bottom="0" header="0" footer="0"/>
  <pageSetup paperSize="9" scale="8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51"/>
  <sheetViews>
    <sheetView topLeftCell="A7" workbookViewId="0">
      <selection activeCell="A23" sqref="A23"/>
    </sheetView>
  </sheetViews>
  <sheetFormatPr defaultColWidth="9.109375" defaultRowHeight="13.8"/>
  <cols>
    <col min="1" max="1" width="69" style="176" customWidth="1"/>
    <col min="2" max="2" width="15.109375" style="176" bestFit="1" customWidth="1"/>
    <col min="3" max="3" width="2.6640625" style="176" customWidth="1"/>
    <col min="4" max="4" width="13.33203125" style="176" bestFit="1" customWidth="1"/>
    <col min="5" max="5" width="10.5546875" style="176" customWidth="1"/>
    <col min="6" max="6" width="10.6640625" style="176" customWidth="1"/>
    <col min="7" max="7" width="10.109375" style="176" customWidth="1"/>
    <col min="8" max="8" width="10.6640625" style="176" customWidth="1"/>
    <col min="9" max="9" width="11.5546875" style="176" customWidth="1"/>
    <col min="10" max="10" width="11" style="176" customWidth="1"/>
    <col min="11" max="16384" width="9.109375" style="176"/>
  </cols>
  <sheetData>
    <row r="1" spans="1:5" s="10" customFormat="1">
      <c r="A1" s="12" t="s">
        <v>187</v>
      </c>
      <c r="B1" s="9"/>
      <c r="C1" s="9"/>
      <c r="D1" s="9"/>
      <c r="E1" s="9"/>
    </row>
    <row r="2" spans="1:5" s="10" customFormat="1" ht="14.4">
      <c r="A2" s="13" t="s">
        <v>240</v>
      </c>
      <c r="B2" s="9"/>
      <c r="C2" s="9"/>
      <c r="D2" s="9"/>
      <c r="E2" s="9"/>
    </row>
    <row r="3" spans="1:5" s="10" customFormat="1" ht="14.4">
      <c r="A3" s="13" t="s">
        <v>241</v>
      </c>
      <c r="B3" s="9"/>
      <c r="C3" s="9"/>
      <c r="D3" s="9"/>
      <c r="E3" s="9"/>
    </row>
    <row r="4" spans="1:5" s="10" customFormat="1" ht="14.4">
      <c r="A4" s="13" t="s">
        <v>70</v>
      </c>
      <c r="B4" s="9"/>
      <c r="C4" s="9"/>
      <c r="D4" s="9"/>
      <c r="E4" s="9"/>
    </row>
    <row r="5" spans="1:5" s="10" customFormat="1">
      <c r="A5" s="11" t="s">
        <v>228</v>
      </c>
      <c r="B5" s="36"/>
      <c r="C5" s="36"/>
      <c r="D5" s="36"/>
      <c r="E5" s="9"/>
    </row>
    <row r="6" spans="1:5" ht="16.5" customHeight="1">
      <c r="A6" s="175"/>
    </row>
    <row r="7" spans="1:5" ht="15" customHeight="1">
      <c r="A7" s="201"/>
      <c r="B7" s="177" t="s">
        <v>8</v>
      </c>
      <c r="C7" s="177"/>
      <c r="D7" s="177" t="s">
        <v>8</v>
      </c>
    </row>
    <row r="8" spans="1:5" ht="15" customHeight="1">
      <c r="A8" s="201"/>
      <c r="B8" s="177" t="s">
        <v>9</v>
      </c>
      <c r="C8" s="177"/>
      <c r="D8" s="177" t="s">
        <v>10</v>
      </c>
    </row>
    <row r="9" spans="1:5" ht="14.4">
      <c r="A9" s="178"/>
      <c r="B9" s="179"/>
      <c r="C9" s="179"/>
      <c r="D9" s="179"/>
    </row>
    <row r="10" spans="1:5">
      <c r="A10" s="180" t="s">
        <v>182</v>
      </c>
      <c r="B10" s="181"/>
      <c r="C10" s="181"/>
      <c r="D10" s="181"/>
    </row>
    <row r="11" spans="1:5">
      <c r="A11" s="182" t="s">
        <v>181</v>
      </c>
      <c r="B11" s="181">
        <f>+'2.1-Pasqyra e Perform. (natyra)'!B10+'2.1-Pasqyra e Perform. (natyra)'!B14+'1-Pasqyra e Pozicioni Financiar'!D18-'1-Pasqyra e Pozicioni Financiar'!B18+'1-Pasqyra e Pozicioni Financiar'!D26-'1-Pasqyra e Pozicioni Financiar'!B26</f>
        <v>272088989</v>
      </c>
      <c r="C11" s="181"/>
      <c r="D11" s="181">
        <v>150441642</v>
      </c>
    </row>
    <row r="12" spans="1:5">
      <c r="A12" s="182" t="s">
        <v>180</v>
      </c>
      <c r="B12" s="181">
        <f>+'2.1-Pasqyra e Perform. (natyra)'!B15+'2.1-Pasqyra e Perform. (natyra)'!B19+'2.1-Pasqyra e Perform. (natyra)'!B20+'2.1-Pasqyra e Perform. (natyra)'!B22+'2.1-Pasqyra e Perform. (natyra)'!B23+'1-Pasqyra e Pozicioni Financiar'!D24-'1-Pasqyra e Pozicioni Financiar'!B24+'1-Pasqyra e Pozicioni Financiar'!B64-'1-Pasqyra e Pozicioni Financiar'!D64+'1-Pasqyra e Pozicioni Financiar'!B65-'1-Pasqyra e Pozicioni Financiar'!D65+'1-Pasqyra e Pozicioni Financiar'!B69-'1-Pasqyra e Pozicioni Financiar'!D69</f>
        <v>-208700904</v>
      </c>
      <c r="C12" s="181"/>
      <c r="D12" s="181">
        <v>-131890647</v>
      </c>
    </row>
    <row r="13" spans="1:5">
      <c r="A13" s="182" t="s">
        <v>179</v>
      </c>
      <c r="B13" s="181">
        <f>+'2.1-Pasqyra e Perform. (natyra)'!B27+'1-Pasqyra e Pozicioni Financiar'!B70-'1-Pasqyra e Pozicioni Financiar'!D70</f>
        <v>-11339047</v>
      </c>
      <c r="C13" s="181"/>
      <c r="D13" s="181">
        <v>-764959</v>
      </c>
    </row>
    <row r="14" spans="1:5">
      <c r="A14" s="183" t="s">
        <v>155</v>
      </c>
      <c r="B14" s="184"/>
      <c r="C14" s="181"/>
      <c r="D14" s="184">
        <v>0</v>
      </c>
    </row>
    <row r="15" spans="1:5">
      <c r="A15" s="180" t="s">
        <v>178</v>
      </c>
      <c r="B15" s="181"/>
      <c r="C15" s="181"/>
      <c r="D15" s="181"/>
    </row>
    <row r="16" spans="1:5">
      <c r="A16" s="182" t="s">
        <v>177</v>
      </c>
      <c r="B16" s="181">
        <f>+'2.1-Pasqyra e Perform. (natyra)'!B37</f>
        <v>-8709118</v>
      </c>
      <c r="C16" s="181"/>
      <c r="D16" s="181">
        <v>-9399707.2230246067</v>
      </c>
    </row>
    <row r="17" spans="1:4">
      <c r="A17" s="183" t="s">
        <v>176</v>
      </c>
      <c r="B17" s="181">
        <f>+'2.1-Pasqyra e Perform. (natyra)'!B44+'1-Pasqyra e Pozicioni Financiar'!D21-'1-Pasqyra e Pozicioni Financiar'!B21</f>
        <v>-728189</v>
      </c>
      <c r="C17" s="181"/>
      <c r="D17" s="181">
        <v>-3824999</v>
      </c>
    </row>
    <row r="18" spans="1:4">
      <c r="A18" s="180" t="s">
        <v>175</v>
      </c>
      <c r="B18" s="185">
        <f>SUM(B11:B17)</f>
        <v>42611731</v>
      </c>
      <c r="C18" s="186"/>
      <c r="D18" s="185">
        <f>SUM(D11:D17)</f>
        <v>4561329.7769753933</v>
      </c>
    </row>
    <row r="19" spans="1:4">
      <c r="A19" s="183"/>
      <c r="B19" s="181"/>
      <c r="C19" s="181"/>
      <c r="D19" s="181"/>
    </row>
    <row r="20" spans="1:4" ht="13.5" customHeight="1">
      <c r="A20" s="180" t="s">
        <v>174</v>
      </c>
      <c r="B20" s="181"/>
      <c r="C20" s="181"/>
      <c r="D20" s="181"/>
    </row>
    <row r="21" spans="1:4" ht="13.5" customHeight="1">
      <c r="A21" s="183" t="s">
        <v>173</v>
      </c>
      <c r="B21" s="181">
        <f>+'1-Pasqyra e Pozicioni Financiar'!D55-'1-Pasqyra e Pozicioni Financiar'!B55+'2.1-Pasqyra e Perform. (natyra)'!B26</f>
        <v>-6666918</v>
      </c>
      <c r="C21" s="181"/>
      <c r="D21" s="181"/>
    </row>
    <row r="22" spans="1:4" ht="13.5" customHeight="1">
      <c r="A22" s="183" t="s">
        <v>172</v>
      </c>
      <c r="B22" s="181"/>
      <c r="C22" s="181"/>
      <c r="D22" s="181">
        <v>-462832.7769753933</v>
      </c>
    </row>
    <row r="23" spans="1:4" ht="13.5" customHeight="1">
      <c r="A23" s="183" t="s">
        <v>171</v>
      </c>
      <c r="B23" s="181"/>
      <c r="C23" s="181"/>
      <c r="D23" s="181"/>
    </row>
    <row r="24" spans="1:4" ht="13.5" customHeight="1">
      <c r="A24" s="183" t="s">
        <v>170</v>
      </c>
      <c r="B24" s="181"/>
      <c r="C24" s="181"/>
      <c r="D24" s="181"/>
    </row>
    <row r="25" spans="1:4" ht="13.5" customHeight="1">
      <c r="A25" s="183" t="s">
        <v>169</v>
      </c>
      <c r="B25" s="181"/>
      <c r="C25" s="181"/>
      <c r="D25" s="181"/>
    </row>
    <row r="26" spans="1:4" ht="13.5" customHeight="1">
      <c r="A26" s="183" t="s">
        <v>168</v>
      </c>
      <c r="B26" s="181"/>
      <c r="C26" s="181"/>
      <c r="D26" s="181"/>
    </row>
    <row r="27" spans="1:4" ht="13.5" customHeight="1">
      <c r="A27" s="183" t="s">
        <v>167</v>
      </c>
      <c r="B27" s="181"/>
      <c r="C27" s="181"/>
      <c r="D27" s="181"/>
    </row>
    <row r="28" spans="1:4">
      <c r="A28" s="183" t="s">
        <v>183</v>
      </c>
      <c r="B28" s="181">
        <v>0</v>
      </c>
      <c r="C28" s="181"/>
      <c r="D28" s="181"/>
    </row>
    <row r="29" spans="1:4">
      <c r="A29" s="180" t="s">
        <v>166</v>
      </c>
      <c r="B29" s="185">
        <f>SUM(B21:B28)</f>
        <v>-6666918</v>
      </c>
      <c r="C29" s="186"/>
      <c r="D29" s="185">
        <f>SUM(D21:D28)</f>
        <v>-462832.7769753933</v>
      </c>
    </row>
    <row r="30" spans="1:4">
      <c r="A30" s="187"/>
      <c r="B30" s="181"/>
      <c r="C30" s="181"/>
      <c r="D30" s="181"/>
    </row>
    <row r="31" spans="1:4">
      <c r="A31" s="180" t="s">
        <v>165</v>
      </c>
      <c r="B31" s="181"/>
      <c r="C31" s="181"/>
      <c r="D31" s="181"/>
    </row>
    <row r="32" spans="1:4">
      <c r="A32" s="183" t="s">
        <v>164</v>
      </c>
      <c r="B32" s="181"/>
      <c r="C32" s="181"/>
      <c r="D32" s="181"/>
    </row>
    <row r="33" spans="1:4">
      <c r="A33" s="183" t="s">
        <v>163</v>
      </c>
      <c r="B33" s="181"/>
      <c r="C33" s="181"/>
      <c r="D33" s="181"/>
    </row>
    <row r="34" spans="1:4">
      <c r="A34" s="183" t="s">
        <v>162</v>
      </c>
      <c r="B34" s="181"/>
      <c r="C34" s="181"/>
      <c r="D34" s="181">
        <v>23370191</v>
      </c>
    </row>
    <row r="35" spans="1:4">
      <c r="A35" s="183" t="s">
        <v>161</v>
      </c>
      <c r="B35" s="181"/>
      <c r="C35" s="181"/>
      <c r="D35" s="181"/>
    </row>
    <row r="36" spans="1:4">
      <c r="A36" s="183" t="s">
        <v>160</v>
      </c>
      <c r="B36" s="181"/>
      <c r="C36" s="181"/>
      <c r="D36" s="181"/>
    </row>
    <row r="37" spans="1:4">
      <c r="A37" s="183" t="s">
        <v>159</v>
      </c>
      <c r="B37" s="181"/>
      <c r="C37" s="181"/>
      <c r="D37" s="181"/>
    </row>
    <row r="38" spans="1:4">
      <c r="A38" s="183" t="s">
        <v>158</v>
      </c>
      <c r="B38" s="181">
        <f>+'1-Pasqyra e Pozicioni Financiar'!B79-'1-Pasqyra e Pozicioni Financiar'!D79</f>
        <v>-19179480</v>
      </c>
      <c r="C38" s="181"/>
      <c r="D38" s="181">
        <v>-6439436</v>
      </c>
    </row>
    <row r="39" spans="1:4">
      <c r="A39" s="183" t="s">
        <v>157</v>
      </c>
      <c r="B39" s="181"/>
      <c r="C39" s="181"/>
      <c r="D39" s="181"/>
    </row>
    <row r="40" spans="1:4">
      <c r="A40" s="183" t="s">
        <v>156</v>
      </c>
      <c r="B40" s="181"/>
      <c r="C40" s="181"/>
      <c r="D40" s="181">
        <v>-14553791</v>
      </c>
    </row>
    <row r="41" spans="1:4">
      <c r="A41" s="183" t="s">
        <v>155</v>
      </c>
      <c r="B41" s="181"/>
      <c r="C41" s="181"/>
      <c r="D41" s="181"/>
    </row>
    <row r="42" spans="1:4">
      <c r="A42" s="180" t="s">
        <v>154</v>
      </c>
      <c r="B42" s="185">
        <f>SUM(B32:B41)</f>
        <v>-19179480</v>
      </c>
      <c r="C42" s="186"/>
      <c r="D42" s="185">
        <f>SUM(D32:D41)</f>
        <v>2376964</v>
      </c>
    </row>
    <row r="43" spans="1:4">
      <c r="A43" s="187"/>
      <c r="B43" s="181"/>
      <c r="C43" s="181"/>
      <c r="D43" s="181"/>
    </row>
    <row r="44" spans="1:4">
      <c r="A44" s="180" t="s">
        <v>153</v>
      </c>
      <c r="B44" s="188">
        <f>B18+B29+B42</f>
        <v>16765333</v>
      </c>
      <c r="C44" s="186"/>
      <c r="D44" s="188">
        <f>D18+D29+D42</f>
        <v>6475461</v>
      </c>
    </row>
    <row r="45" spans="1:4">
      <c r="A45" s="189" t="s">
        <v>152</v>
      </c>
      <c r="B45" s="181">
        <f>+D47</f>
        <v>6522472</v>
      </c>
      <c r="C45" s="181"/>
      <c r="D45" s="181">
        <v>302262</v>
      </c>
    </row>
    <row r="46" spans="1:4">
      <c r="A46" s="189" t="s">
        <v>151</v>
      </c>
      <c r="B46" s="181">
        <f>+'2.1-Pasqyra e Perform. (natyra)'!B39</f>
        <v>-234356</v>
      </c>
      <c r="C46" s="181"/>
      <c r="D46" s="181">
        <v>-255251</v>
      </c>
    </row>
    <row r="47" spans="1:4" ht="14.4" thickBot="1">
      <c r="A47" s="190" t="s">
        <v>150</v>
      </c>
      <c r="B47" s="191">
        <f>B44+B45+B46</f>
        <v>23053449</v>
      </c>
      <c r="C47" s="186"/>
      <c r="D47" s="191">
        <f>D44+D45+D46</f>
        <v>6522472</v>
      </c>
    </row>
    <row r="48" spans="1:4" ht="14.4" thickTop="1">
      <c r="A48" s="192"/>
    </row>
    <row r="49" spans="1:2">
      <c r="A49" s="192"/>
      <c r="B49" s="184">
        <f>+B47-'1-Pasqyra e Pozicioni Financiar'!B11</f>
        <v>0</v>
      </c>
    </row>
    <row r="51" spans="1:2">
      <c r="B51" s="184">
        <f>+B49/2</f>
        <v>0</v>
      </c>
    </row>
  </sheetData>
  <mergeCells count="1">
    <mergeCell ref="A7:A8"/>
  </mergeCells>
  <printOptions horizont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35"/>
  <sheetViews>
    <sheetView zoomScale="90" zoomScaleNormal="90" workbookViewId="0">
      <selection sqref="A1:K34"/>
    </sheetView>
  </sheetViews>
  <sheetFormatPr defaultColWidth="9.109375" defaultRowHeight="13.8"/>
  <cols>
    <col min="1" max="1" width="51.88671875" style="16" customWidth="1"/>
    <col min="2" max="2" width="12.5546875" style="16" bestFit="1" customWidth="1"/>
    <col min="3" max="3" width="11.33203125" style="16" customWidth="1"/>
    <col min="4" max="4" width="8.33203125" style="16" customWidth="1"/>
    <col min="5" max="5" width="8.109375" style="16" bestFit="1" customWidth="1"/>
    <col min="6" max="6" width="8.77734375" style="16" customWidth="1"/>
    <col min="7" max="7" width="13.5546875" style="16" bestFit="1" customWidth="1"/>
    <col min="8" max="9" width="12.5546875" style="16" bestFit="1" customWidth="1"/>
    <col min="10" max="10" width="10.77734375" style="16" bestFit="1" customWidth="1"/>
    <col min="11" max="11" width="12.5546875" style="16" bestFit="1" customWidth="1"/>
    <col min="12" max="16384" width="9.109375" style="16"/>
  </cols>
  <sheetData>
    <row r="1" spans="1:12" s="10" customFormat="1">
      <c r="A1" s="12" t="s">
        <v>187</v>
      </c>
      <c r="B1" s="9"/>
      <c r="C1" s="9"/>
      <c r="D1" s="9"/>
      <c r="E1" s="9"/>
    </row>
    <row r="2" spans="1:12" s="10" customFormat="1" ht="14.4">
      <c r="A2" s="13" t="s">
        <v>240</v>
      </c>
      <c r="B2" s="9"/>
      <c r="C2" s="9"/>
      <c r="D2" s="9"/>
      <c r="E2" s="9"/>
    </row>
    <row r="3" spans="1:12" s="10" customFormat="1" ht="14.4">
      <c r="A3" s="13" t="s">
        <v>241</v>
      </c>
      <c r="B3" s="9"/>
      <c r="C3" s="9"/>
      <c r="D3" s="9"/>
      <c r="E3" s="9"/>
    </row>
    <row r="4" spans="1:12" s="10" customFormat="1" ht="14.4">
      <c r="A4" s="13" t="s">
        <v>70</v>
      </c>
      <c r="B4" s="9"/>
      <c r="C4" s="9"/>
      <c r="D4" s="9"/>
      <c r="E4" s="9"/>
    </row>
    <row r="5" spans="1:12" s="10" customFormat="1">
      <c r="A5" s="11" t="s">
        <v>229</v>
      </c>
      <c r="B5" s="36"/>
      <c r="C5" s="36"/>
      <c r="D5" s="36"/>
      <c r="E5" s="9"/>
    </row>
    <row r="6" spans="1:12" ht="51" customHeight="1">
      <c r="B6" s="37" t="s">
        <v>131</v>
      </c>
      <c r="C6" s="37" t="s">
        <v>185</v>
      </c>
      <c r="D6" s="37" t="s">
        <v>34</v>
      </c>
      <c r="E6" s="37" t="s">
        <v>184</v>
      </c>
      <c r="F6" s="37" t="s">
        <v>104</v>
      </c>
      <c r="G6" s="37" t="s">
        <v>132</v>
      </c>
      <c r="H6" s="37" t="s">
        <v>133</v>
      </c>
      <c r="I6" s="37" t="s">
        <v>5</v>
      </c>
      <c r="J6" s="37" t="s">
        <v>56</v>
      </c>
      <c r="K6" s="37" t="s">
        <v>5</v>
      </c>
      <c r="L6" s="15"/>
    </row>
    <row r="7" spans="1:12" ht="14.4" thickBot="1">
      <c r="A7" s="22" t="s">
        <v>188</v>
      </c>
      <c r="B7" s="18">
        <v>89700000</v>
      </c>
      <c r="C7" s="18"/>
      <c r="D7" s="18"/>
      <c r="E7" s="18"/>
      <c r="F7" s="18"/>
      <c r="G7" s="18">
        <v>222703376</v>
      </c>
      <c r="H7" s="18">
        <v>14553791</v>
      </c>
      <c r="I7" s="18">
        <f>SUM(B7:H7)</f>
        <v>326957167</v>
      </c>
      <c r="J7" s="18"/>
      <c r="K7" s="18">
        <f>SUM(I7:J7)</f>
        <v>326957167</v>
      </c>
    </row>
    <row r="8" spans="1:12" ht="14.4" thickTop="1">
      <c r="A8" s="23" t="s">
        <v>134</v>
      </c>
      <c r="B8" s="20"/>
      <c r="C8" s="20"/>
      <c r="D8" s="20"/>
      <c r="E8" s="20"/>
      <c r="F8" s="20"/>
      <c r="G8" s="20"/>
      <c r="H8" s="17"/>
      <c r="I8" s="17">
        <f>SUM(B8:H8)</f>
        <v>0</v>
      </c>
      <c r="J8" s="24"/>
      <c r="K8" s="20">
        <f>SUM(I8:J8)</f>
        <v>0</v>
      </c>
    </row>
    <row r="9" spans="1:12">
      <c r="A9" s="22" t="s">
        <v>135</v>
      </c>
      <c r="B9" s="25">
        <f>SUM(B7:B8)</f>
        <v>89700000</v>
      </c>
      <c r="C9" s="25">
        <f t="shared" ref="C9:J9" si="0">SUM(C7:C8)</f>
        <v>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222703376</v>
      </c>
      <c r="H9" s="25">
        <f t="shared" si="0"/>
        <v>14553791</v>
      </c>
      <c r="I9" s="25">
        <f>SUM(B9:H9)</f>
        <v>326957167</v>
      </c>
      <c r="J9" s="25">
        <f t="shared" si="0"/>
        <v>0</v>
      </c>
      <c r="K9" s="25">
        <f>SUM(I9:J9)</f>
        <v>326957167</v>
      </c>
    </row>
    <row r="10" spans="1:12">
      <c r="A10" s="26" t="s">
        <v>136</v>
      </c>
      <c r="B10" s="20"/>
      <c r="C10" s="20"/>
      <c r="D10" s="20"/>
      <c r="E10" s="20"/>
      <c r="F10" s="20"/>
      <c r="G10" s="20"/>
      <c r="H10" s="17"/>
      <c r="I10" s="17">
        <f t="shared" ref="I10:I34" si="1">SUM(B10:H10)</f>
        <v>0</v>
      </c>
      <c r="J10" s="17"/>
      <c r="K10" s="20">
        <f t="shared" ref="K10:K34" si="2">SUM(I10:J10)</f>
        <v>0</v>
      </c>
    </row>
    <row r="11" spans="1:12">
      <c r="A11" s="27" t="s">
        <v>133</v>
      </c>
      <c r="B11" s="17"/>
      <c r="C11" s="17"/>
      <c r="D11" s="17"/>
      <c r="E11" s="17"/>
      <c r="F11" s="17"/>
      <c r="G11" s="17"/>
      <c r="H11" s="35">
        <v>11101965</v>
      </c>
      <c r="I11" s="17">
        <f t="shared" si="1"/>
        <v>11101965</v>
      </c>
      <c r="J11" s="35"/>
      <c r="K11" s="17">
        <f t="shared" si="2"/>
        <v>11101965</v>
      </c>
    </row>
    <row r="12" spans="1:12">
      <c r="A12" s="27" t="s">
        <v>137</v>
      </c>
      <c r="B12" s="17"/>
      <c r="C12" s="17"/>
      <c r="D12" s="17"/>
      <c r="E12" s="17"/>
      <c r="F12" s="17"/>
      <c r="G12" s="17"/>
      <c r="H12" s="35"/>
      <c r="I12" s="17">
        <f t="shared" si="1"/>
        <v>0</v>
      </c>
      <c r="J12" s="35"/>
      <c r="K12" s="17">
        <f t="shared" si="2"/>
        <v>0</v>
      </c>
    </row>
    <row r="13" spans="1:12" ht="27.6">
      <c r="A13" s="27" t="s">
        <v>138</v>
      </c>
      <c r="B13" s="17"/>
      <c r="C13" s="17"/>
      <c r="D13" s="17"/>
      <c r="E13" s="17"/>
      <c r="F13" s="17"/>
      <c r="G13" s="17"/>
      <c r="H13" s="17"/>
      <c r="I13" s="17">
        <f t="shared" si="1"/>
        <v>0</v>
      </c>
      <c r="J13" s="17"/>
      <c r="K13" s="17">
        <f t="shared" si="2"/>
        <v>0</v>
      </c>
    </row>
    <row r="14" spans="1:12">
      <c r="A14" s="26" t="s">
        <v>139</v>
      </c>
      <c r="B14" s="28">
        <f>SUM(B10:B13)</f>
        <v>0</v>
      </c>
      <c r="C14" s="28">
        <f t="shared" ref="C14:J14" si="3">SUM(C10:C13)</f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34">
        <f>SUM(H10:H13)</f>
        <v>11101965</v>
      </c>
      <c r="I14" s="28">
        <f t="shared" si="1"/>
        <v>11101965</v>
      </c>
      <c r="J14" s="34">
        <f t="shared" si="3"/>
        <v>0</v>
      </c>
      <c r="K14" s="28">
        <f t="shared" si="2"/>
        <v>11101965</v>
      </c>
    </row>
    <row r="15" spans="1:12" ht="27.6">
      <c r="A15" s="26" t="s">
        <v>140</v>
      </c>
      <c r="B15" s="17"/>
      <c r="C15" s="17"/>
      <c r="D15" s="17"/>
      <c r="E15" s="17"/>
      <c r="F15" s="17"/>
      <c r="G15" s="17"/>
      <c r="H15" s="17"/>
      <c r="I15" s="17">
        <f t="shared" si="1"/>
        <v>0</v>
      </c>
      <c r="J15" s="17"/>
      <c r="K15" s="17">
        <f t="shared" si="2"/>
        <v>0</v>
      </c>
    </row>
    <row r="16" spans="1:12">
      <c r="A16" s="29" t="s">
        <v>141</v>
      </c>
      <c r="B16" s="17"/>
      <c r="C16" s="17"/>
      <c r="D16" s="17"/>
      <c r="E16" s="17"/>
      <c r="F16" s="17"/>
      <c r="G16" s="17"/>
      <c r="H16" s="17"/>
      <c r="I16" s="17">
        <f t="shared" si="1"/>
        <v>0</v>
      </c>
      <c r="J16" s="17"/>
      <c r="K16" s="17">
        <f t="shared" si="2"/>
        <v>0</v>
      </c>
    </row>
    <row r="17" spans="1:11">
      <c r="A17" s="29" t="s">
        <v>142</v>
      </c>
      <c r="B17" s="17"/>
      <c r="C17" s="17"/>
      <c r="D17" s="17"/>
      <c r="E17" s="17"/>
      <c r="F17" s="17"/>
      <c r="G17" s="17"/>
      <c r="H17" s="17">
        <f>-H7</f>
        <v>-14553791</v>
      </c>
      <c r="I17" s="17">
        <f t="shared" si="1"/>
        <v>-14553791</v>
      </c>
      <c r="J17" s="17"/>
      <c r="K17" s="17">
        <f t="shared" si="2"/>
        <v>-14553791</v>
      </c>
    </row>
    <row r="18" spans="1:11">
      <c r="A18" s="33" t="s">
        <v>143</v>
      </c>
      <c r="B18" s="17"/>
      <c r="C18" s="17"/>
      <c r="D18" s="17"/>
      <c r="E18" s="17"/>
      <c r="F18" s="17"/>
      <c r="G18" s="17"/>
      <c r="H18" s="17"/>
      <c r="I18" s="17">
        <f t="shared" si="1"/>
        <v>0</v>
      </c>
      <c r="J18" s="17"/>
      <c r="K18" s="17">
        <f t="shared" si="2"/>
        <v>0</v>
      </c>
    </row>
    <row r="19" spans="1:11">
      <c r="A19" s="26" t="s">
        <v>144</v>
      </c>
      <c r="B19" s="25">
        <f>SUM(B16:B18)</f>
        <v>0</v>
      </c>
      <c r="C19" s="25">
        <f t="shared" ref="C19:J19" si="4">SUM(C16:C18)</f>
        <v>0</v>
      </c>
      <c r="D19" s="25">
        <f t="shared" si="4"/>
        <v>0</v>
      </c>
      <c r="E19" s="25">
        <f t="shared" si="4"/>
        <v>0</v>
      </c>
      <c r="F19" s="25">
        <f t="shared" si="4"/>
        <v>0</v>
      </c>
      <c r="G19" s="25">
        <f t="shared" si="4"/>
        <v>0</v>
      </c>
      <c r="H19" s="25">
        <f t="shared" si="4"/>
        <v>-14553791</v>
      </c>
      <c r="I19" s="28">
        <f t="shared" si="1"/>
        <v>-14553791</v>
      </c>
      <c r="J19" s="25">
        <f t="shared" si="4"/>
        <v>0</v>
      </c>
      <c r="K19" s="25">
        <f t="shared" si="2"/>
        <v>-14553791</v>
      </c>
    </row>
    <row r="20" spans="1:11">
      <c r="A20" s="26"/>
      <c r="B20" s="20"/>
      <c r="C20" s="21"/>
      <c r="D20" s="20"/>
      <c r="E20" s="21"/>
      <c r="F20" s="21"/>
      <c r="G20" s="21"/>
      <c r="H20" s="17"/>
      <c r="I20" s="17"/>
      <c r="J20" s="17"/>
      <c r="K20" s="21"/>
    </row>
    <row r="21" spans="1:11" ht="14.4" thickBot="1">
      <c r="A21" s="26" t="s">
        <v>186</v>
      </c>
      <c r="B21" s="30">
        <f>B9+B14+B19</f>
        <v>89700000</v>
      </c>
      <c r="C21" s="30">
        <f t="shared" ref="C21:J21" si="5">C9+C14+C19</f>
        <v>0</v>
      </c>
      <c r="D21" s="30">
        <f t="shared" si="5"/>
        <v>0</v>
      </c>
      <c r="E21" s="30">
        <f t="shared" si="5"/>
        <v>0</v>
      </c>
      <c r="F21" s="30">
        <f t="shared" si="5"/>
        <v>0</v>
      </c>
      <c r="G21" s="30">
        <f>G9+G14+G19</f>
        <v>222703376</v>
      </c>
      <c r="H21" s="30">
        <f t="shared" si="5"/>
        <v>11101965</v>
      </c>
      <c r="I21" s="30">
        <f t="shared" si="1"/>
        <v>323505341</v>
      </c>
      <c r="J21" s="30">
        <f t="shared" si="5"/>
        <v>0</v>
      </c>
      <c r="K21" s="30">
        <f t="shared" si="2"/>
        <v>323505341</v>
      </c>
    </row>
    <row r="22" spans="1:11" ht="14.4" thickTop="1">
      <c r="A22" s="31"/>
      <c r="B22" s="20"/>
      <c r="C22" s="20"/>
      <c r="D22" s="20"/>
      <c r="E22" s="20"/>
      <c r="F22" s="20"/>
      <c r="G22" s="20"/>
      <c r="H22" s="17"/>
      <c r="I22" s="17">
        <f t="shared" si="1"/>
        <v>0</v>
      </c>
      <c r="J22" s="17"/>
      <c r="K22" s="20">
        <f t="shared" si="2"/>
        <v>0</v>
      </c>
    </row>
    <row r="23" spans="1:11">
      <c r="A23" s="26" t="s">
        <v>136</v>
      </c>
      <c r="B23" s="17"/>
      <c r="C23" s="17"/>
      <c r="D23" s="17"/>
      <c r="E23" s="17"/>
      <c r="F23" s="17"/>
      <c r="G23" s="17"/>
      <c r="H23" s="17"/>
      <c r="I23" s="17">
        <f t="shared" si="1"/>
        <v>0</v>
      </c>
      <c r="J23" s="17"/>
      <c r="K23" s="17">
        <f t="shared" si="2"/>
        <v>0</v>
      </c>
    </row>
    <row r="24" spans="1:11">
      <c r="A24" s="27" t="s">
        <v>133</v>
      </c>
      <c r="B24" s="17"/>
      <c r="C24" s="17"/>
      <c r="D24" s="17"/>
      <c r="E24" s="17"/>
      <c r="F24" s="17"/>
      <c r="G24" s="17"/>
      <c r="H24" s="35">
        <v>15039603</v>
      </c>
      <c r="I24" s="17">
        <f t="shared" si="1"/>
        <v>15039603</v>
      </c>
      <c r="J24" s="35"/>
      <c r="K24" s="17">
        <f t="shared" si="2"/>
        <v>15039603</v>
      </c>
    </row>
    <row r="25" spans="1:11">
      <c r="A25" s="27" t="s">
        <v>137</v>
      </c>
      <c r="B25" s="17"/>
      <c r="C25" s="17"/>
      <c r="D25" s="17"/>
      <c r="E25" s="17"/>
      <c r="F25" s="17"/>
      <c r="G25" s="17"/>
      <c r="H25" s="35"/>
      <c r="I25" s="17">
        <f t="shared" si="1"/>
        <v>0</v>
      </c>
      <c r="J25" s="35"/>
      <c r="K25" s="17">
        <f t="shared" si="2"/>
        <v>0</v>
      </c>
    </row>
    <row r="26" spans="1:11" ht="27.6">
      <c r="A26" s="27" t="s">
        <v>138</v>
      </c>
      <c r="B26" s="17"/>
      <c r="C26" s="17"/>
      <c r="D26" s="17"/>
      <c r="E26" s="17"/>
      <c r="F26" s="17"/>
      <c r="G26" s="17"/>
      <c r="H26" s="17"/>
      <c r="I26" s="17">
        <f t="shared" si="1"/>
        <v>0</v>
      </c>
      <c r="J26" s="17"/>
      <c r="K26" s="17">
        <f t="shared" si="2"/>
        <v>0</v>
      </c>
    </row>
    <row r="27" spans="1:11">
      <c r="A27" s="26" t="s">
        <v>139</v>
      </c>
      <c r="B27" s="28">
        <f>SUM(B24:B26)</f>
        <v>0</v>
      </c>
      <c r="C27" s="28">
        <f t="shared" ref="C27:J27" si="6">SUM(C24:C26)</f>
        <v>0</v>
      </c>
      <c r="D27" s="28">
        <f t="shared" si="6"/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34">
        <f t="shared" si="6"/>
        <v>15039603</v>
      </c>
      <c r="I27" s="28">
        <f t="shared" si="1"/>
        <v>15039603</v>
      </c>
      <c r="J27" s="34">
        <f t="shared" si="6"/>
        <v>0</v>
      </c>
      <c r="K27" s="28">
        <f t="shared" si="2"/>
        <v>15039603</v>
      </c>
    </row>
    <row r="28" spans="1:11" ht="27.6">
      <c r="A28" s="26" t="s">
        <v>140</v>
      </c>
      <c r="B28" s="17"/>
      <c r="C28" s="17"/>
      <c r="D28" s="17"/>
      <c r="E28" s="17"/>
      <c r="F28" s="17"/>
      <c r="G28" s="17"/>
      <c r="H28" s="17"/>
      <c r="I28" s="17">
        <f t="shared" si="1"/>
        <v>0</v>
      </c>
      <c r="J28" s="17"/>
      <c r="K28" s="17">
        <f t="shared" si="2"/>
        <v>0</v>
      </c>
    </row>
    <row r="29" spans="1:11">
      <c r="A29" s="29" t="s">
        <v>141</v>
      </c>
      <c r="B29" s="17"/>
      <c r="C29" s="17"/>
      <c r="D29" s="17"/>
      <c r="E29" s="17"/>
      <c r="F29" s="17"/>
      <c r="G29" s="17"/>
      <c r="H29" s="17"/>
      <c r="I29" s="17">
        <f t="shared" si="1"/>
        <v>0</v>
      </c>
      <c r="J29" s="17"/>
      <c r="K29" s="17">
        <f t="shared" si="2"/>
        <v>0</v>
      </c>
    </row>
    <row r="30" spans="1:11">
      <c r="A30" s="29" t="s">
        <v>142</v>
      </c>
      <c r="B30" s="17"/>
      <c r="C30" s="17"/>
      <c r="D30" s="17"/>
      <c r="E30" s="17"/>
      <c r="F30" s="17"/>
      <c r="G30" s="17"/>
      <c r="H30" s="17"/>
      <c r="I30" s="17">
        <f t="shared" si="1"/>
        <v>0</v>
      </c>
      <c r="J30" s="17"/>
      <c r="K30" s="17">
        <f t="shared" si="2"/>
        <v>0</v>
      </c>
    </row>
    <row r="31" spans="1:11">
      <c r="A31" s="33" t="s">
        <v>143</v>
      </c>
      <c r="B31" s="17"/>
      <c r="C31" s="17"/>
      <c r="D31" s="17"/>
      <c r="E31" s="17"/>
      <c r="F31" s="17"/>
      <c r="G31" s="17"/>
      <c r="H31" s="17"/>
      <c r="I31" s="17">
        <f t="shared" si="1"/>
        <v>0</v>
      </c>
      <c r="J31" s="17"/>
      <c r="K31" s="17">
        <f t="shared" si="2"/>
        <v>0</v>
      </c>
    </row>
    <row r="32" spans="1:11">
      <c r="A32" s="26" t="s">
        <v>144</v>
      </c>
      <c r="B32" s="28">
        <f>SUM(B29:B31)</f>
        <v>0</v>
      </c>
      <c r="C32" s="28">
        <f t="shared" ref="C32:J32" si="7">SUM(C29:C31)</f>
        <v>0</v>
      </c>
      <c r="D32" s="28">
        <f t="shared" si="7"/>
        <v>0</v>
      </c>
      <c r="E32" s="28">
        <f t="shared" si="7"/>
        <v>0</v>
      </c>
      <c r="F32" s="28">
        <f t="shared" si="7"/>
        <v>0</v>
      </c>
      <c r="G32" s="28">
        <f t="shared" si="7"/>
        <v>0</v>
      </c>
      <c r="H32" s="28">
        <f t="shared" si="7"/>
        <v>0</v>
      </c>
      <c r="I32" s="28">
        <f t="shared" si="1"/>
        <v>0</v>
      </c>
      <c r="J32" s="28">
        <f t="shared" si="7"/>
        <v>0</v>
      </c>
      <c r="K32" s="28">
        <f t="shared" si="2"/>
        <v>0</v>
      </c>
    </row>
    <row r="33" spans="1:11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4.4" thickBot="1">
      <c r="A34" s="26" t="s">
        <v>189</v>
      </c>
      <c r="B34" s="30">
        <f>B21+B27+B32</f>
        <v>89700000</v>
      </c>
      <c r="C34" s="30">
        <f t="shared" ref="C34:J34" si="8">C21+C27+C32</f>
        <v>0</v>
      </c>
      <c r="D34" s="30">
        <f t="shared" si="8"/>
        <v>0</v>
      </c>
      <c r="E34" s="30">
        <f t="shared" si="8"/>
        <v>0</v>
      </c>
      <c r="F34" s="30">
        <f t="shared" si="8"/>
        <v>0</v>
      </c>
      <c r="G34" s="30">
        <f>G21+G27+G32</f>
        <v>222703376</v>
      </c>
      <c r="H34" s="30">
        <f t="shared" si="8"/>
        <v>26141568</v>
      </c>
      <c r="I34" s="30">
        <f t="shared" si="1"/>
        <v>338544944</v>
      </c>
      <c r="J34" s="30">
        <f t="shared" si="8"/>
        <v>0</v>
      </c>
      <c r="K34" s="30">
        <f t="shared" si="2"/>
        <v>338544944</v>
      </c>
    </row>
    <row r="35" spans="1:11" ht="14.4" thickTop="1">
      <c r="B35" s="32"/>
      <c r="C35" s="32"/>
      <c r="D35" s="32"/>
      <c r="E35" s="32"/>
      <c r="F35" s="32"/>
      <c r="G35" s="32"/>
      <c r="H35" s="32"/>
      <c r="I35" s="32"/>
      <c r="J35" s="32"/>
      <c r="K35" s="32"/>
    </row>
  </sheetData>
  <printOptions horizontalCentered="1"/>
  <pageMargins left="0" right="0" top="0.25" bottom="0" header="0.25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2CBB-CA22-4ECE-A605-7C5D59A74331}">
  <dimension ref="A1:M45"/>
  <sheetViews>
    <sheetView topLeftCell="A13" workbookViewId="0">
      <selection activeCell="A4" sqref="A4:G40"/>
    </sheetView>
  </sheetViews>
  <sheetFormatPr defaultRowHeight="12.6"/>
  <cols>
    <col min="1" max="1" width="5" customWidth="1"/>
    <col min="2" max="2" width="17.109375" bestFit="1" customWidth="1"/>
    <col min="3" max="3" width="6" bestFit="1" customWidth="1"/>
    <col min="4" max="7" width="14.44140625" bestFit="1" customWidth="1"/>
    <col min="9" max="10" width="10.109375" bestFit="1" customWidth="1"/>
    <col min="13" max="13" width="12.33203125" customWidth="1"/>
    <col min="257" max="257" width="5" customWidth="1"/>
    <col min="258" max="258" width="17.109375" bestFit="1" customWidth="1"/>
    <col min="259" max="259" width="6" bestFit="1" customWidth="1"/>
    <col min="260" max="263" width="14.44140625" bestFit="1" customWidth="1"/>
    <col min="265" max="266" width="10.109375" bestFit="1" customWidth="1"/>
    <col min="269" max="269" width="12.33203125" customWidth="1"/>
    <col min="513" max="513" width="5" customWidth="1"/>
    <col min="514" max="514" width="17.109375" bestFit="1" customWidth="1"/>
    <col min="515" max="515" width="6" bestFit="1" customWidth="1"/>
    <col min="516" max="519" width="14.44140625" bestFit="1" customWidth="1"/>
    <col min="521" max="522" width="10.109375" bestFit="1" customWidth="1"/>
    <col min="525" max="525" width="12.33203125" customWidth="1"/>
    <col min="769" max="769" width="5" customWidth="1"/>
    <col min="770" max="770" width="17.109375" bestFit="1" customWidth="1"/>
    <col min="771" max="771" width="6" bestFit="1" customWidth="1"/>
    <col min="772" max="775" width="14.44140625" bestFit="1" customWidth="1"/>
    <col min="777" max="778" width="10.109375" bestFit="1" customWidth="1"/>
    <col min="781" max="781" width="12.33203125" customWidth="1"/>
    <col min="1025" max="1025" width="5" customWidth="1"/>
    <col min="1026" max="1026" width="17.109375" bestFit="1" customWidth="1"/>
    <col min="1027" max="1027" width="6" bestFit="1" customWidth="1"/>
    <col min="1028" max="1031" width="14.44140625" bestFit="1" customWidth="1"/>
    <col min="1033" max="1034" width="10.109375" bestFit="1" customWidth="1"/>
    <col min="1037" max="1037" width="12.33203125" customWidth="1"/>
    <col min="1281" max="1281" width="5" customWidth="1"/>
    <col min="1282" max="1282" width="17.109375" bestFit="1" customWidth="1"/>
    <col min="1283" max="1283" width="6" bestFit="1" customWidth="1"/>
    <col min="1284" max="1287" width="14.44140625" bestFit="1" customWidth="1"/>
    <col min="1289" max="1290" width="10.109375" bestFit="1" customWidth="1"/>
    <col min="1293" max="1293" width="12.33203125" customWidth="1"/>
    <col min="1537" max="1537" width="5" customWidth="1"/>
    <col min="1538" max="1538" width="17.109375" bestFit="1" customWidth="1"/>
    <col min="1539" max="1539" width="6" bestFit="1" customWidth="1"/>
    <col min="1540" max="1543" width="14.44140625" bestFit="1" customWidth="1"/>
    <col min="1545" max="1546" width="10.109375" bestFit="1" customWidth="1"/>
    <col min="1549" max="1549" width="12.33203125" customWidth="1"/>
    <col min="1793" max="1793" width="5" customWidth="1"/>
    <col min="1794" max="1794" width="17.109375" bestFit="1" customWidth="1"/>
    <col min="1795" max="1795" width="6" bestFit="1" customWidth="1"/>
    <col min="1796" max="1799" width="14.44140625" bestFit="1" customWidth="1"/>
    <col min="1801" max="1802" width="10.109375" bestFit="1" customWidth="1"/>
    <col min="1805" max="1805" width="12.33203125" customWidth="1"/>
    <col min="2049" max="2049" width="5" customWidth="1"/>
    <col min="2050" max="2050" width="17.109375" bestFit="1" customWidth="1"/>
    <col min="2051" max="2051" width="6" bestFit="1" customWidth="1"/>
    <col min="2052" max="2055" width="14.44140625" bestFit="1" customWidth="1"/>
    <col min="2057" max="2058" width="10.109375" bestFit="1" customWidth="1"/>
    <col min="2061" max="2061" width="12.33203125" customWidth="1"/>
    <col min="2305" max="2305" width="5" customWidth="1"/>
    <col min="2306" max="2306" width="17.109375" bestFit="1" customWidth="1"/>
    <col min="2307" max="2307" width="6" bestFit="1" customWidth="1"/>
    <col min="2308" max="2311" width="14.44140625" bestFit="1" customWidth="1"/>
    <col min="2313" max="2314" width="10.109375" bestFit="1" customWidth="1"/>
    <col min="2317" max="2317" width="12.33203125" customWidth="1"/>
    <col min="2561" max="2561" width="5" customWidth="1"/>
    <col min="2562" max="2562" width="17.109375" bestFit="1" customWidth="1"/>
    <col min="2563" max="2563" width="6" bestFit="1" customWidth="1"/>
    <col min="2564" max="2567" width="14.44140625" bestFit="1" customWidth="1"/>
    <col min="2569" max="2570" width="10.109375" bestFit="1" customWidth="1"/>
    <col min="2573" max="2573" width="12.33203125" customWidth="1"/>
    <col min="2817" max="2817" width="5" customWidth="1"/>
    <col min="2818" max="2818" width="17.109375" bestFit="1" customWidth="1"/>
    <col min="2819" max="2819" width="6" bestFit="1" customWidth="1"/>
    <col min="2820" max="2823" width="14.44140625" bestFit="1" customWidth="1"/>
    <col min="2825" max="2826" width="10.109375" bestFit="1" customWidth="1"/>
    <col min="2829" max="2829" width="12.33203125" customWidth="1"/>
    <col min="3073" max="3073" width="5" customWidth="1"/>
    <col min="3074" max="3074" width="17.109375" bestFit="1" customWidth="1"/>
    <col min="3075" max="3075" width="6" bestFit="1" customWidth="1"/>
    <col min="3076" max="3079" width="14.44140625" bestFit="1" customWidth="1"/>
    <col min="3081" max="3082" width="10.109375" bestFit="1" customWidth="1"/>
    <col min="3085" max="3085" width="12.33203125" customWidth="1"/>
    <col min="3329" max="3329" width="5" customWidth="1"/>
    <col min="3330" max="3330" width="17.109375" bestFit="1" customWidth="1"/>
    <col min="3331" max="3331" width="6" bestFit="1" customWidth="1"/>
    <col min="3332" max="3335" width="14.44140625" bestFit="1" customWidth="1"/>
    <col min="3337" max="3338" width="10.109375" bestFit="1" customWidth="1"/>
    <col min="3341" max="3341" width="12.33203125" customWidth="1"/>
    <col min="3585" max="3585" width="5" customWidth="1"/>
    <col min="3586" max="3586" width="17.109375" bestFit="1" customWidth="1"/>
    <col min="3587" max="3587" width="6" bestFit="1" customWidth="1"/>
    <col min="3588" max="3591" width="14.44140625" bestFit="1" customWidth="1"/>
    <col min="3593" max="3594" width="10.109375" bestFit="1" customWidth="1"/>
    <col min="3597" max="3597" width="12.33203125" customWidth="1"/>
    <col min="3841" max="3841" width="5" customWidth="1"/>
    <col min="3842" max="3842" width="17.109375" bestFit="1" customWidth="1"/>
    <col min="3843" max="3843" width="6" bestFit="1" customWidth="1"/>
    <col min="3844" max="3847" width="14.44140625" bestFit="1" customWidth="1"/>
    <col min="3849" max="3850" width="10.109375" bestFit="1" customWidth="1"/>
    <col min="3853" max="3853" width="12.33203125" customWidth="1"/>
    <col min="4097" max="4097" width="5" customWidth="1"/>
    <col min="4098" max="4098" width="17.109375" bestFit="1" customWidth="1"/>
    <col min="4099" max="4099" width="6" bestFit="1" customWidth="1"/>
    <col min="4100" max="4103" width="14.44140625" bestFit="1" customWidth="1"/>
    <col min="4105" max="4106" width="10.109375" bestFit="1" customWidth="1"/>
    <col min="4109" max="4109" width="12.33203125" customWidth="1"/>
    <col min="4353" max="4353" width="5" customWidth="1"/>
    <col min="4354" max="4354" width="17.109375" bestFit="1" customWidth="1"/>
    <col min="4355" max="4355" width="6" bestFit="1" customWidth="1"/>
    <col min="4356" max="4359" width="14.44140625" bestFit="1" customWidth="1"/>
    <col min="4361" max="4362" width="10.109375" bestFit="1" customWidth="1"/>
    <col min="4365" max="4365" width="12.33203125" customWidth="1"/>
    <col min="4609" max="4609" width="5" customWidth="1"/>
    <col min="4610" max="4610" width="17.109375" bestFit="1" customWidth="1"/>
    <col min="4611" max="4611" width="6" bestFit="1" customWidth="1"/>
    <col min="4612" max="4615" width="14.44140625" bestFit="1" customWidth="1"/>
    <col min="4617" max="4618" width="10.109375" bestFit="1" customWidth="1"/>
    <col min="4621" max="4621" width="12.33203125" customWidth="1"/>
    <col min="4865" max="4865" width="5" customWidth="1"/>
    <col min="4866" max="4866" width="17.109375" bestFit="1" customWidth="1"/>
    <col min="4867" max="4867" width="6" bestFit="1" customWidth="1"/>
    <col min="4868" max="4871" width="14.44140625" bestFit="1" customWidth="1"/>
    <col min="4873" max="4874" width="10.109375" bestFit="1" customWidth="1"/>
    <col min="4877" max="4877" width="12.33203125" customWidth="1"/>
    <col min="5121" max="5121" width="5" customWidth="1"/>
    <col min="5122" max="5122" width="17.109375" bestFit="1" customWidth="1"/>
    <col min="5123" max="5123" width="6" bestFit="1" customWidth="1"/>
    <col min="5124" max="5127" width="14.44140625" bestFit="1" customWidth="1"/>
    <col min="5129" max="5130" width="10.109375" bestFit="1" customWidth="1"/>
    <col min="5133" max="5133" width="12.33203125" customWidth="1"/>
    <col min="5377" max="5377" width="5" customWidth="1"/>
    <col min="5378" max="5378" width="17.109375" bestFit="1" customWidth="1"/>
    <col min="5379" max="5379" width="6" bestFit="1" customWidth="1"/>
    <col min="5380" max="5383" width="14.44140625" bestFit="1" customWidth="1"/>
    <col min="5385" max="5386" width="10.109375" bestFit="1" customWidth="1"/>
    <col min="5389" max="5389" width="12.33203125" customWidth="1"/>
    <col min="5633" max="5633" width="5" customWidth="1"/>
    <col min="5634" max="5634" width="17.109375" bestFit="1" customWidth="1"/>
    <col min="5635" max="5635" width="6" bestFit="1" customWidth="1"/>
    <col min="5636" max="5639" width="14.44140625" bestFit="1" customWidth="1"/>
    <col min="5641" max="5642" width="10.109375" bestFit="1" customWidth="1"/>
    <col min="5645" max="5645" width="12.33203125" customWidth="1"/>
    <col min="5889" max="5889" width="5" customWidth="1"/>
    <col min="5890" max="5890" width="17.109375" bestFit="1" customWidth="1"/>
    <col min="5891" max="5891" width="6" bestFit="1" customWidth="1"/>
    <col min="5892" max="5895" width="14.44140625" bestFit="1" customWidth="1"/>
    <col min="5897" max="5898" width="10.109375" bestFit="1" customWidth="1"/>
    <col min="5901" max="5901" width="12.33203125" customWidth="1"/>
    <col min="6145" max="6145" width="5" customWidth="1"/>
    <col min="6146" max="6146" width="17.109375" bestFit="1" customWidth="1"/>
    <col min="6147" max="6147" width="6" bestFit="1" customWidth="1"/>
    <col min="6148" max="6151" width="14.44140625" bestFit="1" customWidth="1"/>
    <col min="6153" max="6154" width="10.109375" bestFit="1" customWidth="1"/>
    <col min="6157" max="6157" width="12.33203125" customWidth="1"/>
    <col min="6401" max="6401" width="5" customWidth="1"/>
    <col min="6402" max="6402" width="17.109375" bestFit="1" customWidth="1"/>
    <col min="6403" max="6403" width="6" bestFit="1" customWidth="1"/>
    <col min="6404" max="6407" width="14.44140625" bestFit="1" customWidth="1"/>
    <col min="6409" max="6410" width="10.109375" bestFit="1" customWidth="1"/>
    <col min="6413" max="6413" width="12.33203125" customWidth="1"/>
    <col min="6657" max="6657" width="5" customWidth="1"/>
    <col min="6658" max="6658" width="17.109375" bestFit="1" customWidth="1"/>
    <col min="6659" max="6659" width="6" bestFit="1" customWidth="1"/>
    <col min="6660" max="6663" width="14.44140625" bestFit="1" customWidth="1"/>
    <col min="6665" max="6666" width="10.109375" bestFit="1" customWidth="1"/>
    <col min="6669" max="6669" width="12.33203125" customWidth="1"/>
    <col min="6913" max="6913" width="5" customWidth="1"/>
    <col min="6914" max="6914" width="17.109375" bestFit="1" customWidth="1"/>
    <col min="6915" max="6915" width="6" bestFit="1" customWidth="1"/>
    <col min="6916" max="6919" width="14.44140625" bestFit="1" customWidth="1"/>
    <col min="6921" max="6922" width="10.109375" bestFit="1" customWidth="1"/>
    <col min="6925" max="6925" width="12.33203125" customWidth="1"/>
    <col min="7169" max="7169" width="5" customWidth="1"/>
    <col min="7170" max="7170" width="17.109375" bestFit="1" customWidth="1"/>
    <col min="7171" max="7171" width="6" bestFit="1" customWidth="1"/>
    <col min="7172" max="7175" width="14.44140625" bestFit="1" customWidth="1"/>
    <col min="7177" max="7178" width="10.109375" bestFit="1" customWidth="1"/>
    <col min="7181" max="7181" width="12.33203125" customWidth="1"/>
    <col min="7425" max="7425" width="5" customWidth="1"/>
    <col min="7426" max="7426" width="17.109375" bestFit="1" customWidth="1"/>
    <col min="7427" max="7427" width="6" bestFit="1" customWidth="1"/>
    <col min="7428" max="7431" width="14.44140625" bestFit="1" customWidth="1"/>
    <col min="7433" max="7434" width="10.109375" bestFit="1" customWidth="1"/>
    <col min="7437" max="7437" width="12.33203125" customWidth="1"/>
    <col min="7681" max="7681" width="5" customWidth="1"/>
    <col min="7682" max="7682" width="17.109375" bestFit="1" customWidth="1"/>
    <col min="7683" max="7683" width="6" bestFit="1" customWidth="1"/>
    <col min="7684" max="7687" width="14.44140625" bestFit="1" customWidth="1"/>
    <col min="7689" max="7690" width="10.109375" bestFit="1" customWidth="1"/>
    <col min="7693" max="7693" width="12.33203125" customWidth="1"/>
    <col min="7937" max="7937" width="5" customWidth="1"/>
    <col min="7938" max="7938" width="17.109375" bestFit="1" customWidth="1"/>
    <col min="7939" max="7939" width="6" bestFit="1" customWidth="1"/>
    <col min="7940" max="7943" width="14.44140625" bestFit="1" customWidth="1"/>
    <col min="7945" max="7946" width="10.109375" bestFit="1" customWidth="1"/>
    <col min="7949" max="7949" width="12.33203125" customWidth="1"/>
    <col min="8193" max="8193" width="5" customWidth="1"/>
    <col min="8194" max="8194" width="17.109375" bestFit="1" customWidth="1"/>
    <col min="8195" max="8195" width="6" bestFit="1" customWidth="1"/>
    <col min="8196" max="8199" width="14.44140625" bestFit="1" customWidth="1"/>
    <col min="8201" max="8202" width="10.109375" bestFit="1" customWidth="1"/>
    <col min="8205" max="8205" width="12.33203125" customWidth="1"/>
    <col min="8449" max="8449" width="5" customWidth="1"/>
    <col min="8450" max="8450" width="17.109375" bestFit="1" customWidth="1"/>
    <col min="8451" max="8451" width="6" bestFit="1" customWidth="1"/>
    <col min="8452" max="8455" width="14.44140625" bestFit="1" customWidth="1"/>
    <col min="8457" max="8458" width="10.109375" bestFit="1" customWidth="1"/>
    <col min="8461" max="8461" width="12.33203125" customWidth="1"/>
    <col min="8705" max="8705" width="5" customWidth="1"/>
    <col min="8706" max="8706" width="17.109375" bestFit="1" customWidth="1"/>
    <col min="8707" max="8707" width="6" bestFit="1" customWidth="1"/>
    <col min="8708" max="8711" width="14.44140625" bestFit="1" customWidth="1"/>
    <col min="8713" max="8714" width="10.109375" bestFit="1" customWidth="1"/>
    <col min="8717" max="8717" width="12.33203125" customWidth="1"/>
    <col min="8961" max="8961" width="5" customWidth="1"/>
    <col min="8962" max="8962" width="17.109375" bestFit="1" customWidth="1"/>
    <col min="8963" max="8963" width="6" bestFit="1" customWidth="1"/>
    <col min="8964" max="8967" width="14.44140625" bestFit="1" customWidth="1"/>
    <col min="8969" max="8970" width="10.109375" bestFit="1" customWidth="1"/>
    <col min="8973" max="8973" width="12.33203125" customWidth="1"/>
    <col min="9217" max="9217" width="5" customWidth="1"/>
    <col min="9218" max="9218" width="17.109375" bestFit="1" customWidth="1"/>
    <col min="9219" max="9219" width="6" bestFit="1" customWidth="1"/>
    <col min="9220" max="9223" width="14.44140625" bestFit="1" customWidth="1"/>
    <col min="9225" max="9226" width="10.109375" bestFit="1" customWidth="1"/>
    <col min="9229" max="9229" width="12.33203125" customWidth="1"/>
    <col min="9473" max="9473" width="5" customWidth="1"/>
    <col min="9474" max="9474" width="17.109375" bestFit="1" customWidth="1"/>
    <col min="9475" max="9475" width="6" bestFit="1" customWidth="1"/>
    <col min="9476" max="9479" width="14.44140625" bestFit="1" customWidth="1"/>
    <col min="9481" max="9482" width="10.109375" bestFit="1" customWidth="1"/>
    <col min="9485" max="9485" width="12.33203125" customWidth="1"/>
    <col min="9729" max="9729" width="5" customWidth="1"/>
    <col min="9730" max="9730" width="17.109375" bestFit="1" customWidth="1"/>
    <col min="9731" max="9731" width="6" bestFit="1" customWidth="1"/>
    <col min="9732" max="9735" width="14.44140625" bestFit="1" customWidth="1"/>
    <col min="9737" max="9738" width="10.109375" bestFit="1" customWidth="1"/>
    <col min="9741" max="9741" width="12.33203125" customWidth="1"/>
    <col min="9985" max="9985" width="5" customWidth="1"/>
    <col min="9986" max="9986" width="17.109375" bestFit="1" customWidth="1"/>
    <col min="9987" max="9987" width="6" bestFit="1" customWidth="1"/>
    <col min="9988" max="9991" width="14.44140625" bestFit="1" customWidth="1"/>
    <col min="9993" max="9994" width="10.109375" bestFit="1" customWidth="1"/>
    <col min="9997" max="9997" width="12.33203125" customWidth="1"/>
    <col min="10241" max="10241" width="5" customWidth="1"/>
    <col min="10242" max="10242" width="17.109375" bestFit="1" customWidth="1"/>
    <col min="10243" max="10243" width="6" bestFit="1" customWidth="1"/>
    <col min="10244" max="10247" width="14.44140625" bestFit="1" customWidth="1"/>
    <col min="10249" max="10250" width="10.109375" bestFit="1" customWidth="1"/>
    <col min="10253" max="10253" width="12.33203125" customWidth="1"/>
    <col min="10497" max="10497" width="5" customWidth="1"/>
    <col min="10498" max="10498" width="17.109375" bestFit="1" customWidth="1"/>
    <col min="10499" max="10499" width="6" bestFit="1" customWidth="1"/>
    <col min="10500" max="10503" width="14.44140625" bestFit="1" customWidth="1"/>
    <col min="10505" max="10506" width="10.109375" bestFit="1" customWidth="1"/>
    <col min="10509" max="10509" width="12.33203125" customWidth="1"/>
    <col min="10753" max="10753" width="5" customWidth="1"/>
    <col min="10754" max="10754" width="17.109375" bestFit="1" customWidth="1"/>
    <col min="10755" max="10755" width="6" bestFit="1" customWidth="1"/>
    <col min="10756" max="10759" width="14.44140625" bestFit="1" customWidth="1"/>
    <col min="10761" max="10762" width="10.109375" bestFit="1" customWidth="1"/>
    <col min="10765" max="10765" width="12.33203125" customWidth="1"/>
    <col min="11009" max="11009" width="5" customWidth="1"/>
    <col min="11010" max="11010" width="17.109375" bestFit="1" customWidth="1"/>
    <col min="11011" max="11011" width="6" bestFit="1" customWidth="1"/>
    <col min="11012" max="11015" width="14.44140625" bestFit="1" customWidth="1"/>
    <col min="11017" max="11018" width="10.109375" bestFit="1" customWidth="1"/>
    <col min="11021" max="11021" width="12.33203125" customWidth="1"/>
    <col min="11265" max="11265" width="5" customWidth="1"/>
    <col min="11266" max="11266" width="17.109375" bestFit="1" customWidth="1"/>
    <col min="11267" max="11267" width="6" bestFit="1" customWidth="1"/>
    <col min="11268" max="11271" width="14.44140625" bestFit="1" customWidth="1"/>
    <col min="11273" max="11274" width="10.109375" bestFit="1" customWidth="1"/>
    <col min="11277" max="11277" width="12.33203125" customWidth="1"/>
    <col min="11521" max="11521" width="5" customWidth="1"/>
    <col min="11522" max="11522" width="17.109375" bestFit="1" customWidth="1"/>
    <col min="11523" max="11523" width="6" bestFit="1" customWidth="1"/>
    <col min="11524" max="11527" width="14.44140625" bestFit="1" customWidth="1"/>
    <col min="11529" max="11530" width="10.109375" bestFit="1" customWidth="1"/>
    <col min="11533" max="11533" width="12.33203125" customWidth="1"/>
    <col min="11777" max="11777" width="5" customWidth="1"/>
    <col min="11778" max="11778" width="17.109375" bestFit="1" customWidth="1"/>
    <col min="11779" max="11779" width="6" bestFit="1" customWidth="1"/>
    <col min="11780" max="11783" width="14.44140625" bestFit="1" customWidth="1"/>
    <col min="11785" max="11786" width="10.109375" bestFit="1" customWidth="1"/>
    <col min="11789" max="11789" width="12.33203125" customWidth="1"/>
    <col min="12033" max="12033" width="5" customWidth="1"/>
    <col min="12034" max="12034" width="17.109375" bestFit="1" customWidth="1"/>
    <col min="12035" max="12035" width="6" bestFit="1" customWidth="1"/>
    <col min="12036" max="12039" width="14.44140625" bestFit="1" customWidth="1"/>
    <col min="12041" max="12042" width="10.109375" bestFit="1" customWidth="1"/>
    <col min="12045" max="12045" width="12.33203125" customWidth="1"/>
    <col min="12289" max="12289" width="5" customWidth="1"/>
    <col min="12290" max="12290" width="17.109375" bestFit="1" customWidth="1"/>
    <col min="12291" max="12291" width="6" bestFit="1" customWidth="1"/>
    <col min="12292" max="12295" width="14.44140625" bestFit="1" customWidth="1"/>
    <col min="12297" max="12298" width="10.109375" bestFit="1" customWidth="1"/>
    <col min="12301" max="12301" width="12.33203125" customWidth="1"/>
    <col min="12545" max="12545" width="5" customWidth="1"/>
    <col min="12546" max="12546" width="17.109375" bestFit="1" customWidth="1"/>
    <col min="12547" max="12547" width="6" bestFit="1" customWidth="1"/>
    <col min="12548" max="12551" width="14.44140625" bestFit="1" customWidth="1"/>
    <col min="12553" max="12554" width="10.109375" bestFit="1" customWidth="1"/>
    <col min="12557" max="12557" width="12.33203125" customWidth="1"/>
    <col min="12801" max="12801" width="5" customWidth="1"/>
    <col min="12802" max="12802" width="17.109375" bestFit="1" customWidth="1"/>
    <col min="12803" max="12803" width="6" bestFit="1" customWidth="1"/>
    <col min="12804" max="12807" width="14.44140625" bestFit="1" customWidth="1"/>
    <col min="12809" max="12810" width="10.109375" bestFit="1" customWidth="1"/>
    <col min="12813" max="12813" width="12.33203125" customWidth="1"/>
    <col min="13057" max="13057" width="5" customWidth="1"/>
    <col min="13058" max="13058" width="17.109375" bestFit="1" customWidth="1"/>
    <col min="13059" max="13059" width="6" bestFit="1" customWidth="1"/>
    <col min="13060" max="13063" width="14.44140625" bestFit="1" customWidth="1"/>
    <col min="13065" max="13066" width="10.109375" bestFit="1" customWidth="1"/>
    <col min="13069" max="13069" width="12.33203125" customWidth="1"/>
    <col min="13313" max="13313" width="5" customWidth="1"/>
    <col min="13314" max="13314" width="17.109375" bestFit="1" customWidth="1"/>
    <col min="13315" max="13315" width="6" bestFit="1" customWidth="1"/>
    <col min="13316" max="13319" width="14.44140625" bestFit="1" customWidth="1"/>
    <col min="13321" max="13322" width="10.109375" bestFit="1" customWidth="1"/>
    <col min="13325" max="13325" width="12.33203125" customWidth="1"/>
    <col min="13569" max="13569" width="5" customWidth="1"/>
    <col min="13570" max="13570" width="17.109375" bestFit="1" customWidth="1"/>
    <col min="13571" max="13571" width="6" bestFit="1" customWidth="1"/>
    <col min="13572" max="13575" width="14.44140625" bestFit="1" customWidth="1"/>
    <col min="13577" max="13578" width="10.109375" bestFit="1" customWidth="1"/>
    <col min="13581" max="13581" width="12.33203125" customWidth="1"/>
    <col min="13825" max="13825" width="5" customWidth="1"/>
    <col min="13826" max="13826" width="17.109375" bestFit="1" customWidth="1"/>
    <col min="13827" max="13827" width="6" bestFit="1" customWidth="1"/>
    <col min="13828" max="13831" width="14.44140625" bestFit="1" customWidth="1"/>
    <col min="13833" max="13834" width="10.109375" bestFit="1" customWidth="1"/>
    <col min="13837" max="13837" width="12.33203125" customWidth="1"/>
    <col min="14081" max="14081" width="5" customWidth="1"/>
    <col min="14082" max="14082" width="17.109375" bestFit="1" customWidth="1"/>
    <col min="14083" max="14083" width="6" bestFit="1" customWidth="1"/>
    <col min="14084" max="14087" width="14.44140625" bestFit="1" customWidth="1"/>
    <col min="14089" max="14090" width="10.109375" bestFit="1" customWidth="1"/>
    <col min="14093" max="14093" width="12.33203125" customWidth="1"/>
    <col min="14337" max="14337" width="5" customWidth="1"/>
    <col min="14338" max="14338" width="17.109375" bestFit="1" customWidth="1"/>
    <col min="14339" max="14339" width="6" bestFit="1" customWidth="1"/>
    <col min="14340" max="14343" width="14.44140625" bestFit="1" customWidth="1"/>
    <col min="14345" max="14346" width="10.109375" bestFit="1" customWidth="1"/>
    <col min="14349" max="14349" width="12.33203125" customWidth="1"/>
    <col min="14593" max="14593" width="5" customWidth="1"/>
    <col min="14594" max="14594" width="17.109375" bestFit="1" customWidth="1"/>
    <col min="14595" max="14595" width="6" bestFit="1" customWidth="1"/>
    <col min="14596" max="14599" width="14.44140625" bestFit="1" customWidth="1"/>
    <col min="14601" max="14602" width="10.109375" bestFit="1" customWidth="1"/>
    <col min="14605" max="14605" width="12.33203125" customWidth="1"/>
    <col min="14849" max="14849" width="5" customWidth="1"/>
    <col min="14850" max="14850" width="17.109375" bestFit="1" customWidth="1"/>
    <col min="14851" max="14851" width="6" bestFit="1" customWidth="1"/>
    <col min="14852" max="14855" width="14.44140625" bestFit="1" customWidth="1"/>
    <col min="14857" max="14858" width="10.109375" bestFit="1" customWidth="1"/>
    <col min="14861" max="14861" width="12.33203125" customWidth="1"/>
    <col min="15105" max="15105" width="5" customWidth="1"/>
    <col min="15106" max="15106" width="17.109375" bestFit="1" customWidth="1"/>
    <col min="15107" max="15107" width="6" bestFit="1" customWidth="1"/>
    <col min="15108" max="15111" width="14.44140625" bestFit="1" customWidth="1"/>
    <col min="15113" max="15114" width="10.109375" bestFit="1" customWidth="1"/>
    <col min="15117" max="15117" width="12.33203125" customWidth="1"/>
    <col min="15361" max="15361" width="5" customWidth="1"/>
    <col min="15362" max="15362" width="17.109375" bestFit="1" customWidth="1"/>
    <col min="15363" max="15363" width="6" bestFit="1" customWidth="1"/>
    <col min="15364" max="15367" width="14.44140625" bestFit="1" customWidth="1"/>
    <col min="15369" max="15370" width="10.109375" bestFit="1" customWidth="1"/>
    <col min="15373" max="15373" width="12.33203125" customWidth="1"/>
    <col min="15617" max="15617" width="5" customWidth="1"/>
    <col min="15618" max="15618" width="17.109375" bestFit="1" customWidth="1"/>
    <col min="15619" max="15619" width="6" bestFit="1" customWidth="1"/>
    <col min="15620" max="15623" width="14.44140625" bestFit="1" customWidth="1"/>
    <col min="15625" max="15626" width="10.109375" bestFit="1" customWidth="1"/>
    <col min="15629" max="15629" width="12.33203125" customWidth="1"/>
    <col min="15873" max="15873" width="5" customWidth="1"/>
    <col min="15874" max="15874" width="17.109375" bestFit="1" customWidth="1"/>
    <col min="15875" max="15875" width="6" bestFit="1" customWidth="1"/>
    <col min="15876" max="15879" width="14.44140625" bestFit="1" customWidth="1"/>
    <col min="15881" max="15882" width="10.109375" bestFit="1" customWidth="1"/>
    <col min="15885" max="15885" width="12.33203125" customWidth="1"/>
    <col min="16129" max="16129" width="5" customWidth="1"/>
    <col min="16130" max="16130" width="17.109375" bestFit="1" customWidth="1"/>
    <col min="16131" max="16131" width="6" bestFit="1" customWidth="1"/>
    <col min="16132" max="16135" width="14.44140625" bestFit="1" customWidth="1"/>
    <col min="16137" max="16138" width="10.109375" bestFit="1" customWidth="1"/>
    <col min="16141" max="16141" width="12.33203125" customWidth="1"/>
  </cols>
  <sheetData>
    <row r="1" spans="1:9" ht="15.6">
      <c r="B1" s="78"/>
    </row>
    <row r="2" spans="1:9" ht="15.6">
      <c r="B2" s="79"/>
    </row>
    <row r="3" spans="1:9" ht="13.2">
      <c r="B3" s="80"/>
    </row>
    <row r="4" spans="1:9" ht="16.8">
      <c r="A4" s="202" t="s">
        <v>244</v>
      </c>
      <c r="B4" s="202"/>
      <c r="C4" s="202"/>
      <c r="D4" s="202"/>
      <c r="E4" s="202"/>
      <c r="F4" s="202"/>
      <c r="G4" s="202"/>
    </row>
    <row r="5" spans="1:9" ht="13.8" thickBot="1">
      <c r="A5" s="81"/>
      <c r="B5" s="81"/>
      <c r="C5" s="81"/>
      <c r="D5" s="81"/>
      <c r="E5" s="81"/>
      <c r="F5" s="81"/>
      <c r="G5" s="81"/>
    </row>
    <row r="6" spans="1:9" ht="12" customHeight="1">
      <c r="A6" s="203" t="s">
        <v>209</v>
      </c>
      <c r="B6" s="205" t="s">
        <v>210</v>
      </c>
      <c r="C6" s="207" t="s">
        <v>211</v>
      </c>
      <c r="D6" s="209" t="s">
        <v>212</v>
      </c>
      <c r="E6" s="207" t="s">
        <v>213</v>
      </c>
      <c r="F6" s="207" t="s">
        <v>214</v>
      </c>
      <c r="G6" s="211" t="s">
        <v>215</v>
      </c>
    </row>
    <row r="7" spans="1:9">
      <c r="A7" s="204"/>
      <c r="B7" s="206"/>
      <c r="C7" s="208"/>
      <c r="D7" s="210"/>
      <c r="E7" s="208"/>
      <c r="F7" s="208"/>
      <c r="G7" s="212"/>
    </row>
    <row r="8" spans="1:9" ht="18" customHeight="1">
      <c r="A8" s="82">
        <v>1</v>
      </c>
      <c r="B8" s="83" t="s">
        <v>216</v>
      </c>
      <c r="C8" s="84"/>
      <c r="D8" s="98">
        <v>25365142</v>
      </c>
      <c r="E8" s="98">
        <v>0</v>
      </c>
      <c r="F8" s="98">
        <v>0</v>
      </c>
      <c r="G8" s="99">
        <f t="shared" ref="G8:G13" si="0">+D8+E8-F8</f>
        <v>25365142</v>
      </c>
    </row>
    <row r="9" spans="1:9" ht="18" customHeight="1">
      <c r="A9" s="82">
        <v>2</v>
      </c>
      <c r="B9" s="83" t="s">
        <v>242</v>
      </c>
      <c r="C9" s="84"/>
      <c r="D9" s="98">
        <v>239455950</v>
      </c>
      <c r="E9" s="98">
        <v>16324883</v>
      </c>
      <c r="F9" s="98">
        <v>0</v>
      </c>
      <c r="G9" s="99">
        <f t="shared" si="0"/>
        <v>255780833</v>
      </c>
      <c r="H9" s="85"/>
      <c r="I9" s="86"/>
    </row>
    <row r="10" spans="1:9" ht="18" customHeight="1">
      <c r="A10" s="82">
        <v>3</v>
      </c>
      <c r="B10" s="83" t="s">
        <v>217</v>
      </c>
      <c r="C10" s="84"/>
      <c r="D10" s="98">
        <v>84482606.920000002</v>
      </c>
      <c r="E10" s="98">
        <v>0</v>
      </c>
      <c r="F10" s="98">
        <v>0</v>
      </c>
      <c r="G10" s="99">
        <f t="shared" si="0"/>
        <v>84482606.920000002</v>
      </c>
      <c r="H10" s="85"/>
      <c r="I10" s="86"/>
    </row>
    <row r="11" spans="1:9" ht="18" customHeight="1">
      <c r="A11" s="82">
        <v>4</v>
      </c>
      <c r="B11" s="83" t="s">
        <v>218</v>
      </c>
      <c r="C11" s="84"/>
      <c r="D11" s="98">
        <v>49229729</v>
      </c>
      <c r="E11" s="98">
        <v>2922600</v>
      </c>
      <c r="F11" s="98">
        <v>0</v>
      </c>
      <c r="G11" s="99">
        <f t="shared" si="0"/>
        <v>52152329</v>
      </c>
      <c r="H11" s="85"/>
      <c r="I11" s="86"/>
    </row>
    <row r="12" spans="1:9" ht="18" customHeight="1">
      <c r="A12" s="82">
        <v>5</v>
      </c>
      <c r="B12" s="83" t="s">
        <v>219</v>
      </c>
      <c r="C12" s="84"/>
      <c r="D12" s="98">
        <v>3908864.57</v>
      </c>
      <c r="E12" s="98">
        <v>268833</v>
      </c>
      <c r="F12" s="98">
        <v>0</v>
      </c>
      <c r="G12" s="99">
        <f>+D12+E12-F12</f>
        <v>4177697.57</v>
      </c>
      <c r="H12" s="85"/>
      <c r="I12" s="86"/>
    </row>
    <row r="13" spans="1:9" ht="18" customHeight="1" thickBot="1">
      <c r="A13" s="87">
        <v>6</v>
      </c>
      <c r="B13" s="88" t="s">
        <v>243</v>
      </c>
      <c r="C13" s="89"/>
      <c r="D13" s="100">
        <v>112548595</v>
      </c>
      <c r="E13" s="98">
        <v>0</v>
      </c>
      <c r="F13" s="100">
        <v>0</v>
      </c>
      <c r="G13" s="99">
        <f t="shared" si="0"/>
        <v>112548595</v>
      </c>
      <c r="H13" s="85"/>
      <c r="I13" s="86"/>
    </row>
    <row r="14" spans="1:9" ht="18" customHeight="1" thickBot="1">
      <c r="A14" s="90"/>
      <c r="B14" s="91" t="s">
        <v>220</v>
      </c>
      <c r="C14" s="92"/>
      <c r="D14" s="101">
        <f>SUM(D8:D13)</f>
        <v>514990887.49000001</v>
      </c>
      <c r="E14" s="101">
        <f>SUM(E8:E13)</f>
        <v>19516316</v>
      </c>
      <c r="F14" s="101">
        <f>SUM(F8:F13)</f>
        <v>0</v>
      </c>
      <c r="G14" s="102">
        <f>SUM(G8:G13)+1</f>
        <v>534507204.49000001</v>
      </c>
      <c r="I14" s="86"/>
    </row>
    <row r="15" spans="1:9" ht="13.2">
      <c r="A15" s="81"/>
      <c r="B15" s="81"/>
      <c r="C15" s="81"/>
      <c r="D15" s="81"/>
      <c r="E15" s="81"/>
      <c r="F15" s="81"/>
      <c r="G15" s="81"/>
    </row>
    <row r="16" spans="1:9" ht="13.2">
      <c r="A16" s="81"/>
      <c r="B16" s="81"/>
      <c r="C16" s="81"/>
      <c r="D16" s="81"/>
      <c r="E16" s="81"/>
      <c r="F16" s="81"/>
      <c r="G16" s="81"/>
    </row>
    <row r="17" spans="1:10" ht="16.8">
      <c r="A17" s="202" t="s">
        <v>245</v>
      </c>
      <c r="B17" s="202"/>
      <c r="C17" s="202"/>
      <c r="D17" s="202"/>
      <c r="E17" s="202"/>
      <c r="F17" s="202"/>
      <c r="G17" s="202"/>
      <c r="I17" s="86"/>
    </row>
    <row r="18" spans="1:10" ht="13.8" thickBot="1">
      <c r="A18" s="81"/>
      <c r="B18" s="81"/>
      <c r="C18" s="81"/>
      <c r="D18" s="103"/>
      <c r="E18" s="81"/>
      <c r="F18" s="81"/>
      <c r="G18" s="81"/>
    </row>
    <row r="19" spans="1:10" ht="12" customHeight="1">
      <c r="A19" s="203" t="s">
        <v>209</v>
      </c>
      <c r="B19" s="205" t="s">
        <v>210</v>
      </c>
      <c r="C19" s="207" t="s">
        <v>211</v>
      </c>
      <c r="D19" s="209" t="s">
        <v>212</v>
      </c>
      <c r="E19" s="207" t="s">
        <v>213</v>
      </c>
      <c r="F19" s="207" t="s">
        <v>214</v>
      </c>
      <c r="G19" s="211" t="s">
        <v>215</v>
      </c>
    </row>
    <row r="20" spans="1:10">
      <c r="A20" s="204"/>
      <c r="B20" s="206"/>
      <c r="C20" s="208"/>
      <c r="D20" s="210"/>
      <c r="E20" s="208"/>
      <c r="F20" s="208"/>
      <c r="G20" s="212"/>
    </row>
    <row r="21" spans="1:10" ht="18" customHeight="1">
      <c r="A21" s="82">
        <v>1</v>
      </c>
      <c r="B21" s="83" t="s">
        <v>216</v>
      </c>
      <c r="C21" s="84"/>
      <c r="D21" s="98">
        <v>13986984</v>
      </c>
      <c r="E21" s="98">
        <v>568908</v>
      </c>
      <c r="F21" s="98">
        <v>0</v>
      </c>
      <c r="G21" s="99">
        <f t="shared" ref="G21:G26" si="1">+D21+E21-F21</f>
        <v>14555892</v>
      </c>
    </row>
    <row r="22" spans="1:10" ht="18" customHeight="1">
      <c r="A22" s="82">
        <v>2</v>
      </c>
      <c r="B22" s="83" t="s">
        <v>242</v>
      </c>
      <c r="C22" s="84"/>
      <c r="D22" s="98">
        <v>5357828</v>
      </c>
      <c r="E22" s="98">
        <v>12249069</v>
      </c>
      <c r="F22" s="98">
        <v>0</v>
      </c>
      <c r="G22" s="99">
        <f t="shared" si="1"/>
        <v>17606897</v>
      </c>
    </row>
    <row r="23" spans="1:10" ht="18" customHeight="1">
      <c r="A23" s="82">
        <v>3</v>
      </c>
      <c r="B23" s="83" t="s">
        <v>221</v>
      </c>
      <c r="C23" s="84"/>
      <c r="D23" s="98">
        <v>76972932</v>
      </c>
      <c r="E23" s="98">
        <v>1514891</v>
      </c>
      <c r="F23" s="98">
        <v>0</v>
      </c>
      <c r="G23" s="99">
        <f t="shared" si="1"/>
        <v>78487823</v>
      </c>
    </row>
    <row r="24" spans="1:10" ht="18" customHeight="1">
      <c r="A24" s="82">
        <v>4</v>
      </c>
      <c r="B24" s="83" t="s">
        <v>218</v>
      </c>
      <c r="C24" s="84"/>
      <c r="D24" s="98">
        <v>39675560</v>
      </c>
      <c r="E24" s="98">
        <v>2036877</v>
      </c>
      <c r="F24" s="98">
        <v>0</v>
      </c>
      <c r="G24" s="99">
        <f>+D24+E24-F24</f>
        <v>41712437</v>
      </c>
    </row>
    <row r="25" spans="1:10" ht="18" customHeight="1">
      <c r="A25" s="82">
        <v>5</v>
      </c>
      <c r="B25" s="83" t="s">
        <v>219</v>
      </c>
      <c r="C25" s="84"/>
      <c r="D25" s="98">
        <v>3232789.4137924304</v>
      </c>
      <c r="E25" s="98">
        <v>189735</v>
      </c>
      <c r="F25" s="98">
        <v>0</v>
      </c>
      <c r="G25" s="99">
        <f t="shared" si="1"/>
        <v>3422524.4137924304</v>
      </c>
    </row>
    <row r="26" spans="1:10" ht="18" customHeight="1" thickBot="1">
      <c r="A26" s="87">
        <v>6</v>
      </c>
      <c r="B26" s="88" t="s">
        <v>243</v>
      </c>
      <c r="C26" s="89"/>
      <c r="D26" s="100">
        <v>0</v>
      </c>
      <c r="E26" s="100">
        <v>0</v>
      </c>
      <c r="F26" s="100">
        <v>0</v>
      </c>
      <c r="G26" s="99">
        <f t="shared" si="1"/>
        <v>0</v>
      </c>
    </row>
    <row r="27" spans="1:10" ht="18" customHeight="1" thickBot="1">
      <c r="A27" s="90"/>
      <c r="B27" s="91" t="s">
        <v>220</v>
      </c>
      <c r="C27" s="92"/>
      <c r="D27" s="101">
        <f>SUM(D21:D26)</f>
        <v>139226093.41379243</v>
      </c>
      <c r="E27" s="101">
        <f>SUM(E21:E26)</f>
        <v>16559480</v>
      </c>
      <c r="F27" s="101">
        <f>SUM(F21:F26)</f>
        <v>0</v>
      </c>
      <c r="G27" s="102">
        <f>SUM(G21:G26)</f>
        <v>155785573.41379243</v>
      </c>
      <c r="H27" s="93"/>
      <c r="I27" s="86"/>
      <c r="J27" s="86"/>
    </row>
    <row r="28" spans="1:10" ht="13.2">
      <c r="A28" s="81"/>
      <c r="B28" s="81"/>
      <c r="C28" s="81"/>
      <c r="D28" s="81"/>
      <c r="E28" s="81"/>
      <c r="F28" s="81"/>
      <c r="G28" s="104"/>
    </row>
    <row r="29" spans="1:10" ht="13.2">
      <c r="A29" s="81"/>
      <c r="B29" s="81"/>
      <c r="C29" s="81"/>
      <c r="D29" s="81"/>
      <c r="E29" s="81"/>
      <c r="F29" s="81"/>
      <c r="G29" s="81"/>
    </row>
    <row r="30" spans="1:10" ht="16.8">
      <c r="A30" s="202" t="s">
        <v>246</v>
      </c>
      <c r="B30" s="202"/>
      <c r="C30" s="202"/>
      <c r="D30" s="202"/>
      <c r="E30" s="202"/>
      <c r="F30" s="202"/>
      <c r="G30" s="202"/>
    </row>
    <row r="31" spans="1:10" ht="13.8" thickBot="1">
      <c r="A31" s="81"/>
      <c r="B31" s="81"/>
      <c r="C31" s="81"/>
      <c r="D31" s="81"/>
      <c r="E31" s="81"/>
      <c r="F31" s="81"/>
      <c r="G31" s="81"/>
    </row>
    <row r="32" spans="1:10" ht="12" customHeight="1">
      <c r="A32" s="203" t="s">
        <v>209</v>
      </c>
      <c r="B32" s="205" t="s">
        <v>210</v>
      </c>
      <c r="C32" s="207" t="s">
        <v>211</v>
      </c>
      <c r="D32" s="209" t="s">
        <v>212</v>
      </c>
      <c r="E32" s="207" t="s">
        <v>213</v>
      </c>
      <c r="F32" s="207" t="s">
        <v>214</v>
      </c>
      <c r="G32" s="211" t="s">
        <v>215</v>
      </c>
    </row>
    <row r="33" spans="1:13">
      <c r="A33" s="204"/>
      <c r="B33" s="206"/>
      <c r="C33" s="208"/>
      <c r="D33" s="210"/>
      <c r="E33" s="208"/>
      <c r="F33" s="208"/>
      <c r="G33" s="212"/>
    </row>
    <row r="34" spans="1:13" ht="18" customHeight="1">
      <c r="A34" s="82">
        <v>1</v>
      </c>
      <c r="B34" s="83" t="s">
        <v>216</v>
      </c>
      <c r="C34" s="84"/>
      <c r="D34" s="98">
        <f>+D8-D21</f>
        <v>11378158</v>
      </c>
      <c r="E34" s="98">
        <f>+E8-F8</f>
        <v>0</v>
      </c>
      <c r="F34" s="98">
        <f>+E21</f>
        <v>568908</v>
      </c>
      <c r="G34" s="99">
        <f t="shared" ref="G34:G39" si="2">D34+E34-F34</f>
        <v>10809250</v>
      </c>
    </row>
    <row r="35" spans="1:13" ht="18" customHeight="1">
      <c r="A35" s="82">
        <v>2</v>
      </c>
      <c r="B35" s="83" t="s">
        <v>242</v>
      </c>
      <c r="C35" s="84"/>
      <c r="D35" s="98">
        <f t="shared" ref="D35:D39" si="3">+D9-D22</f>
        <v>234098122</v>
      </c>
      <c r="E35" s="98">
        <f t="shared" ref="E35:E39" si="4">+E9-F9</f>
        <v>16324883</v>
      </c>
      <c r="F35" s="98">
        <f t="shared" ref="F35:F39" si="5">+E22</f>
        <v>12249069</v>
      </c>
      <c r="G35" s="99">
        <f t="shared" si="2"/>
        <v>238173936</v>
      </c>
    </row>
    <row r="36" spans="1:13" ht="18" customHeight="1">
      <c r="A36" s="82">
        <v>3</v>
      </c>
      <c r="B36" s="83" t="s">
        <v>221</v>
      </c>
      <c r="C36" s="84"/>
      <c r="D36" s="98">
        <f t="shared" si="3"/>
        <v>7509674.9200000018</v>
      </c>
      <c r="E36" s="98">
        <f t="shared" si="4"/>
        <v>0</v>
      </c>
      <c r="F36" s="98">
        <f t="shared" si="5"/>
        <v>1514891</v>
      </c>
      <c r="G36" s="99">
        <f t="shared" si="2"/>
        <v>5994783.9200000018</v>
      </c>
    </row>
    <row r="37" spans="1:13" ht="18" customHeight="1">
      <c r="A37" s="82">
        <v>4</v>
      </c>
      <c r="B37" s="83" t="s">
        <v>218</v>
      </c>
      <c r="C37" s="84"/>
      <c r="D37" s="98">
        <f t="shared" si="3"/>
        <v>9554169</v>
      </c>
      <c r="E37" s="98">
        <f t="shared" si="4"/>
        <v>2922600</v>
      </c>
      <c r="F37" s="98">
        <f t="shared" si="5"/>
        <v>2036877</v>
      </c>
      <c r="G37" s="99">
        <f t="shared" si="2"/>
        <v>10439892</v>
      </c>
    </row>
    <row r="38" spans="1:13" ht="18" customHeight="1">
      <c r="A38" s="82">
        <v>5</v>
      </c>
      <c r="B38" s="83" t="s">
        <v>219</v>
      </c>
      <c r="C38" s="84"/>
      <c r="D38" s="98">
        <f t="shared" si="3"/>
        <v>676075.15620756941</v>
      </c>
      <c r="E38" s="98">
        <f t="shared" si="4"/>
        <v>268833</v>
      </c>
      <c r="F38" s="98">
        <f t="shared" si="5"/>
        <v>189735</v>
      </c>
      <c r="G38" s="99">
        <f t="shared" si="2"/>
        <v>755173.15620756941</v>
      </c>
    </row>
    <row r="39" spans="1:13" ht="18" customHeight="1" thickBot="1">
      <c r="A39" s="87">
        <v>6</v>
      </c>
      <c r="B39" s="88" t="s">
        <v>243</v>
      </c>
      <c r="C39" s="89"/>
      <c r="D39" s="98">
        <f t="shared" si="3"/>
        <v>112548595</v>
      </c>
      <c r="E39" s="98">
        <f t="shared" si="4"/>
        <v>0</v>
      </c>
      <c r="F39" s="98">
        <f t="shared" si="5"/>
        <v>0</v>
      </c>
      <c r="G39" s="99">
        <f t="shared" si="2"/>
        <v>112548595</v>
      </c>
    </row>
    <row r="40" spans="1:13" ht="18" customHeight="1" thickBot="1">
      <c r="A40" s="90"/>
      <c r="B40" s="91" t="s">
        <v>220</v>
      </c>
      <c r="C40" s="92"/>
      <c r="D40" s="101">
        <f>SUM(D34:D39)</f>
        <v>375764794.07620758</v>
      </c>
      <c r="E40" s="101">
        <f>SUM(E34:E39)</f>
        <v>19516316</v>
      </c>
      <c r="F40" s="101">
        <f>SUM(F34:F39)</f>
        <v>16559480</v>
      </c>
      <c r="G40" s="102">
        <f>SUM(G34:G39)+1</f>
        <v>378721631.07620758</v>
      </c>
      <c r="I40" s="93"/>
      <c r="J40" s="86"/>
      <c r="M40" s="94"/>
    </row>
    <row r="41" spans="1:13" ht="13.2">
      <c r="F41" s="86"/>
      <c r="G41" s="105"/>
      <c r="J41" s="86"/>
    </row>
    <row r="42" spans="1:13">
      <c r="D42" s="86"/>
      <c r="G42" s="86"/>
      <c r="I42" s="93"/>
    </row>
    <row r="43" spans="1:13">
      <c r="D43" s="86"/>
      <c r="G43" s="86"/>
      <c r="I43" s="86"/>
    </row>
    <row r="44" spans="1:13" ht="15.6">
      <c r="E44" s="213"/>
      <c r="F44" s="213"/>
      <c r="G44" s="213"/>
    </row>
    <row r="45" spans="1:13">
      <c r="E45" s="214"/>
      <c r="F45" s="214"/>
      <c r="G45" s="214"/>
    </row>
  </sheetData>
  <mergeCells count="26">
    <mergeCell ref="E44:G44"/>
    <mergeCell ref="E45:G45"/>
    <mergeCell ref="A30:G30"/>
    <mergeCell ref="A32:A33"/>
    <mergeCell ref="B32:B33"/>
    <mergeCell ref="C32:C33"/>
    <mergeCell ref="D32:D33"/>
    <mergeCell ref="E32:E33"/>
    <mergeCell ref="F32:F33"/>
    <mergeCell ref="G32:G33"/>
    <mergeCell ref="A17:G17"/>
    <mergeCell ref="A19:A20"/>
    <mergeCell ref="B19:B20"/>
    <mergeCell ref="C19:C20"/>
    <mergeCell ref="D19:D20"/>
    <mergeCell ref="E19:E20"/>
    <mergeCell ref="F19:F20"/>
    <mergeCell ref="G19:G20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243C-2840-4EC2-B62A-28A0D1B4DA72}">
  <dimension ref="A2:I20"/>
  <sheetViews>
    <sheetView workbookViewId="0">
      <selection activeCell="H15" sqref="H15"/>
    </sheetView>
  </sheetViews>
  <sheetFormatPr defaultColWidth="9.109375" defaultRowHeight="18" customHeight="1"/>
  <cols>
    <col min="1" max="1" width="5.5546875" style="81" bestFit="1" customWidth="1"/>
    <col min="2" max="2" width="30.44140625" style="81" bestFit="1" customWidth="1"/>
    <col min="3" max="3" width="8.5546875" style="106" bestFit="1" customWidth="1"/>
    <col min="4" max="4" width="12.6640625" style="107" bestFit="1" customWidth="1"/>
    <col min="5" max="5" width="10.109375" style="107" bestFit="1" customWidth="1"/>
    <col min="6" max="6" width="20" style="96" bestFit="1" customWidth="1"/>
    <col min="7" max="7" width="9.109375" style="81"/>
    <col min="8" max="8" width="15.5546875" style="81" bestFit="1" customWidth="1"/>
    <col min="9" max="256" width="9.109375" style="81"/>
    <col min="257" max="257" width="5.5546875" style="81" bestFit="1" customWidth="1"/>
    <col min="258" max="258" width="30.44140625" style="81" bestFit="1" customWidth="1"/>
    <col min="259" max="259" width="8.5546875" style="81" bestFit="1" customWidth="1"/>
    <col min="260" max="260" width="12.6640625" style="81" bestFit="1" customWidth="1"/>
    <col min="261" max="261" width="10.109375" style="81" bestFit="1" customWidth="1"/>
    <col min="262" max="262" width="20" style="81" bestFit="1" customWidth="1"/>
    <col min="263" max="263" width="9.109375" style="81"/>
    <col min="264" max="264" width="15.5546875" style="81" bestFit="1" customWidth="1"/>
    <col min="265" max="512" width="9.109375" style="81"/>
    <col min="513" max="513" width="5.5546875" style="81" bestFit="1" customWidth="1"/>
    <col min="514" max="514" width="30.44140625" style="81" bestFit="1" customWidth="1"/>
    <col min="515" max="515" width="8.5546875" style="81" bestFit="1" customWidth="1"/>
    <col min="516" max="516" width="12.6640625" style="81" bestFit="1" customWidth="1"/>
    <col min="517" max="517" width="10.109375" style="81" bestFit="1" customWidth="1"/>
    <col min="518" max="518" width="20" style="81" bestFit="1" customWidth="1"/>
    <col min="519" max="519" width="9.109375" style="81"/>
    <col min="520" max="520" width="15.5546875" style="81" bestFit="1" customWidth="1"/>
    <col min="521" max="768" width="9.109375" style="81"/>
    <col min="769" max="769" width="5.5546875" style="81" bestFit="1" customWidth="1"/>
    <col min="770" max="770" width="30.44140625" style="81" bestFit="1" customWidth="1"/>
    <col min="771" max="771" width="8.5546875" style="81" bestFit="1" customWidth="1"/>
    <col min="772" max="772" width="12.6640625" style="81" bestFit="1" customWidth="1"/>
    <col min="773" max="773" width="10.109375" style="81" bestFit="1" customWidth="1"/>
    <col min="774" max="774" width="20" style="81" bestFit="1" customWidth="1"/>
    <col min="775" max="775" width="9.109375" style="81"/>
    <col min="776" max="776" width="15.5546875" style="81" bestFit="1" customWidth="1"/>
    <col min="777" max="1024" width="9.109375" style="81"/>
    <col min="1025" max="1025" width="5.5546875" style="81" bestFit="1" customWidth="1"/>
    <col min="1026" max="1026" width="30.44140625" style="81" bestFit="1" customWidth="1"/>
    <col min="1027" max="1027" width="8.5546875" style="81" bestFit="1" customWidth="1"/>
    <col min="1028" max="1028" width="12.6640625" style="81" bestFit="1" customWidth="1"/>
    <col min="1029" max="1029" width="10.109375" style="81" bestFit="1" customWidth="1"/>
    <col min="1030" max="1030" width="20" style="81" bestFit="1" customWidth="1"/>
    <col min="1031" max="1031" width="9.109375" style="81"/>
    <col min="1032" max="1032" width="15.5546875" style="81" bestFit="1" customWidth="1"/>
    <col min="1033" max="1280" width="9.109375" style="81"/>
    <col min="1281" max="1281" width="5.5546875" style="81" bestFit="1" customWidth="1"/>
    <col min="1282" max="1282" width="30.44140625" style="81" bestFit="1" customWidth="1"/>
    <col min="1283" max="1283" width="8.5546875" style="81" bestFit="1" customWidth="1"/>
    <col min="1284" max="1284" width="12.6640625" style="81" bestFit="1" customWidth="1"/>
    <col min="1285" max="1285" width="10.109375" style="81" bestFit="1" customWidth="1"/>
    <col min="1286" max="1286" width="20" style="81" bestFit="1" customWidth="1"/>
    <col min="1287" max="1287" width="9.109375" style="81"/>
    <col min="1288" max="1288" width="15.5546875" style="81" bestFit="1" customWidth="1"/>
    <col min="1289" max="1536" width="9.109375" style="81"/>
    <col min="1537" max="1537" width="5.5546875" style="81" bestFit="1" customWidth="1"/>
    <col min="1538" max="1538" width="30.44140625" style="81" bestFit="1" customWidth="1"/>
    <col min="1539" max="1539" width="8.5546875" style="81" bestFit="1" customWidth="1"/>
    <col min="1540" max="1540" width="12.6640625" style="81" bestFit="1" customWidth="1"/>
    <col min="1541" max="1541" width="10.109375" style="81" bestFit="1" customWidth="1"/>
    <col min="1542" max="1542" width="20" style="81" bestFit="1" customWidth="1"/>
    <col min="1543" max="1543" width="9.109375" style="81"/>
    <col min="1544" max="1544" width="15.5546875" style="81" bestFit="1" customWidth="1"/>
    <col min="1545" max="1792" width="9.109375" style="81"/>
    <col min="1793" max="1793" width="5.5546875" style="81" bestFit="1" customWidth="1"/>
    <col min="1794" max="1794" width="30.44140625" style="81" bestFit="1" customWidth="1"/>
    <col min="1795" max="1795" width="8.5546875" style="81" bestFit="1" customWidth="1"/>
    <col min="1796" max="1796" width="12.6640625" style="81" bestFit="1" customWidth="1"/>
    <col min="1797" max="1797" width="10.109375" style="81" bestFit="1" customWidth="1"/>
    <col min="1798" max="1798" width="20" style="81" bestFit="1" customWidth="1"/>
    <col min="1799" max="1799" width="9.109375" style="81"/>
    <col min="1800" max="1800" width="15.5546875" style="81" bestFit="1" customWidth="1"/>
    <col min="1801" max="2048" width="9.109375" style="81"/>
    <col min="2049" max="2049" width="5.5546875" style="81" bestFit="1" customWidth="1"/>
    <col min="2050" max="2050" width="30.44140625" style="81" bestFit="1" customWidth="1"/>
    <col min="2051" max="2051" width="8.5546875" style="81" bestFit="1" customWidth="1"/>
    <col min="2052" max="2052" width="12.6640625" style="81" bestFit="1" customWidth="1"/>
    <col min="2053" max="2053" width="10.109375" style="81" bestFit="1" customWidth="1"/>
    <col min="2054" max="2054" width="20" style="81" bestFit="1" customWidth="1"/>
    <col min="2055" max="2055" width="9.109375" style="81"/>
    <col min="2056" max="2056" width="15.5546875" style="81" bestFit="1" customWidth="1"/>
    <col min="2057" max="2304" width="9.109375" style="81"/>
    <col min="2305" max="2305" width="5.5546875" style="81" bestFit="1" customWidth="1"/>
    <col min="2306" max="2306" width="30.44140625" style="81" bestFit="1" customWidth="1"/>
    <col min="2307" max="2307" width="8.5546875" style="81" bestFit="1" customWidth="1"/>
    <col min="2308" max="2308" width="12.6640625" style="81" bestFit="1" customWidth="1"/>
    <col min="2309" max="2309" width="10.109375" style="81" bestFit="1" customWidth="1"/>
    <col min="2310" max="2310" width="20" style="81" bestFit="1" customWidth="1"/>
    <col min="2311" max="2311" width="9.109375" style="81"/>
    <col min="2312" max="2312" width="15.5546875" style="81" bestFit="1" customWidth="1"/>
    <col min="2313" max="2560" width="9.109375" style="81"/>
    <col min="2561" max="2561" width="5.5546875" style="81" bestFit="1" customWidth="1"/>
    <col min="2562" max="2562" width="30.44140625" style="81" bestFit="1" customWidth="1"/>
    <col min="2563" max="2563" width="8.5546875" style="81" bestFit="1" customWidth="1"/>
    <col min="2564" max="2564" width="12.6640625" style="81" bestFit="1" customWidth="1"/>
    <col min="2565" max="2565" width="10.109375" style="81" bestFit="1" customWidth="1"/>
    <col min="2566" max="2566" width="20" style="81" bestFit="1" customWidth="1"/>
    <col min="2567" max="2567" width="9.109375" style="81"/>
    <col min="2568" max="2568" width="15.5546875" style="81" bestFit="1" customWidth="1"/>
    <col min="2569" max="2816" width="9.109375" style="81"/>
    <col min="2817" max="2817" width="5.5546875" style="81" bestFit="1" customWidth="1"/>
    <col min="2818" max="2818" width="30.44140625" style="81" bestFit="1" customWidth="1"/>
    <col min="2819" max="2819" width="8.5546875" style="81" bestFit="1" customWidth="1"/>
    <col min="2820" max="2820" width="12.6640625" style="81" bestFit="1" customWidth="1"/>
    <col min="2821" max="2821" width="10.109375" style="81" bestFit="1" customWidth="1"/>
    <col min="2822" max="2822" width="20" style="81" bestFit="1" customWidth="1"/>
    <col min="2823" max="2823" width="9.109375" style="81"/>
    <col min="2824" max="2824" width="15.5546875" style="81" bestFit="1" customWidth="1"/>
    <col min="2825" max="3072" width="9.109375" style="81"/>
    <col min="3073" max="3073" width="5.5546875" style="81" bestFit="1" customWidth="1"/>
    <col min="3074" max="3074" width="30.44140625" style="81" bestFit="1" customWidth="1"/>
    <col min="3075" max="3075" width="8.5546875" style="81" bestFit="1" customWidth="1"/>
    <col min="3076" max="3076" width="12.6640625" style="81" bestFit="1" customWidth="1"/>
    <col min="3077" max="3077" width="10.109375" style="81" bestFit="1" customWidth="1"/>
    <col min="3078" max="3078" width="20" style="81" bestFit="1" customWidth="1"/>
    <col min="3079" max="3079" width="9.109375" style="81"/>
    <col min="3080" max="3080" width="15.5546875" style="81" bestFit="1" customWidth="1"/>
    <col min="3081" max="3328" width="9.109375" style="81"/>
    <col min="3329" max="3329" width="5.5546875" style="81" bestFit="1" customWidth="1"/>
    <col min="3330" max="3330" width="30.44140625" style="81" bestFit="1" customWidth="1"/>
    <col min="3331" max="3331" width="8.5546875" style="81" bestFit="1" customWidth="1"/>
    <col min="3332" max="3332" width="12.6640625" style="81" bestFit="1" customWidth="1"/>
    <col min="3333" max="3333" width="10.109375" style="81" bestFit="1" customWidth="1"/>
    <col min="3334" max="3334" width="20" style="81" bestFit="1" customWidth="1"/>
    <col min="3335" max="3335" width="9.109375" style="81"/>
    <col min="3336" max="3336" width="15.5546875" style="81" bestFit="1" customWidth="1"/>
    <col min="3337" max="3584" width="9.109375" style="81"/>
    <col min="3585" max="3585" width="5.5546875" style="81" bestFit="1" customWidth="1"/>
    <col min="3586" max="3586" width="30.44140625" style="81" bestFit="1" customWidth="1"/>
    <col min="3587" max="3587" width="8.5546875" style="81" bestFit="1" customWidth="1"/>
    <col min="3588" max="3588" width="12.6640625" style="81" bestFit="1" customWidth="1"/>
    <col min="3589" max="3589" width="10.109375" style="81" bestFit="1" customWidth="1"/>
    <col min="3590" max="3590" width="20" style="81" bestFit="1" customWidth="1"/>
    <col min="3591" max="3591" width="9.109375" style="81"/>
    <col min="3592" max="3592" width="15.5546875" style="81" bestFit="1" customWidth="1"/>
    <col min="3593" max="3840" width="9.109375" style="81"/>
    <col min="3841" max="3841" width="5.5546875" style="81" bestFit="1" customWidth="1"/>
    <col min="3842" max="3842" width="30.44140625" style="81" bestFit="1" customWidth="1"/>
    <col min="3843" max="3843" width="8.5546875" style="81" bestFit="1" customWidth="1"/>
    <col min="3844" max="3844" width="12.6640625" style="81" bestFit="1" customWidth="1"/>
    <col min="3845" max="3845" width="10.109375" style="81" bestFit="1" customWidth="1"/>
    <col min="3846" max="3846" width="20" style="81" bestFit="1" customWidth="1"/>
    <col min="3847" max="3847" width="9.109375" style="81"/>
    <col min="3848" max="3848" width="15.5546875" style="81" bestFit="1" customWidth="1"/>
    <col min="3849" max="4096" width="9.109375" style="81"/>
    <col min="4097" max="4097" width="5.5546875" style="81" bestFit="1" customWidth="1"/>
    <col min="4098" max="4098" width="30.44140625" style="81" bestFit="1" customWidth="1"/>
    <col min="4099" max="4099" width="8.5546875" style="81" bestFit="1" customWidth="1"/>
    <col min="4100" max="4100" width="12.6640625" style="81" bestFit="1" customWidth="1"/>
    <col min="4101" max="4101" width="10.109375" style="81" bestFit="1" customWidth="1"/>
    <col min="4102" max="4102" width="20" style="81" bestFit="1" customWidth="1"/>
    <col min="4103" max="4103" width="9.109375" style="81"/>
    <col min="4104" max="4104" width="15.5546875" style="81" bestFit="1" customWidth="1"/>
    <col min="4105" max="4352" width="9.109375" style="81"/>
    <col min="4353" max="4353" width="5.5546875" style="81" bestFit="1" customWidth="1"/>
    <col min="4354" max="4354" width="30.44140625" style="81" bestFit="1" customWidth="1"/>
    <col min="4355" max="4355" width="8.5546875" style="81" bestFit="1" customWidth="1"/>
    <col min="4356" max="4356" width="12.6640625" style="81" bestFit="1" customWidth="1"/>
    <col min="4357" max="4357" width="10.109375" style="81" bestFit="1" customWidth="1"/>
    <col min="4358" max="4358" width="20" style="81" bestFit="1" customWidth="1"/>
    <col min="4359" max="4359" width="9.109375" style="81"/>
    <col min="4360" max="4360" width="15.5546875" style="81" bestFit="1" customWidth="1"/>
    <col min="4361" max="4608" width="9.109375" style="81"/>
    <col min="4609" max="4609" width="5.5546875" style="81" bestFit="1" customWidth="1"/>
    <col min="4610" max="4610" width="30.44140625" style="81" bestFit="1" customWidth="1"/>
    <col min="4611" max="4611" width="8.5546875" style="81" bestFit="1" customWidth="1"/>
    <col min="4612" max="4612" width="12.6640625" style="81" bestFit="1" customWidth="1"/>
    <col min="4613" max="4613" width="10.109375" style="81" bestFit="1" customWidth="1"/>
    <col min="4614" max="4614" width="20" style="81" bestFit="1" customWidth="1"/>
    <col min="4615" max="4615" width="9.109375" style="81"/>
    <col min="4616" max="4616" width="15.5546875" style="81" bestFit="1" customWidth="1"/>
    <col min="4617" max="4864" width="9.109375" style="81"/>
    <col min="4865" max="4865" width="5.5546875" style="81" bestFit="1" customWidth="1"/>
    <col min="4866" max="4866" width="30.44140625" style="81" bestFit="1" customWidth="1"/>
    <col min="4867" max="4867" width="8.5546875" style="81" bestFit="1" customWidth="1"/>
    <col min="4868" max="4868" width="12.6640625" style="81" bestFit="1" customWidth="1"/>
    <col min="4869" max="4869" width="10.109375" style="81" bestFit="1" customWidth="1"/>
    <col min="4870" max="4870" width="20" style="81" bestFit="1" customWidth="1"/>
    <col min="4871" max="4871" width="9.109375" style="81"/>
    <col min="4872" max="4872" width="15.5546875" style="81" bestFit="1" customWidth="1"/>
    <col min="4873" max="5120" width="9.109375" style="81"/>
    <col min="5121" max="5121" width="5.5546875" style="81" bestFit="1" customWidth="1"/>
    <col min="5122" max="5122" width="30.44140625" style="81" bestFit="1" customWidth="1"/>
    <col min="5123" max="5123" width="8.5546875" style="81" bestFit="1" customWidth="1"/>
    <col min="5124" max="5124" width="12.6640625" style="81" bestFit="1" customWidth="1"/>
    <col min="5125" max="5125" width="10.109375" style="81" bestFit="1" customWidth="1"/>
    <col min="5126" max="5126" width="20" style="81" bestFit="1" customWidth="1"/>
    <col min="5127" max="5127" width="9.109375" style="81"/>
    <col min="5128" max="5128" width="15.5546875" style="81" bestFit="1" customWidth="1"/>
    <col min="5129" max="5376" width="9.109375" style="81"/>
    <col min="5377" max="5377" width="5.5546875" style="81" bestFit="1" customWidth="1"/>
    <col min="5378" max="5378" width="30.44140625" style="81" bestFit="1" customWidth="1"/>
    <col min="5379" max="5379" width="8.5546875" style="81" bestFit="1" customWidth="1"/>
    <col min="5380" max="5380" width="12.6640625" style="81" bestFit="1" customWidth="1"/>
    <col min="5381" max="5381" width="10.109375" style="81" bestFit="1" customWidth="1"/>
    <col min="5382" max="5382" width="20" style="81" bestFit="1" customWidth="1"/>
    <col min="5383" max="5383" width="9.109375" style="81"/>
    <col min="5384" max="5384" width="15.5546875" style="81" bestFit="1" customWidth="1"/>
    <col min="5385" max="5632" width="9.109375" style="81"/>
    <col min="5633" max="5633" width="5.5546875" style="81" bestFit="1" customWidth="1"/>
    <col min="5634" max="5634" width="30.44140625" style="81" bestFit="1" customWidth="1"/>
    <col min="5635" max="5635" width="8.5546875" style="81" bestFit="1" customWidth="1"/>
    <col min="5636" max="5636" width="12.6640625" style="81" bestFit="1" customWidth="1"/>
    <col min="5637" max="5637" width="10.109375" style="81" bestFit="1" customWidth="1"/>
    <col min="5638" max="5638" width="20" style="81" bestFit="1" customWidth="1"/>
    <col min="5639" max="5639" width="9.109375" style="81"/>
    <col min="5640" max="5640" width="15.5546875" style="81" bestFit="1" customWidth="1"/>
    <col min="5641" max="5888" width="9.109375" style="81"/>
    <col min="5889" max="5889" width="5.5546875" style="81" bestFit="1" customWidth="1"/>
    <col min="5890" max="5890" width="30.44140625" style="81" bestFit="1" customWidth="1"/>
    <col min="5891" max="5891" width="8.5546875" style="81" bestFit="1" customWidth="1"/>
    <col min="5892" max="5892" width="12.6640625" style="81" bestFit="1" customWidth="1"/>
    <col min="5893" max="5893" width="10.109375" style="81" bestFit="1" customWidth="1"/>
    <col min="5894" max="5894" width="20" style="81" bestFit="1" customWidth="1"/>
    <col min="5895" max="5895" width="9.109375" style="81"/>
    <col min="5896" max="5896" width="15.5546875" style="81" bestFit="1" customWidth="1"/>
    <col min="5897" max="6144" width="9.109375" style="81"/>
    <col min="6145" max="6145" width="5.5546875" style="81" bestFit="1" customWidth="1"/>
    <col min="6146" max="6146" width="30.44140625" style="81" bestFit="1" customWidth="1"/>
    <col min="6147" max="6147" width="8.5546875" style="81" bestFit="1" customWidth="1"/>
    <col min="6148" max="6148" width="12.6640625" style="81" bestFit="1" customWidth="1"/>
    <col min="6149" max="6149" width="10.109375" style="81" bestFit="1" customWidth="1"/>
    <col min="6150" max="6150" width="20" style="81" bestFit="1" customWidth="1"/>
    <col min="6151" max="6151" width="9.109375" style="81"/>
    <col min="6152" max="6152" width="15.5546875" style="81" bestFit="1" customWidth="1"/>
    <col min="6153" max="6400" width="9.109375" style="81"/>
    <col min="6401" max="6401" width="5.5546875" style="81" bestFit="1" customWidth="1"/>
    <col min="6402" max="6402" width="30.44140625" style="81" bestFit="1" customWidth="1"/>
    <col min="6403" max="6403" width="8.5546875" style="81" bestFit="1" customWidth="1"/>
    <col min="6404" max="6404" width="12.6640625" style="81" bestFit="1" customWidth="1"/>
    <col min="6405" max="6405" width="10.109375" style="81" bestFit="1" customWidth="1"/>
    <col min="6406" max="6406" width="20" style="81" bestFit="1" customWidth="1"/>
    <col min="6407" max="6407" width="9.109375" style="81"/>
    <col min="6408" max="6408" width="15.5546875" style="81" bestFit="1" customWidth="1"/>
    <col min="6409" max="6656" width="9.109375" style="81"/>
    <col min="6657" max="6657" width="5.5546875" style="81" bestFit="1" customWidth="1"/>
    <col min="6658" max="6658" width="30.44140625" style="81" bestFit="1" customWidth="1"/>
    <col min="6659" max="6659" width="8.5546875" style="81" bestFit="1" customWidth="1"/>
    <col min="6660" max="6660" width="12.6640625" style="81" bestFit="1" customWidth="1"/>
    <col min="6661" max="6661" width="10.109375" style="81" bestFit="1" customWidth="1"/>
    <col min="6662" max="6662" width="20" style="81" bestFit="1" customWidth="1"/>
    <col min="6663" max="6663" width="9.109375" style="81"/>
    <col min="6664" max="6664" width="15.5546875" style="81" bestFit="1" customWidth="1"/>
    <col min="6665" max="6912" width="9.109375" style="81"/>
    <col min="6913" max="6913" width="5.5546875" style="81" bestFit="1" customWidth="1"/>
    <col min="6914" max="6914" width="30.44140625" style="81" bestFit="1" customWidth="1"/>
    <col min="6915" max="6915" width="8.5546875" style="81" bestFit="1" customWidth="1"/>
    <col min="6916" max="6916" width="12.6640625" style="81" bestFit="1" customWidth="1"/>
    <col min="6917" max="6917" width="10.109375" style="81" bestFit="1" customWidth="1"/>
    <col min="6918" max="6918" width="20" style="81" bestFit="1" customWidth="1"/>
    <col min="6919" max="6919" width="9.109375" style="81"/>
    <col min="6920" max="6920" width="15.5546875" style="81" bestFit="1" customWidth="1"/>
    <col min="6921" max="7168" width="9.109375" style="81"/>
    <col min="7169" max="7169" width="5.5546875" style="81" bestFit="1" customWidth="1"/>
    <col min="7170" max="7170" width="30.44140625" style="81" bestFit="1" customWidth="1"/>
    <col min="7171" max="7171" width="8.5546875" style="81" bestFit="1" customWidth="1"/>
    <col min="7172" max="7172" width="12.6640625" style="81" bestFit="1" customWidth="1"/>
    <col min="7173" max="7173" width="10.109375" style="81" bestFit="1" customWidth="1"/>
    <col min="7174" max="7174" width="20" style="81" bestFit="1" customWidth="1"/>
    <col min="7175" max="7175" width="9.109375" style="81"/>
    <col min="7176" max="7176" width="15.5546875" style="81" bestFit="1" customWidth="1"/>
    <col min="7177" max="7424" width="9.109375" style="81"/>
    <col min="7425" max="7425" width="5.5546875" style="81" bestFit="1" customWidth="1"/>
    <col min="7426" max="7426" width="30.44140625" style="81" bestFit="1" customWidth="1"/>
    <col min="7427" max="7427" width="8.5546875" style="81" bestFit="1" customWidth="1"/>
    <col min="7428" max="7428" width="12.6640625" style="81" bestFit="1" customWidth="1"/>
    <col min="7429" max="7429" width="10.109375" style="81" bestFit="1" customWidth="1"/>
    <col min="7430" max="7430" width="20" style="81" bestFit="1" customWidth="1"/>
    <col min="7431" max="7431" width="9.109375" style="81"/>
    <col min="7432" max="7432" width="15.5546875" style="81" bestFit="1" customWidth="1"/>
    <col min="7433" max="7680" width="9.109375" style="81"/>
    <col min="7681" max="7681" width="5.5546875" style="81" bestFit="1" customWidth="1"/>
    <col min="7682" max="7682" width="30.44140625" style="81" bestFit="1" customWidth="1"/>
    <col min="7683" max="7683" width="8.5546875" style="81" bestFit="1" customWidth="1"/>
    <col min="7684" max="7684" width="12.6640625" style="81" bestFit="1" customWidth="1"/>
    <col min="7685" max="7685" width="10.109375" style="81" bestFit="1" customWidth="1"/>
    <col min="7686" max="7686" width="20" style="81" bestFit="1" customWidth="1"/>
    <col min="7687" max="7687" width="9.109375" style="81"/>
    <col min="7688" max="7688" width="15.5546875" style="81" bestFit="1" customWidth="1"/>
    <col min="7689" max="7936" width="9.109375" style="81"/>
    <col min="7937" max="7937" width="5.5546875" style="81" bestFit="1" customWidth="1"/>
    <col min="7938" max="7938" width="30.44140625" style="81" bestFit="1" customWidth="1"/>
    <col min="7939" max="7939" width="8.5546875" style="81" bestFit="1" customWidth="1"/>
    <col min="7940" max="7940" width="12.6640625" style="81" bestFit="1" customWidth="1"/>
    <col min="7941" max="7941" width="10.109375" style="81" bestFit="1" customWidth="1"/>
    <col min="7942" max="7942" width="20" style="81" bestFit="1" customWidth="1"/>
    <col min="7943" max="7943" width="9.109375" style="81"/>
    <col min="7944" max="7944" width="15.5546875" style="81" bestFit="1" customWidth="1"/>
    <col min="7945" max="8192" width="9.109375" style="81"/>
    <col min="8193" max="8193" width="5.5546875" style="81" bestFit="1" customWidth="1"/>
    <col min="8194" max="8194" width="30.44140625" style="81" bestFit="1" customWidth="1"/>
    <col min="8195" max="8195" width="8.5546875" style="81" bestFit="1" customWidth="1"/>
    <col min="8196" max="8196" width="12.6640625" style="81" bestFit="1" customWidth="1"/>
    <col min="8197" max="8197" width="10.109375" style="81" bestFit="1" customWidth="1"/>
    <col min="8198" max="8198" width="20" style="81" bestFit="1" customWidth="1"/>
    <col min="8199" max="8199" width="9.109375" style="81"/>
    <col min="8200" max="8200" width="15.5546875" style="81" bestFit="1" customWidth="1"/>
    <col min="8201" max="8448" width="9.109375" style="81"/>
    <col min="8449" max="8449" width="5.5546875" style="81" bestFit="1" customWidth="1"/>
    <col min="8450" max="8450" width="30.44140625" style="81" bestFit="1" customWidth="1"/>
    <col min="8451" max="8451" width="8.5546875" style="81" bestFit="1" customWidth="1"/>
    <col min="8452" max="8452" width="12.6640625" style="81" bestFit="1" customWidth="1"/>
    <col min="8453" max="8453" width="10.109375" style="81" bestFit="1" customWidth="1"/>
    <col min="8454" max="8454" width="20" style="81" bestFit="1" customWidth="1"/>
    <col min="8455" max="8455" width="9.109375" style="81"/>
    <col min="8456" max="8456" width="15.5546875" style="81" bestFit="1" customWidth="1"/>
    <col min="8457" max="8704" width="9.109375" style="81"/>
    <col min="8705" max="8705" width="5.5546875" style="81" bestFit="1" customWidth="1"/>
    <col min="8706" max="8706" width="30.44140625" style="81" bestFit="1" customWidth="1"/>
    <col min="8707" max="8707" width="8.5546875" style="81" bestFit="1" customWidth="1"/>
    <col min="8708" max="8708" width="12.6640625" style="81" bestFit="1" customWidth="1"/>
    <col min="8709" max="8709" width="10.109375" style="81" bestFit="1" customWidth="1"/>
    <col min="8710" max="8710" width="20" style="81" bestFit="1" customWidth="1"/>
    <col min="8711" max="8711" width="9.109375" style="81"/>
    <col min="8712" max="8712" width="15.5546875" style="81" bestFit="1" customWidth="1"/>
    <col min="8713" max="8960" width="9.109375" style="81"/>
    <col min="8961" max="8961" width="5.5546875" style="81" bestFit="1" customWidth="1"/>
    <col min="8962" max="8962" width="30.44140625" style="81" bestFit="1" customWidth="1"/>
    <col min="8963" max="8963" width="8.5546875" style="81" bestFit="1" customWidth="1"/>
    <col min="8964" max="8964" width="12.6640625" style="81" bestFit="1" customWidth="1"/>
    <col min="8965" max="8965" width="10.109375" style="81" bestFit="1" customWidth="1"/>
    <col min="8966" max="8966" width="20" style="81" bestFit="1" customWidth="1"/>
    <col min="8967" max="8967" width="9.109375" style="81"/>
    <col min="8968" max="8968" width="15.5546875" style="81" bestFit="1" customWidth="1"/>
    <col min="8969" max="9216" width="9.109375" style="81"/>
    <col min="9217" max="9217" width="5.5546875" style="81" bestFit="1" customWidth="1"/>
    <col min="9218" max="9218" width="30.44140625" style="81" bestFit="1" customWidth="1"/>
    <col min="9219" max="9219" width="8.5546875" style="81" bestFit="1" customWidth="1"/>
    <col min="9220" max="9220" width="12.6640625" style="81" bestFit="1" customWidth="1"/>
    <col min="9221" max="9221" width="10.109375" style="81" bestFit="1" customWidth="1"/>
    <col min="9222" max="9222" width="20" style="81" bestFit="1" customWidth="1"/>
    <col min="9223" max="9223" width="9.109375" style="81"/>
    <col min="9224" max="9224" width="15.5546875" style="81" bestFit="1" customWidth="1"/>
    <col min="9225" max="9472" width="9.109375" style="81"/>
    <col min="9473" max="9473" width="5.5546875" style="81" bestFit="1" customWidth="1"/>
    <col min="9474" max="9474" width="30.44140625" style="81" bestFit="1" customWidth="1"/>
    <col min="9475" max="9475" width="8.5546875" style="81" bestFit="1" customWidth="1"/>
    <col min="9476" max="9476" width="12.6640625" style="81" bestFit="1" customWidth="1"/>
    <col min="9477" max="9477" width="10.109375" style="81" bestFit="1" customWidth="1"/>
    <col min="9478" max="9478" width="20" style="81" bestFit="1" customWidth="1"/>
    <col min="9479" max="9479" width="9.109375" style="81"/>
    <col min="9480" max="9480" width="15.5546875" style="81" bestFit="1" customWidth="1"/>
    <col min="9481" max="9728" width="9.109375" style="81"/>
    <col min="9729" max="9729" width="5.5546875" style="81" bestFit="1" customWidth="1"/>
    <col min="9730" max="9730" width="30.44140625" style="81" bestFit="1" customWidth="1"/>
    <col min="9731" max="9731" width="8.5546875" style="81" bestFit="1" customWidth="1"/>
    <col min="9732" max="9732" width="12.6640625" style="81" bestFit="1" customWidth="1"/>
    <col min="9733" max="9733" width="10.109375" style="81" bestFit="1" customWidth="1"/>
    <col min="9734" max="9734" width="20" style="81" bestFit="1" customWidth="1"/>
    <col min="9735" max="9735" width="9.109375" style="81"/>
    <col min="9736" max="9736" width="15.5546875" style="81" bestFit="1" customWidth="1"/>
    <col min="9737" max="9984" width="9.109375" style="81"/>
    <col min="9985" max="9985" width="5.5546875" style="81" bestFit="1" customWidth="1"/>
    <col min="9986" max="9986" width="30.44140625" style="81" bestFit="1" customWidth="1"/>
    <col min="9987" max="9987" width="8.5546875" style="81" bestFit="1" customWidth="1"/>
    <col min="9988" max="9988" width="12.6640625" style="81" bestFit="1" customWidth="1"/>
    <col min="9989" max="9989" width="10.109375" style="81" bestFit="1" customWidth="1"/>
    <col min="9990" max="9990" width="20" style="81" bestFit="1" customWidth="1"/>
    <col min="9991" max="9991" width="9.109375" style="81"/>
    <col min="9992" max="9992" width="15.5546875" style="81" bestFit="1" customWidth="1"/>
    <col min="9993" max="10240" width="9.109375" style="81"/>
    <col min="10241" max="10241" width="5.5546875" style="81" bestFit="1" customWidth="1"/>
    <col min="10242" max="10242" width="30.44140625" style="81" bestFit="1" customWidth="1"/>
    <col min="10243" max="10243" width="8.5546875" style="81" bestFit="1" customWidth="1"/>
    <col min="10244" max="10244" width="12.6640625" style="81" bestFit="1" customWidth="1"/>
    <col min="10245" max="10245" width="10.109375" style="81" bestFit="1" customWidth="1"/>
    <col min="10246" max="10246" width="20" style="81" bestFit="1" customWidth="1"/>
    <col min="10247" max="10247" width="9.109375" style="81"/>
    <col min="10248" max="10248" width="15.5546875" style="81" bestFit="1" customWidth="1"/>
    <col min="10249" max="10496" width="9.109375" style="81"/>
    <col min="10497" max="10497" width="5.5546875" style="81" bestFit="1" customWidth="1"/>
    <col min="10498" max="10498" width="30.44140625" style="81" bestFit="1" customWidth="1"/>
    <col min="10499" max="10499" width="8.5546875" style="81" bestFit="1" customWidth="1"/>
    <col min="10500" max="10500" width="12.6640625" style="81" bestFit="1" customWidth="1"/>
    <col min="10501" max="10501" width="10.109375" style="81" bestFit="1" customWidth="1"/>
    <col min="10502" max="10502" width="20" style="81" bestFit="1" customWidth="1"/>
    <col min="10503" max="10503" width="9.109375" style="81"/>
    <col min="10504" max="10504" width="15.5546875" style="81" bestFit="1" customWidth="1"/>
    <col min="10505" max="10752" width="9.109375" style="81"/>
    <col min="10753" max="10753" width="5.5546875" style="81" bestFit="1" customWidth="1"/>
    <col min="10754" max="10754" width="30.44140625" style="81" bestFit="1" customWidth="1"/>
    <col min="10755" max="10755" width="8.5546875" style="81" bestFit="1" customWidth="1"/>
    <col min="10756" max="10756" width="12.6640625" style="81" bestFit="1" customWidth="1"/>
    <col min="10757" max="10757" width="10.109375" style="81" bestFit="1" customWidth="1"/>
    <col min="10758" max="10758" width="20" style="81" bestFit="1" customWidth="1"/>
    <col min="10759" max="10759" width="9.109375" style="81"/>
    <col min="10760" max="10760" width="15.5546875" style="81" bestFit="1" customWidth="1"/>
    <col min="10761" max="11008" width="9.109375" style="81"/>
    <col min="11009" max="11009" width="5.5546875" style="81" bestFit="1" customWidth="1"/>
    <col min="11010" max="11010" width="30.44140625" style="81" bestFit="1" customWidth="1"/>
    <col min="11011" max="11011" width="8.5546875" style="81" bestFit="1" customWidth="1"/>
    <col min="11012" max="11012" width="12.6640625" style="81" bestFit="1" customWidth="1"/>
    <col min="11013" max="11013" width="10.109375" style="81" bestFit="1" customWidth="1"/>
    <col min="11014" max="11014" width="20" style="81" bestFit="1" customWidth="1"/>
    <col min="11015" max="11015" width="9.109375" style="81"/>
    <col min="11016" max="11016" width="15.5546875" style="81" bestFit="1" customWidth="1"/>
    <col min="11017" max="11264" width="9.109375" style="81"/>
    <col min="11265" max="11265" width="5.5546875" style="81" bestFit="1" customWidth="1"/>
    <col min="11266" max="11266" width="30.44140625" style="81" bestFit="1" customWidth="1"/>
    <col min="11267" max="11267" width="8.5546875" style="81" bestFit="1" customWidth="1"/>
    <col min="11268" max="11268" width="12.6640625" style="81" bestFit="1" customWidth="1"/>
    <col min="11269" max="11269" width="10.109375" style="81" bestFit="1" customWidth="1"/>
    <col min="11270" max="11270" width="20" style="81" bestFit="1" customWidth="1"/>
    <col min="11271" max="11271" width="9.109375" style="81"/>
    <col min="11272" max="11272" width="15.5546875" style="81" bestFit="1" customWidth="1"/>
    <col min="11273" max="11520" width="9.109375" style="81"/>
    <col min="11521" max="11521" width="5.5546875" style="81" bestFit="1" customWidth="1"/>
    <col min="11522" max="11522" width="30.44140625" style="81" bestFit="1" customWidth="1"/>
    <col min="11523" max="11523" width="8.5546875" style="81" bestFit="1" customWidth="1"/>
    <col min="11524" max="11524" width="12.6640625" style="81" bestFit="1" customWidth="1"/>
    <col min="11525" max="11525" width="10.109375" style="81" bestFit="1" customWidth="1"/>
    <col min="11526" max="11526" width="20" style="81" bestFit="1" customWidth="1"/>
    <col min="11527" max="11527" width="9.109375" style="81"/>
    <col min="11528" max="11528" width="15.5546875" style="81" bestFit="1" customWidth="1"/>
    <col min="11529" max="11776" width="9.109375" style="81"/>
    <col min="11777" max="11777" width="5.5546875" style="81" bestFit="1" customWidth="1"/>
    <col min="11778" max="11778" width="30.44140625" style="81" bestFit="1" customWidth="1"/>
    <col min="11779" max="11779" width="8.5546875" style="81" bestFit="1" customWidth="1"/>
    <col min="11780" max="11780" width="12.6640625" style="81" bestFit="1" customWidth="1"/>
    <col min="11781" max="11781" width="10.109375" style="81" bestFit="1" customWidth="1"/>
    <col min="11782" max="11782" width="20" style="81" bestFit="1" customWidth="1"/>
    <col min="11783" max="11783" width="9.109375" style="81"/>
    <col min="11784" max="11784" width="15.5546875" style="81" bestFit="1" customWidth="1"/>
    <col min="11785" max="12032" width="9.109375" style="81"/>
    <col min="12033" max="12033" width="5.5546875" style="81" bestFit="1" customWidth="1"/>
    <col min="12034" max="12034" width="30.44140625" style="81" bestFit="1" customWidth="1"/>
    <col min="12035" max="12035" width="8.5546875" style="81" bestFit="1" customWidth="1"/>
    <col min="12036" max="12036" width="12.6640625" style="81" bestFit="1" customWidth="1"/>
    <col min="12037" max="12037" width="10.109375" style="81" bestFit="1" customWidth="1"/>
    <col min="12038" max="12038" width="20" style="81" bestFit="1" customWidth="1"/>
    <col min="12039" max="12039" width="9.109375" style="81"/>
    <col min="12040" max="12040" width="15.5546875" style="81" bestFit="1" customWidth="1"/>
    <col min="12041" max="12288" width="9.109375" style="81"/>
    <col min="12289" max="12289" width="5.5546875" style="81" bestFit="1" customWidth="1"/>
    <col min="12290" max="12290" width="30.44140625" style="81" bestFit="1" customWidth="1"/>
    <col min="12291" max="12291" width="8.5546875" style="81" bestFit="1" customWidth="1"/>
    <col min="12292" max="12292" width="12.6640625" style="81" bestFit="1" customWidth="1"/>
    <col min="12293" max="12293" width="10.109375" style="81" bestFit="1" customWidth="1"/>
    <col min="12294" max="12294" width="20" style="81" bestFit="1" customWidth="1"/>
    <col min="12295" max="12295" width="9.109375" style="81"/>
    <col min="12296" max="12296" width="15.5546875" style="81" bestFit="1" customWidth="1"/>
    <col min="12297" max="12544" width="9.109375" style="81"/>
    <col min="12545" max="12545" width="5.5546875" style="81" bestFit="1" customWidth="1"/>
    <col min="12546" max="12546" width="30.44140625" style="81" bestFit="1" customWidth="1"/>
    <col min="12547" max="12547" width="8.5546875" style="81" bestFit="1" customWidth="1"/>
    <col min="12548" max="12548" width="12.6640625" style="81" bestFit="1" customWidth="1"/>
    <col min="12549" max="12549" width="10.109375" style="81" bestFit="1" customWidth="1"/>
    <col min="12550" max="12550" width="20" style="81" bestFit="1" customWidth="1"/>
    <col min="12551" max="12551" width="9.109375" style="81"/>
    <col min="12552" max="12552" width="15.5546875" style="81" bestFit="1" customWidth="1"/>
    <col min="12553" max="12800" width="9.109375" style="81"/>
    <col min="12801" max="12801" width="5.5546875" style="81" bestFit="1" customWidth="1"/>
    <col min="12802" max="12802" width="30.44140625" style="81" bestFit="1" customWidth="1"/>
    <col min="12803" max="12803" width="8.5546875" style="81" bestFit="1" customWidth="1"/>
    <col min="12804" max="12804" width="12.6640625" style="81" bestFit="1" customWidth="1"/>
    <col min="12805" max="12805" width="10.109375" style="81" bestFit="1" customWidth="1"/>
    <col min="12806" max="12806" width="20" style="81" bestFit="1" customWidth="1"/>
    <col min="12807" max="12807" width="9.109375" style="81"/>
    <col min="12808" max="12808" width="15.5546875" style="81" bestFit="1" customWidth="1"/>
    <col min="12809" max="13056" width="9.109375" style="81"/>
    <col min="13057" max="13057" width="5.5546875" style="81" bestFit="1" customWidth="1"/>
    <col min="13058" max="13058" width="30.44140625" style="81" bestFit="1" customWidth="1"/>
    <col min="13059" max="13059" width="8.5546875" style="81" bestFit="1" customWidth="1"/>
    <col min="13060" max="13060" width="12.6640625" style="81" bestFit="1" customWidth="1"/>
    <col min="13061" max="13061" width="10.109375" style="81" bestFit="1" customWidth="1"/>
    <col min="13062" max="13062" width="20" style="81" bestFit="1" customWidth="1"/>
    <col min="13063" max="13063" width="9.109375" style="81"/>
    <col min="13064" max="13064" width="15.5546875" style="81" bestFit="1" customWidth="1"/>
    <col min="13065" max="13312" width="9.109375" style="81"/>
    <col min="13313" max="13313" width="5.5546875" style="81" bestFit="1" customWidth="1"/>
    <col min="13314" max="13314" width="30.44140625" style="81" bestFit="1" customWidth="1"/>
    <col min="13315" max="13315" width="8.5546875" style="81" bestFit="1" customWidth="1"/>
    <col min="13316" max="13316" width="12.6640625" style="81" bestFit="1" customWidth="1"/>
    <col min="13317" max="13317" width="10.109375" style="81" bestFit="1" customWidth="1"/>
    <col min="13318" max="13318" width="20" style="81" bestFit="1" customWidth="1"/>
    <col min="13319" max="13319" width="9.109375" style="81"/>
    <col min="13320" max="13320" width="15.5546875" style="81" bestFit="1" customWidth="1"/>
    <col min="13321" max="13568" width="9.109375" style="81"/>
    <col min="13569" max="13569" width="5.5546875" style="81" bestFit="1" customWidth="1"/>
    <col min="13570" max="13570" width="30.44140625" style="81" bestFit="1" customWidth="1"/>
    <col min="13571" max="13571" width="8.5546875" style="81" bestFit="1" customWidth="1"/>
    <col min="13572" max="13572" width="12.6640625" style="81" bestFit="1" customWidth="1"/>
    <col min="13573" max="13573" width="10.109375" style="81" bestFit="1" customWidth="1"/>
    <col min="13574" max="13574" width="20" style="81" bestFit="1" customWidth="1"/>
    <col min="13575" max="13575" width="9.109375" style="81"/>
    <col min="13576" max="13576" width="15.5546875" style="81" bestFit="1" customWidth="1"/>
    <col min="13577" max="13824" width="9.109375" style="81"/>
    <col min="13825" max="13825" width="5.5546875" style="81" bestFit="1" customWidth="1"/>
    <col min="13826" max="13826" width="30.44140625" style="81" bestFit="1" customWidth="1"/>
    <col min="13827" max="13827" width="8.5546875" style="81" bestFit="1" customWidth="1"/>
    <col min="13828" max="13828" width="12.6640625" style="81" bestFit="1" customWidth="1"/>
    <col min="13829" max="13829" width="10.109375" style="81" bestFit="1" customWidth="1"/>
    <col min="13830" max="13830" width="20" style="81" bestFit="1" customWidth="1"/>
    <col min="13831" max="13831" width="9.109375" style="81"/>
    <col min="13832" max="13832" width="15.5546875" style="81" bestFit="1" customWidth="1"/>
    <col min="13833" max="14080" width="9.109375" style="81"/>
    <col min="14081" max="14081" width="5.5546875" style="81" bestFit="1" customWidth="1"/>
    <col min="14082" max="14082" width="30.44140625" style="81" bestFit="1" customWidth="1"/>
    <col min="14083" max="14083" width="8.5546875" style="81" bestFit="1" customWidth="1"/>
    <col min="14084" max="14084" width="12.6640625" style="81" bestFit="1" customWidth="1"/>
    <col min="14085" max="14085" width="10.109375" style="81" bestFit="1" customWidth="1"/>
    <col min="14086" max="14086" width="20" style="81" bestFit="1" customWidth="1"/>
    <col min="14087" max="14087" width="9.109375" style="81"/>
    <col min="14088" max="14088" width="15.5546875" style="81" bestFit="1" customWidth="1"/>
    <col min="14089" max="14336" width="9.109375" style="81"/>
    <col min="14337" max="14337" width="5.5546875" style="81" bestFit="1" customWidth="1"/>
    <col min="14338" max="14338" width="30.44140625" style="81" bestFit="1" customWidth="1"/>
    <col min="14339" max="14339" width="8.5546875" style="81" bestFit="1" customWidth="1"/>
    <col min="14340" max="14340" width="12.6640625" style="81" bestFit="1" customWidth="1"/>
    <col min="14341" max="14341" width="10.109375" style="81" bestFit="1" customWidth="1"/>
    <col min="14342" max="14342" width="20" style="81" bestFit="1" customWidth="1"/>
    <col min="14343" max="14343" width="9.109375" style="81"/>
    <col min="14344" max="14344" width="15.5546875" style="81" bestFit="1" customWidth="1"/>
    <col min="14345" max="14592" width="9.109375" style="81"/>
    <col min="14593" max="14593" width="5.5546875" style="81" bestFit="1" customWidth="1"/>
    <col min="14594" max="14594" width="30.44140625" style="81" bestFit="1" customWidth="1"/>
    <col min="14595" max="14595" width="8.5546875" style="81" bestFit="1" customWidth="1"/>
    <col min="14596" max="14596" width="12.6640625" style="81" bestFit="1" customWidth="1"/>
    <col min="14597" max="14597" width="10.109375" style="81" bestFit="1" customWidth="1"/>
    <col min="14598" max="14598" width="20" style="81" bestFit="1" customWidth="1"/>
    <col min="14599" max="14599" width="9.109375" style="81"/>
    <col min="14600" max="14600" width="15.5546875" style="81" bestFit="1" customWidth="1"/>
    <col min="14601" max="14848" width="9.109375" style="81"/>
    <col min="14849" max="14849" width="5.5546875" style="81" bestFit="1" customWidth="1"/>
    <col min="14850" max="14850" width="30.44140625" style="81" bestFit="1" customWidth="1"/>
    <col min="14851" max="14851" width="8.5546875" style="81" bestFit="1" customWidth="1"/>
    <col min="14852" max="14852" width="12.6640625" style="81" bestFit="1" customWidth="1"/>
    <col min="14853" max="14853" width="10.109375" style="81" bestFit="1" customWidth="1"/>
    <col min="14854" max="14854" width="20" style="81" bestFit="1" customWidth="1"/>
    <col min="14855" max="14855" width="9.109375" style="81"/>
    <col min="14856" max="14856" width="15.5546875" style="81" bestFit="1" customWidth="1"/>
    <col min="14857" max="15104" width="9.109375" style="81"/>
    <col min="15105" max="15105" width="5.5546875" style="81" bestFit="1" customWidth="1"/>
    <col min="15106" max="15106" width="30.44140625" style="81" bestFit="1" customWidth="1"/>
    <col min="15107" max="15107" width="8.5546875" style="81" bestFit="1" customWidth="1"/>
    <col min="15108" max="15108" width="12.6640625" style="81" bestFit="1" customWidth="1"/>
    <col min="15109" max="15109" width="10.109375" style="81" bestFit="1" customWidth="1"/>
    <col min="15110" max="15110" width="20" style="81" bestFit="1" customWidth="1"/>
    <col min="15111" max="15111" width="9.109375" style="81"/>
    <col min="15112" max="15112" width="15.5546875" style="81" bestFit="1" customWidth="1"/>
    <col min="15113" max="15360" width="9.109375" style="81"/>
    <col min="15361" max="15361" width="5.5546875" style="81" bestFit="1" customWidth="1"/>
    <col min="15362" max="15362" width="30.44140625" style="81" bestFit="1" customWidth="1"/>
    <col min="15363" max="15363" width="8.5546875" style="81" bestFit="1" customWidth="1"/>
    <col min="15364" max="15364" width="12.6640625" style="81" bestFit="1" customWidth="1"/>
    <col min="15365" max="15365" width="10.109375" style="81" bestFit="1" customWidth="1"/>
    <col min="15366" max="15366" width="20" style="81" bestFit="1" customWidth="1"/>
    <col min="15367" max="15367" width="9.109375" style="81"/>
    <col min="15368" max="15368" width="15.5546875" style="81" bestFit="1" customWidth="1"/>
    <col min="15369" max="15616" width="9.109375" style="81"/>
    <col min="15617" max="15617" width="5.5546875" style="81" bestFit="1" customWidth="1"/>
    <col min="15618" max="15618" width="30.44140625" style="81" bestFit="1" customWidth="1"/>
    <col min="15619" max="15619" width="8.5546875" style="81" bestFit="1" customWidth="1"/>
    <col min="15620" max="15620" width="12.6640625" style="81" bestFit="1" customWidth="1"/>
    <col min="15621" max="15621" width="10.109375" style="81" bestFit="1" customWidth="1"/>
    <col min="15622" max="15622" width="20" style="81" bestFit="1" customWidth="1"/>
    <col min="15623" max="15623" width="9.109375" style="81"/>
    <col min="15624" max="15624" width="15.5546875" style="81" bestFit="1" customWidth="1"/>
    <col min="15625" max="15872" width="9.109375" style="81"/>
    <col min="15873" max="15873" width="5.5546875" style="81" bestFit="1" customWidth="1"/>
    <col min="15874" max="15874" width="30.44140625" style="81" bestFit="1" customWidth="1"/>
    <col min="15875" max="15875" width="8.5546875" style="81" bestFit="1" customWidth="1"/>
    <col min="15876" max="15876" width="12.6640625" style="81" bestFit="1" customWidth="1"/>
    <col min="15877" max="15877" width="10.109375" style="81" bestFit="1" customWidth="1"/>
    <col min="15878" max="15878" width="20" style="81" bestFit="1" customWidth="1"/>
    <col min="15879" max="15879" width="9.109375" style="81"/>
    <col min="15880" max="15880" width="15.5546875" style="81" bestFit="1" customWidth="1"/>
    <col min="15881" max="16128" width="9.109375" style="81"/>
    <col min="16129" max="16129" width="5.5546875" style="81" bestFit="1" customWidth="1"/>
    <col min="16130" max="16130" width="30.44140625" style="81" bestFit="1" customWidth="1"/>
    <col min="16131" max="16131" width="8.5546875" style="81" bestFit="1" customWidth="1"/>
    <col min="16132" max="16132" width="12.6640625" style="81" bestFit="1" customWidth="1"/>
    <col min="16133" max="16133" width="10.109375" style="81" bestFit="1" customWidth="1"/>
    <col min="16134" max="16134" width="20" style="81" bestFit="1" customWidth="1"/>
    <col min="16135" max="16135" width="9.109375" style="81"/>
    <col min="16136" max="16136" width="15.5546875" style="81" bestFit="1" customWidth="1"/>
    <col min="16137" max="16384" width="9.109375" style="81"/>
  </cols>
  <sheetData>
    <row r="2" spans="1:9" ht="18" customHeight="1">
      <c r="F2" s="108"/>
    </row>
    <row r="3" spans="1:9" ht="18" customHeight="1">
      <c r="A3" s="202" t="s">
        <v>222</v>
      </c>
      <c r="B3" s="202"/>
      <c r="C3" s="202"/>
      <c r="D3" s="202"/>
      <c r="E3" s="202"/>
      <c r="F3" s="202"/>
      <c r="G3" s="109"/>
      <c r="H3" s="109"/>
    </row>
    <row r="4" spans="1:9" s="110" customFormat="1" ht="18" customHeight="1" thickBot="1">
      <c r="C4" s="111"/>
      <c r="D4" s="112"/>
      <c r="E4" s="112"/>
      <c r="F4" s="113"/>
    </row>
    <row r="5" spans="1:9" s="110" customFormat="1" ht="18" customHeight="1" thickBot="1">
      <c r="A5" s="114" t="s">
        <v>223</v>
      </c>
      <c r="B5" s="115" t="s">
        <v>224</v>
      </c>
      <c r="C5" s="115" t="s">
        <v>225</v>
      </c>
      <c r="D5" s="116" t="s">
        <v>211</v>
      </c>
      <c r="E5" s="116" t="s">
        <v>226</v>
      </c>
      <c r="F5" s="117" t="s">
        <v>227</v>
      </c>
    </row>
    <row r="6" spans="1:9" s="110" customFormat="1" ht="18" customHeight="1">
      <c r="A6" s="118">
        <v>1</v>
      </c>
      <c r="B6" s="119" t="s">
        <v>247</v>
      </c>
      <c r="C6" s="120" t="s">
        <v>248</v>
      </c>
      <c r="D6" s="121">
        <v>1000</v>
      </c>
      <c r="E6" s="121">
        <v>165.62542857143282</v>
      </c>
      <c r="F6" s="122">
        <f>+D6*E6</f>
        <v>165625.42857143283</v>
      </c>
      <c r="I6" s="123"/>
    </row>
    <row r="7" spans="1:9" s="110" customFormat="1" ht="18" customHeight="1">
      <c r="A7" s="124">
        <v>2</v>
      </c>
      <c r="B7" s="119" t="s">
        <v>249</v>
      </c>
      <c r="C7" s="120" t="s">
        <v>248</v>
      </c>
      <c r="D7" s="121">
        <v>60</v>
      </c>
      <c r="E7" s="121">
        <v>373.14285714278617</v>
      </c>
      <c r="F7" s="122">
        <f t="shared" ref="F7:F18" si="0">+D7*E7</f>
        <v>22388.571428567171</v>
      </c>
      <c r="I7" s="123"/>
    </row>
    <row r="8" spans="1:9" s="110" customFormat="1" ht="18" customHeight="1">
      <c r="A8" s="124">
        <v>3</v>
      </c>
      <c r="B8" s="119"/>
      <c r="C8" s="120"/>
      <c r="D8" s="121"/>
      <c r="E8" s="121"/>
      <c r="F8" s="122">
        <f t="shared" si="0"/>
        <v>0</v>
      </c>
      <c r="I8" s="123"/>
    </row>
    <row r="9" spans="1:9" s="110" customFormat="1" ht="18" customHeight="1">
      <c r="A9" s="124">
        <v>4</v>
      </c>
      <c r="B9" s="119"/>
      <c r="C9" s="120"/>
      <c r="D9" s="121"/>
      <c r="E9" s="121"/>
      <c r="F9" s="122">
        <f t="shared" si="0"/>
        <v>0</v>
      </c>
      <c r="I9" s="123"/>
    </row>
    <row r="10" spans="1:9" s="110" customFormat="1" ht="18" customHeight="1">
      <c r="A10" s="124">
        <v>5</v>
      </c>
      <c r="B10" s="119"/>
      <c r="C10" s="120"/>
      <c r="D10" s="121"/>
      <c r="E10" s="121"/>
      <c r="F10" s="122">
        <f t="shared" si="0"/>
        <v>0</v>
      </c>
      <c r="I10" s="123"/>
    </row>
    <row r="11" spans="1:9" s="110" customFormat="1" ht="18" customHeight="1">
      <c r="A11" s="124">
        <v>6</v>
      </c>
      <c r="B11" s="119"/>
      <c r="C11" s="120"/>
      <c r="D11" s="121"/>
      <c r="E11" s="121"/>
      <c r="F11" s="122">
        <f t="shared" si="0"/>
        <v>0</v>
      </c>
      <c r="I11" s="123"/>
    </row>
    <row r="12" spans="1:9" s="110" customFormat="1" ht="18" customHeight="1">
      <c r="A12" s="124">
        <v>7</v>
      </c>
      <c r="B12" s="119"/>
      <c r="C12" s="120"/>
      <c r="D12" s="121"/>
      <c r="E12" s="121"/>
      <c r="F12" s="122">
        <f t="shared" si="0"/>
        <v>0</v>
      </c>
      <c r="I12" s="123"/>
    </row>
    <row r="13" spans="1:9" s="110" customFormat="1" ht="18" customHeight="1">
      <c r="A13" s="124">
        <v>8</v>
      </c>
      <c r="B13" s="119"/>
      <c r="C13" s="120"/>
      <c r="D13" s="121"/>
      <c r="E13" s="121"/>
      <c r="F13" s="122">
        <f t="shared" si="0"/>
        <v>0</v>
      </c>
      <c r="I13" s="123"/>
    </row>
    <row r="14" spans="1:9" s="110" customFormat="1" ht="18" customHeight="1">
      <c r="A14" s="124">
        <v>9</v>
      </c>
      <c r="B14" s="119"/>
      <c r="C14" s="120"/>
      <c r="D14" s="121"/>
      <c r="E14" s="121"/>
      <c r="F14" s="122">
        <f t="shared" si="0"/>
        <v>0</v>
      </c>
      <c r="I14" s="123"/>
    </row>
    <row r="15" spans="1:9" s="110" customFormat="1" ht="18" customHeight="1">
      <c r="A15" s="124">
        <v>10</v>
      </c>
      <c r="B15" s="119"/>
      <c r="C15" s="120"/>
      <c r="D15" s="121"/>
      <c r="E15" s="121"/>
      <c r="F15" s="122">
        <f t="shared" si="0"/>
        <v>0</v>
      </c>
      <c r="I15" s="123"/>
    </row>
    <row r="16" spans="1:9" s="110" customFormat="1" ht="18" customHeight="1">
      <c r="A16" s="124">
        <v>11</v>
      </c>
      <c r="B16" s="119"/>
      <c r="C16" s="120"/>
      <c r="D16" s="121"/>
      <c r="E16" s="121"/>
      <c r="F16" s="122">
        <f t="shared" si="0"/>
        <v>0</v>
      </c>
      <c r="I16" s="123"/>
    </row>
    <row r="17" spans="1:9" s="110" customFormat="1" ht="18" customHeight="1">
      <c r="A17" s="124">
        <v>12</v>
      </c>
      <c r="B17" s="119"/>
      <c r="C17" s="120"/>
      <c r="D17" s="121"/>
      <c r="E17" s="121"/>
      <c r="F17" s="122">
        <f t="shared" si="0"/>
        <v>0</v>
      </c>
      <c r="I17" s="123"/>
    </row>
    <row r="18" spans="1:9" s="110" customFormat="1" ht="18" customHeight="1" thickBot="1">
      <c r="A18" s="124">
        <v>13</v>
      </c>
      <c r="B18" s="119"/>
      <c r="C18" s="120"/>
      <c r="D18" s="121">
        <f>+D19+D20+D21+D22</f>
        <v>0</v>
      </c>
      <c r="E18" s="121"/>
      <c r="F18" s="122">
        <f t="shared" si="0"/>
        <v>0</v>
      </c>
      <c r="I18" s="123"/>
    </row>
    <row r="19" spans="1:9" s="110" customFormat="1" ht="18" customHeight="1" thickBot="1">
      <c r="A19" s="125"/>
      <c r="B19" s="126" t="s">
        <v>5</v>
      </c>
      <c r="C19" s="127"/>
      <c r="D19" s="128"/>
      <c r="E19" s="128"/>
      <c r="F19" s="129">
        <f>SUM(F6:F18)</f>
        <v>188014</v>
      </c>
    </row>
    <row r="20" spans="1:9" s="110" customFormat="1" ht="18" customHeight="1">
      <c r="C20" s="111"/>
      <c r="D20" s="112"/>
      <c r="E20" s="112"/>
      <c r="F20" s="113"/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D16A-24AC-4312-AF78-339E5F6BD970}">
  <dimension ref="A2:I20"/>
  <sheetViews>
    <sheetView workbookViewId="0">
      <selection activeCell="J16" sqref="J16"/>
    </sheetView>
  </sheetViews>
  <sheetFormatPr defaultColWidth="9.109375" defaultRowHeight="13.2"/>
  <cols>
    <col min="1" max="1" width="5.5546875" style="81" bestFit="1" customWidth="1"/>
    <col min="2" max="2" width="30.44140625" style="81" bestFit="1" customWidth="1"/>
    <col min="3" max="3" width="8.5546875" style="106" bestFit="1" customWidth="1"/>
    <col min="4" max="4" width="12.109375" style="107" bestFit="1" customWidth="1"/>
    <col min="5" max="5" width="13.5546875" style="107" bestFit="1" customWidth="1"/>
    <col min="6" max="6" width="20" style="96" bestFit="1" customWidth="1"/>
    <col min="7" max="7" width="9.109375" style="81"/>
    <col min="8" max="9" width="19.5546875" style="107" bestFit="1" customWidth="1"/>
    <col min="10" max="256" width="9.109375" style="81"/>
    <col min="257" max="257" width="5.5546875" style="81" bestFit="1" customWidth="1"/>
    <col min="258" max="258" width="30.44140625" style="81" bestFit="1" customWidth="1"/>
    <col min="259" max="259" width="8.5546875" style="81" bestFit="1" customWidth="1"/>
    <col min="260" max="260" width="12.109375" style="81" bestFit="1" customWidth="1"/>
    <col min="261" max="261" width="13.5546875" style="81" bestFit="1" customWidth="1"/>
    <col min="262" max="262" width="20" style="81" bestFit="1" customWidth="1"/>
    <col min="263" max="263" width="9.109375" style="81"/>
    <col min="264" max="265" width="19.5546875" style="81" bestFit="1" customWidth="1"/>
    <col min="266" max="512" width="9.109375" style="81"/>
    <col min="513" max="513" width="5.5546875" style="81" bestFit="1" customWidth="1"/>
    <col min="514" max="514" width="30.44140625" style="81" bestFit="1" customWidth="1"/>
    <col min="515" max="515" width="8.5546875" style="81" bestFit="1" customWidth="1"/>
    <col min="516" max="516" width="12.109375" style="81" bestFit="1" customWidth="1"/>
    <col min="517" max="517" width="13.5546875" style="81" bestFit="1" customWidth="1"/>
    <col min="518" max="518" width="20" style="81" bestFit="1" customWidth="1"/>
    <col min="519" max="519" width="9.109375" style="81"/>
    <col min="520" max="521" width="19.5546875" style="81" bestFit="1" customWidth="1"/>
    <col min="522" max="768" width="9.109375" style="81"/>
    <col min="769" max="769" width="5.5546875" style="81" bestFit="1" customWidth="1"/>
    <col min="770" max="770" width="30.44140625" style="81" bestFit="1" customWidth="1"/>
    <col min="771" max="771" width="8.5546875" style="81" bestFit="1" customWidth="1"/>
    <col min="772" max="772" width="12.109375" style="81" bestFit="1" customWidth="1"/>
    <col min="773" max="773" width="13.5546875" style="81" bestFit="1" customWidth="1"/>
    <col min="774" max="774" width="20" style="81" bestFit="1" customWidth="1"/>
    <col min="775" max="775" width="9.109375" style="81"/>
    <col min="776" max="777" width="19.5546875" style="81" bestFit="1" customWidth="1"/>
    <col min="778" max="1024" width="9.109375" style="81"/>
    <col min="1025" max="1025" width="5.5546875" style="81" bestFit="1" customWidth="1"/>
    <col min="1026" max="1026" width="30.44140625" style="81" bestFit="1" customWidth="1"/>
    <col min="1027" max="1027" width="8.5546875" style="81" bestFit="1" customWidth="1"/>
    <col min="1028" max="1028" width="12.109375" style="81" bestFit="1" customWidth="1"/>
    <col min="1029" max="1029" width="13.5546875" style="81" bestFit="1" customWidth="1"/>
    <col min="1030" max="1030" width="20" style="81" bestFit="1" customWidth="1"/>
    <col min="1031" max="1031" width="9.109375" style="81"/>
    <col min="1032" max="1033" width="19.5546875" style="81" bestFit="1" customWidth="1"/>
    <col min="1034" max="1280" width="9.109375" style="81"/>
    <col min="1281" max="1281" width="5.5546875" style="81" bestFit="1" customWidth="1"/>
    <col min="1282" max="1282" width="30.44140625" style="81" bestFit="1" customWidth="1"/>
    <col min="1283" max="1283" width="8.5546875" style="81" bestFit="1" customWidth="1"/>
    <col min="1284" max="1284" width="12.109375" style="81" bestFit="1" customWidth="1"/>
    <col min="1285" max="1285" width="13.5546875" style="81" bestFit="1" customWidth="1"/>
    <col min="1286" max="1286" width="20" style="81" bestFit="1" customWidth="1"/>
    <col min="1287" max="1287" width="9.109375" style="81"/>
    <col min="1288" max="1289" width="19.5546875" style="81" bestFit="1" customWidth="1"/>
    <col min="1290" max="1536" width="9.109375" style="81"/>
    <col min="1537" max="1537" width="5.5546875" style="81" bestFit="1" customWidth="1"/>
    <col min="1538" max="1538" width="30.44140625" style="81" bestFit="1" customWidth="1"/>
    <col min="1539" max="1539" width="8.5546875" style="81" bestFit="1" customWidth="1"/>
    <col min="1540" max="1540" width="12.109375" style="81" bestFit="1" customWidth="1"/>
    <col min="1541" max="1541" width="13.5546875" style="81" bestFit="1" customWidth="1"/>
    <col min="1542" max="1542" width="20" style="81" bestFit="1" customWidth="1"/>
    <col min="1543" max="1543" width="9.109375" style="81"/>
    <col min="1544" max="1545" width="19.5546875" style="81" bestFit="1" customWidth="1"/>
    <col min="1546" max="1792" width="9.109375" style="81"/>
    <col min="1793" max="1793" width="5.5546875" style="81" bestFit="1" customWidth="1"/>
    <col min="1794" max="1794" width="30.44140625" style="81" bestFit="1" customWidth="1"/>
    <col min="1795" max="1795" width="8.5546875" style="81" bestFit="1" customWidth="1"/>
    <col min="1796" max="1796" width="12.109375" style="81" bestFit="1" customWidth="1"/>
    <col min="1797" max="1797" width="13.5546875" style="81" bestFit="1" customWidth="1"/>
    <col min="1798" max="1798" width="20" style="81" bestFit="1" customWidth="1"/>
    <col min="1799" max="1799" width="9.109375" style="81"/>
    <col min="1800" max="1801" width="19.5546875" style="81" bestFit="1" customWidth="1"/>
    <col min="1802" max="2048" width="9.109375" style="81"/>
    <col min="2049" max="2049" width="5.5546875" style="81" bestFit="1" customWidth="1"/>
    <col min="2050" max="2050" width="30.44140625" style="81" bestFit="1" customWidth="1"/>
    <col min="2051" max="2051" width="8.5546875" style="81" bestFit="1" customWidth="1"/>
    <col min="2052" max="2052" width="12.109375" style="81" bestFit="1" customWidth="1"/>
    <col min="2053" max="2053" width="13.5546875" style="81" bestFit="1" customWidth="1"/>
    <col min="2054" max="2054" width="20" style="81" bestFit="1" customWidth="1"/>
    <col min="2055" max="2055" width="9.109375" style="81"/>
    <col min="2056" max="2057" width="19.5546875" style="81" bestFit="1" customWidth="1"/>
    <col min="2058" max="2304" width="9.109375" style="81"/>
    <col min="2305" max="2305" width="5.5546875" style="81" bestFit="1" customWidth="1"/>
    <col min="2306" max="2306" width="30.44140625" style="81" bestFit="1" customWidth="1"/>
    <col min="2307" max="2307" width="8.5546875" style="81" bestFit="1" customWidth="1"/>
    <col min="2308" max="2308" width="12.109375" style="81" bestFit="1" customWidth="1"/>
    <col min="2309" max="2309" width="13.5546875" style="81" bestFit="1" customWidth="1"/>
    <col min="2310" max="2310" width="20" style="81" bestFit="1" customWidth="1"/>
    <col min="2311" max="2311" width="9.109375" style="81"/>
    <col min="2312" max="2313" width="19.5546875" style="81" bestFit="1" customWidth="1"/>
    <col min="2314" max="2560" width="9.109375" style="81"/>
    <col min="2561" max="2561" width="5.5546875" style="81" bestFit="1" customWidth="1"/>
    <col min="2562" max="2562" width="30.44140625" style="81" bestFit="1" customWidth="1"/>
    <col min="2563" max="2563" width="8.5546875" style="81" bestFit="1" customWidth="1"/>
    <col min="2564" max="2564" width="12.109375" style="81" bestFit="1" customWidth="1"/>
    <col min="2565" max="2565" width="13.5546875" style="81" bestFit="1" customWidth="1"/>
    <col min="2566" max="2566" width="20" style="81" bestFit="1" customWidth="1"/>
    <col min="2567" max="2567" width="9.109375" style="81"/>
    <col min="2568" max="2569" width="19.5546875" style="81" bestFit="1" customWidth="1"/>
    <col min="2570" max="2816" width="9.109375" style="81"/>
    <col min="2817" max="2817" width="5.5546875" style="81" bestFit="1" customWidth="1"/>
    <col min="2818" max="2818" width="30.44140625" style="81" bestFit="1" customWidth="1"/>
    <col min="2819" max="2819" width="8.5546875" style="81" bestFit="1" customWidth="1"/>
    <col min="2820" max="2820" width="12.109375" style="81" bestFit="1" customWidth="1"/>
    <col min="2821" max="2821" width="13.5546875" style="81" bestFit="1" customWidth="1"/>
    <col min="2822" max="2822" width="20" style="81" bestFit="1" customWidth="1"/>
    <col min="2823" max="2823" width="9.109375" style="81"/>
    <col min="2824" max="2825" width="19.5546875" style="81" bestFit="1" customWidth="1"/>
    <col min="2826" max="3072" width="9.109375" style="81"/>
    <col min="3073" max="3073" width="5.5546875" style="81" bestFit="1" customWidth="1"/>
    <col min="3074" max="3074" width="30.44140625" style="81" bestFit="1" customWidth="1"/>
    <col min="3075" max="3075" width="8.5546875" style="81" bestFit="1" customWidth="1"/>
    <col min="3076" max="3076" width="12.109375" style="81" bestFit="1" customWidth="1"/>
    <col min="3077" max="3077" width="13.5546875" style="81" bestFit="1" customWidth="1"/>
    <col min="3078" max="3078" width="20" style="81" bestFit="1" customWidth="1"/>
    <col min="3079" max="3079" width="9.109375" style="81"/>
    <col min="3080" max="3081" width="19.5546875" style="81" bestFit="1" customWidth="1"/>
    <col min="3082" max="3328" width="9.109375" style="81"/>
    <col min="3329" max="3329" width="5.5546875" style="81" bestFit="1" customWidth="1"/>
    <col min="3330" max="3330" width="30.44140625" style="81" bestFit="1" customWidth="1"/>
    <col min="3331" max="3331" width="8.5546875" style="81" bestFit="1" customWidth="1"/>
    <col min="3332" max="3332" width="12.109375" style="81" bestFit="1" customWidth="1"/>
    <col min="3333" max="3333" width="13.5546875" style="81" bestFit="1" customWidth="1"/>
    <col min="3334" max="3334" width="20" style="81" bestFit="1" customWidth="1"/>
    <col min="3335" max="3335" width="9.109375" style="81"/>
    <col min="3336" max="3337" width="19.5546875" style="81" bestFit="1" customWidth="1"/>
    <col min="3338" max="3584" width="9.109375" style="81"/>
    <col min="3585" max="3585" width="5.5546875" style="81" bestFit="1" customWidth="1"/>
    <col min="3586" max="3586" width="30.44140625" style="81" bestFit="1" customWidth="1"/>
    <col min="3587" max="3587" width="8.5546875" style="81" bestFit="1" customWidth="1"/>
    <col min="3588" max="3588" width="12.109375" style="81" bestFit="1" customWidth="1"/>
    <col min="3589" max="3589" width="13.5546875" style="81" bestFit="1" customWidth="1"/>
    <col min="3590" max="3590" width="20" style="81" bestFit="1" customWidth="1"/>
    <col min="3591" max="3591" width="9.109375" style="81"/>
    <col min="3592" max="3593" width="19.5546875" style="81" bestFit="1" customWidth="1"/>
    <col min="3594" max="3840" width="9.109375" style="81"/>
    <col min="3841" max="3841" width="5.5546875" style="81" bestFit="1" customWidth="1"/>
    <col min="3842" max="3842" width="30.44140625" style="81" bestFit="1" customWidth="1"/>
    <col min="3843" max="3843" width="8.5546875" style="81" bestFit="1" customWidth="1"/>
    <col min="3844" max="3844" width="12.109375" style="81" bestFit="1" customWidth="1"/>
    <col min="3845" max="3845" width="13.5546875" style="81" bestFit="1" customWidth="1"/>
    <col min="3846" max="3846" width="20" style="81" bestFit="1" customWidth="1"/>
    <col min="3847" max="3847" width="9.109375" style="81"/>
    <col min="3848" max="3849" width="19.5546875" style="81" bestFit="1" customWidth="1"/>
    <col min="3850" max="4096" width="9.109375" style="81"/>
    <col min="4097" max="4097" width="5.5546875" style="81" bestFit="1" customWidth="1"/>
    <col min="4098" max="4098" width="30.44140625" style="81" bestFit="1" customWidth="1"/>
    <col min="4099" max="4099" width="8.5546875" style="81" bestFit="1" customWidth="1"/>
    <col min="4100" max="4100" width="12.109375" style="81" bestFit="1" customWidth="1"/>
    <col min="4101" max="4101" width="13.5546875" style="81" bestFit="1" customWidth="1"/>
    <col min="4102" max="4102" width="20" style="81" bestFit="1" customWidth="1"/>
    <col min="4103" max="4103" width="9.109375" style="81"/>
    <col min="4104" max="4105" width="19.5546875" style="81" bestFit="1" customWidth="1"/>
    <col min="4106" max="4352" width="9.109375" style="81"/>
    <col min="4353" max="4353" width="5.5546875" style="81" bestFit="1" customWidth="1"/>
    <col min="4354" max="4354" width="30.44140625" style="81" bestFit="1" customWidth="1"/>
    <col min="4355" max="4355" width="8.5546875" style="81" bestFit="1" customWidth="1"/>
    <col min="4356" max="4356" width="12.109375" style="81" bestFit="1" customWidth="1"/>
    <col min="4357" max="4357" width="13.5546875" style="81" bestFit="1" customWidth="1"/>
    <col min="4358" max="4358" width="20" style="81" bestFit="1" customWidth="1"/>
    <col min="4359" max="4359" width="9.109375" style="81"/>
    <col min="4360" max="4361" width="19.5546875" style="81" bestFit="1" customWidth="1"/>
    <col min="4362" max="4608" width="9.109375" style="81"/>
    <col min="4609" max="4609" width="5.5546875" style="81" bestFit="1" customWidth="1"/>
    <col min="4610" max="4610" width="30.44140625" style="81" bestFit="1" customWidth="1"/>
    <col min="4611" max="4611" width="8.5546875" style="81" bestFit="1" customWidth="1"/>
    <col min="4612" max="4612" width="12.109375" style="81" bestFit="1" customWidth="1"/>
    <col min="4613" max="4613" width="13.5546875" style="81" bestFit="1" customWidth="1"/>
    <col min="4614" max="4614" width="20" style="81" bestFit="1" customWidth="1"/>
    <col min="4615" max="4615" width="9.109375" style="81"/>
    <col min="4616" max="4617" width="19.5546875" style="81" bestFit="1" customWidth="1"/>
    <col min="4618" max="4864" width="9.109375" style="81"/>
    <col min="4865" max="4865" width="5.5546875" style="81" bestFit="1" customWidth="1"/>
    <col min="4866" max="4866" width="30.44140625" style="81" bestFit="1" customWidth="1"/>
    <col min="4867" max="4867" width="8.5546875" style="81" bestFit="1" customWidth="1"/>
    <col min="4868" max="4868" width="12.109375" style="81" bestFit="1" customWidth="1"/>
    <col min="4869" max="4869" width="13.5546875" style="81" bestFit="1" customWidth="1"/>
    <col min="4870" max="4870" width="20" style="81" bestFit="1" customWidth="1"/>
    <col min="4871" max="4871" width="9.109375" style="81"/>
    <col min="4872" max="4873" width="19.5546875" style="81" bestFit="1" customWidth="1"/>
    <col min="4874" max="5120" width="9.109375" style="81"/>
    <col min="5121" max="5121" width="5.5546875" style="81" bestFit="1" customWidth="1"/>
    <col min="5122" max="5122" width="30.44140625" style="81" bestFit="1" customWidth="1"/>
    <col min="5123" max="5123" width="8.5546875" style="81" bestFit="1" customWidth="1"/>
    <col min="5124" max="5124" width="12.109375" style="81" bestFit="1" customWidth="1"/>
    <col min="5125" max="5125" width="13.5546875" style="81" bestFit="1" customWidth="1"/>
    <col min="5126" max="5126" width="20" style="81" bestFit="1" customWidth="1"/>
    <col min="5127" max="5127" width="9.109375" style="81"/>
    <col min="5128" max="5129" width="19.5546875" style="81" bestFit="1" customWidth="1"/>
    <col min="5130" max="5376" width="9.109375" style="81"/>
    <col min="5377" max="5377" width="5.5546875" style="81" bestFit="1" customWidth="1"/>
    <col min="5378" max="5378" width="30.44140625" style="81" bestFit="1" customWidth="1"/>
    <col min="5379" max="5379" width="8.5546875" style="81" bestFit="1" customWidth="1"/>
    <col min="5380" max="5380" width="12.109375" style="81" bestFit="1" customWidth="1"/>
    <col min="5381" max="5381" width="13.5546875" style="81" bestFit="1" customWidth="1"/>
    <col min="5382" max="5382" width="20" style="81" bestFit="1" customWidth="1"/>
    <col min="5383" max="5383" width="9.109375" style="81"/>
    <col min="5384" max="5385" width="19.5546875" style="81" bestFit="1" customWidth="1"/>
    <col min="5386" max="5632" width="9.109375" style="81"/>
    <col min="5633" max="5633" width="5.5546875" style="81" bestFit="1" customWidth="1"/>
    <col min="5634" max="5634" width="30.44140625" style="81" bestFit="1" customWidth="1"/>
    <col min="5635" max="5635" width="8.5546875" style="81" bestFit="1" customWidth="1"/>
    <col min="5636" max="5636" width="12.109375" style="81" bestFit="1" customWidth="1"/>
    <col min="5637" max="5637" width="13.5546875" style="81" bestFit="1" customWidth="1"/>
    <col min="5638" max="5638" width="20" style="81" bestFit="1" customWidth="1"/>
    <col min="5639" max="5639" width="9.109375" style="81"/>
    <col min="5640" max="5641" width="19.5546875" style="81" bestFit="1" customWidth="1"/>
    <col min="5642" max="5888" width="9.109375" style="81"/>
    <col min="5889" max="5889" width="5.5546875" style="81" bestFit="1" customWidth="1"/>
    <col min="5890" max="5890" width="30.44140625" style="81" bestFit="1" customWidth="1"/>
    <col min="5891" max="5891" width="8.5546875" style="81" bestFit="1" customWidth="1"/>
    <col min="5892" max="5892" width="12.109375" style="81" bestFit="1" customWidth="1"/>
    <col min="5893" max="5893" width="13.5546875" style="81" bestFit="1" customWidth="1"/>
    <col min="5894" max="5894" width="20" style="81" bestFit="1" customWidth="1"/>
    <col min="5895" max="5895" width="9.109375" style="81"/>
    <col min="5896" max="5897" width="19.5546875" style="81" bestFit="1" customWidth="1"/>
    <col min="5898" max="6144" width="9.109375" style="81"/>
    <col min="6145" max="6145" width="5.5546875" style="81" bestFit="1" customWidth="1"/>
    <col min="6146" max="6146" width="30.44140625" style="81" bestFit="1" customWidth="1"/>
    <col min="6147" max="6147" width="8.5546875" style="81" bestFit="1" customWidth="1"/>
    <col min="6148" max="6148" width="12.109375" style="81" bestFit="1" customWidth="1"/>
    <col min="6149" max="6149" width="13.5546875" style="81" bestFit="1" customWidth="1"/>
    <col min="6150" max="6150" width="20" style="81" bestFit="1" customWidth="1"/>
    <col min="6151" max="6151" width="9.109375" style="81"/>
    <col min="6152" max="6153" width="19.5546875" style="81" bestFit="1" customWidth="1"/>
    <col min="6154" max="6400" width="9.109375" style="81"/>
    <col min="6401" max="6401" width="5.5546875" style="81" bestFit="1" customWidth="1"/>
    <col min="6402" max="6402" width="30.44140625" style="81" bestFit="1" customWidth="1"/>
    <col min="6403" max="6403" width="8.5546875" style="81" bestFit="1" customWidth="1"/>
    <col min="6404" max="6404" width="12.109375" style="81" bestFit="1" customWidth="1"/>
    <col min="6405" max="6405" width="13.5546875" style="81" bestFit="1" customWidth="1"/>
    <col min="6406" max="6406" width="20" style="81" bestFit="1" customWidth="1"/>
    <col min="6407" max="6407" width="9.109375" style="81"/>
    <col min="6408" max="6409" width="19.5546875" style="81" bestFit="1" customWidth="1"/>
    <col min="6410" max="6656" width="9.109375" style="81"/>
    <col min="6657" max="6657" width="5.5546875" style="81" bestFit="1" customWidth="1"/>
    <col min="6658" max="6658" width="30.44140625" style="81" bestFit="1" customWidth="1"/>
    <col min="6659" max="6659" width="8.5546875" style="81" bestFit="1" customWidth="1"/>
    <col min="6660" max="6660" width="12.109375" style="81" bestFit="1" customWidth="1"/>
    <col min="6661" max="6661" width="13.5546875" style="81" bestFit="1" customWidth="1"/>
    <col min="6662" max="6662" width="20" style="81" bestFit="1" customWidth="1"/>
    <col min="6663" max="6663" width="9.109375" style="81"/>
    <col min="6664" max="6665" width="19.5546875" style="81" bestFit="1" customWidth="1"/>
    <col min="6666" max="6912" width="9.109375" style="81"/>
    <col min="6913" max="6913" width="5.5546875" style="81" bestFit="1" customWidth="1"/>
    <col min="6914" max="6914" width="30.44140625" style="81" bestFit="1" customWidth="1"/>
    <col min="6915" max="6915" width="8.5546875" style="81" bestFit="1" customWidth="1"/>
    <col min="6916" max="6916" width="12.109375" style="81" bestFit="1" customWidth="1"/>
    <col min="6917" max="6917" width="13.5546875" style="81" bestFit="1" customWidth="1"/>
    <col min="6918" max="6918" width="20" style="81" bestFit="1" customWidth="1"/>
    <col min="6919" max="6919" width="9.109375" style="81"/>
    <col min="6920" max="6921" width="19.5546875" style="81" bestFit="1" customWidth="1"/>
    <col min="6922" max="7168" width="9.109375" style="81"/>
    <col min="7169" max="7169" width="5.5546875" style="81" bestFit="1" customWidth="1"/>
    <col min="7170" max="7170" width="30.44140625" style="81" bestFit="1" customWidth="1"/>
    <col min="7171" max="7171" width="8.5546875" style="81" bestFit="1" customWidth="1"/>
    <col min="7172" max="7172" width="12.109375" style="81" bestFit="1" customWidth="1"/>
    <col min="7173" max="7173" width="13.5546875" style="81" bestFit="1" customWidth="1"/>
    <col min="7174" max="7174" width="20" style="81" bestFit="1" customWidth="1"/>
    <col min="7175" max="7175" width="9.109375" style="81"/>
    <col min="7176" max="7177" width="19.5546875" style="81" bestFit="1" customWidth="1"/>
    <col min="7178" max="7424" width="9.109375" style="81"/>
    <col min="7425" max="7425" width="5.5546875" style="81" bestFit="1" customWidth="1"/>
    <col min="7426" max="7426" width="30.44140625" style="81" bestFit="1" customWidth="1"/>
    <col min="7427" max="7427" width="8.5546875" style="81" bestFit="1" customWidth="1"/>
    <col min="7428" max="7428" width="12.109375" style="81" bestFit="1" customWidth="1"/>
    <col min="7429" max="7429" width="13.5546875" style="81" bestFit="1" customWidth="1"/>
    <col min="7430" max="7430" width="20" style="81" bestFit="1" customWidth="1"/>
    <col min="7431" max="7431" width="9.109375" style="81"/>
    <col min="7432" max="7433" width="19.5546875" style="81" bestFit="1" customWidth="1"/>
    <col min="7434" max="7680" width="9.109375" style="81"/>
    <col min="7681" max="7681" width="5.5546875" style="81" bestFit="1" customWidth="1"/>
    <col min="7682" max="7682" width="30.44140625" style="81" bestFit="1" customWidth="1"/>
    <col min="7683" max="7683" width="8.5546875" style="81" bestFit="1" customWidth="1"/>
    <col min="7684" max="7684" width="12.109375" style="81" bestFit="1" customWidth="1"/>
    <col min="7685" max="7685" width="13.5546875" style="81" bestFit="1" customWidth="1"/>
    <col min="7686" max="7686" width="20" style="81" bestFit="1" customWidth="1"/>
    <col min="7687" max="7687" width="9.109375" style="81"/>
    <col min="7688" max="7689" width="19.5546875" style="81" bestFit="1" customWidth="1"/>
    <col min="7690" max="7936" width="9.109375" style="81"/>
    <col min="7937" max="7937" width="5.5546875" style="81" bestFit="1" customWidth="1"/>
    <col min="7938" max="7938" width="30.44140625" style="81" bestFit="1" customWidth="1"/>
    <col min="7939" max="7939" width="8.5546875" style="81" bestFit="1" customWidth="1"/>
    <col min="7940" max="7940" width="12.109375" style="81" bestFit="1" customWidth="1"/>
    <col min="7941" max="7941" width="13.5546875" style="81" bestFit="1" customWidth="1"/>
    <col min="7942" max="7942" width="20" style="81" bestFit="1" customWidth="1"/>
    <col min="7943" max="7943" width="9.109375" style="81"/>
    <col min="7944" max="7945" width="19.5546875" style="81" bestFit="1" customWidth="1"/>
    <col min="7946" max="8192" width="9.109375" style="81"/>
    <col min="8193" max="8193" width="5.5546875" style="81" bestFit="1" customWidth="1"/>
    <col min="8194" max="8194" width="30.44140625" style="81" bestFit="1" customWidth="1"/>
    <col min="8195" max="8195" width="8.5546875" style="81" bestFit="1" customWidth="1"/>
    <col min="8196" max="8196" width="12.109375" style="81" bestFit="1" customWidth="1"/>
    <col min="8197" max="8197" width="13.5546875" style="81" bestFit="1" customWidth="1"/>
    <col min="8198" max="8198" width="20" style="81" bestFit="1" customWidth="1"/>
    <col min="8199" max="8199" width="9.109375" style="81"/>
    <col min="8200" max="8201" width="19.5546875" style="81" bestFit="1" customWidth="1"/>
    <col min="8202" max="8448" width="9.109375" style="81"/>
    <col min="8449" max="8449" width="5.5546875" style="81" bestFit="1" customWidth="1"/>
    <col min="8450" max="8450" width="30.44140625" style="81" bestFit="1" customWidth="1"/>
    <col min="8451" max="8451" width="8.5546875" style="81" bestFit="1" customWidth="1"/>
    <col min="8452" max="8452" width="12.109375" style="81" bestFit="1" customWidth="1"/>
    <col min="8453" max="8453" width="13.5546875" style="81" bestFit="1" customWidth="1"/>
    <col min="8454" max="8454" width="20" style="81" bestFit="1" customWidth="1"/>
    <col min="8455" max="8455" width="9.109375" style="81"/>
    <col min="8456" max="8457" width="19.5546875" style="81" bestFit="1" customWidth="1"/>
    <col min="8458" max="8704" width="9.109375" style="81"/>
    <col min="8705" max="8705" width="5.5546875" style="81" bestFit="1" customWidth="1"/>
    <col min="8706" max="8706" width="30.44140625" style="81" bestFit="1" customWidth="1"/>
    <col min="8707" max="8707" width="8.5546875" style="81" bestFit="1" customWidth="1"/>
    <col min="8708" max="8708" width="12.109375" style="81" bestFit="1" customWidth="1"/>
    <col min="8709" max="8709" width="13.5546875" style="81" bestFit="1" customWidth="1"/>
    <col min="8710" max="8710" width="20" style="81" bestFit="1" customWidth="1"/>
    <col min="8711" max="8711" width="9.109375" style="81"/>
    <col min="8712" max="8713" width="19.5546875" style="81" bestFit="1" customWidth="1"/>
    <col min="8714" max="8960" width="9.109375" style="81"/>
    <col min="8961" max="8961" width="5.5546875" style="81" bestFit="1" customWidth="1"/>
    <col min="8962" max="8962" width="30.44140625" style="81" bestFit="1" customWidth="1"/>
    <col min="8963" max="8963" width="8.5546875" style="81" bestFit="1" customWidth="1"/>
    <col min="8964" max="8964" width="12.109375" style="81" bestFit="1" customWidth="1"/>
    <col min="8965" max="8965" width="13.5546875" style="81" bestFit="1" customWidth="1"/>
    <col min="8966" max="8966" width="20" style="81" bestFit="1" customWidth="1"/>
    <col min="8967" max="8967" width="9.109375" style="81"/>
    <col min="8968" max="8969" width="19.5546875" style="81" bestFit="1" customWidth="1"/>
    <col min="8970" max="9216" width="9.109375" style="81"/>
    <col min="9217" max="9217" width="5.5546875" style="81" bestFit="1" customWidth="1"/>
    <col min="9218" max="9218" width="30.44140625" style="81" bestFit="1" customWidth="1"/>
    <col min="9219" max="9219" width="8.5546875" style="81" bestFit="1" customWidth="1"/>
    <col min="9220" max="9220" width="12.109375" style="81" bestFit="1" customWidth="1"/>
    <col min="9221" max="9221" width="13.5546875" style="81" bestFit="1" customWidth="1"/>
    <col min="9222" max="9222" width="20" style="81" bestFit="1" customWidth="1"/>
    <col min="9223" max="9223" width="9.109375" style="81"/>
    <col min="9224" max="9225" width="19.5546875" style="81" bestFit="1" customWidth="1"/>
    <col min="9226" max="9472" width="9.109375" style="81"/>
    <col min="9473" max="9473" width="5.5546875" style="81" bestFit="1" customWidth="1"/>
    <col min="9474" max="9474" width="30.44140625" style="81" bestFit="1" customWidth="1"/>
    <col min="9475" max="9475" width="8.5546875" style="81" bestFit="1" customWidth="1"/>
    <col min="9476" max="9476" width="12.109375" style="81" bestFit="1" customWidth="1"/>
    <col min="9477" max="9477" width="13.5546875" style="81" bestFit="1" customWidth="1"/>
    <col min="9478" max="9478" width="20" style="81" bestFit="1" customWidth="1"/>
    <col min="9479" max="9479" width="9.109375" style="81"/>
    <col min="9480" max="9481" width="19.5546875" style="81" bestFit="1" customWidth="1"/>
    <col min="9482" max="9728" width="9.109375" style="81"/>
    <col min="9729" max="9729" width="5.5546875" style="81" bestFit="1" customWidth="1"/>
    <col min="9730" max="9730" width="30.44140625" style="81" bestFit="1" customWidth="1"/>
    <col min="9731" max="9731" width="8.5546875" style="81" bestFit="1" customWidth="1"/>
    <col min="9732" max="9732" width="12.109375" style="81" bestFit="1" customWidth="1"/>
    <col min="9733" max="9733" width="13.5546875" style="81" bestFit="1" customWidth="1"/>
    <col min="9734" max="9734" width="20" style="81" bestFit="1" customWidth="1"/>
    <col min="9735" max="9735" width="9.109375" style="81"/>
    <col min="9736" max="9737" width="19.5546875" style="81" bestFit="1" customWidth="1"/>
    <col min="9738" max="9984" width="9.109375" style="81"/>
    <col min="9985" max="9985" width="5.5546875" style="81" bestFit="1" customWidth="1"/>
    <col min="9986" max="9986" width="30.44140625" style="81" bestFit="1" customWidth="1"/>
    <col min="9987" max="9987" width="8.5546875" style="81" bestFit="1" customWidth="1"/>
    <col min="9988" max="9988" width="12.109375" style="81" bestFit="1" customWidth="1"/>
    <col min="9989" max="9989" width="13.5546875" style="81" bestFit="1" customWidth="1"/>
    <col min="9990" max="9990" width="20" style="81" bestFit="1" customWidth="1"/>
    <col min="9991" max="9991" width="9.109375" style="81"/>
    <col min="9992" max="9993" width="19.5546875" style="81" bestFit="1" customWidth="1"/>
    <col min="9994" max="10240" width="9.109375" style="81"/>
    <col min="10241" max="10241" width="5.5546875" style="81" bestFit="1" customWidth="1"/>
    <col min="10242" max="10242" width="30.44140625" style="81" bestFit="1" customWidth="1"/>
    <col min="10243" max="10243" width="8.5546875" style="81" bestFit="1" customWidth="1"/>
    <col min="10244" max="10244" width="12.109375" style="81" bestFit="1" customWidth="1"/>
    <col min="10245" max="10245" width="13.5546875" style="81" bestFit="1" customWidth="1"/>
    <col min="10246" max="10246" width="20" style="81" bestFit="1" customWidth="1"/>
    <col min="10247" max="10247" width="9.109375" style="81"/>
    <col min="10248" max="10249" width="19.5546875" style="81" bestFit="1" customWidth="1"/>
    <col min="10250" max="10496" width="9.109375" style="81"/>
    <col min="10497" max="10497" width="5.5546875" style="81" bestFit="1" customWidth="1"/>
    <col min="10498" max="10498" width="30.44140625" style="81" bestFit="1" customWidth="1"/>
    <col min="10499" max="10499" width="8.5546875" style="81" bestFit="1" customWidth="1"/>
    <col min="10500" max="10500" width="12.109375" style="81" bestFit="1" customWidth="1"/>
    <col min="10501" max="10501" width="13.5546875" style="81" bestFit="1" customWidth="1"/>
    <col min="10502" max="10502" width="20" style="81" bestFit="1" customWidth="1"/>
    <col min="10503" max="10503" width="9.109375" style="81"/>
    <col min="10504" max="10505" width="19.5546875" style="81" bestFit="1" customWidth="1"/>
    <col min="10506" max="10752" width="9.109375" style="81"/>
    <col min="10753" max="10753" width="5.5546875" style="81" bestFit="1" customWidth="1"/>
    <col min="10754" max="10754" width="30.44140625" style="81" bestFit="1" customWidth="1"/>
    <col min="10755" max="10755" width="8.5546875" style="81" bestFit="1" customWidth="1"/>
    <col min="10756" max="10756" width="12.109375" style="81" bestFit="1" customWidth="1"/>
    <col min="10757" max="10757" width="13.5546875" style="81" bestFit="1" customWidth="1"/>
    <col min="10758" max="10758" width="20" style="81" bestFit="1" customWidth="1"/>
    <col min="10759" max="10759" width="9.109375" style="81"/>
    <col min="10760" max="10761" width="19.5546875" style="81" bestFit="1" customWidth="1"/>
    <col min="10762" max="11008" width="9.109375" style="81"/>
    <col min="11009" max="11009" width="5.5546875" style="81" bestFit="1" customWidth="1"/>
    <col min="11010" max="11010" width="30.44140625" style="81" bestFit="1" customWidth="1"/>
    <col min="11011" max="11011" width="8.5546875" style="81" bestFit="1" customWidth="1"/>
    <col min="11012" max="11012" width="12.109375" style="81" bestFit="1" customWidth="1"/>
    <col min="11013" max="11013" width="13.5546875" style="81" bestFit="1" customWidth="1"/>
    <col min="11014" max="11014" width="20" style="81" bestFit="1" customWidth="1"/>
    <col min="11015" max="11015" width="9.109375" style="81"/>
    <col min="11016" max="11017" width="19.5546875" style="81" bestFit="1" customWidth="1"/>
    <col min="11018" max="11264" width="9.109375" style="81"/>
    <col min="11265" max="11265" width="5.5546875" style="81" bestFit="1" customWidth="1"/>
    <col min="11266" max="11266" width="30.44140625" style="81" bestFit="1" customWidth="1"/>
    <col min="11267" max="11267" width="8.5546875" style="81" bestFit="1" customWidth="1"/>
    <col min="11268" max="11268" width="12.109375" style="81" bestFit="1" customWidth="1"/>
    <col min="11269" max="11269" width="13.5546875" style="81" bestFit="1" customWidth="1"/>
    <col min="11270" max="11270" width="20" style="81" bestFit="1" customWidth="1"/>
    <col min="11271" max="11271" width="9.109375" style="81"/>
    <col min="11272" max="11273" width="19.5546875" style="81" bestFit="1" customWidth="1"/>
    <col min="11274" max="11520" width="9.109375" style="81"/>
    <col min="11521" max="11521" width="5.5546875" style="81" bestFit="1" customWidth="1"/>
    <col min="11522" max="11522" width="30.44140625" style="81" bestFit="1" customWidth="1"/>
    <col min="11523" max="11523" width="8.5546875" style="81" bestFit="1" customWidth="1"/>
    <col min="11524" max="11524" width="12.109375" style="81" bestFit="1" customWidth="1"/>
    <col min="11525" max="11525" width="13.5546875" style="81" bestFit="1" customWidth="1"/>
    <col min="11526" max="11526" width="20" style="81" bestFit="1" customWidth="1"/>
    <col min="11527" max="11527" width="9.109375" style="81"/>
    <col min="11528" max="11529" width="19.5546875" style="81" bestFit="1" customWidth="1"/>
    <col min="11530" max="11776" width="9.109375" style="81"/>
    <col min="11777" max="11777" width="5.5546875" style="81" bestFit="1" customWidth="1"/>
    <col min="11778" max="11778" width="30.44140625" style="81" bestFit="1" customWidth="1"/>
    <col min="11779" max="11779" width="8.5546875" style="81" bestFit="1" customWidth="1"/>
    <col min="11780" max="11780" width="12.109375" style="81" bestFit="1" customWidth="1"/>
    <col min="11781" max="11781" width="13.5546875" style="81" bestFit="1" customWidth="1"/>
    <col min="11782" max="11782" width="20" style="81" bestFit="1" customWidth="1"/>
    <col min="11783" max="11783" width="9.109375" style="81"/>
    <col min="11784" max="11785" width="19.5546875" style="81" bestFit="1" customWidth="1"/>
    <col min="11786" max="12032" width="9.109375" style="81"/>
    <col min="12033" max="12033" width="5.5546875" style="81" bestFit="1" customWidth="1"/>
    <col min="12034" max="12034" width="30.44140625" style="81" bestFit="1" customWidth="1"/>
    <col min="12035" max="12035" width="8.5546875" style="81" bestFit="1" customWidth="1"/>
    <col min="12036" max="12036" width="12.109375" style="81" bestFit="1" customWidth="1"/>
    <col min="12037" max="12037" width="13.5546875" style="81" bestFit="1" customWidth="1"/>
    <col min="12038" max="12038" width="20" style="81" bestFit="1" customWidth="1"/>
    <col min="12039" max="12039" width="9.109375" style="81"/>
    <col min="12040" max="12041" width="19.5546875" style="81" bestFit="1" customWidth="1"/>
    <col min="12042" max="12288" width="9.109375" style="81"/>
    <col min="12289" max="12289" width="5.5546875" style="81" bestFit="1" customWidth="1"/>
    <col min="12290" max="12290" width="30.44140625" style="81" bestFit="1" customWidth="1"/>
    <col min="12291" max="12291" width="8.5546875" style="81" bestFit="1" customWidth="1"/>
    <col min="12292" max="12292" width="12.109375" style="81" bestFit="1" customWidth="1"/>
    <col min="12293" max="12293" width="13.5546875" style="81" bestFit="1" customWidth="1"/>
    <col min="12294" max="12294" width="20" style="81" bestFit="1" customWidth="1"/>
    <col min="12295" max="12295" width="9.109375" style="81"/>
    <col min="12296" max="12297" width="19.5546875" style="81" bestFit="1" customWidth="1"/>
    <col min="12298" max="12544" width="9.109375" style="81"/>
    <col min="12545" max="12545" width="5.5546875" style="81" bestFit="1" customWidth="1"/>
    <col min="12546" max="12546" width="30.44140625" style="81" bestFit="1" customWidth="1"/>
    <col min="12547" max="12547" width="8.5546875" style="81" bestFit="1" customWidth="1"/>
    <col min="12548" max="12548" width="12.109375" style="81" bestFit="1" customWidth="1"/>
    <col min="12549" max="12549" width="13.5546875" style="81" bestFit="1" customWidth="1"/>
    <col min="12550" max="12550" width="20" style="81" bestFit="1" customWidth="1"/>
    <col min="12551" max="12551" width="9.109375" style="81"/>
    <col min="12552" max="12553" width="19.5546875" style="81" bestFit="1" customWidth="1"/>
    <col min="12554" max="12800" width="9.109375" style="81"/>
    <col min="12801" max="12801" width="5.5546875" style="81" bestFit="1" customWidth="1"/>
    <col min="12802" max="12802" width="30.44140625" style="81" bestFit="1" customWidth="1"/>
    <col min="12803" max="12803" width="8.5546875" style="81" bestFit="1" customWidth="1"/>
    <col min="12804" max="12804" width="12.109375" style="81" bestFit="1" customWidth="1"/>
    <col min="12805" max="12805" width="13.5546875" style="81" bestFit="1" customWidth="1"/>
    <col min="12806" max="12806" width="20" style="81" bestFit="1" customWidth="1"/>
    <col min="12807" max="12807" width="9.109375" style="81"/>
    <col min="12808" max="12809" width="19.5546875" style="81" bestFit="1" customWidth="1"/>
    <col min="12810" max="13056" width="9.109375" style="81"/>
    <col min="13057" max="13057" width="5.5546875" style="81" bestFit="1" customWidth="1"/>
    <col min="13058" max="13058" width="30.44140625" style="81" bestFit="1" customWidth="1"/>
    <col min="13059" max="13059" width="8.5546875" style="81" bestFit="1" customWidth="1"/>
    <col min="13060" max="13060" width="12.109375" style="81" bestFit="1" customWidth="1"/>
    <col min="13061" max="13061" width="13.5546875" style="81" bestFit="1" customWidth="1"/>
    <col min="13062" max="13062" width="20" style="81" bestFit="1" customWidth="1"/>
    <col min="13063" max="13063" width="9.109375" style="81"/>
    <col min="13064" max="13065" width="19.5546875" style="81" bestFit="1" customWidth="1"/>
    <col min="13066" max="13312" width="9.109375" style="81"/>
    <col min="13313" max="13313" width="5.5546875" style="81" bestFit="1" customWidth="1"/>
    <col min="13314" max="13314" width="30.44140625" style="81" bestFit="1" customWidth="1"/>
    <col min="13315" max="13315" width="8.5546875" style="81" bestFit="1" customWidth="1"/>
    <col min="13316" max="13316" width="12.109375" style="81" bestFit="1" customWidth="1"/>
    <col min="13317" max="13317" width="13.5546875" style="81" bestFit="1" customWidth="1"/>
    <col min="13318" max="13318" width="20" style="81" bestFit="1" customWidth="1"/>
    <col min="13319" max="13319" width="9.109375" style="81"/>
    <col min="13320" max="13321" width="19.5546875" style="81" bestFit="1" customWidth="1"/>
    <col min="13322" max="13568" width="9.109375" style="81"/>
    <col min="13569" max="13569" width="5.5546875" style="81" bestFit="1" customWidth="1"/>
    <col min="13570" max="13570" width="30.44140625" style="81" bestFit="1" customWidth="1"/>
    <col min="13571" max="13571" width="8.5546875" style="81" bestFit="1" customWidth="1"/>
    <col min="13572" max="13572" width="12.109375" style="81" bestFit="1" customWidth="1"/>
    <col min="13573" max="13573" width="13.5546875" style="81" bestFit="1" customWidth="1"/>
    <col min="13574" max="13574" width="20" style="81" bestFit="1" customWidth="1"/>
    <col min="13575" max="13575" width="9.109375" style="81"/>
    <col min="13576" max="13577" width="19.5546875" style="81" bestFit="1" customWidth="1"/>
    <col min="13578" max="13824" width="9.109375" style="81"/>
    <col min="13825" max="13825" width="5.5546875" style="81" bestFit="1" customWidth="1"/>
    <col min="13826" max="13826" width="30.44140625" style="81" bestFit="1" customWidth="1"/>
    <col min="13827" max="13827" width="8.5546875" style="81" bestFit="1" customWidth="1"/>
    <col min="13828" max="13828" width="12.109375" style="81" bestFit="1" customWidth="1"/>
    <col min="13829" max="13829" width="13.5546875" style="81" bestFit="1" customWidth="1"/>
    <col min="13830" max="13830" width="20" style="81" bestFit="1" customWidth="1"/>
    <col min="13831" max="13831" width="9.109375" style="81"/>
    <col min="13832" max="13833" width="19.5546875" style="81" bestFit="1" customWidth="1"/>
    <col min="13834" max="14080" width="9.109375" style="81"/>
    <col min="14081" max="14081" width="5.5546875" style="81" bestFit="1" customWidth="1"/>
    <col min="14082" max="14082" width="30.44140625" style="81" bestFit="1" customWidth="1"/>
    <col min="14083" max="14083" width="8.5546875" style="81" bestFit="1" customWidth="1"/>
    <col min="14084" max="14084" width="12.109375" style="81" bestFit="1" customWidth="1"/>
    <col min="14085" max="14085" width="13.5546875" style="81" bestFit="1" customWidth="1"/>
    <col min="14086" max="14086" width="20" style="81" bestFit="1" customWidth="1"/>
    <col min="14087" max="14087" width="9.109375" style="81"/>
    <col min="14088" max="14089" width="19.5546875" style="81" bestFit="1" customWidth="1"/>
    <col min="14090" max="14336" width="9.109375" style="81"/>
    <col min="14337" max="14337" width="5.5546875" style="81" bestFit="1" customWidth="1"/>
    <col min="14338" max="14338" width="30.44140625" style="81" bestFit="1" customWidth="1"/>
    <col min="14339" max="14339" width="8.5546875" style="81" bestFit="1" customWidth="1"/>
    <col min="14340" max="14340" width="12.109375" style="81" bestFit="1" customWidth="1"/>
    <col min="14341" max="14341" width="13.5546875" style="81" bestFit="1" customWidth="1"/>
    <col min="14342" max="14342" width="20" style="81" bestFit="1" customWidth="1"/>
    <col min="14343" max="14343" width="9.109375" style="81"/>
    <col min="14344" max="14345" width="19.5546875" style="81" bestFit="1" customWidth="1"/>
    <col min="14346" max="14592" width="9.109375" style="81"/>
    <col min="14593" max="14593" width="5.5546875" style="81" bestFit="1" customWidth="1"/>
    <col min="14594" max="14594" width="30.44140625" style="81" bestFit="1" customWidth="1"/>
    <col min="14595" max="14595" width="8.5546875" style="81" bestFit="1" customWidth="1"/>
    <col min="14596" max="14596" width="12.109375" style="81" bestFit="1" customWidth="1"/>
    <col min="14597" max="14597" width="13.5546875" style="81" bestFit="1" customWidth="1"/>
    <col min="14598" max="14598" width="20" style="81" bestFit="1" customWidth="1"/>
    <col min="14599" max="14599" width="9.109375" style="81"/>
    <col min="14600" max="14601" width="19.5546875" style="81" bestFit="1" customWidth="1"/>
    <col min="14602" max="14848" width="9.109375" style="81"/>
    <col min="14849" max="14849" width="5.5546875" style="81" bestFit="1" customWidth="1"/>
    <col min="14850" max="14850" width="30.44140625" style="81" bestFit="1" customWidth="1"/>
    <col min="14851" max="14851" width="8.5546875" style="81" bestFit="1" customWidth="1"/>
    <col min="14852" max="14852" width="12.109375" style="81" bestFit="1" customWidth="1"/>
    <col min="14853" max="14853" width="13.5546875" style="81" bestFit="1" customWidth="1"/>
    <col min="14854" max="14854" width="20" style="81" bestFit="1" customWidth="1"/>
    <col min="14855" max="14855" width="9.109375" style="81"/>
    <col min="14856" max="14857" width="19.5546875" style="81" bestFit="1" customWidth="1"/>
    <col min="14858" max="15104" width="9.109375" style="81"/>
    <col min="15105" max="15105" width="5.5546875" style="81" bestFit="1" customWidth="1"/>
    <col min="15106" max="15106" width="30.44140625" style="81" bestFit="1" customWidth="1"/>
    <col min="15107" max="15107" width="8.5546875" style="81" bestFit="1" customWidth="1"/>
    <col min="15108" max="15108" width="12.109375" style="81" bestFit="1" customWidth="1"/>
    <col min="15109" max="15109" width="13.5546875" style="81" bestFit="1" customWidth="1"/>
    <col min="15110" max="15110" width="20" style="81" bestFit="1" customWidth="1"/>
    <col min="15111" max="15111" width="9.109375" style="81"/>
    <col min="15112" max="15113" width="19.5546875" style="81" bestFit="1" customWidth="1"/>
    <col min="15114" max="15360" width="9.109375" style="81"/>
    <col min="15361" max="15361" width="5.5546875" style="81" bestFit="1" customWidth="1"/>
    <col min="15362" max="15362" width="30.44140625" style="81" bestFit="1" customWidth="1"/>
    <col min="15363" max="15363" width="8.5546875" style="81" bestFit="1" customWidth="1"/>
    <col min="15364" max="15364" width="12.109375" style="81" bestFit="1" customWidth="1"/>
    <col min="15365" max="15365" width="13.5546875" style="81" bestFit="1" customWidth="1"/>
    <col min="15366" max="15366" width="20" style="81" bestFit="1" customWidth="1"/>
    <col min="15367" max="15367" width="9.109375" style="81"/>
    <col min="15368" max="15369" width="19.5546875" style="81" bestFit="1" customWidth="1"/>
    <col min="15370" max="15616" width="9.109375" style="81"/>
    <col min="15617" max="15617" width="5.5546875" style="81" bestFit="1" customWidth="1"/>
    <col min="15618" max="15618" width="30.44140625" style="81" bestFit="1" customWidth="1"/>
    <col min="15619" max="15619" width="8.5546875" style="81" bestFit="1" customWidth="1"/>
    <col min="15620" max="15620" width="12.109375" style="81" bestFit="1" customWidth="1"/>
    <col min="15621" max="15621" width="13.5546875" style="81" bestFit="1" customWidth="1"/>
    <col min="15622" max="15622" width="20" style="81" bestFit="1" customWidth="1"/>
    <col min="15623" max="15623" width="9.109375" style="81"/>
    <col min="15624" max="15625" width="19.5546875" style="81" bestFit="1" customWidth="1"/>
    <col min="15626" max="15872" width="9.109375" style="81"/>
    <col min="15873" max="15873" width="5.5546875" style="81" bestFit="1" customWidth="1"/>
    <col min="15874" max="15874" width="30.44140625" style="81" bestFit="1" customWidth="1"/>
    <col min="15875" max="15875" width="8.5546875" style="81" bestFit="1" customWidth="1"/>
    <col min="15876" max="15876" width="12.109375" style="81" bestFit="1" customWidth="1"/>
    <col min="15877" max="15877" width="13.5546875" style="81" bestFit="1" customWidth="1"/>
    <col min="15878" max="15878" width="20" style="81" bestFit="1" customWidth="1"/>
    <col min="15879" max="15879" width="9.109375" style="81"/>
    <col min="15880" max="15881" width="19.5546875" style="81" bestFit="1" customWidth="1"/>
    <col min="15882" max="16128" width="9.109375" style="81"/>
    <col min="16129" max="16129" width="5.5546875" style="81" bestFit="1" customWidth="1"/>
    <col min="16130" max="16130" width="30.44140625" style="81" bestFit="1" customWidth="1"/>
    <col min="16131" max="16131" width="8.5546875" style="81" bestFit="1" customWidth="1"/>
    <col min="16132" max="16132" width="12.109375" style="81" bestFit="1" customWidth="1"/>
    <col min="16133" max="16133" width="13.5546875" style="81" bestFit="1" customWidth="1"/>
    <col min="16134" max="16134" width="20" style="81" bestFit="1" customWidth="1"/>
    <col min="16135" max="16135" width="9.109375" style="81"/>
    <col min="16136" max="16137" width="19.5546875" style="81" bestFit="1" customWidth="1"/>
    <col min="16138" max="16384" width="9.109375" style="81"/>
  </cols>
  <sheetData>
    <row r="2" spans="1:9">
      <c r="F2" s="108"/>
    </row>
    <row r="3" spans="1:9" ht="16.8">
      <c r="A3" s="202" t="s">
        <v>250</v>
      </c>
      <c r="B3" s="202"/>
      <c r="C3" s="202"/>
      <c r="D3" s="202"/>
      <c r="E3" s="202"/>
      <c r="F3" s="202"/>
      <c r="G3" s="109"/>
      <c r="H3" s="130"/>
    </row>
    <row r="4" spans="1:9" s="110" customFormat="1" ht="15.6" thickBot="1">
      <c r="C4" s="111"/>
      <c r="D4" s="112"/>
      <c r="E4" s="112"/>
      <c r="F4" s="113"/>
      <c r="H4" s="112"/>
      <c r="I4" s="112"/>
    </row>
    <row r="5" spans="1:9" s="110" customFormat="1" ht="15.6" thickBot="1">
      <c r="A5" s="114" t="s">
        <v>223</v>
      </c>
      <c r="B5" s="115" t="s">
        <v>224</v>
      </c>
      <c r="C5" s="115" t="s">
        <v>225</v>
      </c>
      <c r="D5" s="116" t="s">
        <v>211</v>
      </c>
      <c r="E5" s="116" t="s">
        <v>226</v>
      </c>
      <c r="F5" s="117" t="s">
        <v>227</v>
      </c>
      <c r="H5" s="112"/>
      <c r="I5" s="112"/>
    </row>
    <row r="6" spans="1:9" s="110" customFormat="1" ht="15">
      <c r="A6" s="118">
        <v>1</v>
      </c>
      <c r="B6" s="119" t="s">
        <v>251</v>
      </c>
      <c r="C6" s="120" t="s">
        <v>252</v>
      </c>
      <c r="D6" s="121">
        <v>17.699998999999952</v>
      </c>
      <c r="E6" s="121">
        <v>2000.0000000179355</v>
      </c>
      <c r="F6" s="122">
        <f>+D6*E6</f>
        <v>35399.998000317362</v>
      </c>
      <c r="H6" s="112"/>
      <c r="I6" s="112"/>
    </row>
    <row r="7" spans="1:9" s="110" customFormat="1" ht="15">
      <c r="A7" s="124">
        <v>2</v>
      </c>
      <c r="B7" s="119" t="s">
        <v>253</v>
      </c>
      <c r="C7" s="120" t="s">
        <v>254</v>
      </c>
      <c r="D7" s="121">
        <v>226.39577899999915</v>
      </c>
      <c r="E7" s="121">
        <v>500.00000000021851</v>
      </c>
      <c r="F7" s="122">
        <f t="shared" ref="F7:F18" si="0">+D7*E7</f>
        <v>113197.88950004904</v>
      </c>
      <c r="H7" s="112"/>
      <c r="I7" s="112"/>
    </row>
    <row r="8" spans="1:9" s="110" customFormat="1" ht="15">
      <c r="A8" s="124">
        <v>3</v>
      </c>
      <c r="B8" s="119" t="s">
        <v>255</v>
      </c>
      <c r="C8" s="120" t="s">
        <v>254</v>
      </c>
      <c r="D8" s="121">
        <v>114.29671699999999</v>
      </c>
      <c r="E8" s="121">
        <v>499.99999957100221</v>
      </c>
      <c r="F8" s="122">
        <f t="shared" si="0"/>
        <v>57148.358450966953</v>
      </c>
      <c r="H8" s="112"/>
      <c r="I8" s="112"/>
    </row>
    <row r="9" spans="1:9" s="110" customFormat="1" ht="15">
      <c r="A9" s="124">
        <v>4</v>
      </c>
      <c r="B9" s="119" t="s">
        <v>256</v>
      </c>
      <c r="C9" s="120" t="s">
        <v>254</v>
      </c>
      <c r="D9" s="121">
        <v>76.70454100000002</v>
      </c>
      <c r="E9" s="121">
        <v>500.00000000005622</v>
      </c>
      <c r="F9" s="122">
        <f t="shared" si="0"/>
        <v>38352.270500004321</v>
      </c>
      <c r="H9" s="112"/>
      <c r="I9" s="112"/>
    </row>
    <row r="10" spans="1:9" s="110" customFormat="1" ht="15">
      <c r="A10" s="124">
        <v>5</v>
      </c>
      <c r="B10" s="119" t="s">
        <v>257</v>
      </c>
      <c r="C10" s="120" t="s">
        <v>254</v>
      </c>
      <c r="D10" s="121">
        <v>38.65</v>
      </c>
      <c r="E10" s="121">
        <v>250</v>
      </c>
      <c r="F10" s="122">
        <f t="shared" si="0"/>
        <v>9662.5</v>
      </c>
      <c r="H10" s="112"/>
      <c r="I10" s="112"/>
    </row>
    <row r="11" spans="1:9" s="110" customFormat="1" ht="15">
      <c r="A11" s="124">
        <v>6</v>
      </c>
      <c r="B11" s="119" t="s">
        <v>265</v>
      </c>
      <c r="C11" s="120" t="s">
        <v>254</v>
      </c>
      <c r="D11" s="121">
        <v>25.3</v>
      </c>
      <c r="E11" s="121">
        <v>500</v>
      </c>
      <c r="F11" s="122">
        <f t="shared" si="0"/>
        <v>12650</v>
      </c>
      <c r="H11" s="112"/>
      <c r="I11" s="112"/>
    </row>
    <row r="12" spans="1:9" s="110" customFormat="1" ht="15">
      <c r="A12" s="124">
        <v>7</v>
      </c>
      <c r="B12" s="119" t="s">
        <v>243</v>
      </c>
      <c r="C12" s="120" t="s">
        <v>230</v>
      </c>
      <c r="D12" s="121">
        <v>2853.96</v>
      </c>
      <c r="E12" s="121">
        <v>46748.428002196473</v>
      </c>
      <c r="F12" s="122">
        <f t="shared" si="0"/>
        <v>133418143.58114865</v>
      </c>
      <c r="H12" s="112"/>
      <c r="I12" s="112"/>
    </row>
    <row r="13" spans="1:9" s="110" customFormat="1" ht="15">
      <c r="A13" s="124">
        <v>8</v>
      </c>
      <c r="B13" s="119" t="s">
        <v>258</v>
      </c>
      <c r="C13" s="120" t="s">
        <v>230</v>
      </c>
      <c r="D13" s="121">
        <v>1215.1099999999999</v>
      </c>
      <c r="E13" s="121">
        <v>41878.000000000007</v>
      </c>
      <c r="F13" s="122">
        <f t="shared" si="0"/>
        <v>50886376.580000006</v>
      </c>
      <c r="H13" s="112"/>
      <c r="I13" s="112"/>
    </row>
    <row r="14" spans="1:9" s="110" customFormat="1" ht="15">
      <c r="A14" s="124">
        <v>9</v>
      </c>
      <c r="B14" s="119" t="s">
        <v>259</v>
      </c>
      <c r="C14" s="120" t="s">
        <v>230</v>
      </c>
      <c r="D14" s="121">
        <v>411.76</v>
      </c>
      <c r="E14" s="121">
        <v>42625.239999999991</v>
      </c>
      <c r="F14" s="122">
        <f t="shared" si="0"/>
        <v>17551368.822399996</v>
      </c>
      <c r="H14" s="112"/>
      <c r="I14" s="112"/>
    </row>
    <row r="15" spans="1:9" s="110" customFormat="1" ht="15">
      <c r="A15" s="124">
        <v>10</v>
      </c>
      <c r="B15" s="119"/>
      <c r="C15" s="120"/>
      <c r="D15" s="121"/>
      <c r="E15" s="121"/>
      <c r="F15" s="122">
        <f t="shared" si="0"/>
        <v>0</v>
      </c>
      <c r="H15" s="112"/>
      <c r="I15" s="112"/>
    </row>
    <row r="16" spans="1:9" s="110" customFormat="1" ht="15">
      <c r="A16" s="124">
        <v>11</v>
      </c>
      <c r="B16" s="119"/>
      <c r="C16" s="120"/>
      <c r="D16" s="121"/>
      <c r="E16" s="121"/>
      <c r="F16" s="122">
        <f t="shared" si="0"/>
        <v>0</v>
      </c>
      <c r="H16" s="112"/>
      <c r="I16" s="112"/>
    </row>
    <row r="17" spans="1:9" s="110" customFormat="1" ht="15">
      <c r="A17" s="124">
        <v>12</v>
      </c>
      <c r="B17" s="119"/>
      <c r="C17" s="120"/>
      <c r="D17" s="121"/>
      <c r="E17" s="121"/>
      <c r="F17" s="122">
        <f t="shared" si="0"/>
        <v>0</v>
      </c>
      <c r="H17" s="112"/>
      <c r="I17" s="112"/>
    </row>
    <row r="18" spans="1:9" s="110" customFormat="1" ht="15.6" thickBot="1">
      <c r="A18" s="124">
        <v>13</v>
      </c>
      <c r="B18" s="119"/>
      <c r="C18" s="120"/>
      <c r="D18" s="121">
        <f>+D19+D20+D21+D22</f>
        <v>0</v>
      </c>
      <c r="E18" s="121"/>
      <c r="F18" s="122">
        <f t="shared" si="0"/>
        <v>0</v>
      </c>
      <c r="H18" s="112"/>
      <c r="I18" s="112"/>
    </row>
    <row r="19" spans="1:9" s="110" customFormat="1" ht="15.6" thickBot="1">
      <c r="A19" s="125"/>
      <c r="B19" s="126" t="s">
        <v>5</v>
      </c>
      <c r="C19" s="127"/>
      <c r="D19" s="128"/>
      <c r="E19" s="128"/>
      <c r="F19" s="129">
        <f>SUM(F6:F18)</f>
        <v>202122300</v>
      </c>
      <c r="H19" s="112"/>
      <c r="I19" s="112"/>
    </row>
    <row r="20" spans="1:9" s="110" customFormat="1" ht="15">
      <c r="C20" s="111"/>
      <c r="D20" s="112"/>
      <c r="E20" s="112"/>
      <c r="F20" s="113"/>
      <c r="H20" s="112"/>
      <c r="I20" s="112"/>
    </row>
  </sheetData>
  <mergeCells count="1">
    <mergeCell ref="A3:F3"/>
  </mergeCells>
  <phoneticPr fontId="20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</vt:lpstr>
      <vt:lpstr>1-Pasqyra e Pozicioni Financiar</vt:lpstr>
      <vt:lpstr>2.1-Pasqyra e Perform. (natyra)</vt:lpstr>
      <vt:lpstr>3.2-CashFlow (direkt)</vt:lpstr>
      <vt:lpstr>4-Pasq. e Levizjeve ne Kapital</vt:lpstr>
      <vt:lpstr>AAM</vt:lpstr>
      <vt:lpstr>Inventari</vt:lpstr>
      <vt:lpstr>INV PG</vt:lpstr>
      <vt:lpstr>'1'!Print_Area</vt:lpstr>
      <vt:lpstr>'1-Pasqyra e Pozicioni Financiar'!Print_Area</vt:lpstr>
      <vt:lpstr>'2.1-Pasqyra e Perform. (natyra)'!Print_Area</vt:lpstr>
      <vt:lpstr>'3.2-CashFlow (direkt)'!Print_Area</vt:lpstr>
      <vt:lpstr>'4-Pasq. e Levizjeve ne Kapital'!Print_Area</vt:lpstr>
      <vt:lpstr>AAM!Print_Area</vt:lpstr>
      <vt:lpstr>'INV PG'!Print_Area</vt:lpstr>
      <vt:lpstr>Inventari!Print_Area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2023-03-24T08:54:58Z</cp:lastPrinted>
  <dcterms:created xsi:type="dcterms:W3CDTF">2012-01-19T09:31:29Z</dcterms:created>
  <dcterms:modified xsi:type="dcterms:W3CDTF">2023-06-26T18:22:10Z</dcterms:modified>
</cp:coreProperties>
</file>