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5600" windowHeight="8460" tabRatio="823" activeTab="5"/>
  </bookViews>
  <sheets>
    <sheet name="Kopertina" sheetId="1" r:id="rId1"/>
    <sheet name="Aktivet" sheetId="4" r:id="rId2"/>
    <sheet name="Pasivet" sheetId="14" r:id="rId3"/>
    <sheet name="Rezultati" sheetId="15" r:id="rId4"/>
    <sheet name="Fluksi" sheetId="26" r:id="rId5"/>
    <sheet name="Kapitali" sheetId="20" r:id="rId6"/>
  </sheets>
  <calcPr calcId="124519"/>
</workbook>
</file>

<file path=xl/calcChain.xml><?xml version="1.0" encoding="utf-8"?>
<calcChain xmlns="http://schemas.openxmlformats.org/spreadsheetml/2006/main">
  <c r="G16" i="20"/>
  <c r="G25" i="26"/>
  <c r="G9"/>
  <c r="G38"/>
  <c r="G40"/>
  <c r="H29" i="15"/>
  <c r="H22"/>
  <c r="H27"/>
  <c r="H18"/>
  <c r="H19"/>
  <c r="H13"/>
  <c r="H10" i="14"/>
  <c r="H8"/>
  <c r="H13"/>
  <c r="H27"/>
  <c r="H26"/>
  <c r="H34"/>
  <c r="H9" i="4"/>
  <c r="H13"/>
  <c r="H21"/>
  <c r="H31"/>
  <c r="H36"/>
  <c r="H34"/>
  <c r="G13" i="15"/>
  <c r="G13" i="4"/>
  <c r="F16" i="26"/>
  <c r="G9" i="4"/>
  <c r="G13" i="14"/>
  <c r="G8"/>
  <c r="G33"/>
  <c r="F19" i="26"/>
  <c r="F18"/>
  <c r="H18" i="20"/>
  <c r="H19"/>
  <c r="H20"/>
  <c r="F32" i="26"/>
  <c r="G18" i="15"/>
  <c r="G19"/>
  <c r="G28"/>
  <c r="G22"/>
  <c r="G27"/>
  <c r="F12" i="26"/>
  <c r="F11"/>
  <c r="F14"/>
  <c r="G21" i="4"/>
  <c r="G10" i="14"/>
  <c r="G27"/>
  <c r="G26"/>
  <c r="C21" i="20"/>
  <c r="F25" i="26"/>
  <c r="G31" i="4"/>
  <c r="G36"/>
  <c r="G34"/>
  <c r="H10" i="20"/>
  <c r="H11"/>
  <c r="H12"/>
  <c r="H13"/>
  <c r="H14"/>
  <c r="H15"/>
  <c r="H9"/>
  <c r="D16"/>
  <c r="H16"/>
  <c r="D21"/>
  <c r="E16"/>
  <c r="E21"/>
  <c r="F21"/>
  <c r="G8" i="4"/>
  <c r="G45"/>
  <c r="H28" i="15"/>
  <c r="H30"/>
  <c r="H33" i="14"/>
  <c r="H45"/>
  <c r="H8" i="4"/>
  <c r="H45"/>
  <c r="F10" i="26"/>
  <c r="G36" i="15"/>
  <c r="G38"/>
  <c r="G39"/>
  <c r="G40"/>
  <c r="G29"/>
  <c r="G30"/>
  <c r="G44" i="14"/>
  <c r="F23" i="26"/>
  <c r="F9"/>
  <c r="F38" s="1"/>
  <c r="F40" s="1"/>
  <c r="G34" i="14"/>
  <c r="G45"/>
  <c r="G48" i="4" s="1"/>
  <c r="G17" i="20"/>
  <c r="G21" s="1"/>
  <c r="H21" s="1"/>
  <c r="H17"/>
</calcChain>
</file>

<file path=xl/sharedStrings.xml><?xml version="1.0" encoding="utf-8"?>
<sst xmlns="http://schemas.openxmlformats.org/spreadsheetml/2006/main" count="271" uniqueCount="197">
  <si>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</si>
  <si>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</si>
  <si>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</si>
  <si>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</si>
  <si>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</si>
  <si>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</si>
  <si>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</si>
  <si>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</si>
  <si>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</si>
  <si>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</si>
  <si>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</si>
  <si>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</si>
  <si>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</si>
  <si>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</si>
  <si>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</si>
  <si>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</si>
  <si>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</si>
  <si>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</si>
  <si>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</si>
  <si>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</si>
  <si>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</si>
  <si>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</si>
  <si>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</si>
  <si>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</si>
  <si>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</si>
  <si>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</si>
  <si>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</si>
  <si>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</si>
  <si>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</si>
  <si>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</si>
  <si>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</si>
  <si>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</si>
  <si>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</si>
  <si>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</si>
  <si>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</si>
  <si>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</si>
  <si>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</si>
  <si>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</si>
  <si>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</si>
  <si>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</si>
  <si>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</si>
  <si>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</si>
  <si>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</si>
  <si>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</si>
  <si>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</si>
  <si>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</si>
  <si>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</si>
  <si>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</si>
  <si>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</si>
  <si>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</si>
  <si>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</si>
  <si>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</si>
  <si>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</si>
  <si>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</si>
  <si>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</si>
  <si>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</si>
  <si>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</si>
  <si>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</si>
  <si>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</si>
  <si>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</si>
  <si>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</si>
  <si>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</si>
  <si>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</si>
  <si>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</si>
  <si>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</si>
  <si>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</si>
  <si>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</si>
  <si>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</si>
  <si>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</si>
  <si>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</si>
  <si>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</si>
  <si>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</si>
  <si>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</si>
  <si>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</si>
  <si>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</si>
  <si>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</si>
  <si>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</si>
  <si>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</si>
  <si>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</si>
  <si>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</si>
  <si>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</si>
  <si>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</si>
  <si>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</si>
  <si>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</si>
  <si>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</si>
  <si>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</si>
  <si>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</si>
  <si>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</si>
  <si>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</si>
  <si>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</si>
  <si>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</si>
  <si>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</si>
  <si>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</si>
  <si>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</si>
  <si>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</si>
  <si>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</si>
  <si>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</si>
  <si>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</si>
  <si>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</si>
  <si>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</si>
  <si>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</si>
  <si>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</si>
  <si>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</si>
  <si>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</si>
  <si>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</si>
  <si>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</si>
  <si>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</si>
  <si>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</si>
  <si>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</si>
  <si>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</si>
  <si>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</si>
  <si>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</si>
  <si>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</si>
  <si>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</si>
  <si>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</si>
  <si>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</si>
  <si>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</si>
  <si>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</si>
  <si>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</si>
  <si>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</si>
  <si>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</si>
  <si>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</si>
  <si>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</si>
  <si>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</si>
  <si>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</si>
  <si>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</si>
  <si>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</si>
  <si>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</si>
  <si>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</si>
  <si>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</si>
  <si>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</si>
  <si>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</si>
  <si>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</si>
  <si>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</si>
  <si>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</si>
  <si>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</si>
  <si>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</si>
  <si>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</si>
  <si>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</si>
  <si>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</si>
  <si>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</si>
  <si>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</si>
  <si>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</si>
  <si>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</si>
  <si>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</si>
  <si>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</si>
  <si>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</si>
  <si>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</si>
  <si>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</si>
  <si>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</si>
  <si>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</si>
  <si>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</si>
  <si>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</si>
  <si>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</si>
  <si>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</si>
  <si>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</si>
  <si>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</si>
  <si>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</si>
  <si>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</si>
  <si>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</si>
  <si>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</si>
  <si>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</si>
  <si>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</si>
  <si>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</si>
  <si>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</si>
  <si>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</si>
  <si>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</si>
  <si>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</si>
  <si>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</si>
  <si>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</si>
  <si>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</si>
  <si>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</si>
  <si>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</si>
  <si>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</si>
  <si>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Paraardhese</t>
  </si>
  <si>
    <t>TIRANE</t>
  </si>
  <si>
    <t xml:space="preserve">YLLIAD SHPK </t>
  </si>
  <si>
    <t>K91617013R</t>
  </si>
  <si>
    <t xml:space="preserve">Rruga "Murat Toptani" </t>
  </si>
  <si>
    <t>14.04.2009</t>
  </si>
  <si>
    <t>YLLIAD  SHPK</t>
  </si>
  <si>
    <t>Pozicioni me 31 dhjetor 2011</t>
  </si>
  <si>
    <t>Pozicioni me 31 dhjetor 2012</t>
  </si>
  <si>
    <t>IMPORT EKSPORT ENERGJI ELEKTRIKE</t>
  </si>
  <si>
    <t xml:space="preserve">Derdhje per kontribut ortakesh </t>
  </si>
  <si>
    <t>Viti   2013</t>
  </si>
  <si>
    <t>01.01.2013</t>
  </si>
  <si>
    <t>31.12.2013</t>
  </si>
  <si>
    <t>20.03.2014</t>
  </si>
  <si>
    <t>PASQYRAT FINANCIARE TE VITIT  2013</t>
  </si>
  <si>
    <t>Pasqyra   e   Fluksit   Monetar  -  Metoda  Indirekte   2013</t>
  </si>
  <si>
    <t>Pasqyra   e   te   Ardhurave   dhe   Shpenzimeve     2013</t>
  </si>
  <si>
    <t>Te ardhura dhe shpenzime te tjera financiare (Gjoba)</t>
  </si>
  <si>
    <t>Shuma per tatim</t>
  </si>
  <si>
    <t>Tatimi mbi fitimin 10 %</t>
  </si>
  <si>
    <t>Pasqyra  e  Ndryshimeve  ne  Kapital  2013</t>
  </si>
  <si>
    <t>Pozicioni me 31 dhjetor 2013</t>
  </si>
</sst>
</file>

<file path=xl/styles.xml><?xml version="1.0" encoding="utf-8"?>
<styleSheet xmlns="http://schemas.openxmlformats.org/spreadsheetml/2006/main">
  <numFmts count="1">
    <numFmt numFmtId="186" formatCode="#,##0.0"/>
  </numFmts>
  <fonts count="28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u/>
      <sz val="11"/>
      <name val="Arial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</font>
    <font>
      <b/>
      <sz val="26"/>
      <name val="Arial Narrow"/>
      <family val="2"/>
    </font>
    <font>
      <sz val="10"/>
      <name val="Arial"/>
    </font>
    <font>
      <b/>
      <sz val="26"/>
      <name val="Arial"/>
      <family val="2"/>
    </font>
    <font>
      <sz val="10"/>
      <name val="Arial"/>
    </font>
    <font>
      <sz val="12"/>
      <name val="Arial"/>
    </font>
    <font>
      <sz val="10"/>
      <name val="Arial"/>
    </font>
    <font>
      <u/>
      <sz val="10"/>
      <name val="Arial"/>
    </font>
    <font>
      <u/>
      <sz val="14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b/>
      <sz val="16"/>
      <name val="Arial Narrow"/>
      <family val="2"/>
    </font>
    <font>
      <sz val="10"/>
      <color indexed="10"/>
      <name val="Arial"/>
    </font>
    <font>
      <b/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15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0" xfId="0" applyFont="1"/>
    <xf numFmtId="0" fontId="5" fillId="0" borderId="13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15" xfId="0" applyFont="1" applyBorder="1"/>
    <xf numFmtId="0" fontId="10" fillId="0" borderId="0" xfId="0" applyFont="1" applyBorder="1"/>
    <xf numFmtId="0" fontId="10" fillId="0" borderId="17" xfId="0" applyFont="1" applyBorder="1"/>
    <xf numFmtId="0" fontId="10" fillId="0" borderId="0" xfId="0" applyFont="1"/>
    <xf numFmtId="0" fontId="12" fillId="0" borderId="0" xfId="0" applyFont="1"/>
    <xf numFmtId="0" fontId="12" fillId="0" borderId="15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17" xfId="0" applyFont="1" applyBorder="1"/>
    <xf numFmtId="0" fontId="14" fillId="0" borderId="0" xfId="0" applyFont="1"/>
    <xf numFmtId="0" fontId="14" fillId="0" borderId="15" xfId="0" applyFont="1" applyBorder="1"/>
    <xf numFmtId="0" fontId="15" fillId="0" borderId="15" xfId="0" applyFont="1" applyBorder="1"/>
    <xf numFmtId="0" fontId="15" fillId="0" borderId="0" xfId="0" applyFont="1" applyBorder="1"/>
    <xf numFmtId="0" fontId="15" fillId="0" borderId="17" xfId="0" applyFont="1" applyBorder="1"/>
    <xf numFmtId="0" fontId="15" fillId="0" borderId="0" xfId="0" applyFont="1"/>
    <xf numFmtId="0" fontId="16" fillId="0" borderId="19" xfId="0" applyFont="1" applyBorder="1"/>
    <xf numFmtId="0" fontId="16" fillId="0" borderId="16" xfId="0" applyFont="1" applyBorder="1"/>
    <xf numFmtId="0" fontId="16" fillId="0" borderId="20" xfId="0" applyFont="1" applyBorder="1"/>
    <xf numFmtId="0" fontId="16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0" fontId="20" fillId="0" borderId="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3" fontId="21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20" fillId="0" borderId="19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3" fontId="21" fillId="0" borderId="0" xfId="0" applyNumberFormat="1" applyFont="1" applyBorder="1"/>
    <xf numFmtId="3" fontId="19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23" fillId="0" borderId="6" xfId="0" applyNumberFormat="1" applyFont="1" applyBorder="1" applyAlignment="1">
      <alignment horizontal="right" vertical="center"/>
    </xf>
    <xf numFmtId="186" fontId="10" fillId="0" borderId="2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/>
    <xf numFmtId="0" fontId="20" fillId="0" borderId="2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/>
    <xf numFmtId="3" fontId="1" fillId="0" borderId="3" xfId="0" applyNumberFormat="1" applyFont="1" applyBorder="1"/>
    <xf numFmtId="0" fontId="24" fillId="0" borderId="16" xfId="0" applyFont="1" applyBorder="1"/>
    <xf numFmtId="3" fontId="25" fillId="0" borderId="0" xfId="0" applyNumberFormat="1" applyFont="1"/>
    <xf numFmtId="0" fontId="26" fillId="0" borderId="18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3" fontId="26" fillId="0" borderId="3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21" xfId="0" applyFont="1" applyBorder="1" applyAlignment="1">
      <alignment vertical="center"/>
    </xf>
    <xf numFmtId="3" fontId="26" fillId="0" borderId="3" xfId="0" applyNumberFormat="1" applyFont="1" applyBorder="1" applyAlignment="1">
      <alignment horizontal="right" vertical="center"/>
    </xf>
    <xf numFmtId="0" fontId="26" fillId="0" borderId="21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right" vertical="center"/>
    </xf>
    <xf numFmtId="0" fontId="26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26" fillId="0" borderId="0" xfId="0" applyNumberFormat="1" applyFont="1" applyAlignment="1">
      <alignment horizontal="center" vertical="center"/>
    </xf>
    <xf numFmtId="3" fontId="26" fillId="0" borderId="22" xfId="0" applyNumberFormat="1" applyFont="1" applyBorder="1" applyAlignment="1">
      <alignment vertical="center"/>
    </xf>
    <xf numFmtId="0" fontId="26" fillId="0" borderId="23" xfId="0" applyFont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3" fontId="26" fillId="0" borderId="26" xfId="0" applyNumberFormat="1" applyFont="1" applyBorder="1" applyAlignment="1">
      <alignment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6" fillId="0" borderId="30" xfId="0" applyFont="1" applyBorder="1" applyAlignment="1">
      <alignment vertical="center"/>
    </xf>
    <xf numFmtId="0" fontId="23" fillId="0" borderId="31" xfId="0" applyFont="1" applyBorder="1" applyAlignment="1">
      <alignment horizontal="center" vertical="center"/>
    </xf>
    <xf numFmtId="3" fontId="26" fillId="0" borderId="31" xfId="0" applyNumberFormat="1" applyFont="1" applyBorder="1" applyAlignment="1">
      <alignment vertical="center"/>
    </xf>
    <xf numFmtId="3" fontId="26" fillId="2" borderId="32" xfId="0" applyNumberFormat="1" applyFont="1" applyFill="1" applyBorder="1" applyAlignment="1">
      <alignment horizontal="center" vertical="center"/>
    </xf>
    <xf numFmtId="3" fontId="26" fillId="2" borderId="33" xfId="0" applyNumberFormat="1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3" fontId="26" fillId="2" borderId="35" xfId="0" applyNumberFormat="1" applyFont="1" applyFill="1" applyBorder="1" applyAlignment="1">
      <alignment horizontal="center" vertical="center"/>
    </xf>
    <xf numFmtId="3" fontId="26" fillId="2" borderId="36" xfId="0" applyNumberFormat="1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vertical="center"/>
    </xf>
    <xf numFmtId="0" fontId="26" fillId="2" borderId="34" xfId="0" applyFont="1" applyFill="1" applyBorder="1" applyAlignment="1">
      <alignment vertical="center"/>
    </xf>
    <xf numFmtId="3" fontId="26" fillId="2" borderId="34" xfId="0" applyNumberFormat="1" applyFont="1" applyFill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3" fontId="21" fillId="0" borderId="31" xfId="0" applyNumberFormat="1" applyFont="1" applyBorder="1" applyAlignment="1">
      <alignment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right" vertical="center"/>
    </xf>
    <xf numFmtId="0" fontId="20" fillId="2" borderId="32" xfId="0" applyFont="1" applyFill="1" applyBorder="1" applyAlignment="1">
      <alignment horizontal="center" vertical="center"/>
    </xf>
    <xf numFmtId="3" fontId="20" fillId="2" borderId="32" xfId="0" applyNumberFormat="1" applyFont="1" applyFill="1" applyBorder="1" applyAlignment="1">
      <alignment horizontal="center" vertical="center"/>
    </xf>
    <xf numFmtId="3" fontId="20" fillId="2" borderId="33" xfId="0" applyNumberFormat="1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3" fontId="20" fillId="2" borderId="35" xfId="0" applyNumberFormat="1" applyFont="1" applyFill="1" applyBorder="1" applyAlignment="1">
      <alignment horizontal="center" vertical="center"/>
    </xf>
    <xf numFmtId="3" fontId="20" fillId="2" borderId="36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right" vertical="center"/>
    </xf>
    <xf numFmtId="3" fontId="26" fillId="0" borderId="22" xfId="0" applyNumberFormat="1" applyFont="1" applyBorder="1" applyAlignment="1">
      <alignment horizontal="right" vertical="center"/>
    </xf>
    <xf numFmtId="3" fontId="1" fillId="0" borderId="39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3" fontId="1" fillId="0" borderId="40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3" fontId="1" fillId="0" borderId="26" xfId="0" applyNumberFormat="1" applyFont="1" applyBorder="1" applyAlignment="1">
      <alignment vertical="center"/>
    </xf>
    <xf numFmtId="3" fontId="1" fillId="0" borderId="26" xfId="0" quotePrefix="1" applyNumberFormat="1" applyFont="1" applyBorder="1" applyAlignment="1">
      <alignment vertical="center"/>
    </xf>
    <xf numFmtId="3" fontId="1" fillId="0" borderId="41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/>
    </xf>
    <xf numFmtId="3" fontId="25" fillId="0" borderId="26" xfId="0" applyNumberFormat="1" applyFont="1" applyBorder="1"/>
    <xf numFmtId="0" fontId="26" fillId="2" borderId="27" xfId="0" applyFont="1" applyFill="1" applyBorder="1" applyAlignment="1">
      <alignment horizontal="center"/>
    </xf>
    <xf numFmtId="0" fontId="26" fillId="2" borderId="31" xfId="0" applyFont="1" applyFill="1" applyBorder="1" applyAlignment="1">
      <alignment vertical="center"/>
    </xf>
    <xf numFmtId="0" fontId="26" fillId="2" borderId="31" xfId="0" applyFont="1" applyFill="1" applyBorder="1" applyAlignment="1">
      <alignment horizontal="center"/>
    </xf>
    <xf numFmtId="0" fontId="26" fillId="2" borderId="30" xfId="0" applyFont="1" applyFill="1" applyBorder="1"/>
    <xf numFmtId="3" fontId="26" fillId="2" borderId="31" xfId="0" applyNumberFormat="1" applyFont="1" applyFill="1" applyBorder="1"/>
    <xf numFmtId="3" fontId="26" fillId="0" borderId="0" xfId="0" applyNumberFormat="1" applyFont="1"/>
    <xf numFmtId="0" fontId="26" fillId="0" borderId="0" xfId="0" applyFont="1"/>
    <xf numFmtId="0" fontId="26" fillId="0" borderId="2" xfId="0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9" fillId="0" borderId="4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16" fontId="5" fillId="0" borderId="16" xfId="0" applyNumberFormat="1" applyFont="1" applyBorder="1"/>
    <xf numFmtId="0" fontId="0" fillId="0" borderId="0" xfId="0" applyAlignment="1">
      <alignment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18" xfId="0" applyFont="1" applyFill="1" applyBorder="1" applyAlignment="1">
      <alignment horizontal="left" vertical="center"/>
    </xf>
    <xf numFmtId="0" fontId="26" fillId="2" borderId="2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3" fontId="1" fillId="0" borderId="49" xfId="0" applyNumberFormat="1" applyFont="1" applyBorder="1" applyAlignment="1">
      <alignment horizontal="right" vertical="center"/>
    </xf>
    <xf numFmtId="3" fontId="1" fillId="0" borderId="40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6"/>
  <sheetViews>
    <sheetView workbookViewId="0">
      <selection activeCell="K49" sqref="K47:K49"/>
    </sheetView>
  </sheetViews>
  <sheetFormatPr defaultRowHeight="12.75"/>
  <cols>
    <col min="1" max="1" width="6.28515625" style="56" customWidth="1"/>
    <col min="2" max="3" width="9.140625" style="56"/>
    <col min="4" max="4" width="9.28515625" style="56" customWidth="1"/>
    <col min="5" max="5" width="11.42578125" style="56" customWidth="1"/>
    <col min="6" max="6" width="12.85546875" style="56" customWidth="1"/>
    <col min="7" max="7" width="5.42578125" style="56" customWidth="1"/>
    <col min="8" max="9" width="9.140625" style="56"/>
    <col min="10" max="10" width="3.140625" style="56" customWidth="1"/>
    <col min="11" max="11" width="9.140625" style="56"/>
    <col min="12" max="12" width="1.85546875" style="56" customWidth="1"/>
    <col min="13" max="16384" width="9.140625" style="56"/>
  </cols>
  <sheetData>
    <row r="1" spans="2:11" s="20" customFormat="1" ht="6.75" customHeight="1"/>
    <row r="2" spans="2:11" s="20" customFormat="1">
      <c r="B2" s="21"/>
      <c r="C2" s="22"/>
      <c r="D2" s="22"/>
      <c r="E2" s="22"/>
      <c r="F2" s="22"/>
      <c r="G2" s="22"/>
      <c r="H2" s="22"/>
      <c r="I2" s="22"/>
      <c r="J2" s="22"/>
      <c r="K2" s="23"/>
    </row>
    <row r="3" spans="2:11" s="30" customFormat="1" ht="21" customHeight="1">
      <c r="B3" s="24"/>
      <c r="C3" s="25" t="s">
        <v>170</v>
      </c>
      <c r="D3" s="25"/>
      <c r="E3" s="25"/>
      <c r="F3" s="130" t="s">
        <v>176</v>
      </c>
      <c r="G3" s="27"/>
      <c r="H3" s="28"/>
      <c r="I3" s="26"/>
      <c r="J3" s="25"/>
      <c r="K3" s="29"/>
    </row>
    <row r="4" spans="2:11" s="30" customFormat="1" ht="14.1" customHeight="1">
      <c r="B4" s="24"/>
      <c r="C4" s="25" t="s">
        <v>95</v>
      </c>
      <c r="D4" s="25"/>
      <c r="E4" s="25"/>
      <c r="F4" s="26" t="s">
        <v>177</v>
      </c>
      <c r="G4" s="31"/>
      <c r="H4" s="32"/>
      <c r="I4" s="33"/>
      <c r="J4" s="33"/>
      <c r="K4" s="29"/>
    </row>
    <row r="5" spans="2:11" s="30" customFormat="1" ht="14.1" customHeight="1">
      <c r="B5" s="24"/>
      <c r="C5" s="25" t="s">
        <v>6</v>
      </c>
      <c r="D5" s="25"/>
      <c r="E5" s="25"/>
      <c r="F5" s="34" t="s">
        <v>178</v>
      </c>
      <c r="G5" s="26"/>
      <c r="H5" s="26"/>
      <c r="I5" s="26"/>
      <c r="J5" s="26"/>
      <c r="K5" s="29"/>
    </row>
    <row r="6" spans="2:11" s="30" customFormat="1" ht="14.1" customHeight="1">
      <c r="B6" s="24"/>
      <c r="C6" s="25"/>
      <c r="D6" s="25"/>
      <c r="E6" s="25"/>
      <c r="F6" s="25"/>
      <c r="G6" s="25"/>
      <c r="H6" s="35" t="s">
        <v>175</v>
      </c>
      <c r="I6" s="35"/>
      <c r="J6" s="33"/>
      <c r="K6" s="29"/>
    </row>
    <row r="7" spans="2:11" s="30" customFormat="1" ht="14.1" customHeight="1">
      <c r="B7" s="24"/>
      <c r="C7" s="25" t="s">
        <v>0</v>
      </c>
      <c r="D7" s="25"/>
      <c r="E7" s="25"/>
      <c r="F7" s="26" t="s">
        <v>179</v>
      </c>
      <c r="G7" s="36"/>
      <c r="H7" s="25"/>
      <c r="I7" s="25"/>
      <c r="J7" s="25"/>
      <c r="K7" s="29"/>
    </row>
    <row r="8" spans="2:11" s="30" customFormat="1" ht="14.1" customHeight="1">
      <c r="B8" s="24"/>
      <c r="C8" s="25" t="s">
        <v>1</v>
      </c>
      <c r="D8" s="25"/>
      <c r="E8" s="25"/>
      <c r="F8" s="34"/>
      <c r="G8" s="37"/>
      <c r="H8" s="25"/>
      <c r="I8" s="25"/>
      <c r="J8" s="25"/>
      <c r="K8" s="29"/>
    </row>
    <row r="9" spans="2:11" s="30" customFormat="1" ht="14.1" customHeight="1">
      <c r="B9" s="24"/>
      <c r="C9" s="25"/>
      <c r="D9" s="25"/>
      <c r="E9" s="25"/>
      <c r="F9" s="25"/>
      <c r="G9" s="25"/>
      <c r="H9" s="25"/>
      <c r="I9" s="25"/>
      <c r="J9" s="25"/>
      <c r="K9" s="29"/>
    </row>
    <row r="10" spans="2:11" s="30" customFormat="1" ht="14.1" customHeight="1">
      <c r="B10" s="24"/>
      <c r="C10" s="25" t="s">
        <v>32</v>
      </c>
      <c r="D10" s="25"/>
      <c r="E10" s="25"/>
      <c r="F10" s="26" t="s">
        <v>183</v>
      </c>
      <c r="G10" s="26"/>
      <c r="H10" s="26"/>
      <c r="I10" s="26"/>
      <c r="J10" s="26"/>
      <c r="K10" s="29"/>
    </row>
    <row r="11" spans="2:11" s="30" customFormat="1" ht="14.1" customHeight="1">
      <c r="B11" s="24"/>
      <c r="C11" s="25"/>
      <c r="D11" s="25"/>
      <c r="E11" s="25"/>
      <c r="F11" s="34"/>
      <c r="G11" s="34"/>
      <c r="H11" s="34"/>
      <c r="I11" s="34"/>
      <c r="J11" s="34"/>
      <c r="K11" s="29"/>
    </row>
    <row r="12" spans="2:11" s="30" customFormat="1" ht="14.1" customHeight="1">
      <c r="B12" s="24"/>
      <c r="C12" s="25"/>
      <c r="D12" s="25"/>
      <c r="E12" s="25"/>
      <c r="F12" s="34"/>
      <c r="G12" s="34"/>
      <c r="H12" s="34"/>
      <c r="I12" s="34"/>
      <c r="J12" s="34"/>
      <c r="K12" s="29"/>
    </row>
    <row r="13" spans="2:11" s="41" customFormat="1">
      <c r="B13" s="38"/>
      <c r="C13" s="39"/>
      <c r="D13" s="39"/>
      <c r="E13" s="39"/>
      <c r="F13" s="39"/>
      <c r="G13" s="39"/>
      <c r="H13" s="39"/>
      <c r="I13" s="39"/>
      <c r="J13" s="39"/>
      <c r="K13" s="40"/>
    </row>
    <row r="14" spans="2:11" s="41" customFormat="1">
      <c r="B14" s="38"/>
      <c r="C14" s="39"/>
      <c r="D14" s="39"/>
      <c r="E14" s="39"/>
      <c r="F14" s="39"/>
      <c r="G14" s="39"/>
      <c r="H14" s="39"/>
      <c r="I14" s="39"/>
      <c r="J14" s="39"/>
      <c r="K14" s="40"/>
    </row>
    <row r="15" spans="2:11" s="41" customFormat="1">
      <c r="B15" s="38"/>
      <c r="C15" s="39"/>
      <c r="D15" s="39"/>
      <c r="E15" s="39"/>
      <c r="F15" s="39"/>
      <c r="G15" s="39"/>
      <c r="H15" s="39"/>
      <c r="I15" s="39"/>
      <c r="J15" s="39"/>
      <c r="K15" s="40"/>
    </row>
    <row r="16" spans="2:11" s="41" customFormat="1">
      <c r="B16" s="38"/>
      <c r="C16" s="39"/>
      <c r="D16" s="39"/>
      <c r="E16" s="39"/>
      <c r="F16" s="39"/>
      <c r="G16" s="39"/>
      <c r="H16" s="39"/>
      <c r="I16" s="39"/>
      <c r="J16" s="39"/>
      <c r="K16" s="40"/>
    </row>
    <row r="17" spans="2:11" s="41" customFormat="1">
      <c r="B17" s="38"/>
      <c r="C17" s="39"/>
      <c r="D17" s="39"/>
      <c r="E17" s="39"/>
      <c r="F17" s="39"/>
      <c r="G17" s="39"/>
      <c r="H17" s="39"/>
      <c r="I17" s="39"/>
      <c r="J17" s="39"/>
      <c r="K17" s="40"/>
    </row>
    <row r="18" spans="2:11" s="41" customFormat="1">
      <c r="B18" s="38"/>
      <c r="C18" s="39"/>
      <c r="D18" s="39"/>
      <c r="E18" s="39"/>
      <c r="F18" s="39"/>
      <c r="G18" s="39"/>
      <c r="H18" s="39"/>
      <c r="I18" s="39"/>
      <c r="J18" s="39"/>
      <c r="K18" s="40"/>
    </row>
    <row r="19" spans="2:11" s="41" customFormat="1">
      <c r="B19" s="38"/>
      <c r="C19" s="39"/>
      <c r="D19" s="39"/>
      <c r="E19" s="39"/>
      <c r="F19" s="39"/>
      <c r="G19" s="39"/>
      <c r="H19" s="39"/>
      <c r="I19" s="39"/>
      <c r="J19" s="39"/>
      <c r="K19" s="40"/>
    </row>
    <row r="20" spans="2:11" s="41" customFormat="1">
      <c r="B20" s="38"/>
      <c r="C20" s="39"/>
      <c r="D20" s="39"/>
      <c r="E20" s="39"/>
      <c r="F20" s="39"/>
      <c r="G20" s="39"/>
      <c r="H20" s="39"/>
      <c r="I20" s="39"/>
      <c r="J20" s="39"/>
      <c r="K20" s="40"/>
    </row>
    <row r="21" spans="2:11" s="41" customFormat="1">
      <c r="B21" s="38"/>
      <c r="D21" s="39"/>
      <c r="E21" s="39"/>
      <c r="F21" s="39"/>
      <c r="G21" s="39"/>
      <c r="H21" s="39"/>
      <c r="I21" s="39"/>
      <c r="J21" s="39"/>
      <c r="K21" s="40"/>
    </row>
    <row r="22" spans="2:11" s="41" customFormat="1">
      <c r="B22" s="38"/>
      <c r="C22" s="39"/>
      <c r="D22" s="39"/>
      <c r="E22" s="39"/>
      <c r="F22" s="39"/>
      <c r="G22" s="39"/>
      <c r="H22" s="39"/>
      <c r="I22" s="39"/>
      <c r="J22" s="39"/>
      <c r="K22" s="40"/>
    </row>
    <row r="23" spans="2:11" s="41" customFormat="1">
      <c r="B23" s="38"/>
      <c r="C23" s="39"/>
      <c r="D23" s="39"/>
      <c r="E23" s="39"/>
      <c r="F23" s="39"/>
      <c r="G23" s="39"/>
      <c r="H23" s="39"/>
      <c r="I23" s="39"/>
      <c r="J23" s="39"/>
      <c r="K23" s="40"/>
    </row>
    <row r="24" spans="2:11" s="41" customFormat="1">
      <c r="B24" s="38"/>
      <c r="C24" s="39"/>
      <c r="D24" s="39"/>
      <c r="E24" s="39"/>
      <c r="F24" s="39"/>
      <c r="G24" s="39"/>
      <c r="H24" s="39"/>
      <c r="I24" s="39"/>
      <c r="J24" s="39"/>
      <c r="K24" s="40"/>
    </row>
    <row r="25" spans="2:11" s="42" customFormat="1" ht="33.75">
      <c r="B25" s="219" t="s">
        <v>7</v>
      </c>
      <c r="C25" s="220"/>
      <c r="D25" s="220"/>
      <c r="E25" s="220"/>
      <c r="F25" s="220"/>
      <c r="G25" s="220"/>
      <c r="H25" s="220"/>
      <c r="I25" s="220"/>
      <c r="J25" s="220"/>
      <c r="K25" s="221"/>
    </row>
    <row r="26" spans="2:11" s="41" customFormat="1">
      <c r="B26" s="43"/>
      <c r="C26" s="222" t="s">
        <v>77</v>
      </c>
      <c r="D26" s="222"/>
      <c r="E26" s="222"/>
      <c r="F26" s="222"/>
      <c r="G26" s="222"/>
      <c r="H26" s="222"/>
      <c r="I26" s="222"/>
      <c r="J26" s="222"/>
      <c r="K26" s="40"/>
    </row>
    <row r="27" spans="2:11" s="41" customFormat="1">
      <c r="B27" s="38"/>
      <c r="C27" s="222" t="s">
        <v>78</v>
      </c>
      <c r="D27" s="222"/>
      <c r="E27" s="222"/>
      <c r="F27" s="222"/>
      <c r="G27" s="222"/>
      <c r="H27" s="222"/>
      <c r="I27" s="222"/>
      <c r="J27" s="222"/>
      <c r="K27" s="40"/>
    </row>
    <row r="28" spans="2:11" s="41" customFormat="1">
      <c r="B28" s="38"/>
      <c r="C28" s="39"/>
      <c r="D28" s="39"/>
      <c r="E28" s="39"/>
      <c r="F28" s="39"/>
      <c r="G28" s="39"/>
      <c r="H28" s="39"/>
      <c r="I28" s="39"/>
      <c r="J28" s="39"/>
      <c r="K28" s="40"/>
    </row>
    <row r="29" spans="2:11" s="41" customFormat="1">
      <c r="B29" s="38"/>
      <c r="C29" s="39"/>
      <c r="D29" s="39"/>
      <c r="E29" s="39"/>
      <c r="F29" s="39"/>
      <c r="G29" s="39"/>
      <c r="H29" s="39"/>
      <c r="I29" s="39"/>
      <c r="J29" s="39"/>
      <c r="K29" s="40"/>
    </row>
    <row r="30" spans="2:11" s="47" customFormat="1" ht="33.75">
      <c r="B30" s="38"/>
      <c r="C30" s="39"/>
      <c r="D30" s="39"/>
      <c r="E30" s="39"/>
      <c r="F30" s="44" t="s">
        <v>185</v>
      </c>
      <c r="G30" s="45"/>
      <c r="H30" s="45"/>
      <c r="I30" s="45"/>
      <c r="J30" s="45"/>
      <c r="K30" s="46"/>
    </row>
    <row r="31" spans="2:11" s="47" customFormat="1">
      <c r="B31" s="48"/>
      <c r="C31" s="45"/>
      <c r="D31" s="45"/>
      <c r="E31" s="45"/>
      <c r="F31" s="45"/>
      <c r="G31" s="45"/>
      <c r="H31" s="45"/>
      <c r="I31" s="45"/>
      <c r="J31" s="45"/>
      <c r="K31" s="46"/>
    </row>
    <row r="32" spans="2:11" s="47" customFormat="1">
      <c r="B32" s="48"/>
      <c r="C32" s="45"/>
      <c r="D32" s="45"/>
      <c r="E32" s="45"/>
      <c r="F32" s="45"/>
      <c r="G32" s="45"/>
      <c r="H32" s="45"/>
      <c r="I32" s="45"/>
      <c r="J32" s="45"/>
      <c r="K32" s="46"/>
    </row>
    <row r="33" spans="2:11" s="47" customFormat="1">
      <c r="B33" s="48"/>
      <c r="C33" s="45"/>
      <c r="D33" s="45"/>
      <c r="E33" s="45"/>
      <c r="F33" s="45"/>
      <c r="G33" s="45"/>
      <c r="H33" s="45"/>
      <c r="I33" s="45"/>
      <c r="J33" s="45"/>
      <c r="K33" s="46"/>
    </row>
    <row r="34" spans="2:11" s="47" customFormat="1">
      <c r="B34" s="48"/>
      <c r="C34" s="45"/>
      <c r="D34" s="45"/>
      <c r="E34" s="45"/>
      <c r="F34" s="45"/>
      <c r="G34" s="45"/>
      <c r="H34" s="45"/>
      <c r="I34" s="45"/>
      <c r="J34" s="45"/>
      <c r="K34" s="46"/>
    </row>
    <row r="35" spans="2:11" s="47" customFormat="1">
      <c r="B35" s="48"/>
      <c r="C35" s="45"/>
      <c r="D35" s="45"/>
      <c r="E35" s="45"/>
      <c r="F35" s="45"/>
      <c r="G35" s="45"/>
      <c r="H35" s="45"/>
      <c r="I35" s="45"/>
      <c r="J35" s="45"/>
      <c r="K35" s="46"/>
    </row>
    <row r="36" spans="2:11" s="47" customFormat="1">
      <c r="B36" s="48"/>
      <c r="C36" s="45"/>
      <c r="D36" s="45"/>
      <c r="E36" s="45"/>
      <c r="F36" s="45"/>
      <c r="G36" s="45"/>
      <c r="H36" s="45"/>
      <c r="I36" s="45"/>
      <c r="J36" s="45"/>
      <c r="K36" s="46"/>
    </row>
    <row r="37" spans="2:11" s="47" customFormat="1">
      <c r="B37" s="48"/>
      <c r="C37" s="45"/>
      <c r="D37" s="45"/>
      <c r="E37" s="45"/>
      <c r="F37" s="45"/>
      <c r="G37" s="45"/>
      <c r="H37" s="45"/>
      <c r="I37" s="45"/>
      <c r="J37" s="45"/>
      <c r="K37" s="46"/>
    </row>
    <row r="38" spans="2:11" s="47" customFormat="1">
      <c r="B38" s="48"/>
      <c r="C38" s="45"/>
      <c r="D38" s="45"/>
      <c r="E38" s="45"/>
      <c r="F38" s="45"/>
      <c r="G38" s="45"/>
      <c r="H38" s="45"/>
      <c r="I38" s="45"/>
      <c r="J38" s="45"/>
      <c r="K38" s="46"/>
    </row>
    <row r="39" spans="2:11" s="47" customFormat="1">
      <c r="B39" s="48"/>
      <c r="C39" s="45"/>
      <c r="D39" s="45"/>
      <c r="E39" s="45"/>
      <c r="F39" s="45"/>
      <c r="G39" s="45"/>
      <c r="H39" s="45"/>
      <c r="I39" s="45"/>
      <c r="J39" s="45"/>
      <c r="K39" s="46"/>
    </row>
    <row r="40" spans="2:11" s="47" customFormat="1">
      <c r="B40" s="48"/>
      <c r="C40" s="45"/>
      <c r="D40" s="45"/>
      <c r="E40" s="45"/>
      <c r="F40" s="45"/>
      <c r="G40" s="45"/>
      <c r="H40" s="45"/>
      <c r="I40" s="45"/>
      <c r="J40" s="45"/>
      <c r="K40" s="46"/>
    </row>
    <row r="41" spans="2:11" s="47" customFormat="1">
      <c r="B41" s="48"/>
      <c r="C41" s="45"/>
      <c r="D41" s="45"/>
      <c r="E41" s="45"/>
      <c r="F41" s="45"/>
      <c r="G41" s="45"/>
      <c r="H41" s="45"/>
      <c r="I41" s="45"/>
      <c r="J41" s="45"/>
      <c r="K41" s="46"/>
    </row>
    <row r="42" spans="2:11" s="47" customFormat="1">
      <c r="B42" s="48"/>
      <c r="C42" s="45"/>
      <c r="D42" s="45"/>
      <c r="E42" s="45"/>
      <c r="F42" s="45"/>
      <c r="G42" s="45"/>
      <c r="H42" s="45"/>
      <c r="I42" s="45"/>
      <c r="J42" s="45"/>
      <c r="K42" s="46"/>
    </row>
    <row r="43" spans="2:11" s="47" customFormat="1" ht="9" customHeight="1">
      <c r="B43" s="48"/>
      <c r="C43" s="45"/>
      <c r="D43" s="45"/>
      <c r="E43" s="45"/>
      <c r="F43" s="45"/>
      <c r="G43" s="45"/>
      <c r="H43" s="45"/>
      <c r="I43" s="45"/>
      <c r="J43" s="45"/>
      <c r="K43" s="46"/>
    </row>
    <row r="44" spans="2:11" s="47" customFormat="1">
      <c r="B44" s="48"/>
      <c r="C44" s="45"/>
      <c r="D44" s="45"/>
      <c r="E44" s="45"/>
      <c r="F44" s="45"/>
      <c r="G44" s="45"/>
      <c r="H44" s="45"/>
      <c r="I44" s="45"/>
      <c r="J44" s="45"/>
      <c r="K44" s="46"/>
    </row>
    <row r="45" spans="2:11" s="47" customFormat="1">
      <c r="B45" s="48"/>
      <c r="C45" s="45"/>
      <c r="D45" s="45"/>
      <c r="E45" s="45"/>
      <c r="F45" s="45"/>
      <c r="G45" s="45"/>
      <c r="H45" s="45"/>
      <c r="I45" s="45"/>
      <c r="J45" s="45"/>
      <c r="K45" s="46"/>
    </row>
    <row r="46" spans="2:11" s="30" customFormat="1" ht="12.95" customHeight="1">
      <c r="B46" s="24"/>
      <c r="C46" s="25" t="s">
        <v>101</v>
      </c>
      <c r="D46" s="25"/>
      <c r="E46" s="25"/>
      <c r="F46" s="25"/>
      <c r="G46" s="25"/>
      <c r="H46" s="223" t="s">
        <v>171</v>
      </c>
      <c r="I46" s="223"/>
      <c r="J46" s="25"/>
      <c r="K46" s="29"/>
    </row>
    <row r="47" spans="2:11" s="30" customFormat="1" ht="12.95" customHeight="1">
      <c r="B47" s="24"/>
      <c r="C47" s="25" t="s">
        <v>102</v>
      </c>
      <c r="D47" s="25"/>
      <c r="E47" s="25"/>
      <c r="F47" s="25"/>
      <c r="G47" s="25"/>
      <c r="H47" s="224" t="s">
        <v>172</v>
      </c>
      <c r="I47" s="224"/>
      <c r="J47" s="25"/>
      <c r="K47" s="29"/>
    </row>
    <row r="48" spans="2:11" s="30" customFormat="1" ht="12.95" customHeight="1">
      <c r="B48" s="24"/>
      <c r="C48" s="25" t="s">
        <v>96</v>
      </c>
      <c r="D48" s="25"/>
      <c r="E48" s="25"/>
      <c r="F48" s="25"/>
      <c r="G48" s="25"/>
      <c r="H48" s="224" t="s">
        <v>103</v>
      </c>
      <c r="I48" s="224"/>
      <c r="J48" s="25"/>
      <c r="K48" s="29"/>
    </row>
    <row r="49" spans="2:11" s="30" customFormat="1" ht="12.95" customHeight="1">
      <c r="B49" s="24"/>
      <c r="C49" s="25" t="s">
        <v>97</v>
      </c>
      <c r="D49" s="25"/>
      <c r="E49" s="25"/>
      <c r="F49" s="25"/>
      <c r="G49" s="25"/>
      <c r="H49" s="224" t="s">
        <v>103</v>
      </c>
      <c r="I49" s="224"/>
      <c r="J49" s="25"/>
      <c r="K49" s="29"/>
    </row>
    <row r="50" spans="2:11" s="41" customFormat="1">
      <c r="B50" s="38"/>
      <c r="C50" s="39"/>
      <c r="D50" s="39"/>
      <c r="E50" s="39"/>
      <c r="F50" s="39"/>
      <c r="G50" s="39"/>
      <c r="H50" s="39"/>
      <c r="I50" s="39"/>
      <c r="J50" s="39"/>
      <c r="K50" s="40"/>
    </row>
    <row r="51" spans="2:11" s="52" customFormat="1" ht="12.95" customHeight="1">
      <c r="B51" s="49"/>
      <c r="C51" s="25" t="s">
        <v>104</v>
      </c>
      <c r="D51" s="25"/>
      <c r="E51" s="25"/>
      <c r="F51" s="25"/>
      <c r="G51" s="37" t="s">
        <v>98</v>
      </c>
      <c r="H51" s="223" t="s">
        <v>186</v>
      </c>
      <c r="I51" s="223"/>
      <c r="J51" s="50"/>
      <c r="K51" s="51"/>
    </row>
    <row r="52" spans="2:11" s="52" customFormat="1" ht="12.95" customHeight="1">
      <c r="B52" s="49"/>
      <c r="C52" s="25"/>
      <c r="D52" s="25"/>
      <c r="E52" s="25"/>
      <c r="F52" s="25"/>
      <c r="G52" s="37" t="s">
        <v>99</v>
      </c>
      <c r="H52" s="224" t="s">
        <v>187</v>
      </c>
      <c r="I52" s="224"/>
      <c r="J52" s="50"/>
      <c r="K52" s="51"/>
    </row>
    <row r="53" spans="2:11" s="52" customFormat="1" ht="7.5" customHeight="1">
      <c r="B53" s="49"/>
      <c r="C53" s="25"/>
      <c r="D53" s="25"/>
      <c r="E53" s="25"/>
      <c r="F53" s="25"/>
      <c r="G53" s="37"/>
      <c r="H53" s="37"/>
      <c r="I53" s="37"/>
      <c r="J53" s="50"/>
      <c r="K53" s="51"/>
    </row>
    <row r="54" spans="2:11" s="52" customFormat="1" ht="12.95" customHeight="1">
      <c r="B54" s="49"/>
      <c r="C54" s="25" t="s">
        <v>100</v>
      </c>
      <c r="D54" s="25"/>
      <c r="E54" s="25"/>
      <c r="F54" s="37"/>
      <c r="G54" s="25"/>
      <c r="H54" s="217"/>
      <c r="I54" s="26" t="s">
        <v>188</v>
      </c>
      <c r="J54" s="50"/>
      <c r="K54" s="51"/>
    </row>
    <row r="55" spans="2:11" ht="22.5" customHeight="1">
      <c r="B55" s="53"/>
      <c r="C55" s="54"/>
      <c r="D55" s="54"/>
      <c r="E55" s="54"/>
      <c r="F55" s="54"/>
      <c r="G55" s="54"/>
      <c r="H55" s="54"/>
      <c r="I55" s="54"/>
      <c r="J55" s="54"/>
      <c r="K55" s="55"/>
    </row>
    <row r="56" spans="2:11" ht="6.75" customHeight="1"/>
  </sheetData>
  <mergeCells count="9">
    <mergeCell ref="B25:K25"/>
    <mergeCell ref="C26:J26"/>
    <mergeCell ref="C27:J27"/>
    <mergeCell ref="H46:I46"/>
    <mergeCell ref="H52:I52"/>
    <mergeCell ref="H47:I47"/>
    <mergeCell ref="H48:I48"/>
    <mergeCell ref="H49:I49"/>
    <mergeCell ref="H51:I51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8"/>
  <sheetViews>
    <sheetView workbookViewId="0">
      <selection activeCell="H37" sqref="H37"/>
    </sheetView>
  </sheetViews>
  <sheetFormatPr defaultRowHeight="12.75"/>
  <cols>
    <col min="1" max="1" width="2.85546875" style="86" customWidth="1"/>
    <col min="2" max="2" width="3.7109375" style="87" customWidth="1"/>
    <col min="3" max="3" width="2.7109375" style="87" customWidth="1"/>
    <col min="4" max="4" width="4" style="87" customWidth="1"/>
    <col min="5" max="5" width="40.5703125" style="86" customWidth="1"/>
    <col min="6" max="6" width="8.28515625" style="86" customWidth="1"/>
    <col min="7" max="8" width="15.7109375" style="88" customWidth="1"/>
    <col min="9" max="9" width="1.42578125" style="86" customWidth="1"/>
    <col min="10" max="16384" width="9.140625" style="86"/>
  </cols>
  <sheetData>
    <row r="1" spans="2:8" s="20" customFormat="1" ht="17.25" customHeight="1">
      <c r="B1" s="57"/>
      <c r="C1" s="57"/>
      <c r="D1" s="57"/>
      <c r="G1" s="58"/>
      <c r="H1" s="58"/>
    </row>
    <row r="2" spans="2:8" s="62" customFormat="1" ht="18">
      <c r="B2" s="147" t="s">
        <v>176</v>
      </c>
      <c r="C2" s="60"/>
      <c r="D2" s="60"/>
      <c r="E2" s="61"/>
      <c r="H2" s="148" t="s">
        <v>173</v>
      </c>
    </row>
    <row r="3" spans="2:8" s="62" customFormat="1" ht="9" customHeight="1">
      <c r="B3" s="59"/>
      <c r="C3" s="60"/>
      <c r="D3" s="60"/>
      <c r="E3" s="61"/>
      <c r="G3" s="63"/>
      <c r="H3" s="63"/>
    </row>
    <row r="4" spans="2:8" s="64" customFormat="1" ht="18" customHeight="1">
      <c r="B4" s="225" t="s">
        <v>189</v>
      </c>
      <c r="C4" s="225"/>
      <c r="D4" s="225"/>
      <c r="E4" s="225"/>
      <c r="F4" s="225"/>
      <c r="G4" s="225"/>
      <c r="H4" s="225"/>
    </row>
    <row r="5" spans="2:8" s="41" customFormat="1" ht="6.75" customHeight="1" thickBot="1">
      <c r="B5" s="65"/>
      <c r="C5" s="65"/>
      <c r="D5" s="65"/>
      <c r="G5" s="66"/>
      <c r="H5" s="66"/>
    </row>
    <row r="6" spans="2:8" s="41" customFormat="1" ht="12" customHeight="1">
      <c r="B6" s="237" t="s">
        <v>2</v>
      </c>
      <c r="C6" s="234" t="s">
        <v>8</v>
      </c>
      <c r="D6" s="235"/>
      <c r="E6" s="236"/>
      <c r="F6" s="232" t="s">
        <v>9</v>
      </c>
      <c r="G6" s="162" t="s">
        <v>137</v>
      </c>
      <c r="H6" s="163" t="s">
        <v>137</v>
      </c>
    </row>
    <row r="7" spans="2:8" s="41" customFormat="1" ht="12" customHeight="1" thickBot="1">
      <c r="B7" s="238"/>
      <c r="C7" s="229"/>
      <c r="D7" s="230"/>
      <c r="E7" s="231"/>
      <c r="F7" s="233"/>
      <c r="G7" s="165" t="s">
        <v>138</v>
      </c>
      <c r="H7" s="166" t="s">
        <v>140</v>
      </c>
    </row>
    <row r="8" spans="2:8" s="136" customFormat="1" ht="24.95" customHeight="1">
      <c r="B8" s="150" t="s">
        <v>3</v>
      </c>
      <c r="C8" s="239" t="s">
        <v>141</v>
      </c>
      <c r="D8" s="240"/>
      <c r="E8" s="241"/>
      <c r="F8" s="134"/>
      <c r="G8" s="149">
        <f>G9+G12+G13+G21+G29+G30+G31</f>
        <v>26308290</v>
      </c>
      <c r="H8" s="149">
        <f>H9+H12+H13+H21+H29+H30+H31</f>
        <v>34756038</v>
      </c>
    </row>
    <row r="9" spans="2:8" s="136" customFormat="1" ht="17.100000000000001" customHeight="1">
      <c r="B9" s="154"/>
      <c r="C9" s="133">
        <v>1</v>
      </c>
      <c r="D9" s="132" t="s">
        <v>10</v>
      </c>
      <c r="E9" s="139"/>
      <c r="F9" s="138"/>
      <c r="G9" s="135">
        <f>SUM(G10:G11)</f>
        <v>965668</v>
      </c>
      <c r="H9" s="135">
        <f>SUM(H10:H11)</f>
        <v>25725050</v>
      </c>
    </row>
    <row r="10" spans="2:8" s="78" customFormat="1" ht="17.100000000000001" customHeight="1">
      <c r="B10" s="152"/>
      <c r="C10" s="69"/>
      <c r="D10" s="74" t="s">
        <v>105</v>
      </c>
      <c r="E10" s="75" t="s">
        <v>29</v>
      </c>
      <c r="F10" s="79">
        <v>2</v>
      </c>
      <c r="G10" s="77">
        <v>857561</v>
      </c>
      <c r="H10" s="77">
        <v>25634191</v>
      </c>
    </row>
    <row r="11" spans="2:8" s="78" customFormat="1" ht="17.100000000000001" customHeight="1">
      <c r="B11" s="153"/>
      <c r="C11" s="69"/>
      <c r="D11" s="74" t="s">
        <v>105</v>
      </c>
      <c r="E11" s="75" t="s">
        <v>30</v>
      </c>
      <c r="F11" s="79">
        <v>4</v>
      </c>
      <c r="G11" s="77">
        <v>108107</v>
      </c>
      <c r="H11" s="77">
        <v>90859</v>
      </c>
    </row>
    <row r="12" spans="2:8" s="136" customFormat="1" ht="17.100000000000001" customHeight="1">
      <c r="B12" s="154"/>
      <c r="C12" s="133">
        <v>2</v>
      </c>
      <c r="D12" s="132" t="s">
        <v>142</v>
      </c>
      <c r="E12" s="139"/>
      <c r="F12" s="79">
        <v>5</v>
      </c>
      <c r="G12" s="135"/>
      <c r="H12" s="135"/>
    </row>
    <row r="13" spans="2:8" s="136" customFormat="1" ht="17.100000000000001" customHeight="1">
      <c r="B13" s="154"/>
      <c r="C13" s="133">
        <v>3</v>
      </c>
      <c r="D13" s="132" t="s">
        <v>143</v>
      </c>
      <c r="E13" s="139"/>
      <c r="F13" s="79">
        <v>6</v>
      </c>
      <c r="G13" s="135">
        <f>G14+G15+G16+G17+G18+G19+G20</f>
        <v>25342622</v>
      </c>
      <c r="H13" s="135">
        <f>H14+H15+H16+H17+H18+H19+H20</f>
        <v>9030988</v>
      </c>
    </row>
    <row r="14" spans="2:8" s="78" customFormat="1" ht="17.100000000000001" customHeight="1">
      <c r="B14" s="152"/>
      <c r="C14" s="80"/>
      <c r="D14" s="74" t="s">
        <v>105</v>
      </c>
      <c r="E14" s="75" t="s">
        <v>106</v>
      </c>
      <c r="F14" s="79">
        <v>7</v>
      </c>
      <c r="G14" s="77">
        <v>1849166</v>
      </c>
      <c r="H14" s="77">
        <v>3627440</v>
      </c>
    </row>
    <row r="15" spans="2:8" s="78" customFormat="1" ht="17.100000000000001" customHeight="1">
      <c r="B15" s="153"/>
      <c r="C15" s="81"/>
      <c r="D15" s="82" t="s">
        <v>105</v>
      </c>
      <c r="E15" s="75" t="s">
        <v>107</v>
      </c>
      <c r="F15" s="79">
        <v>8</v>
      </c>
      <c r="G15" s="77">
        <v>17069115</v>
      </c>
      <c r="H15" s="77">
        <v>2994191</v>
      </c>
    </row>
    <row r="16" spans="2:8" s="78" customFormat="1" ht="17.100000000000001" customHeight="1">
      <c r="B16" s="153"/>
      <c r="C16" s="81"/>
      <c r="D16" s="82" t="s">
        <v>105</v>
      </c>
      <c r="E16" s="75" t="s">
        <v>108</v>
      </c>
      <c r="F16" s="79">
        <v>9</v>
      </c>
      <c r="G16" s="77"/>
      <c r="H16" s="77">
        <v>289898</v>
      </c>
    </row>
    <row r="17" spans="2:8" s="78" customFormat="1" ht="17.100000000000001" customHeight="1">
      <c r="B17" s="153"/>
      <c r="C17" s="81"/>
      <c r="D17" s="82" t="s">
        <v>105</v>
      </c>
      <c r="E17" s="75" t="s">
        <v>109</v>
      </c>
      <c r="F17" s="79">
        <v>10</v>
      </c>
      <c r="G17" s="77"/>
      <c r="H17" s="77">
        <v>0</v>
      </c>
    </row>
    <row r="18" spans="2:8" s="78" customFormat="1" ht="17.100000000000001" customHeight="1">
      <c r="B18" s="153"/>
      <c r="C18" s="81"/>
      <c r="D18" s="82" t="s">
        <v>105</v>
      </c>
      <c r="E18" s="75" t="s">
        <v>112</v>
      </c>
      <c r="F18" s="79">
        <v>11</v>
      </c>
      <c r="G18" s="77">
        <v>6424341</v>
      </c>
      <c r="H18" s="77">
        <v>2119459</v>
      </c>
    </row>
    <row r="19" spans="2:8" s="78" customFormat="1" ht="17.100000000000001" customHeight="1">
      <c r="B19" s="153"/>
      <c r="C19" s="81"/>
      <c r="D19" s="82" t="s">
        <v>105</v>
      </c>
      <c r="E19" s="75"/>
      <c r="F19" s="79">
        <v>12</v>
      </c>
      <c r="G19" s="77"/>
      <c r="H19" s="77"/>
    </row>
    <row r="20" spans="2:8" s="78" customFormat="1" ht="17.100000000000001" customHeight="1">
      <c r="B20" s="153"/>
      <c r="C20" s="81"/>
      <c r="D20" s="82" t="s">
        <v>105</v>
      </c>
      <c r="E20" s="75"/>
      <c r="F20" s="79">
        <v>13</v>
      </c>
      <c r="G20" s="77"/>
      <c r="H20" s="77"/>
    </row>
    <row r="21" spans="2:8" s="136" customFormat="1" ht="17.100000000000001" customHeight="1">
      <c r="B21" s="154"/>
      <c r="C21" s="133">
        <v>4</v>
      </c>
      <c r="D21" s="132" t="s">
        <v>11</v>
      </c>
      <c r="E21" s="139"/>
      <c r="F21" s="79">
        <v>14</v>
      </c>
      <c r="G21" s="135">
        <f>G22+G23+G24+G25+G26+G27+G28</f>
        <v>0</v>
      </c>
      <c r="H21" s="135">
        <f>H22+H23+H24+H25+H26+H27+H28</f>
        <v>0</v>
      </c>
    </row>
    <row r="22" spans="2:8" s="78" customFormat="1" ht="17.100000000000001" customHeight="1">
      <c r="B22" s="152"/>
      <c r="C22" s="80"/>
      <c r="D22" s="74" t="s">
        <v>105</v>
      </c>
      <c r="E22" s="75" t="s">
        <v>12</v>
      </c>
      <c r="F22" s="79">
        <v>15</v>
      </c>
      <c r="G22" s="77">
        <v>0</v>
      </c>
      <c r="H22" s="77">
        <v>0</v>
      </c>
    </row>
    <row r="23" spans="2:8" s="78" customFormat="1" ht="17.100000000000001" customHeight="1">
      <c r="B23" s="153"/>
      <c r="C23" s="81"/>
      <c r="D23" s="82" t="s">
        <v>105</v>
      </c>
      <c r="E23" s="75" t="s">
        <v>111</v>
      </c>
      <c r="F23" s="79">
        <v>16</v>
      </c>
      <c r="G23" s="77">
        <v>0</v>
      </c>
      <c r="H23" s="77">
        <v>0</v>
      </c>
    </row>
    <row r="24" spans="2:8" s="78" customFormat="1" ht="17.100000000000001" customHeight="1">
      <c r="B24" s="153"/>
      <c r="C24" s="81"/>
      <c r="D24" s="82" t="s">
        <v>105</v>
      </c>
      <c r="E24" s="75" t="s">
        <v>13</v>
      </c>
      <c r="F24" s="79">
        <v>17</v>
      </c>
      <c r="G24" s="77">
        <v>0</v>
      </c>
      <c r="H24" s="77">
        <v>0</v>
      </c>
    </row>
    <row r="25" spans="2:8" s="78" customFormat="1" ht="17.100000000000001" customHeight="1">
      <c r="B25" s="153"/>
      <c r="C25" s="81"/>
      <c r="D25" s="82" t="s">
        <v>105</v>
      </c>
      <c r="E25" s="75" t="s">
        <v>146</v>
      </c>
      <c r="F25" s="79">
        <v>18</v>
      </c>
      <c r="G25" s="77">
        <v>0</v>
      </c>
      <c r="H25" s="77">
        <v>0</v>
      </c>
    </row>
    <row r="26" spans="2:8" s="78" customFormat="1" ht="17.100000000000001" customHeight="1">
      <c r="B26" s="153"/>
      <c r="C26" s="81"/>
      <c r="D26" s="82" t="s">
        <v>105</v>
      </c>
      <c r="E26" s="75" t="s">
        <v>14</v>
      </c>
      <c r="F26" s="79">
        <v>19</v>
      </c>
      <c r="G26" s="77">
        <v>0</v>
      </c>
      <c r="H26" s="77">
        <v>0</v>
      </c>
    </row>
    <row r="27" spans="2:8" s="78" customFormat="1" ht="17.100000000000001" customHeight="1">
      <c r="B27" s="153"/>
      <c r="C27" s="81"/>
      <c r="D27" s="82" t="s">
        <v>105</v>
      </c>
      <c r="E27" s="75" t="s">
        <v>15</v>
      </c>
      <c r="F27" s="79">
        <v>20</v>
      </c>
      <c r="G27" s="77">
        <v>0</v>
      </c>
      <c r="H27" s="77">
        <v>0</v>
      </c>
    </row>
    <row r="28" spans="2:8" s="78" customFormat="1" ht="17.100000000000001" customHeight="1">
      <c r="B28" s="153"/>
      <c r="C28" s="81"/>
      <c r="D28" s="82" t="s">
        <v>105</v>
      </c>
      <c r="E28" s="75"/>
      <c r="F28" s="79">
        <v>21</v>
      </c>
      <c r="G28" s="77"/>
      <c r="H28" s="77"/>
    </row>
    <row r="29" spans="2:8" s="136" customFormat="1" ht="17.100000000000001" customHeight="1">
      <c r="B29" s="154"/>
      <c r="C29" s="133">
        <v>5</v>
      </c>
      <c r="D29" s="132" t="s">
        <v>144</v>
      </c>
      <c r="E29" s="139"/>
      <c r="F29" s="79">
        <v>22</v>
      </c>
      <c r="G29" s="135"/>
      <c r="H29" s="135"/>
    </row>
    <row r="30" spans="2:8" s="136" customFormat="1" ht="17.100000000000001" customHeight="1">
      <c r="B30" s="154"/>
      <c r="C30" s="133">
        <v>6</v>
      </c>
      <c r="D30" s="132" t="s">
        <v>145</v>
      </c>
      <c r="E30" s="139"/>
      <c r="F30" s="79">
        <v>23</v>
      </c>
      <c r="G30" s="135"/>
      <c r="H30" s="135"/>
    </row>
    <row r="31" spans="2:8" s="136" customFormat="1" ht="17.100000000000001" customHeight="1">
      <c r="B31" s="154"/>
      <c r="C31" s="133">
        <v>7</v>
      </c>
      <c r="D31" s="132" t="s">
        <v>16</v>
      </c>
      <c r="E31" s="139"/>
      <c r="F31" s="79">
        <v>24</v>
      </c>
      <c r="G31" s="135">
        <f>G32+G33</f>
        <v>0</v>
      </c>
      <c r="H31" s="135">
        <f>H32+H33</f>
        <v>0</v>
      </c>
    </row>
    <row r="32" spans="2:8" s="71" customFormat="1" ht="17.100000000000001" customHeight="1">
      <c r="B32" s="152"/>
      <c r="C32" s="69"/>
      <c r="D32" s="74" t="s">
        <v>105</v>
      </c>
      <c r="E32" s="73" t="s">
        <v>147</v>
      </c>
      <c r="F32" s="79">
        <v>25</v>
      </c>
      <c r="G32" s="70">
        <v>0</v>
      </c>
      <c r="H32" s="70">
        <v>0</v>
      </c>
    </row>
    <row r="33" spans="2:8" s="71" customFormat="1" ht="17.100000000000001" customHeight="1">
      <c r="B33" s="152"/>
      <c r="C33" s="69"/>
      <c r="D33" s="74" t="s">
        <v>105</v>
      </c>
      <c r="E33" s="73"/>
      <c r="F33" s="79">
        <v>26</v>
      </c>
      <c r="G33" s="70"/>
      <c r="H33" s="70"/>
    </row>
    <row r="34" spans="2:8" s="136" customFormat="1" ht="24.95" customHeight="1">
      <c r="B34" s="154" t="s">
        <v>4</v>
      </c>
      <c r="C34" s="226" t="s">
        <v>17</v>
      </c>
      <c r="D34" s="227"/>
      <c r="E34" s="228"/>
      <c r="F34" s="79">
        <v>27</v>
      </c>
      <c r="G34" s="135">
        <f>G35+G36+G41+G42+G43+G44</f>
        <v>5140349</v>
      </c>
      <c r="H34" s="135">
        <f>H35+H36+H41+H42+H43+H44</f>
        <v>2940000</v>
      </c>
    </row>
    <row r="35" spans="2:8" s="136" customFormat="1" ht="17.100000000000001" customHeight="1">
      <c r="B35" s="154"/>
      <c r="C35" s="133">
        <v>1</v>
      </c>
      <c r="D35" s="132" t="s">
        <v>18</v>
      </c>
      <c r="E35" s="139"/>
      <c r="F35" s="79">
        <v>28</v>
      </c>
      <c r="G35" s="135">
        <v>2940000</v>
      </c>
      <c r="H35" s="135">
        <v>2940000</v>
      </c>
    </row>
    <row r="36" spans="2:8" s="136" customFormat="1" ht="17.100000000000001" customHeight="1">
      <c r="B36" s="154"/>
      <c r="C36" s="133">
        <v>2</v>
      </c>
      <c r="D36" s="132" t="s">
        <v>19</v>
      </c>
      <c r="E36" s="139"/>
      <c r="F36" s="79">
        <v>29</v>
      </c>
      <c r="G36" s="135">
        <f>G37+G38+G39+G40</f>
        <v>2200349</v>
      </c>
      <c r="H36" s="135">
        <f>H37+H38+H39+H40</f>
        <v>0</v>
      </c>
    </row>
    <row r="37" spans="2:8" s="78" customFormat="1" ht="17.100000000000001" customHeight="1">
      <c r="B37" s="152"/>
      <c r="C37" s="80"/>
      <c r="D37" s="74" t="s">
        <v>105</v>
      </c>
      <c r="E37" s="75" t="s">
        <v>24</v>
      </c>
      <c r="F37" s="79">
        <v>30</v>
      </c>
      <c r="G37" s="77">
        <v>0</v>
      </c>
      <c r="H37" s="77">
        <v>0</v>
      </c>
    </row>
    <row r="38" spans="2:8" s="78" customFormat="1" ht="17.100000000000001" customHeight="1">
      <c r="B38" s="153"/>
      <c r="C38" s="81"/>
      <c r="D38" s="82" t="s">
        <v>105</v>
      </c>
      <c r="E38" s="75" t="s">
        <v>5</v>
      </c>
      <c r="F38" s="79">
        <v>31</v>
      </c>
      <c r="G38" s="77">
        <v>0</v>
      </c>
      <c r="H38" s="77">
        <v>0</v>
      </c>
    </row>
    <row r="39" spans="2:8" s="78" customFormat="1" ht="17.100000000000001" customHeight="1">
      <c r="B39" s="153"/>
      <c r="C39" s="81"/>
      <c r="D39" s="82" t="s">
        <v>105</v>
      </c>
      <c r="E39" s="75" t="s">
        <v>110</v>
      </c>
      <c r="F39" s="79">
        <v>32</v>
      </c>
      <c r="G39" s="77">
        <v>1933250</v>
      </c>
      <c r="H39" s="77">
        <v>0</v>
      </c>
    </row>
    <row r="40" spans="2:8" s="78" customFormat="1" ht="17.100000000000001" customHeight="1">
      <c r="B40" s="153"/>
      <c r="C40" s="81"/>
      <c r="D40" s="82" t="s">
        <v>105</v>
      </c>
      <c r="E40" s="75" t="s">
        <v>119</v>
      </c>
      <c r="F40" s="79">
        <v>33</v>
      </c>
      <c r="G40" s="77">
        <v>267099</v>
      </c>
      <c r="H40" s="77">
        <v>0</v>
      </c>
    </row>
    <row r="41" spans="2:8" s="136" customFormat="1" ht="17.100000000000001" customHeight="1">
      <c r="B41" s="154"/>
      <c r="C41" s="133">
        <v>3</v>
      </c>
      <c r="D41" s="132" t="s">
        <v>20</v>
      </c>
      <c r="E41" s="139"/>
      <c r="F41" s="79">
        <v>34</v>
      </c>
      <c r="G41" s="135"/>
      <c r="H41" s="135"/>
    </row>
    <row r="42" spans="2:8" s="136" customFormat="1" ht="17.100000000000001" customHeight="1">
      <c r="B42" s="154"/>
      <c r="C42" s="133">
        <v>4</v>
      </c>
      <c r="D42" s="132" t="s">
        <v>21</v>
      </c>
      <c r="E42" s="139"/>
      <c r="F42" s="79">
        <v>35</v>
      </c>
      <c r="G42" s="135">
        <v>0</v>
      </c>
      <c r="H42" s="135">
        <v>0</v>
      </c>
    </row>
    <row r="43" spans="2:8" s="136" customFormat="1" ht="17.100000000000001" customHeight="1">
      <c r="B43" s="154"/>
      <c r="C43" s="133">
        <v>5</v>
      </c>
      <c r="D43" s="132" t="s">
        <v>22</v>
      </c>
      <c r="E43" s="139"/>
      <c r="F43" s="79">
        <v>36</v>
      </c>
      <c r="G43" s="135"/>
      <c r="H43" s="135"/>
    </row>
    <row r="44" spans="2:8" s="136" customFormat="1" ht="17.100000000000001" customHeight="1" thickBot="1">
      <c r="B44" s="156"/>
      <c r="C44" s="157">
        <v>6</v>
      </c>
      <c r="D44" s="158" t="s">
        <v>23</v>
      </c>
      <c r="E44" s="159"/>
      <c r="F44" s="160">
        <v>37</v>
      </c>
      <c r="G44" s="161"/>
      <c r="H44" s="161"/>
    </row>
    <row r="45" spans="2:8" s="136" customFormat="1" ht="30" customHeight="1" thickBot="1">
      <c r="B45" s="167"/>
      <c r="C45" s="229" t="s">
        <v>54</v>
      </c>
      <c r="D45" s="230"/>
      <c r="E45" s="231"/>
      <c r="F45" s="168"/>
      <c r="G45" s="169">
        <f>G8+G34</f>
        <v>31448639</v>
      </c>
      <c r="H45" s="169">
        <f>H8+H34</f>
        <v>37696038</v>
      </c>
    </row>
    <row r="46" spans="2:8" s="71" customFormat="1" ht="9.75" customHeight="1">
      <c r="B46" s="83"/>
      <c r="C46" s="83"/>
      <c r="D46" s="83"/>
      <c r="E46" s="83"/>
      <c r="F46" s="84"/>
      <c r="G46" s="85"/>
      <c r="H46" s="85"/>
    </row>
    <row r="47" spans="2:8" s="71" customFormat="1" ht="15.95" customHeight="1">
      <c r="B47" s="83"/>
      <c r="C47" s="83"/>
      <c r="D47" s="83"/>
      <c r="E47" s="83"/>
      <c r="F47" s="84"/>
      <c r="G47" s="85"/>
      <c r="H47" s="85"/>
    </row>
    <row r="48" spans="2:8">
      <c r="G48" s="88">
        <f>G45-Pasivet!G45</f>
        <v>-0.10000000149011612</v>
      </c>
    </row>
  </sheetData>
  <mergeCells count="7"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H56"/>
  <sheetViews>
    <sheetView topLeftCell="A34" workbookViewId="0">
      <selection activeCell="B5" sqref="B5"/>
    </sheetView>
  </sheetViews>
  <sheetFormatPr defaultRowHeight="12.75"/>
  <cols>
    <col min="1" max="1" width="4" style="86" customWidth="1"/>
    <col min="2" max="2" width="3.7109375" style="87" customWidth="1"/>
    <col min="3" max="3" width="2.7109375" style="87" customWidth="1"/>
    <col min="4" max="4" width="4" style="87" customWidth="1"/>
    <col min="5" max="5" width="40.5703125" style="86" customWidth="1"/>
    <col min="6" max="6" width="8.28515625" style="86" customWidth="1"/>
    <col min="7" max="8" width="15.7109375" style="88" customWidth="1"/>
    <col min="9" max="9" width="1.42578125" style="86" customWidth="1"/>
    <col min="10" max="16384" width="9.140625" style="86"/>
  </cols>
  <sheetData>
    <row r="2" spans="2:8" s="62" customFormat="1" ht="18">
      <c r="B2" s="147" t="s">
        <v>176</v>
      </c>
      <c r="C2" s="60"/>
      <c r="D2" s="60"/>
      <c r="E2" s="61"/>
      <c r="H2" s="148" t="s">
        <v>173</v>
      </c>
    </row>
    <row r="3" spans="2:8" s="62" customFormat="1" ht="9" customHeight="1">
      <c r="B3" s="59"/>
      <c r="C3" s="60"/>
      <c r="D3" s="60"/>
      <c r="E3" s="61"/>
      <c r="G3" s="63"/>
      <c r="H3" s="63"/>
    </row>
    <row r="4" spans="2:8" s="64" customFormat="1" ht="18" customHeight="1">
      <c r="B4" s="225" t="s">
        <v>189</v>
      </c>
      <c r="C4" s="225"/>
      <c r="D4" s="225"/>
      <c r="E4" s="225"/>
      <c r="F4" s="225"/>
      <c r="G4" s="225"/>
      <c r="H4" s="225"/>
    </row>
    <row r="5" spans="2:8" s="41" customFormat="1" ht="6.75" customHeight="1" thickBot="1">
      <c r="B5" s="65"/>
      <c r="C5" s="65"/>
      <c r="D5" s="65"/>
      <c r="G5" s="66"/>
      <c r="H5" s="66"/>
    </row>
    <row r="6" spans="2:8" s="64" customFormat="1" ht="15.95" customHeight="1">
      <c r="B6" s="237" t="s">
        <v>2</v>
      </c>
      <c r="C6" s="234" t="s">
        <v>49</v>
      </c>
      <c r="D6" s="235"/>
      <c r="E6" s="236"/>
      <c r="F6" s="245" t="s">
        <v>9</v>
      </c>
      <c r="G6" s="162" t="s">
        <v>137</v>
      </c>
      <c r="H6" s="163" t="s">
        <v>137</v>
      </c>
    </row>
    <row r="7" spans="2:8" s="64" customFormat="1" ht="15.95" customHeight="1" thickBot="1">
      <c r="B7" s="238"/>
      <c r="C7" s="229"/>
      <c r="D7" s="230"/>
      <c r="E7" s="231"/>
      <c r="F7" s="246"/>
      <c r="G7" s="165" t="s">
        <v>138</v>
      </c>
      <c r="H7" s="166" t="s">
        <v>140</v>
      </c>
    </row>
    <row r="8" spans="2:8" s="136" customFormat="1" ht="24.95" customHeight="1">
      <c r="B8" s="150" t="s">
        <v>3</v>
      </c>
      <c r="C8" s="239" t="s">
        <v>50</v>
      </c>
      <c r="D8" s="240"/>
      <c r="E8" s="241"/>
      <c r="F8" s="134"/>
      <c r="G8" s="149">
        <f>G9+G10+G13+G24+G25</f>
        <v>2896790</v>
      </c>
      <c r="H8" s="149">
        <f>H9+H10+H13+H24+H25</f>
        <v>34361208</v>
      </c>
    </row>
    <row r="9" spans="2:8" s="136" customFormat="1" ht="15.95" customHeight="1">
      <c r="B9" s="154"/>
      <c r="C9" s="133">
        <v>1</v>
      </c>
      <c r="D9" s="132" t="s">
        <v>25</v>
      </c>
      <c r="E9" s="139"/>
      <c r="F9" s="144">
        <v>40</v>
      </c>
      <c r="G9" s="135"/>
      <c r="H9" s="135"/>
    </row>
    <row r="10" spans="2:8" s="136" customFormat="1" ht="15.95" customHeight="1">
      <c r="B10" s="154"/>
      <c r="C10" s="133">
        <v>2</v>
      </c>
      <c r="D10" s="132" t="s">
        <v>26</v>
      </c>
      <c r="E10" s="139"/>
      <c r="F10" s="144">
        <v>41</v>
      </c>
      <c r="G10" s="137">
        <f>G11+G12</f>
        <v>0</v>
      </c>
      <c r="H10" s="137">
        <f>H11+H12</f>
        <v>0</v>
      </c>
    </row>
    <row r="11" spans="2:8" s="78" customFormat="1" ht="15.95" customHeight="1">
      <c r="B11" s="152"/>
      <c r="C11" s="80"/>
      <c r="D11" s="74" t="s">
        <v>105</v>
      </c>
      <c r="E11" s="75" t="s">
        <v>113</v>
      </c>
      <c r="F11" s="144">
        <v>42</v>
      </c>
      <c r="G11" s="137">
        <v>0</v>
      </c>
      <c r="H11" s="137">
        <v>0</v>
      </c>
    </row>
    <row r="12" spans="2:8" s="78" customFormat="1" ht="15.95" customHeight="1">
      <c r="B12" s="153"/>
      <c r="C12" s="81"/>
      <c r="D12" s="82" t="s">
        <v>105</v>
      </c>
      <c r="E12" s="75" t="s">
        <v>148</v>
      </c>
      <c r="F12" s="144">
        <v>43</v>
      </c>
      <c r="G12" s="137">
        <v>0</v>
      </c>
      <c r="H12" s="137">
        <v>0</v>
      </c>
    </row>
    <row r="13" spans="2:8" s="136" customFormat="1" ht="15.95" customHeight="1">
      <c r="B13" s="154"/>
      <c r="C13" s="133">
        <v>3</v>
      </c>
      <c r="D13" s="132" t="s">
        <v>27</v>
      </c>
      <c r="E13" s="139"/>
      <c r="F13" s="138">
        <v>44</v>
      </c>
      <c r="G13" s="135">
        <f>G14+G15+G16+G17+G18+G19+G20+G21+G22+G23</f>
        <v>2896790</v>
      </c>
      <c r="H13" s="135">
        <f>H14+H15+H16+H17+H18+H19+H20+H21+H22+H23</f>
        <v>34361208</v>
      </c>
    </row>
    <row r="14" spans="2:8" s="78" customFormat="1" ht="15.95" customHeight="1">
      <c r="B14" s="152"/>
      <c r="C14" s="80"/>
      <c r="D14" s="74" t="s">
        <v>105</v>
      </c>
      <c r="E14" s="75" t="s">
        <v>33</v>
      </c>
      <c r="F14" s="144">
        <v>45</v>
      </c>
      <c r="G14" s="77">
        <v>0</v>
      </c>
      <c r="H14" s="77">
        <v>28124402</v>
      </c>
    </row>
    <row r="15" spans="2:8" s="78" customFormat="1" ht="15.95" customHeight="1">
      <c r="B15" s="153"/>
      <c r="C15" s="81"/>
      <c r="D15" s="82" t="s">
        <v>105</v>
      </c>
      <c r="E15" s="75" t="s">
        <v>64</v>
      </c>
      <c r="F15" s="144">
        <v>46</v>
      </c>
      <c r="G15" s="77">
        <v>484949</v>
      </c>
      <c r="H15" s="77">
        <v>467746</v>
      </c>
    </row>
    <row r="16" spans="2:8" s="78" customFormat="1" ht="15.95" customHeight="1">
      <c r="B16" s="153"/>
      <c r="C16" s="81"/>
      <c r="D16" s="82" t="s">
        <v>105</v>
      </c>
      <c r="E16" s="75" t="s">
        <v>114</v>
      </c>
      <c r="F16" s="144">
        <v>47</v>
      </c>
      <c r="G16" s="77">
        <v>279633</v>
      </c>
      <c r="H16" s="77">
        <v>25521</v>
      </c>
    </row>
    <row r="17" spans="2:8" s="78" customFormat="1" ht="15.95" customHeight="1">
      <c r="B17" s="153"/>
      <c r="C17" s="81"/>
      <c r="D17" s="82" t="s">
        <v>105</v>
      </c>
      <c r="E17" s="75" t="s">
        <v>115</v>
      </c>
      <c r="F17" s="144">
        <v>48</v>
      </c>
      <c r="G17" s="77">
        <v>201000</v>
      </c>
      <c r="H17" s="77">
        <v>27422</v>
      </c>
    </row>
    <row r="18" spans="2:8" s="78" customFormat="1" ht="15.95" customHeight="1">
      <c r="B18" s="153"/>
      <c r="C18" s="81"/>
      <c r="D18" s="82" t="s">
        <v>105</v>
      </c>
      <c r="E18" s="75" t="s">
        <v>116</v>
      </c>
      <c r="F18" s="144">
        <v>49</v>
      </c>
      <c r="G18" s="77">
        <v>489079</v>
      </c>
      <c r="H18" s="77"/>
    </row>
    <row r="19" spans="2:8" s="78" customFormat="1" ht="15.95" customHeight="1">
      <c r="B19" s="153"/>
      <c r="C19" s="81"/>
      <c r="D19" s="82" t="s">
        <v>105</v>
      </c>
      <c r="E19" s="75" t="s">
        <v>117</v>
      </c>
      <c r="F19" s="144">
        <v>50</v>
      </c>
      <c r="G19" s="77">
        <v>273626</v>
      </c>
      <c r="H19" s="77">
        <v>156413</v>
      </c>
    </row>
    <row r="20" spans="2:8" s="78" customFormat="1" ht="15.95" customHeight="1">
      <c r="B20" s="153"/>
      <c r="C20" s="81"/>
      <c r="D20" s="82" t="s">
        <v>105</v>
      </c>
      <c r="E20" s="75" t="s">
        <v>118</v>
      </c>
      <c r="F20" s="144">
        <v>51</v>
      </c>
      <c r="G20" s="77">
        <v>110880</v>
      </c>
      <c r="H20" s="77">
        <v>0</v>
      </c>
    </row>
    <row r="21" spans="2:8" s="78" customFormat="1" ht="15.95" customHeight="1">
      <c r="B21" s="153"/>
      <c r="C21" s="81"/>
      <c r="D21" s="82" t="s">
        <v>105</v>
      </c>
      <c r="E21" s="75" t="s">
        <v>112</v>
      </c>
      <c r="F21" s="144">
        <v>52</v>
      </c>
      <c r="G21" s="77">
        <v>0</v>
      </c>
      <c r="H21" s="77">
        <v>0</v>
      </c>
    </row>
    <row r="22" spans="2:8" s="78" customFormat="1" ht="15.95" customHeight="1">
      <c r="B22" s="153"/>
      <c r="C22" s="81"/>
      <c r="D22" s="82" t="s">
        <v>105</v>
      </c>
      <c r="E22" s="75" t="s">
        <v>120</v>
      </c>
      <c r="F22" s="144">
        <v>54</v>
      </c>
      <c r="G22" s="77">
        <v>1057623</v>
      </c>
      <c r="H22" s="77">
        <v>59704</v>
      </c>
    </row>
    <row r="23" spans="2:8" s="78" customFormat="1" ht="15.95" customHeight="1">
      <c r="B23" s="153"/>
      <c r="C23" s="81"/>
      <c r="D23" s="82" t="s">
        <v>105</v>
      </c>
      <c r="E23" s="218" t="s">
        <v>184</v>
      </c>
      <c r="F23" s="76"/>
      <c r="G23" s="77"/>
      <c r="H23" s="77">
        <v>5500000</v>
      </c>
    </row>
    <row r="24" spans="2:8" s="136" customFormat="1" ht="15.95" customHeight="1">
      <c r="B24" s="154"/>
      <c r="C24" s="133">
        <v>4</v>
      </c>
      <c r="D24" s="132" t="s">
        <v>28</v>
      </c>
      <c r="E24" s="139"/>
      <c r="F24" s="138">
        <v>55</v>
      </c>
      <c r="G24" s="135"/>
      <c r="H24" s="135"/>
    </row>
    <row r="25" spans="2:8" s="136" customFormat="1" ht="15.95" customHeight="1">
      <c r="B25" s="154"/>
      <c r="C25" s="133">
        <v>5</v>
      </c>
      <c r="D25" s="132" t="s">
        <v>149</v>
      </c>
      <c r="E25" s="139"/>
      <c r="F25" s="138">
        <v>56</v>
      </c>
      <c r="G25" s="135"/>
      <c r="H25" s="135"/>
    </row>
    <row r="26" spans="2:8" s="136" customFormat="1" ht="24.75" customHeight="1">
      <c r="B26" s="154" t="s">
        <v>4</v>
      </c>
      <c r="C26" s="226" t="s">
        <v>51</v>
      </c>
      <c r="D26" s="227"/>
      <c r="E26" s="228"/>
      <c r="F26" s="138"/>
      <c r="G26" s="135">
        <f>G27+G30+G31+G32</f>
        <v>0</v>
      </c>
      <c r="H26" s="135">
        <f>H27+H30+H31+H32</f>
        <v>0</v>
      </c>
    </row>
    <row r="27" spans="2:8" s="136" customFormat="1" ht="15.95" customHeight="1">
      <c r="B27" s="154"/>
      <c r="C27" s="133">
        <v>1</v>
      </c>
      <c r="D27" s="132" t="s">
        <v>34</v>
      </c>
      <c r="E27" s="139"/>
      <c r="F27" s="138">
        <v>58</v>
      </c>
      <c r="G27" s="135">
        <f>G28+G29</f>
        <v>0</v>
      </c>
      <c r="H27" s="135">
        <f>H28+H29</f>
        <v>0</v>
      </c>
    </row>
    <row r="28" spans="2:8" s="78" customFormat="1" ht="15.95" customHeight="1">
      <c r="B28" s="152"/>
      <c r="C28" s="80"/>
      <c r="D28" s="74" t="s">
        <v>105</v>
      </c>
      <c r="E28" s="75" t="s">
        <v>35</v>
      </c>
      <c r="F28" s="79">
        <v>59</v>
      </c>
      <c r="G28" s="77">
        <v>0</v>
      </c>
      <c r="H28" s="77">
        <v>0</v>
      </c>
    </row>
    <row r="29" spans="2:8" s="78" customFormat="1" ht="15.95" customHeight="1">
      <c r="B29" s="153"/>
      <c r="C29" s="81"/>
      <c r="D29" s="82" t="s">
        <v>105</v>
      </c>
      <c r="E29" s="75" t="s">
        <v>31</v>
      </c>
      <c r="F29" s="144">
        <v>60</v>
      </c>
      <c r="G29" s="77"/>
      <c r="H29" s="77"/>
    </row>
    <row r="30" spans="2:8" s="71" customFormat="1" ht="15.95" customHeight="1">
      <c r="B30" s="153"/>
      <c r="C30" s="69">
        <v>2</v>
      </c>
      <c r="D30" s="68" t="s">
        <v>36</v>
      </c>
      <c r="E30" s="73"/>
      <c r="F30" s="79">
        <v>61</v>
      </c>
      <c r="G30" s="70"/>
      <c r="H30" s="70"/>
    </row>
    <row r="31" spans="2:8" s="71" customFormat="1" ht="15.95" customHeight="1">
      <c r="B31" s="152"/>
      <c r="C31" s="69">
        <v>3</v>
      </c>
      <c r="D31" s="68" t="s">
        <v>28</v>
      </c>
      <c r="E31" s="73"/>
      <c r="F31" s="144">
        <v>62</v>
      </c>
      <c r="G31" s="70"/>
      <c r="H31" s="70"/>
    </row>
    <row r="32" spans="2:8" s="71" customFormat="1" ht="15.95" customHeight="1">
      <c r="B32" s="152"/>
      <c r="C32" s="69">
        <v>4</v>
      </c>
      <c r="D32" s="68" t="s">
        <v>37</v>
      </c>
      <c r="E32" s="73"/>
      <c r="F32" s="79">
        <v>63</v>
      </c>
      <c r="G32" s="70"/>
      <c r="H32" s="70"/>
    </row>
    <row r="33" spans="2:8" s="136" customFormat="1" ht="24.75" customHeight="1">
      <c r="B33" s="176"/>
      <c r="C33" s="242" t="s">
        <v>53</v>
      </c>
      <c r="D33" s="243"/>
      <c r="E33" s="244"/>
      <c r="F33" s="177"/>
      <c r="G33" s="178">
        <f>G8+G26</f>
        <v>2896790</v>
      </c>
      <c r="H33" s="178">
        <f>H8+H26</f>
        <v>34361208</v>
      </c>
    </row>
    <row r="34" spans="2:8" s="136" customFormat="1" ht="24.75" customHeight="1">
      <c r="B34" s="154" t="s">
        <v>38</v>
      </c>
      <c r="C34" s="226" t="s">
        <v>39</v>
      </c>
      <c r="D34" s="227"/>
      <c r="E34" s="228"/>
      <c r="F34" s="138"/>
      <c r="G34" s="135">
        <f>G35+G36+G37+G38+G39+G40+G41+G42+G43+G44</f>
        <v>28551849.100000001</v>
      </c>
      <c r="H34" s="135">
        <f>H35+H36+H37+H38+H39+H40+H41+H42+H43+H44</f>
        <v>3334830</v>
      </c>
    </row>
    <row r="35" spans="2:8" s="71" customFormat="1" ht="15.95" customHeight="1">
      <c r="B35" s="152"/>
      <c r="C35" s="69">
        <v>1</v>
      </c>
      <c r="D35" s="68" t="s">
        <v>40</v>
      </c>
      <c r="E35" s="73"/>
      <c r="F35" s="72">
        <v>66</v>
      </c>
      <c r="G35" s="70"/>
      <c r="H35" s="70"/>
    </row>
    <row r="36" spans="2:8" s="71" customFormat="1" ht="15.95" customHeight="1">
      <c r="B36" s="152"/>
      <c r="C36" s="89">
        <v>2</v>
      </c>
      <c r="D36" s="68" t="s">
        <v>41</v>
      </c>
      <c r="E36" s="73"/>
      <c r="F36" s="72">
        <v>67</v>
      </c>
      <c r="G36" s="70"/>
      <c r="H36" s="70"/>
    </row>
    <row r="37" spans="2:8" s="71" customFormat="1" ht="15.95" customHeight="1">
      <c r="B37" s="152"/>
      <c r="C37" s="69">
        <v>3</v>
      </c>
      <c r="D37" s="68" t="s">
        <v>42</v>
      </c>
      <c r="E37" s="73"/>
      <c r="F37" s="72">
        <v>68</v>
      </c>
      <c r="G37" s="70">
        <v>9900000</v>
      </c>
      <c r="H37" s="70">
        <v>100000</v>
      </c>
    </row>
    <row r="38" spans="2:8" s="71" customFormat="1" ht="15.95" customHeight="1">
      <c r="B38" s="152"/>
      <c r="C38" s="89">
        <v>4</v>
      </c>
      <c r="D38" s="68" t="s">
        <v>43</v>
      </c>
      <c r="E38" s="73"/>
      <c r="F38" s="72">
        <v>69</v>
      </c>
      <c r="G38" s="70"/>
      <c r="H38" s="70"/>
    </row>
    <row r="39" spans="2:8" s="71" customFormat="1" ht="15.95" customHeight="1">
      <c r="B39" s="152"/>
      <c r="C39" s="69">
        <v>5</v>
      </c>
      <c r="D39" s="68" t="s">
        <v>121</v>
      </c>
      <c r="E39" s="73"/>
      <c r="F39" s="72">
        <v>70</v>
      </c>
      <c r="G39" s="70"/>
      <c r="H39" s="70"/>
    </row>
    <row r="40" spans="2:8" s="71" customFormat="1" ht="15.95" customHeight="1">
      <c r="B40" s="152"/>
      <c r="C40" s="89">
        <v>6</v>
      </c>
      <c r="D40" s="68" t="s">
        <v>44</v>
      </c>
      <c r="E40" s="73"/>
      <c r="F40" s="72">
        <v>71</v>
      </c>
      <c r="G40" s="70">
        <v>0</v>
      </c>
      <c r="H40" s="70">
        <v>0</v>
      </c>
    </row>
    <row r="41" spans="2:8" s="71" customFormat="1" ht="15.95" customHeight="1">
      <c r="B41" s="152"/>
      <c r="C41" s="69">
        <v>7</v>
      </c>
      <c r="D41" s="68" t="s">
        <v>45</v>
      </c>
      <c r="E41" s="73"/>
      <c r="F41" s="72">
        <v>72</v>
      </c>
      <c r="G41" s="70">
        <v>0</v>
      </c>
      <c r="H41" s="70">
        <v>0</v>
      </c>
    </row>
    <row r="42" spans="2:8" s="71" customFormat="1" ht="15.95" customHeight="1">
      <c r="B42" s="152"/>
      <c r="C42" s="89">
        <v>8</v>
      </c>
      <c r="D42" s="68" t="s">
        <v>46</v>
      </c>
      <c r="E42" s="73"/>
      <c r="F42" s="72">
        <v>73</v>
      </c>
      <c r="G42" s="70">
        <v>3234830</v>
      </c>
      <c r="H42" s="70">
        <v>1986750</v>
      </c>
    </row>
    <row r="43" spans="2:8" s="71" customFormat="1" ht="15.95" customHeight="1">
      <c r="B43" s="152"/>
      <c r="C43" s="69">
        <v>9</v>
      </c>
      <c r="D43" s="68" t="s">
        <v>47</v>
      </c>
      <c r="E43" s="73"/>
      <c r="F43" s="72">
        <v>74</v>
      </c>
      <c r="G43" s="70">
        <v>0</v>
      </c>
      <c r="H43" s="70">
        <v>0</v>
      </c>
    </row>
    <row r="44" spans="2:8" s="71" customFormat="1" ht="15.95" customHeight="1" thickBot="1">
      <c r="B44" s="170"/>
      <c r="C44" s="171">
        <v>10</v>
      </c>
      <c r="D44" s="172" t="s">
        <v>48</v>
      </c>
      <c r="E44" s="173"/>
      <c r="F44" s="174">
        <v>75</v>
      </c>
      <c r="G44" s="175">
        <f>Rezultati!G30</f>
        <v>15417019.1</v>
      </c>
      <c r="H44" s="175">
        <v>1248080</v>
      </c>
    </row>
    <row r="45" spans="2:8" s="136" customFormat="1" ht="24.75" customHeight="1" thickBot="1">
      <c r="B45" s="151"/>
      <c r="C45" s="229" t="s">
        <v>52</v>
      </c>
      <c r="D45" s="230"/>
      <c r="E45" s="231"/>
      <c r="F45" s="164"/>
      <c r="G45" s="169">
        <f>G33+G34</f>
        <v>31448639.100000001</v>
      </c>
      <c r="H45" s="169">
        <f>H33+H34</f>
        <v>37696038</v>
      </c>
    </row>
    <row r="46" spans="2:8" s="71" customFormat="1" ht="15.95" customHeight="1">
      <c r="B46" s="83"/>
      <c r="C46" s="83"/>
      <c r="D46" s="90"/>
      <c r="E46" s="84"/>
      <c r="F46" s="84"/>
      <c r="G46" s="85"/>
      <c r="H46" s="85"/>
    </row>
    <row r="47" spans="2:8" s="71" customFormat="1" ht="15.95" customHeight="1">
      <c r="B47" s="83"/>
      <c r="C47" s="83"/>
      <c r="D47" s="90"/>
      <c r="E47" s="84"/>
      <c r="F47" s="84"/>
      <c r="G47" s="85"/>
      <c r="H47" s="85"/>
    </row>
    <row r="48" spans="2:8" s="71" customFormat="1" ht="15.95" customHeight="1">
      <c r="B48" s="83"/>
      <c r="C48" s="83"/>
      <c r="D48" s="90"/>
      <c r="E48" s="84"/>
      <c r="F48" s="84"/>
      <c r="G48" s="85"/>
      <c r="H48" s="85"/>
    </row>
    <row r="49" spans="2:8" s="71" customFormat="1" ht="15.95" customHeight="1">
      <c r="B49" s="83"/>
      <c r="C49" s="83"/>
      <c r="D49" s="90"/>
      <c r="E49" s="84"/>
      <c r="F49" s="84"/>
      <c r="G49" s="85"/>
      <c r="H49" s="85"/>
    </row>
    <row r="50" spans="2:8" s="71" customFormat="1" ht="15.95" customHeight="1">
      <c r="B50" s="83"/>
      <c r="C50" s="83"/>
      <c r="D50" s="90"/>
      <c r="E50" s="84"/>
      <c r="F50" s="84"/>
      <c r="G50" s="85"/>
      <c r="H50" s="85"/>
    </row>
    <row r="51" spans="2:8" s="71" customFormat="1" ht="15.95" customHeight="1">
      <c r="B51" s="83"/>
      <c r="C51" s="83"/>
      <c r="D51" s="90"/>
      <c r="E51" s="84"/>
      <c r="F51" s="84"/>
      <c r="G51" s="85"/>
      <c r="H51" s="85"/>
    </row>
    <row r="52" spans="2:8" s="71" customFormat="1" ht="15.95" customHeight="1">
      <c r="B52" s="83"/>
      <c r="C52" s="83"/>
      <c r="D52" s="90"/>
      <c r="E52" s="84"/>
      <c r="F52" s="84"/>
      <c r="G52" s="85"/>
      <c r="H52" s="85"/>
    </row>
    <row r="53" spans="2:8" s="71" customFormat="1" ht="15.95" customHeight="1">
      <c r="B53" s="83"/>
      <c r="C53" s="83"/>
      <c r="D53" s="90"/>
      <c r="E53" s="84"/>
      <c r="F53" s="84"/>
      <c r="G53" s="85"/>
      <c r="H53" s="85"/>
    </row>
    <row r="54" spans="2:8" s="71" customFormat="1" ht="15.95" customHeight="1">
      <c r="B54" s="83"/>
      <c r="C54" s="83"/>
      <c r="D54" s="90"/>
      <c r="E54" s="84"/>
      <c r="F54" s="84"/>
      <c r="G54" s="85"/>
      <c r="H54" s="85"/>
    </row>
    <row r="55" spans="2:8" s="71" customFormat="1" ht="15.95" customHeight="1">
      <c r="B55" s="83"/>
      <c r="C55" s="83"/>
      <c r="D55" s="83"/>
      <c r="E55" s="83"/>
      <c r="F55" s="84"/>
      <c r="G55" s="85"/>
      <c r="H55" s="85"/>
    </row>
    <row r="56" spans="2:8">
      <c r="B56" s="91"/>
      <c r="C56" s="91"/>
      <c r="D56" s="92"/>
      <c r="E56" s="93"/>
      <c r="F56" s="93"/>
      <c r="G56" s="94"/>
      <c r="H56" s="94"/>
    </row>
  </sheetData>
  <mergeCells count="9">
    <mergeCell ref="C34:E34"/>
    <mergeCell ref="C45:E45"/>
    <mergeCell ref="B6:B7"/>
    <mergeCell ref="C6:E7"/>
    <mergeCell ref="C26:E26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J42"/>
  <sheetViews>
    <sheetView topLeftCell="A25" workbookViewId="0">
      <selection activeCell="G37" sqref="G37"/>
    </sheetView>
  </sheetViews>
  <sheetFormatPr defaultRowHeight="12.75"/>
  <cols>
    <col min="1" max="1" width="2.42578125" style="41" customWidth="1"/>
    <col min="2" max="2" width="3.7109375" style="65" customWidth="1"/>
    <col min="3" max="3" width="5.28515625" style="65" customWidth="1"/>
    <col min="4" max="4" width="2.7109375" style="65" customWidth="1"/>
    <col min="5" max="5" width="47" style="41" customWidth="1"/>
    <col min="6" max="6" width="9.5703125" style="41" customWidth="1"/>
    <col min="7" max="7" width="14.85546875" style="66" customWidth="1"/>
    <col min="8" max="8" width="14" style="66" customWidth="1"/>
    <col min="9" max="9" width="1.42578125" style="41" customWidth="1"/>
    <col min="10" max="16384" width="9.140625" style="41"/>
  </cols>
  <sheetData>
    <row r="2" spans="2:10" s="64" customFormat="1" ht="18">
      <c r="B2" s="147" t="s">
        <v>180</v>
      </c>
      <c r="C2" s="59"/>
      <c r="D2" s="60"/>
      <c r="E2" s="61"/>
      <c r="F2" s="61"/>
      <c r="G2" s="62"/>
      <c r="H2" s="148" t="s">
        <v>173</v>
      </c>
      <c r="I2" s="62"/>
      <c r="J2" s="62"/>
    </row>
    <row r="3" spans="2:10" s="64" customFormat="1" ht="7.5" customHeight="1">
      <c r="B3" s="59"/>
      <c r="C3" s="59"/>
      <c r="D3" s="60"/>
      <c r="E3" s="61"/>
      <c r="F3" s="61"/>
      <c r="G3" s="63"/>
      <c r="H3" s="95"/>
      <c r="I3" s="62"/>
      <c r="J3" s="62"/>
    </row>
    <row r="4" spans="2:10" s="64" customFormat="1" ht="29.25" customHeight="1">
      <c r="B4" s="262" t="s">
        <v>191</v>
      </c>
      <c r="C4" s="262"/>
      <c r="D4" s="262"/>
      <c r="E4" s="262"/>
      <c r="F4" s="262"/>
      <c r="G4" s="262"/>
      <c r="H4" s="262"/>
      <c r="I4" s="62"/>
      <c r="J4" s="62"/>
    </row>
    <row r="5" spans="2:10" s="64" customFormat="1" ht="18.75" customHeight="1">
      <c r="B5" s="247" t="s">
        <v>135</v>
      </c>
      <c r="C5" s="247"/>
      <c r="D5" s="247"/>
      <c r="E5" s="247"/>
      <c r="F5" s="247"/>
      <c r="G5" s="247"/>
      <c r="H5" s="247"/>
      <c r="I5" s="96"/>
      <c r="J5" s="96"/>
    </row>
    <row r="6" spans="2:10" ht="7.5" customHeight="1" thickBot="1"/>
    <row r="7" spans="2:10" s="64" customFormat="1" ht="15.95" customHeight="1">
      <c r="B7" s="269" t="s">
        <v>2</v>
      </c>
      <c r="C7" s="263" t="s">
        <v>136</v>
      </c>
      <c r="D7" s="264"/>
      <c r="E7" s="265"/>
      <c r="F7" s="184"/>
      <c r="G7" s="185" t="s">
        <v>137</v>
      </c>
      <c r="H7" s="186" t="s">
        <v>137</v>
      </c>
      <c r="I7" s="71"/>
      <c r="J7" s="71"/>
    </row>
    <row r="8" spans="2:10" s="64" customFormat="1" ht="15.95" customHeight="1" thickBot="1">
      <c r="B8" s="270"/>
      <c r="C8" s="266"/>
      <c r="D8" s="267"/>
      <c r="E8" s="268"/>
      <c r="F8" s="187"/>
      <c r="G8" s="188" t="s">
        <v>138</v>
      </c>
      <c r="H8" s="189" t="s">
        <v>174</v>
      </c>
      <c r="I8" s="71"/>
      <c r="J8" s="71"/>
    </row>
    <row r="9" spans="2:10" s="136" customFormat="1" ht="24.95" customHeight="1">
      <c r="B9" s="150">
        <v>1</v>
      </c>
      <c r="C9" s="271" t="s">
        <v>55</v>
      </c>
      <c r="D9" s="272"/>
      <c r="E9" s="273"/>
      <c r="F9" s="143">
        <v>77</v>
      </c>
      <c r="G9" s="192">
        <v>986368959</v>
      </c>
      <c r="H9" s="192">
        <v>425794772</v>
      </c>
    </row>
    <row r="10" spans="2:10" s="64" customFormat="1" ht="24.95" customHeight="1">
      <c r="B10" s="179">
        <v>2</v>
      </c>
      <c r="C10" s="253" t="s">
        <v>56</v>
      </c>
      <c r="D10" s="254"/>
      <c r="E10" s="255"/>
      <c r="F10" s="145">
        <v>78</v>
      </c>
      <c r="G10" s="98">
        <v>0</v>
      </c>
      <c r="H10" s="98">
        <v>0</v>
      </c>
    </row>
    <row r="11" spans="2:10" s="64" customFormat="1" ht="24.95" customHeight="1">
      <c r="B11" s="180">
        <v>3</v>
      </c>
      <c r="C11" s="253" t="s">
        <v>150</v>
      </c>
      <c r="D11" s="254"/>
      <c r="E11" s="255"/>
      <c r="F11" s="145">
        <v>79</v>
      </c>
      <c r="G11" s="99">
        <v>0</v>
      </c>
      <c r="H11" s="99">
        <v>0</v>
      </c>
    </row>
    <row r="12" spans="2:10" s="64" customFormat="1" ht="24.95" customHeight="1">
      <c r="B12" s="180">
        <v>4</v>
      </c>
      <c r="C12" s="253" t="s">
        <v>122</v>
      </c>
      <c r="D12" s="254"/>
      <c r="E12" s="255"/>
      <c r="F12" s="145">
        <v>80</v>
      </c>
      <c r="G12" s="99">
        <v>910469911</v>
      </c>
      <c r="H12" s="99">
        <v>404128436</v>
      </c>
    </row>
    <row r="13" spans="2:10" s="64" customFormat="1" ht="24.95" customHeight="1">
      <c r="B13" s="180">
        <v>5</v>
      </c>
      <c r="C13" s="253" t="s">
        <v>123</v>
      </c>
      <c r="D13" s="254"/>
      <c r="E13" s="255"/>
      <c r="F13" s="145">
        <v>81</v>
      </c>
      <c r="G13" s="99">
        <f>G14+G15</f>
        <v>12834644</v>
      </c>
      <c r="H13" s="99">
        <f>H14+H15</f>
        <v>2065611</v>
      </c>
    </row>
    <row r="14" spans="2:10" s="64" customFormat="1" ht="24.95" customHeight="1">
      <c r="B14" s="180"/>
      <c r="C14" s="97"/>
      <c r="D14" s="248" t="s">
        <v>124</v>
      </c>
      <c r="E14" s="249"/>
      <c r="F14" s="145">
        <v>82</v>
      </c>
      <c r="G14" s="100">
        <v>11662500</v>
      </c>
      <c r="H14" s="100">
        <v>1953430</v>
      </c>
      <c r="I14" s="78"/>
      <c r="J14" s="78"/>
    </row>
    <row r="15" spans="2:10" s="64" customFormat="1" ht="24.95" customHeight="1">
      <c r="B15" s="180"/>
      <c r="C15" s="97"/>
      <c r="D15" s="248" t="s">
        <v>125</v>
      </c>
      <c r="E15" s="249"/>
      <c r="F15" s="145">
        <v>83</v>
      </c>
      <c r="G15" s="100">
        <v>1172144</v>
      </c>
      <c r="H15" s="100">
        <v>112181</v>
      </c>
      <c r="I15" s="78"/>
      <c r="J15" s="78"/>
    </row>
    <row r="16" spans="2:10" s="64" customFormat="1" ht="24.95" customHeight="1">
      <c r="B16" s="179">
        <v>6</v>
      </c>
      <c r="C16" s="253" t="s">
        <v>126</v>
      </c>
      <c r="D16" s="254"/>
      <c r="E16" s="255"/>
      <c r="F16" s="145">
        <v>84</v>
      </c>
      <c r="G16" s="98">
        <v>227400</v>
      </c>
      <c r="H16" s="98">
        <v>0</v>
      </c>
    </row>
    <row r="17" spans="2:10" s="64" customFormat="1" ht="24.95" customHeight="1">
      <c r="B17" s="179">
        <v>7</v>
      </c>
      <c r="C17" s="253" t="s">
        <v>127</v>
      </c>
      <c r="D17" s="254"/>
      <c r="E17" s="255"/>
      <c r="F17" s="145">
        <v>85</v>
      </c>
      <c r="G17" s="98">
        <v>46003385</v>
      </c>
      <c r="H17" s="98">
        <v>17900594</v>
      </c>
    </row>
    <row r="18" spans="2:10" s="136" customFormat="1" ht="39.950000000000003" customHeight="1">
      <c r="B18" s="154">
        <v>8</v>
      </c>
      <c r="C18" s="226" t="s">
        <v>128</v>
      </c>
      <c r="D18" s="227"/>
      <c r="E18" s="228"/>
      <c r="F18" s="141"/>
      <c r="G18" s="140">
        <f>G12+G13+G16+G17</f>
        <v>969535340</v>
      </c>
      <c r="H18" s="140">
        <f>H12+H13+H16+H17</f>
        <v>424094641</v>
      </c>
    </row>
    <row r="19" spans="2:10" s="136" customFormat="1" ht="39.950000000000003" customHeight="1">
      <c r="B19" s="154">
        <v>9</v>
      </c>
      <c r="C19" s="250" t="s">
        <v>129</v>
      </c>
      <c r="D19" s="251"/>
      <c r="E19" s="252"/>
      <c r="F19" s="146">
        <v>87</v>
      </c>
      <c r="G19" s="140">
        <f>(G9+G10+G11)-G18</f>
        <v>16833619</v>
      </c>
      <c r="H19" s="140">
        <f>(H9+H10+H11)-H18</f>
        <v>1700131</v>
      </c>
    </row>
    <row r="20" spans="2:10" s="64" customFormat="1" ht="24.95" customHeight="1">
      <c r="B20" s="179">
        <v>10</v>
      </c>
      <c r="C20" s="253" t="s">
        <v>57</v>
      </c>
      <c r="D20" s="254"/>
      <c r="E20" s="255"/>
      <c r="F20" s="145">
        <v>88</v>
      </c>
      <c r="G20" s="98"/>
      <c r="H20" s="98"/>
    </row>
    <row r="21" spans="2:10" s="64" customFormat="1" ht="24.95" customHeight="1">
      <c r="B21" s="179">
        <v>11</v>
      </c>
      <c r="C21" s="253" t="s">
        <v>130</v>
      </c>
      <c r="D21" s="254"/>
      <c r="E21" s="255"/>
      <c r="F21" s="146">
        <v>89</v>
      </c>
      <c r="G21" s="98"/>
      <c r="H21" s="98"/>
    </row>
    <row r="22" spans="2:10" s="64" customFormat="1" ht="24.95" customHeight="1">
      <c r="B22" s="179">
        <v>12</v>
      </c>
      <c r="C22" s="253" t="s">
        <v>58</v>
      </c>
      <c r="D22" s="254"/>
      <c r="E22" s="255"/>
      <c r="F22" s="145">
        <v>90</v>
      </c>
      <c r="G22" s="98">
        <f>G23+G24+G25+G26</f>
        <v>455277</v>
      </c>
      <c r="H22" s="98">
        <f>H23+H24+H25+H26</f>
        <v>-313376</v>
      </c>
    </row>
    <row r="23" spans="2:10" s="64" customFormat="1" ht="24.95" customHeight="1">
      <c r="B23" s="179"/>
      <c r="C23" s="101">
        <v>121</v>
      </c>
      <c r="D23" s="248" t="s">
        <v>59</v>
      </c>
      <c r="E23" s="249"/>
      <c r="F23" s="146">
        <v>91</v>
      </c>
      <c r="G23" s="102"/>
      <c r="H23" s="102"/>
      <c r="I23" s="78"/>
      <c r="J23" s="78"/>
    </row>
    <row r="24" spans="2:10" s="64" customFormat="1" ht="24.95" customHeight="1">
      <c r="B24" s="179"/>
      <c r="C24" s="97">
        <v>122</v>
      </c>
      <c r="D24" s="248" t="s">
        <v>131</v>
      </c>
      <c r="E24" s="249"/>
      <c r="F24" s="145">
        <v>92</v>
      </c>
      <c r="G24" s="102">
        <v>531618</v>
      </c>
      <c r="H24" s="102">
        <v>8697</v>
      </c>
      <c r="I24" s="78"/>
      <c r="J24" s="78"/>
    </row>
    <row r="25" spans="2:10" s="64" customFormat="1" ht="24.95" customHeight="1">
      <c r="B25" s="179"/>
      <c r="C25" s="97">
        <v>123</v>
      </c>
      <c r="D25" s="248" t="s">
        <v>60</v>
      </c>
      <c r="E25" s="249"/>
      <c r="F25" s="146">
        <v>93</v>
      </c>
      <c r="G25" s="102">
        <v>-250588</v>
      </c>
      <c r="H25" s="102">
        <v>-111103</v>
      </c>
      <c r="I25" s="78"/>
      <c r="J25" s="78"/>
    </row>
    <row r="26" spans="2:10" s="64" customFormat="1" ht="24.95" customHeight="1">
      <c r="B26" s="179"/>
      <c r="C26" s="97">
        <v>124</v>
      </c>
      <c r="D26" s="248" t="s">
        <v>61</v>
      </c>
      <c r="E26" s="249"/>
      <c r="F26" s="145">
        <v>94</v>
      </c>
      <c r="G26" s="102">
        <v>174247</v>
      </c>
      <c r="H26" s="102">
        <v>-210970</v>
      </c>
      <c r="I26" s="78"/>
      <c r="J26" s="78"/>
    </row>
    <row r="27" spans="2:10" s="136" customFormat="1" ht="39.950000000000003" customHeight="1">
      <c r="B27" s="154">
        <v>13</v>
      </c>
      <c r="C27" s="250" t="s">
        <v>62</v>
      </c>
      <c r="D27" s="251"/>
      <c r="E27" s="252"/>
      <c r="F27" s="141"/>
      <c r="G27" s="140">
        <f>G20+G21+G22</f>
        <v>455277</v>
      </c>
      <c r="H27" s="140">
        <f>H20+H21+H22</f>
        <v>-313376</v>
      </c>
    </row>
    <row r="28" spans="2:10" s="136" customFormat="1" ht="39.950000000000003" customHeight="1">
      <c r="B28" s="154">
        <v>14</v>
      </c>
      <c r="C28" s="250" t="s">
        <v>133</v>
      </c>
      <c r="D28" s="251"/>
      <c r="E28" s="252"/>
      <c r="F28" s="146">
        <v>96</v>
      </c>
      <c r="G28" s="140">
        <f>G19+G27</f>
        <v>17288896</v>
      </c>
      <c r="H28" s="140">
        <f>H19+H27</f>
        <v>1386755</v>
      </c>
    </row>
    <row r="29" spans="2:10" s="64" customFormat="1" ht="24.95" customHeight="1">
      <c r="B29" s="179">
        <v>15</v>
      </c>
      <c r="C29" s="253" t="s">
        <v>63</v>
      </c>
      <c r="D29" s="254"/>
      <c r="E29" s="255"/>
      <c r="F29" s="146">
        <v>97</v>
      </c>
      <c r="G29" s="98">
        <f>G39</f>
        <v>1871876.9000000001</v>
      </c>
      <c r="H29" s="98">
        <f>H28*10%</f>
        <v>138675.5</v>
      </c>
    </row>
    <row r="30" spans="2:10" s="136" customFormat="1" ht="35.25" customHeight="1">
      <c r="B30" s="176">
        <v>16</v>
      </c>
      <c r="C30" s="259" t="s">
        <v>134</v>
      </c>
      <c r="D30" s="260"/>
      <c r="E30" s="261"/>
      <c r="F30" s="190">
        <v>98</v>
      </c>
      <c r="G30" s="191">
        <f>G28-G29</f>
        <v>15417019.1</v>
      </c>
      <c r="H30" s="191">
        <f>H28-H29</f>
        <v>1248079.5</v>
      </c>
    </row>
    <row r="31" spans="2:10" s="64" customFormat="1" ht="24.95" customHeight="1" thickBot="1">
      <c r="B31" s="181">
        <v>17</v>
      </c>
      <c r="C31" s="256" t="s">
        <v>132</v>
      </c>
      <c r="D31" s="257"/>
      <c r="E31" s="258"/>
      <c r="F31" s="182">
        <v>99</v>
      </c>
      <c r="G31" s="183"/>
      <c r="H31" s="183"/>
    </row>
    <row r="32" spans="2:10" s="64" customFormat="1" ht="15.95" customHeight="1">
      <c r="B32" s="103"/>
      <c r="C32" s="103"/>
      <c r="D32" s="103"/>
      <c r="E32" s="104"/>
      <c r="F32" s="104"/>
      <c r="G32" s="105"/>
      <c r="H32" s="105"/>
    </row>
    <row r="33" spans="2:8" s="64" customFormat="1" ht="15.95" customHeight="1">
      <c r="B33" s="103"/>
      <c r="C33" s="103"/>
      <c r="D33" s="103"/>
      <c r="E33" s="104"/>
      <c r="F33" s="104"/>
      <c r="G33" s="105"/>
      <c r="H33" s="105"/>
    </row>
    <row r="34" spans="2:8" s="64" customFormat="1" ht="15.95" customHeight="1">
      <c r="B34" s="103"/>
      <c r="C34" s="103"/>
      <c r="D34" s="103"/>
      <c r="E34" s="104"/>
      <c r="F34" s="104"/>
      <c r="G34" s="105"/>
      <c r="H34" s="105"/>
    </row>
    <row r="35" spans="2:8" s="64" customFormat="1" ht="15.95" customHeight="1">
      <c r="B35" s="103"/>
      <c r="E35" s="104"/>
      <c r="F35" s="104"/>
      <c r="G35" s="105"/>
      <c r="H35" s="104"/>
    </row>
    <row r="36" spans="2:8" s="64" customFormat="1" ht="15.95" customHeight="1">
      <c r="B36" s="103"/>
      <c r="C36" s="103"/>
      <c r="E36" s="104" t="s">
        <v>133</v>
      </c>
      <c r="F36" s="104"/>
      <c r="G36" s="105">
        <f>G28</f>
        <v>17288896</v>
      </c>
      <c r="H36" s="105"/>
    </row>
    <row r="37" spans="2:8" s="64" customFormat="1" ht="15.95" customHeight="1">
      <c r="B37" s="103"/>
      <c r="C37" s="103"/>
      <c r="D37" s="103"/>
      <c r="E37" s="106" t="s">
        <v>192</v>
      </c>
      <c r="F37" s="106"/>
      <c r="G37" s="105">
        <v>1429873</v>
      </c>
      <c r="H37" s="105"/>
    </row>
    <row r="38" spans="2:8" s="64" customFormat="1" ht="15.95" customHeight="1">
      <c r="B38" s="103"/>
      <c r="C38" s="103"/>
      <c r="D38" s="103"/>
      <c r="E38" s="104" t="s">
        <v>193</v>
      </c>
      <c r="F38" s="104"/>
      <c r="G38" s="105">
        <f>G36+G37</f>
        <v>18718769</v>
      </c>
      <c r="H38" s="105"/>
    </row>
    <row r="39" spans="2:8" s="64" customFormat="1" ht="15.95" customHeight="1">
      <c r="B39" s="103"/>
      <c r="C39" s="103"/>
      <c r="D39" s="103"/>
      <c r="E39" s="104" t="s">
        <v>194</v>
      </c>
      <c r="F39" s="104"/>
      <c r="G39" s="105">
        <f>G38*10%</f>
        <v>1871876.9000000001</v>
      </c>
      <c r="H39" s="105"/>
    </row>
    <row r="40" spans="2:8" s="64" customFormat="1" ht="15.95" customHeight="1">
      <c r="B40" s="103"/>
      <c r="C40" s="103"/>
      <c r="D40" s="103"/>
      <c r="E40" s="104" t="s">
        <v>134</v>
      </c>
      <c r="F40" s="104"/>
      <c r="G40" s="105">
        <f>G36-G39</f>
        <v>15417019.1</v>
      </c>
      <c r="H40" s="105"/>
    </row>
    <row r="41" spans="2:8" s="64" customFormat="1" ht="15.95" customHeight="1">
      <c r="B41" s="103"/>
      <c r="C41" s="103"/>
      <c r="D41" s="103"/>
      <c r="E41" s="103"/>
      <c r="F41" s="103"/>
      <c r="G41" s="105"/>
      <c r="H41" s="105"/>
    </row>
    <row r="42" spans="2:8">
      <c r="B42" s="107"/>
      <c r="C42" s="107"/>
      <c r="D42" s="107"/>
      <c r="E42" s="39"/>
      <c r="F42" s="39"/>
      <c r="G42" s="108"/>
      <c r="H42" s="108"/>
    </row>
  </sheetData>
  <mergeCells count="27">
    <mergeCell ref="B4:H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C21:E21"/>
    <mergeCell ref="C31:E31"/>
    <mergeCell ref="C30:E30"/>
    <mergeCell ref="C13:E13"/>
    <mergeCell ref="D14:E14"/>
    <mergeCell ref="D15:E15"/>
    <mergeCell ref="C16:E16"/>
    <mergeCell ref="B5:H5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"/>
  <sheetViews>
    <sheetView topLeftCell="A31" workbookViewId="0">
      <selection activeCell="F23" sqref="F23"/>
    </sheetView>
  </sheetViews>
  <sheetFormatPr defaultRowHeight="12.75"/>
  <cols>
    <col min="1" max="1" width="4.7109375" style="20" customWidth="1"/>
    <col min="2" max="3" width="3.7109375" style="57" customWidth="1"/>
    <col min="4" max="4" width="3.5703125" style="57" customWidth="1"/>
    <col min="5" max="5" width="44.42578125" style="20" customWidth="1"/>
    <col min="6" max="7" width="15.42578125" style="58" customWidth="1"/>
    <col min="8" max="8" width="1.42578125" style="20" customWidth="1"/>
    <col min="9" max="16384" width="9.140625" style="20"/>
  </cols>
  <sheetData>
    <row r="1" spans="2:7" ht="2.25" customHeight="1"/>
    <row r="2" spans="2:7" s="113" customFormat="1" ht="18">
      <c r="B2" s="147" t="s">
        <v>176</v>
      </c>
      <c r="C2" s="59"/>
      <c r="D2" s="60"/>
      <c r="E2" s="61"/>
      <c r="F2" s="62"/>
      <c r="G2" s="63" t="s">
        <v>173</v>
      </c>
    </row>
    <row r="3" spans="2:7" s="113" customFormat="1" ht="2.25" customHeight="1">
      <c r="B3" s="59"/>
      <c r="C3" s="59"/>
      <c r="D3" s="60"/>
      <c r="E3" s="61"/>
      <c r="F3" s="115"/>
      <c r="G3" s="116"/>
    </row>
    <row r="4" spans="2:7" s="113" customFormat="1" ht="8.25" customHeight="1">
      <c r="B4" s="59"/>
      <c r="C4" s="59"/>
      <c r="D4" s="60"/>
      <c r="E4" s="61"/>
      <c r="F4" s="117"/>
      <c r="G4" s="114"/>
    </row>
    <row r="5" spans="2:7" s="113" customFormat="1" ht="18" customHeight="1">
      <c r="B5" s="262" t="s">
        <v>190</v>
      </c>
      <c r="C5" s="262"/>
      <c r="D5" s="262"/>
      <c r="E5" s="262"/>
      <c r="F5" s="262"/>
      <c r="G5" s="262"/>
    </row>
    <row r="6" spans="2:7" ht="6.75" customHeight="1" thickBot="1"/>
    <row r="7" spans="2:7" s="113" customFormat="1" ht="15.95" customHeight="1">
      <c r="B7" s="237" t="s">
        <v>2</v>
      </c>
      <c r="C7" s="234" t="s">
        <v>154</v>
      </c>
      <c r="D7" s="235"/>
      <c r="E7" s="236"/>
      <c r="F7" s="162" t="s">
        <v>137</v>
      </c>
      <c r="G7" s="163" t="s">
        <v>137</v>
      </c>
    </row>
    <row r="8" spans="2:7" s="113" customFormat="1" ht="12" customHeight="1" thickBot="1">
      <c r="B8" s="238"/>
      <c r="C8" s="229"/>
      <c r="D8" s="230"/>
      <c r="E8" s="231"/>
      <c r="F8" s="165" t="s">
        <v>138</v>
      </c>
      <c r="G8" s="166" t="s">
        <v>140</v>
      </c>
    </row>
    <row r="9" spans="2:7" s="113" customFormat="1" ht="24.95" customHeight="1">
      <c r="B9" s="196"/>
      <c r="C9" s="111" t="s">
        <v>155</v>
      </c>
      <c r="D9" s="194"/>
      <c r="E9" s="195"/>
      <c r="F9" s="125">
        <f>F10+F11+F16+F18+F19+F21+F22+F23+F24</f>
        <v>-32131632.899999999</v>
      </c>
      <c r="G9" s="125">
        <f>G10+G11+G16+G18+G19+G21+G22+G23+G24</f>
        <v>28665049</v>
      </c>
    </row>
    <row r="10" spans="2:7" s="113" customFormat="1" ht="20.100000000000001" customHeight="1">
      <c r="B10" s="198"/>
      <c r="C10" s="109"/>
      <c r="D10" s="119" t="s">
        <v>139</v>
      </c>
      <c r="E10" s="119"/>
      <c r="F10" s="118">
        <f>Rezultati!G28</f>
        <v>17288896</v>
      </c>
      <c r="G10" s="199">
        <v>1386755</v>
      </c>
    </row>
    <row r="11" spans="2:7" s="113" customFormat="1" ht="20.100000000000001" customHeight="1">
      <c r="B11" s="198"/>
      <c r="C11" s="111"/>
      <c r="D11" s="120" t="s">
        <v>156</v>
      </c>
      <c r="E11" s="123"/>
      <c r="F11" s="118">
        <f>F12+F13+F14+F15</f>
        <v>227400</v>
      </c>
      <c r="G11" s="199"/>
    </row>
    <row r="12" spans="2:7" s="113" customFormat="1" ht="20.100000000000001" customHeight="1">
      <c r="B12" s="198"/>
      <c r="C12" s="109"/>
      <c r="D12" s="110"/>
      <c r="E12" s="121" t="s">
        <v>157</v>
      </c>
      <c r="F12" s="118">
        <f>Rezultati!G16</f>
        <v>227400</v>
      </c>
      <c r="G12" s="199"/>
    </row>
    <row r="13" spans="2:7" s="113" customFormat="1" ht="20.100000000000001" customHeight="1">
      <c r="B13" s="198"/>
      <c r="C13" s="109"/>
      <c r="D13" s="110"/>
      <c r="E13" s="121" t="s">
        <v>158</v>
      </c>
      <c r="F13" s="118">
        <v>0</v>
      </c>
      <c r="G13" s="199"/>
    </row>
    <row r="14" spans="2:7" s="113" customFormat="1" ht="20.100000000000001" customHeight="1">
      <c r="B14" s="198"/>
      <c r="C14" s="109"/>
      <c r="D14" s="110"/>
      <c r="E14" s="121" t="s">
        <v>159</v>
      </c>
      <c r="F14" s="118">
        <f>Rezultati!G23</f>
        <v>0</v>
      </c>
      <c r="G14" s="200"/>
    </row>
    <row r="15" spans="2:7" s="113" customFormat="1" ht="20.100000000000001" customHeight="1">
      <c r="B15" s="198"/>
      <c r="C15" s="109"/>
      <c r="D15" s="110"/>
      <c r="E15" s="121" t="s">
        <v>160</v>
      </c>
      <c r="F15" s="118">
        <v>0</v>
      </c>
      <c r="G15" s="199"/>
    </row>
    <row r="16" spans="2:7" s="123" customFormat="1" ht="20.100000000000001" customHeight="1">
      <c r="B16" s="282"/>
      <c r="C16" s="274"/>
      <c r="D16" s="122" t="s">
        <v>161</v>
      </c>
      <c r="F16" s="280">
        <f>Aktivet!H13-Aktivet!G13</f>
        <v>-16311634</v>
      </c>
      <c r="G16" s="276">
        <v>-6908190</v>
      </c>
    </row>
    <row r="17" spans="2:7" s="123" customFormat="1" ht="20.100000000000001" customHeight="1">
      <c r="B17" s="283"/>
      <c r="C17" s="275"/>
      <c r="D17" s="124" t="s">
        <v>162</v>
      </c>
      <c r="F17" s="281"/>
      <c r="G17" s="277"/>
    </row>
    <row r="18" spans="2:7" s="113" customFormat="1" ht="20.100000000000001" customHeight="1">
      <c r="B18" s="196"/>
      <c r="C18" s="109"/>
      <c r="D18" s="119" t="s">
        <v>163</v>
      </c>
      <c r="E18" s="119"/>
      <c r="F18" s="193">
        <f>Aktivet!H21-Aktivet!G21</f>
        <v>0</v>
      </c>
      <c r="G18" s="201"/>
    </row>
    <row r="19" spans="2:7" s="113" customFormat="1" ht="20.100000000000001" customHeight="1">
      <c r="B19" s="278"/>
      <c r="C19" s="274"/>
      <c r="D19" s="122" t="s">
        <v>164</v>
      </c>
      <c r="E19" s="122"/>
      <c r="F19" s="280">
        <f>Pasivet!G33-Pasivet!H33</f>
        <v>-31464418</v>
      </c>
      <c r="G19" s="276">
        <v>34325160</v>
      </c>
    </row>
    <row r="20" spans="2:7" s="113" customFormat="1" ht="20.100000000000001" customHeight="1">
      <c r="B20" s="279"/>
      <c r="C20" s="275"/>
      <c r="D20" s="120" t="s">
        <v>165</v>
      </c>
      <c r="E20" s="120"/>
      <c r="F20" s="281"/>
      <c r="G20" s="277"/>
    </row>
    <row r="21" spans="2:7" s="113" customFormat="1" ht="20.100000000000001" customHeight="1">
      <c r="B21" s="198"/>
      <c r="C21" s="109"/>
      <c r="D21" s="119" t="s">
        <v>166</v>
      </c>
      <c r="E21" s="119"/>
      <c r="F21" s="142">
        <v>0</v>
      </c>
      <c r="G21" s="197"/>
    </row>
    <row r="22" spans="2:7" s="113" customFormat="1" ht="20.100000000000001" customHeight="1">
      <c r="B22" s="198"/>
      <c r="C22" s="109"/>
      <c r="D22" s="119" t="s">
        <v>79</v>
      </c>
      <c r="E22" s="119"/>
      <c r="F22" s="118">
        <v>0</v>
      </c>
      <c r="G22" s="199"/>
    </row>
    <row r="23" spans="2:7" s="113" customFormat="1" ht="20.100000000000001" customHeight="1">
      <c r="B23" s="198"/>
      <c r="C23" s="109"/>
      <c r="D23" s="119" t="s">
        <v>80</v>
      </c>
      <c r="E23" s="119"/>
      <c r="F23" s="118">
        <f>-Rezultati!G29</f>
        <v>-1871876.9000000001</v>
      </c>
      <c r="G23" s="199">
        <v>-138676</v>
      </c>
    </row>
    <row r="24" spans="2:7" s="113" customFormat="1" ht="20.100000000000001" customHeight="1">
      <c r="B24" s="198"/>
      <c r="C24" s="109"/>
      <c r="D24" s="75" t="s">
        <v>167</v>
      </c>
      <c r="E24" s="119"/>
      <c r="F24" s="118"/>
      <c r="G24" s="199"/>
    </row>
    <row r="25" spans="2:7" s="113" customFormat="1" ht="24.95" customHeight="1">
      <c r="B25" s="198"/>
      <c r="C25" s="112" t="s">
        <v>81</v>
      </c>
      <c r="D25" s="110"/>
      <c r="E25" s="119"/>
      <c r="F25" s="118">
        <f>SUM(F26:F31)</f>
        <v>-2427749</v>
      </c>
      <c r="G25" s="118">
        <f>SUM(G26:G31)</f>
        <v>-2940000</v>
      </c>
    </row>
    <row r="26" spans="2:7" s="113" customFormat="1" ht="20.100000000000001" customHeight="1">
      <c r="B26" s="198"/>
      <c r="C26" s="109"/>
      <c r="D26" s="119" t="s">
        <v>168</v>
      </c>
      <c r="E26" s="119"/>
      <c r="F26" s="118">
        <v>0</v>
      </c>
      <c r="G26" s="199">
        <v>-2940000</v>
      </c>
    </row>
    <row r="27" spans="2:7" s="113" customFormat="1" ht="20.100000000000001" customHeight="1">
      <c r="B27" s="198"/>
      <c r="C27" s="109"/>
      <c r="D27" s="119" t="s">
        <v>82</v>
      </c>
      <c r="E27" s="119"/>
      <c r="F27" s="118">
        <v>-2427749</v>
      </c>
      <c r="G27" s="199"/>
    </row>
    <row r="28" spans="2:7" s="113" customFormat="1" ht="20.100000000000001" customHeight="1">
      <c r="B28" s="198"/>
      <c r="C28" s="67"/>
      <c r="D28" s="119" t="s">
        <v>83</v>
      </c>
      <c r="E28" s="119"/>
      <c r="F28" s="118"/>
      <c r="G28" s="199"/>
    </row>
    <row r="29" spans="2:7" s="113" customFormat="1" ht="20.100000000000001" customHeight="1">
      <c r="B29" s="198"/>
      <c r="C29" s="126"/>
      <c r="D29" s="119" t="s">
        <v>84</v>
      </c>
      <c r="E29" s="119"/>
      <c r="F29" s="118"/>
      <c r="G29" s="199"/>
    </row>
    <row r="30" spans="2:7" s="113" customFormat="1" ht="20.100000000000001" customHeight="1">
      <c r="B30" s="198"/>
      <c r="C30" s="126"/>
      <c r="D30" s="119" t="s">
        <v>85</v>
      </c>
      <c r="E30" s="119"/>
      <c r="F30" s="118"/>
      <c r="G30" s="199"/>
    </row>
    <row r="31" spans="2:7" s="113" customFormat="1" ht="20.100000000000001" customHeight="1">
      <c r="B31" s="198"/>
      <c r="C31" s="126"/>
      <c r="D31" s="75" t="s">
        <v>86</v>
      </c>
      <c r="E31" s="119"/>
      <c r="F31" s="118"/>
      <c r="G31" s="199"/>
    </row>
    <row r="32" spans="2:7" s="136" customFormat="1" ht="24.95" customHeight="1">
      <c r="B32" s="154"/>
      <c r="C32" s="211" t="s">
        <v>87</v>
      </c>
      <c r="D32" s="141"/>
      <c r="E32" s="139"/>
      <c r="F32" s="135">
        <f>SUM(F33:F37)</f>
        <v>9800000</v>
      </c>
      <c r="G32" s="155"/>
    </row>
    <row r="33" spans="2:10" s="113" customFormat="1" ht="20.100000000000001" customHeight="1">
      <c r="B33" s="198"/>
      <c r="C33" s="126"/>
      <c r="D33" s="119" t="s">
        <v>94</v>
      </c>
      <c r="E33" s="119"/>
      <c r="F33" s="118">
        <v>9800000</v>
      </c>
      <c r="G33" s="199"/>
    </row>
    <row r="34" spans="2:10" s="113" customFormat="1" ht="20.100000000000001" customHeight="1">
      <c r="B34" s="198"/>
      <c r="C34" s="126"/>
      <c r="D34" s="119" t="s">
        <v>88</v>
      </c>
      <c r="E34" s="119"/>
      <c r="F34" s="118"/>
      <c r="G34" s="199"/>
    </row>
    <row r="35" spans="2:10" s="113" customFormat="1" ht="20.100000000000001" customHeight="1">
      <c r="B35" s="198"/>
      <c r="C35" s="126"/>
      <c r="D35" s="119" t="s">
        <v>89</v>
      </c>
      <c r="E35" s="119"/>
      <c r="F35" s="118"/>
      <c r="G35" s="199"/>
    </row>
    <row r="36" spans="2:10" s="113" customFormat="1" ht="20.100000000000001" customHeight="1">
      <c r="B36" s="198"/>
      <c r="C36" s="126"/>
      <c r="D36" s="119" t="s">
        <v>90</v>
      </c>
      <c r="E36" s="119"/>
      <c r="F36" s="118"/>
      <c r="G36" s="199"/>
    </row>
    <row r="37" spans="2:10" s="113" customFormat="1" ht="20.100000000000001" customHeight="1">
      <c r="B37" s="198"/>
      <c r="C37" s="126"/>
      <c r="D37" s="75" t="s">
        <v>169</v>
      </c>
      <c r="E37" s="119"/>
      <c r="F37" s="118"/>
      <c r="G37" s="199"/>
    </row>
    <row r="38" spans="2:10" ht="20.25" customHeight="1">
      <c r="B38" s="202"/>
      <c r="C38" s="112" t="s">
        <v>91</v>
      </c>
      <c r="D38" s="127"/>
      <c r="E38" s="128"/>
      <c r="F38" s="129">
        <f>F32+F25+F9</f>
        <v>-24759381.899999999</v>
      </c>
      <c r="G38" s="129">
        <f>G32+G25+G9</f>
        <v>25725049</v>
      </c>
    </row>
    <row r="39" spans="2:10" ht="21" customHeight="1">
      <c r="B39" s="202"/>
      <c r="C39" s="112" t="s">
        <v>92</v>
      </c>
      <c r="D39" s="127"/>
      <c r="E39" s="128"/>
      <c r="F39" s="129">
        <v>25725050</v>
      </c>
      <c r="G39" s="203">
        <v>0</v>
      </c>
      <c r="J39" s="58"/>
    </row>
    <row r="40" spans="2:10" ht="25.5" customHeight="1" thickBot="1">
      <c r="B40" s="204"/>
      <c r="C40" s="205" t="s">
        <v>93</v>
      </c>
      <c r="D40" s="206"/>
      <c r="E40" s="207"/>
      <c r="F40" s="208">
        <f>F38+F39</f>
        <v>965668.10000000149</v>
      </c>
      <c r="G40" s="208">
        <f>G38+G39</f>
        <v>25725049</v>
      </c>
    </row>
    <row r="42" spans="2:10">
      <c r="F42" s="209"/>
      <c r="G42" s="131"/>
    </row>
    <row r="43" spans="2:10">
      <c r="F43" s="209"/>
    </row>
  </sheetData>
  <mergeCells count="11">
    <mergeCell ref="B16:B17"/>
    <mergeCell ref="C16:C17"/>
    <mergeCell ref="G19:G20"/>
    <mergeCell ref="C19:C20"/>
    <mergeCell ref="B19:B20"/>
    <mergeCell ref="F19:F20"/>
    <mergeCell ref="B5:G5"/>
    <mergeCell ref="C7:E8"/>
    <mergeCell ref="B7:B8"/>
    <mergeCell ref="F16:F17"/>
    <mergeCell ref="G16:G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03"/>
  <sheetViews>
    <sheetView tabSelected="1" topLeftCell="A16" workbookViewId="0">
      <selection activeCell="F13" sqref="F13:G13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.75">
      <c r="B2" s="147" t="s">
        <v>176</v>
      </c>
      <c r="G2" s="62"/>
      <c r="H2" s="63" t="s">
        <v>173</v>
      </c>
    </row>
    <row r="3" spans="1:8" ht="6.75" customHeight="1"/>
    <row r="4" spans="1:8" ht="25.5" customHeight="1">
      <c r="A4" s="284" t="s">
        <v>195</v>
      </c>
      <c r="B4" s="284"/>
      <c r="C4" s="284"/>
      <c r="D4" s="284"/>
      <c r="E4" s="284"/>
      <c r="F4" s="284"/>
      <c r="G4" s="284"/>
      <c r="H4" s="284"/>
    </row>
    <row r="5" spans="1:8" ht="6.75" customHeight="1"/>
    <row r="6" spans="1:8" ht="12.75" customHeight="1">
      <c r="B6" s="12" t="s">
        <v>70</v>
      </c>
      <c r="G6" s="1"/>
    </row>
    <row r="7" spans="1:8" ht="6.75" customHeight="1" thickBot="1"/>
    <row r="8" spans="1:8" s="2" customFormat="1" ht="24.95" customHeight="1" thickTop="1">
      <c r="A8" s="285"/>
      <c r="B8" s="286"/>
      <c r="C8" s="13" t="s">
        <v>42</v>
      </c>
      <c r="D8" s="13" t="s">
        <v>43</v>
      </c>
      <c r="E8" s="14" t="s">
        <v>72</v>
      </c>
      <c r="F8" s="14" t="s">
        <v>71</v>
      </c>
      <c r="G8" s="13" t="s">
        <v>73</v>
      </c>
      <c r="H8" s="15" t="s">
        <v>66</v>
      </c>
    </row>
    <row r="9" spans="1:8" s="7" customFormat="1" ht="30" customHeight="1">
      <c r="A9" s="16" t="s">
        <v>3</v>
      </c>
      <c r="B9" s="17" t="s">
        <v>181</v>
      </c>
      <c r="C9" s="5"/>
      <c r="D9" s="5"/>
      <c r="E9" s="5"/>
      <c r="F9" s="5"/>
      <c r="G9" s="5"/>
      <c r="H9" s="6">
        <f>SUM(C9:G9)</f>
        <v>0</v>
      </c>
    </row>
    <row r="10" spans="1:8" s="7" customFormat="1" ht="20.100000000000001" customHeight="1">
      <c r="A10" s="3" t="s">
        <v>151</v>
      </c>
      <c r="B10" s="4" t="s">
        <v>67</v>
      </c>
      <c r="C10" s="5"/>
      <c r="D10" s="5"/>
      <c r="E10" s="5"/>
      <c r="F10" s="5"/>
      <c r="G10" s="5"/>
      <c r="H10" s="6">
        <f t="shared" ref="H10:H15" si="0">SUM(C10:G10)</f>
        <v>0</v>
      </c>
    </row>
    <row r="11" spans="1:8" s="7" customFormat="1" ht="20.100000000000001" customHeight="1">
      <c r="A11" s="16" t="s">
        <v>152</v>
      </c>
      <c r="B11" s="17" t="s">
        <v>65</v>
      </c>
      <c r="C11" s="5"/>
      <c r="D11" s="5"/>
      <c r="E11" s="5"/>
      <c r="F11" s="5"/>
      <c r="G11" s="5"/>
      <c r="H11" s="6">
        <f t="shared" si="0"/>
        <v>0</v>
      </c>
    </row>
    <row r="12" spans="1:8" s="7" customFormat="1" ht="20.100000000000001" customHeight="1">
      <c r="A12" s="11">
        <v>1</v>
      </c>
      <c r="B12" s="8" t="s">
        <v>69</v>
      </c>
      <c r="C12" s="9"/>
      <c r="D12" s="9"/>
      <c r="E12" s="9"/>
      <c r="F12" s="9"/>
      <c r="G12" s="9"/>
      <c r="H12" s="6">
        <f t="shared" si="0"/>
        <v>0</v>
      </c>
    </row>
    <row r="13" spans="1:8" s="7" customFormat="1" ht="20.100000000000001" customHeight="1">
      <c r="A13" s="11">
        <v>2</v>
      </c>
      <c r="B13" s="8" t="s">
        <v>68</v>
      </c>
      <c r="C13" s="9"/>
      <c r="D13" s="9"/>
      <c r="E13" s="9"/>
      <c r="F13" s="9"/>
      <c r="G13" s="9"/>
      <c r="H13" s="6">
        <f t="shared" si="0"/>
        <v>0</v>
      </c>
    </row>
    <row r="14" spans="1:8" s="7" customFormat="1" ht="20.100000000000001" customHeight="1">
      <c r="A14" s="11">
        <v>3</v>
      </c>
      <c r="B14" s="8" t="s">
        <v>74</v>
      </c>
      <c r="C14" s="9"/>
      <c r="D14" s="9"/>
      <c r="E14" s="9"/>
      <c r="F14" s="9"/>
      <c r="G14" s="9"/>
      <c r="H14" s="6">
        <f t="shared" si="0"/>
        <v>0</v>
      </c>
    </row>
    <row r="15" spans="1:8" s="7" customFormat="1" ht="20.100000000000001" customHeight="1">
      <c r="A15" s="11">
        <v>4</v>
      </c>
      <c r="B15" s="8" t="s">
        <v>75</v>
      </c>
      <c r="C15" s="9"/>
      <c r="D15" s="9"/>
      <c r="E15" s="9"/>
      <c r="F15" s="9"/>
      <c r="G15" s="9"/>
      <c r="H15" s="6">
        <f t="shared" si="0"/>
        <v>0</v>
      </c>
    </row>
    <row r="16" spans="1:8" s="214" customFormat="1" ht="30" customHeight="1">
      <c r="A16" s="16" t="s">
        <v>4</v>
      </c>
      <c r="B16" s="17" t="s">
        <v>182</v>
      </c>
      <c r="C16" s="215">
        <v>100000</v>
      </c>
      <c r="D16" s="215">
        <f>SUM(D9:D15)</f>
        <v>0</v>
      </c>
      <c r="E16" s="215">
        <f>SUM(E9:E15)</f>
        <v>0</v>
      </c>
      <c r="F16" s="215">
        <v>1986750</v>
      </c>
      <c r="G16" s="215">
        <f>Pasivet!H44</f>
        <v>1248080</v>
      </c>
      <c r="H16" s="216">
        <f t="shared" ref="H16:H21" si="1">SUM(C16:G16)</f>
        <v>3334830</v>
      </c>
    </row>
    <row r="17" spans="1:8" s="7" customFormat="1" ht="20.100000000000001" customHeight="1">
      <c r="A17" s="3">
        <v>1</v>
      </c>
      <c r="B17" s="8" t="s">
        <v>69</v>
      </c>
      <c r="C17" s="9"/>
      <c r="D17" s="9"/>
      <c r="E17" s="9"/>
      <c r="F17" s="9"/>
      <c r="G17" s="9">
        <f>Pasivet!G44</f>
        <v>15417019.1</v>
      </c>
      <c r="H17" s="10">
        <f t="shared" si="1"/>
        <v>15417019.1</v>
      </c>
    </row>
    <row r="18" spans="1:8" s="7" customFormat="1" ht="20.100000000000001" customHeight="1">
      <c r="A18" s="3">
        <v>2</v>
      </c>
      <c r="B18" s="8" t="s">
        <v>68</v>
      </c>
      <c r="C18" s="9"/>
      <c r="D18" s="9"/>
      <c r="E18" s="9"/>
      <c r="F18" s="9"/>
      <c r="G18" s="9"/>
      <c r="H18" s="10">
        <f t="shared" si="1"/>
        <v>0</v>
      </c>
    </row>
    <row r="19" spans="1:8" s="7" customFormat="1" ht="20.100000000000001" customHeight="1">
      <c r="A19" s="3">
        <v>3</v>
      </c>
      <c r="B19" s="8" t="s">
        <v>76</v>
      </c>
      <c r="C19" s="9">
        <v>9800000</v>
      </c>
      <c r="D19" s="9"/>
      <c r="E19" s="9"/>
      <c r="F19" s="9">
        <v>1248080</v>
      </c>
      <c r="G19" s="9">
        <v>-1248080</v>
      </c>
      <c r="H19" s="10">
        <f t="shared" si="1"/>
        <v>9800000</v>
      </c>
    </row>
    <row r="20" spans="1:8" s="7" customFormat="1" ht="20.100000000000001" customHeight="1">
      <c r="A20" s="3">
        <v>4</v>
      </c>
      <c r="B20" s="8" t="s">
        <v>153</v>
      </c>
      <c r="C20" s="9"/>
      <c r="D20" s="9"/>
      <c r="E20" s="9"/>
      <c r="F20" s="9"/>
      <c r="G20" s="9"/>
      <c r="H20" s="10">
        <f t="shared" si="1"/>
        <v>0</v>
      </c>
    </row>
    <row r="21" spans="1:8" s="214" customFormat="1" ht="30" customHeight="1" thickBot="1">
      <c r="A21" s="18" t="s">
        <v>38</v>
      </c>
      <c r="B21" s="19" t="s">
        <v>196</v>
      </c>
      <c r="C21" s="212">
        <f>SUM(C16:C20)</f>
        <v>9900000</v>
      </c>
      <c r="D21" s="212">
        <f>SUM(D16:D20)</f>
        <v>0</v>
      </c>
      <c r="E21" s="212">
        <f>SUM(E16:E20)</f>
        <v>0</v>
      </c>
      <c r="F21" s="212">
        <f>SUM(F16:F20)</f>
        <v>3234830</v>
      </c>
      <c r="G21" s="212">
        <f>SUM(G16:G20)</f>
        <v>15417019.1</v>
      </c>
      <c r="H21" s="213">
        <f t="shared" si="1"/>
        <v>28551849.100000001</v>
      </c>
    </row>
    <row r="22" spans="1:8" ht="14.1" customHeight="1" thickTop="1"/>
    <row r="23" spans="1:8" ht="14.1" customHeight="1"/>
    <row r="24" spans="1:8" ht="14.1" customHeight="1">
      <c r="F24" s="210"/>
    </row>
    <row r="25" spans="1:8" ht="6" customHeight="1">
      <c r="F25" s="210"/>
    </row>
    <row r="26" spans="1:8" ht="14.1" customHeight="1">
      <c r="F26" s="210"/>
    </row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3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Kopertina</vt:lpstr>
      <vt:lpstr>Aktivet</vt:lpstr>
      <vt:lpstr>Pasivet</vt:lpstr>
      <vt:lpstr>Rezultati</vt:lpstr>
      <vt:lpstr>Fluksi</vt:lpstr>
      <vt:lpstr>Kapitali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2014-03-29T17:47:45Z</cp:lastPrinted>
  <dcterms:created xsi:type="dcterms:W3CDTF">2002-02-16T18:16:52Z</dcterms:created>
  <dcterms:modified xsi:type="dcterms:W3CDTF">2014-07-21T07:53:22Z</dcterms:modified>
</cp:coreProperties>
</file>