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readOnlyRecommended="1" userName="Iris Tafaj" reservationPassword="E6F5"/>
  <workbookPr autoCompressPictures="0" defaultThemeVersion="124226"/>
  <bookViews>
    <workbookView xWindow="45" yWindow="45" windowWidth="15480" windowHeight="11640" tabRatio="707"/>
  </bookViews>
  <sheets>
    <sheet name="Kapak" sheetId="9" r:id="rId1"/>
    <sheet name="Bilanci" sheetId="6" r:id="rId2"/>
    <sheet name="Rezultati" sheetId="2" r:id="rId3"/>
    <sheet name="Cash Flow" sheetId="8" r:id="rId4"/>
    <sheet name="Kapitali" sheetId="7" r:id="rId5"/>
  </sheet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" i="2" l="1"/>
  <c r="D11" i="2" s="1"/>
  <c r="D13" i="2" s="1"/>
  <c r="C10" i="2" l="1"/>
  <c r="C7" i="2"/>
  <c r="B4" i="8"/>
  <c r="C8" i="8"/>
  <c r="C36" i="6"/>
  <c r="D30" i="6"/>
  <c r="C30" i="6"/>
  <c r="B20" i="8" s="1"/>
  <c r="B23" i="8" s="1"/>
  <c r="D25" i="6"/>
  <c r="C23" i="6"/>
  <c r="C25" i="6"/>
  <c r="C4" i="6"/>
  <c r="C8" i="6"/>
  <c r="C12" i="6"/>
  <c r="C16" i="6"/>
  <c r="C18" i="6"/>
  <c r="C32" i="6"/>
  <c r="C38" i="6"/>
  <c r="C40" i="6"/>
  <c r="D18" i="6"/>
  <c r="C18" i="2"/>
  <c r="D32" i="6"/>
  <c r="D38" i="6"/>
  <c r="D40" i="6"/>
  <c r="B26" i="8"/>
  <c r="B6" i="7"/>
  <c r="B9" i="7"/>
  <c r="D6" i="7"/>
  <c r="D9" i="7"/>
  <c r="E3" i="7"/>
  <c r="C16" i="8"/>
  <c r="C23" i="8"/>
  <c r="C25" i="8"/>
  <c r="D18" i="2"/>
  <c r="D20" i="2" s="1"/>
  <c r="D22" i="2" s="1"/>
  <c r="E7" i="7"/>
  <c r="C28" i="8"/>
  <c r="C27" i="8"/>
  <c r="B28" i="8"/>
  <c r="B16" i="8"/>
  <c r="B27" i="8"/>
  <c r="C6" i="7"/>
  <c r="C9" i="7"/>
  <c r="E9" i="7"/>
  <c r="E8" i="7"/>
  <c r="E4" i="7"/>
  <c r="E5" i="7"/>
  <c r="E6" i="7"/>
  <c r="C11" i="2" l="1"/>
  <c r="B5" i="8" l="1"/>
  <c r="B8" i="8" s="1"/>
  <c r="B25" i="8" s="1"/>
  <c r="C13" i="2"/>
  <c r="C20" i="2" s="1"/>
</calcChain>
</file>

<file path=xl/sharedStrings.xml><?xml version="1.0" encoding="utf-8"?>
<sst xmlns="http://schemas.openxmlformats.org/spreadsheetml/2006/main" count="108" uniqueCount="104">
  <si>
    <t>Shpenzimet e shtyra</t>
  </si>
  <si>
    <t>Shpenzime të tjera</t>
  </si>
  <si>
    <t>Shitje neto</t>
  </si>
  <si>
    <t xml:space="preserve"> Periudha raportuese</t>
  </si>
  <si>
    <t xml:space="preserve"> Periudha paraardhëse</t>
  </si>
  <si>
    <t>Fluksi monetar nga veprimtaritë e shfrytëzimit</t>
  </si>
  <si>
    <t>Mjetet monetare (MM) të arkëtuara nga klientët</t>
  </si>
  <si>
    <t>MM të paguara ndaj furnitorëve dhe punonjësve</t>
  </si>
  <si>
    <t>Interesi i paguar</t>
  </si>
  <si>
    <t>Tatim mbi fitimin i paguar</t>
  </si>
  <si>
    <t>Fluksi monetar nga veprimtaritë investuese</t>
  </si>
  <si>
    <t>Blerja e aktiveve afatgjata materiale</t>
  </si>
  <si>
    <t>Të ardhurat nga shitja e pajisjeve</t>
  </si>
  <si>
    <t>Interesi i arkëtuar</t>
  </si>
  <si>
    <t>Dividendët e arkëtuar</t>
  </si>
  <si>
    <t>Fluksi monetar nga aktivitetet financiare</t>
  </si>
  <si>
    <t>Të ardhura nga emetimi i kapitalit aksionar</t>
  </si>
  <si>
    <t>Të ardhura nga huamarrje afatgjata</t>
  </si>
  <si>
    <t>Pagesat e detyrimeve të qirasë financiare</t>
  </si>
  <si>
    <t>Dividendë të paguar</t>
  </si>
  <si>
    <t>Mjetet monetare në fillim të periudhës kontabël</t>
  </si>
  <si>
    <t>Mjetet monetare në fund të periudhës kontabël</t>
  </si>
  <si>
    <t>Kapitali aksionar</t>
  </si>
  <si>
    <t>Totali</t>
  </si>
  <si>
    <t>Fitimi neto i vitit financiar</t>
  </si>
  <si>
    <t xml:space="preserve">Emetim i kapitalit aksionar </t>
  </si>
  <si>
    <t>Pozicioni më 31 dhjetor 2008</t>
  </si>
  <si>
    <t>Amortizimi dhe zhvlerësimet</t>
  </si>
  <si>
    <t>Materialet e konsumuara</t>
  </si>
  <si>
    <t xml:space="preserve">     Paga e personelit</t>
  </si>
  <si>
    <t xml:space="preserve">     interesa</t>
  </si>
  <si>
    <t>Shpenzimet e tatimit mbi fitimin</t>
  </si>
  <si>
    <t>Fitimet e pashperndara</t>
  </si>
  <si>
    <t xml:space="preserve">DETYRIMET  </t>
  </si>
  <si>
    <t>Mjete monetare</t>
  </si>
  <si>
    <t>Aktive te tjera afatshkurtra financiare</t>
  </si>
  <si>
    <t>Inventari</t>
  </si>
  <si>
    <t>Detyrimet Afatshkurtra</t>
  </si>
  <si>
    <t>Detyrimet Afatgjata</t>
  </si>
  <si>
    <t>KAPITALI</t>
  </si>
  <si>
    <t>Shënime</t>
  </si>
  <si>
    <t xml:space="preserve">     - Arka cash</t>
    <phoneticPr fontId="4" type="noConversion"/>
  </si>
  <si>
    <t>AKTIVE</t>
  </si>
  <si>
    <t>Aktive Afatshkurtra</t>
  </si>
  <si>
    <t>Kapitali ligjor</t>
  </si>
  <si>
    <t>Fitimi i vitit financiar</t>
  </si>
  <si>
    <t xml:space="preserve">     - Parapagime tatimore</t>
  </si>
  <si>
    <t xml:space="preserve">     - Llogari bankare</t>
  </si>
  <si>
    <t>Totali i shpenzimeve</t>
  </si>
  <si>
    <t xml:space="preserve">Fitimi para tatimit </t>
  </si>
  <si>
    <t>Fitimi nga veprimtaria kryesore</t>
  </si>
  <si>
    <t xml:space="preserve">     humbjet nga kursi i kembimit</t>
  </si>
  <si>
    <t>Kostot e punës</t>
  </si>
  <si>
    <t>Të ardhura dhe shpenzime financiare nga:</t>
  </si>
  <si>
    <t>Fitimi neto i periudhës</t>
  </si>
  <si>
    <t>Fitimi neto për periudhën kontabël</t>
  </si>
  <si>
    <t>Pozicioni më 31 dhjetor 2009</t>
  </si>
  <si>
    <t>Rezerva</t>
    <phoneticPr fontId="4" type="noConversion"/>
  </si>
  <si>
    <t>Fitimi i Pashpërndarë</t>
    <phoneticPr fontId="4" type="noConversion"/>
  </si>
  <si>
    <t>Blerje njësive të kontrolluara minus paratë e arkëtuara</t>
  </si>
  <si>
    <t>Rritja neto e mjeteve monetare</t>
  </si>
  <si>
    <t>Diferenca kembimi</t>
  </si>
  <si>
    <t>31 DHJETOR 2010</t>
  </si>
  <si>
    <t xml:space="preserve">     - Kerkesa te tjera</t>
  </si>
  <si>
    <t>Te pagueshme ndaj furnitoreve</t>
  </si>
  <si>
    <t>Detyrime tatimore</t>
  </si>
  <si>
    <t>Hua ndaj të tretëve</t>
  </si>
  <si>
    <t>Parapagime te marra</t>
  </si>
  <si>
    <t>TOTAL AKTIVE</t>
  </si>
  <si>
    <t>TOTAL DETYRIME</t>
  </si>
  <si>
    <t>TOTAL DETYRIMET DHE KAPITALI</t>
  </si>
  <si>
    <t xml:space="preserve">     - Punime në proces</t>
  </si>
  <si>
    <t>Pozicioni më 31 dhjetor 2010</t>
  </si>
  <si>
    <t>A</t>
  </si>
  <si>
    <t>B</t>
  </si>
  <si>
    <t>C</t>
  </si>
  <si>
    <t>D</t>
  </si>
  <si>
    <t>E</t>
  </si>
  <si>
    <t>F</t>
  </si>
  <si>
    <t>Emertimi dhe Forma ligjore</t>
  </si>
  <si>
    <t>NIPT -i</t>
  </si>
  <si>
    <t>Adresa e Selise</t>
  </si>
  <si>
    <t>Tirane</t>
  </si>
  <si>
    <t>Data e krijimit</t>
  </si>
  <si>
    <t>Veprimtaria  Kryesore</t>
  </si>
  <si>
    <t>P A S Q Y R A T     F I N A N C I A R E</t>
  </si>
  <si>
    <t>Viti   2010</t>
  </si>
  <si>
    <t>Pasqyra Financiare jane</t>
  </si>
  <si>
    <t xml:space="preserve"> Individuale</t>
  </si>
  <si>
    <t>Pasqyra Financiare jane te shprehura ne</t>
  </si>
  <si>
    <t xml:space="preserve"> Leke </t>
  </si>
  <si>
    <t xml:space="preserve">  Periudha  Kontabel e Pasqyrave Financiare</t>
  </si>
  <si>
    <t>Nga</t>
  </si>
  <si>
    <t>1 Janar 2010</t>
  </si>
  <si>
    <t>Deri</t>
  </si>
  <si>
    <t>31 Dhjetor 2010</t>
  </si>
  <si>
    <t xml:space="preserve">  Data  e  mbylljes se Pasqyrave Financiare</t>
  </si>
  <si>
    <t>BELHAUS shpk</t>
  </si>
  <si>
    <t>K81310030I</t>
  </si>
  <si>
    <t>Ndërtim</t>
  </si>
  <si>
    <t>18 Dhjetor 2006</t>
  </si>
  <si>
    <t>Rr. "Sami Frashëri", Nr.39</t>
  </si>
  <si>
    <t>31 DHJETOR 2009</t>
  </si>
  <si>
    <t>25 SHKURT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</si>
</sst>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_L_e_k_-;\-* #,##0_L_e_k_-;_-* &quot;-&quot;_L_e_k_-;_-@_-"/>
    <numFmt numFmtId="166" formatCode="_-* #,##0.00_L_e_k_-;\-* #,##0.00_L_e_k_-;_-* &quot;-&quot;??_L_e_k_-;_-@_-"/>
    <numFmt numFmtId="167" formatCode="_-* #,##0_L_e_k_-;\-* #,##0_L_e_k_-;_-* &quot;-&quot;??_L_e_k_-;_-@_-"/>
    <numFmt numFmtId="168" formatCode="_(* #,##0_);_(* \(#,##0\);_(* &quot;-&quot;??_);_(@_)"/>
    <numFmt numFmtId="169" formatCode="_-* #,##0.00000_L_e_k_-;\-* #,##0.00000_L_e_k_-;_-* &quot;-&quot;??_L_e_k_-;_-@_-"/>
  </numFmts>
  <fonts count="24" x14ac:knownFonts="1">
    <font>
      <sz val="10"/>
      <color indexed="8"/>
      <name val="MS Sans Serif"/>
    </font>
    <font>
      <sz val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26"/>
      <name val="Arial Narrow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15">
    <xf numFmtId="0" fontId="0" fillId="0" borderId="0" xfId="0" applyNumberFormat="1" applyFill="1" applyBorder="1" applyAlignment="1" applyProtection="1"/>
    <xf numFmtId="0" fontId="5" fillId="0" borderId="0" xfId="0" applyFont="1" applyBorder="1" applyAlignment="1">
      <alignment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 applyProtection="1"/>
    <xf numFmtId="0" fontId="6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5" fontId="6" fillId="0" borderId="0" xfId="1" applyFont="1" applyFill="1" applyBorder="1" applyAlignment="1" applyProtection="1"/>
    <xf numFmtId="167" fontId="8" fillId="0" borderId="0" xfId="2" applyNumberFormat="1" applyFont="1" applyFill="1" applyBorder="1" applyAlignment="1" applyProtection="1"/>
    <xf numFmtId="167" fontId="6" fillId="0" borderId="0" xfId="2" applyNumberFormat="1" applyFont="1" applyFill="1" applyBorder="1" applyAlignment="1" applyProtection="1"/>
    <xf numFmtId="167" fontId="7" fillId="0" borderId="1" xfId="2" applyNumberFormat="1" applyFont="1" applyFill="1" applyBorder="1" applyAlignment="1" applyProtection="1"/>
    <xf numFmtId="167" fontId="7" fillId="0" borderId="0" xfId="2" applyNumberFormat="1" applyFont="1" applyFill="1" applyBorder="1" applyAlignment="1" applyProtection="1"/>
    <xf numFmtId="167" fontId="7" fillId="0" borderId="2" xfId="2" applyNumberFormat="1" applyFont="1" applyFill="1" applyBorder="1" applyAlignment="1" applyProtection="1"/>
    <xf numFmtId="167" fontId="7" fillId="0" borderId="0" xfId="2" applyNumberFormat="1" applyFont="1" applyBorder="1" applyAlignment="1">
      <alignment horizontal="center" vertical="center" wrapText="1"/>
    </xf>
    <xf numFmtId="167" fontId="5" fillId="0" borderId="0" xfId="2" applyNumberFormat="1" applyFont="1" applyFill="1" applyBorder="1" applyAlignment="1" applyProtection="1"/>
    <xf numFmtId="165" fontId="7" fillId="0" borderId="0" xfId="1" applyFont="1" applyFill="1" applyBorder="1" applyAlignment="1" applyProtection="1"/>
    <xf numFmtId="0" fontId="7" fillId="0" borderId="0" xfId="0" applyFont="1" applyBorder="1" applyAlignment="1">
      <alignment vertical="center" wrapText="1"/>
    </xf>
    <xf numFmtId="165" fontId="5" fillId="0" borderId="0" xfId="1" applyFont="1" applyFill="1" applyBorder="1" applyAlignment="1" applyProtection="1"/>
    <xf numFmtId="0" fontId="7" fillId="0" borderId="0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165" fontId="7" fillId="0" borderId="1" xfId="1" applyFont="1" applyFill="1" applyBorder="1" applyAlignment="1" applyProtection="1"/>
    <xf numFmtId="0" fontId="7" fillId="0" borderId="2" xfId="0" applyFont="1" applyBorder="1" applyAlignment="1">
      <alignment wrapText="1"/>
    </xf>
    <xf numFmtId="165" fontId="7" fillId="0" borderId="2" xfId="1" applyFont="1" applyFill="1" applyBorder="1" applyAlignment="1" applyProtection="1"/>
    <xf numFmtId="165" fontId="6" fillId="0" borderId="1" xfId="1" applyFont="1" applyFill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165" fontId="5" fillId="0" borderId="0" xfId="1" applyFont="1" applyFill="1" applyBorder="1" applyAlignment="1" applyProtection="1">
      <alignment vertical="top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7" fontId="6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wrapText="1"/>
    </xf>
    <xf numFmtId="168" fontId="3" fillId="0" borderId="0" xfId="2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vertical="center" wrapText="1"/>
    </xf>
    <xf numFmtId="168" fontId="10" fillId="0" borderId="2" xfId="2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Border="1" applyAlignment="1">
      <alignment horizontal="center" vertical="top"/>
    </xf>
    <xf numFmtId="0" fontId="10" fillId="0" borderId="0" xfId="0" applyNumberFormat="1" applyFont="1" applyFill="1" applyBorder="1" applyAlignment="1" applyProtection="1"/>
    <xf numFmtId="0" fontId="10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3" fontId="13" fillId="0" borderId="0" xfId="0" applyNumberFormat="1" applyFont="1" applyFill="1" applyBorder="1" applyAlignment="1" applyProtection="1"/>
    <xf numFmtId="165" fontId="12" fillId="0" borderId="0" xfId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165" fontId="12" fillId="0" borderId="3" xfId="1" applyFont="1" applyFill="1" applyBorder="1" applyAlignment="1" applyProtection="1"/>
    <xf numFmtId="165" fontId="13" fillId="0" borderId="0" xfId="1" applyFont="1" applyFill="1" applyBorder="1" applyAlignment="1" applyProtection="1"/>
    <xf numFmtId="43" fontId="3" fillId="0" borderId="0" xfId="0" applyNumberFormat="1" applyFont="1" applyFill="1" applyBorder="1" applyAlignment="1" applyProtection="1"/>
    <xf numFmtId="167" fontId="15" fillId="0" borderId="0" xfId="2" applyNumberFormat="1" applyFont="1" applyFill="1" applyBorder="1" applyAlignment="1" applyProtection="1"/>
    <xf numFmtId="165" fontId="12" fillId="0" borderId="0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/>
    <xf numFmtId="167" fontId="16" fillId="0" borderId="0" xfId="2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/>
    <xf numFmtId="169" fontId="6" fillId="0" borderId="0" xfId="0" applyNumberFormat="1" applyFont="1" applyFill="1" applyBorder="1" applyAlignment="1" applyProtection="1"/>
    <xf numFmtId="0" fontId="17" fillId="0" borderId="4" xfId="0" applyFont="1" applyBorder="1"/>
    <xf numFmtId="0" fontId="17" fillId="0" borderId="1" xfId="0" applyFont="1" applyBorder="1"/>
    <xf numFmtId="0" fontId="17" fillId="0" borderId="5" xfId="0" applyFont="1" applyBorder="1"/>
    <xf numFmtId="0" fontId="17" fillId="0" borderId="0" xfId="0" applyFont="1"/>
    <xf numFmtId="0" fontId="18" fillId="0" borderId="6" xfId="0" applyFont="1" applyBorder="1"/>
    <xf numFmtId="0" fontId="19" fillId="0" borderId="0" xfId="0" applyFont="1" applyBorder="1"/>
    <xf numFmtId="0" fontId="19" fillId="0" borderId="3" xfId="0" applyFont="1" applyBorder="1"/>
    <xf numFmtId="0" fontId="19" fillId="0" borderId="3" xfId="0" applyFont="1" applyBorder="1" applyAlignment="1">
      <alignment horizontal="right"/>
    </xf>
    <xf numFmtId="0" fontId="19" fillId="0" borderId="3" xfId="0" applyFont="1" applyBorder="1" applyAlignment="1">
      <alignment horizontal="center"/>
    </xf>
    <xf numFmtId="0" fontId="18" fillId="0" borderId="7" xfId="0" applyFont="1" applyBorder="1"/>
    <xf numFmtId="0" fontId="18" fillId="0" borderId="0" xfId="0" applyFont="1"/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2" xfId="0" applyFont="1" applyBorder="1"/>
    <xf numFmtId="49" fontId="19" fillId="0" borderId="3" xfId="0" applyNumberFormat="1" applyFont="1" applyBorder="1"/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2" xfId="0" applyFont="1" applyBorder="1"/>
    <xf numFmtId="0" fontId="17" fillId="0" borderId="6" xfId="0" applyFont="1" applyBorder="1"/>
    <xf numFmtId="0" fontId="17" fillId="0" borderId="0" xfId="0" applyFont="1" applyBorder="1"/>
    <xf numFmtId="0" fontId="17" fillId="0" borderId="7" xfId="0" applyFont="1" applyBorder="1"/>
    <xf numFmtId="0" fontId="22" fillId="0" borderId="0" xfId="0" applyFont="1" applyBorder="1"/>
    <xf numFmtId="0" fontId="23" fillId="0" borderId="6" xfId="0" applyFont="1" applyBorder="1"/>
    <xf numFmtId="0" fontId="23" fillId="0" borderId="0" xfId="0" applyFont="1" applyBorder="1"/>
    <xf numFmtId="0" fontId="23" fillId="0" borderId="7" xfId="0" applyFont="1" applyBorder="1"/>
    <xf numFmtId="0" fontId="23" fillId="0" borderId="0" xfId="0" applyFont="1"/>
    <xf numFmtId="0" fontId="17" fillId="0" borderId="8" xfId="0" applyFont="1" applyBorder="1"/>
    <xf numFmtId="0" fontId="17" fillId="0" borderId="3" xfId="0" applyFont="1" applyBorder="1"/>
    <xf numFmtId="0" fontId="17" fillId="0" borderId="9" xfId="0" applyFont="1" applyBorder="1"/>
    <xf numFmtId="49" fontId="19" fillId="0" borderId="3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46" fontId="19" fillId="0" borderId="3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49"/>
  <sheetViews>
    <sheetView tabSelected="1" workbookViewId="0">
      <selection activeCell="E55" sqref="E55"/>
    </sheetView>
  </sheetViews>
  <sheetFormatPr defaultColWidth="8.85546875" defaultRowHeight="12.75" x14ac:dyDescent="0.2"/>
  <cols>
    <col min="1" max="2" width="8.85546875" style="67"/>
    <col min="3" max="3" width="9.28515625" style="67" customWidth="1"/>
    <col min="4" max="4" width="11.42578125" style="67" customWidth="1"/>
    <col min="5" max="5" width="12.85546875" style="67" customWidth="1"/>
    <col min="6" max="6" width="5.42578125" style="67" customWidth="1"/>
    <col min="7" max="8" width="8.85546875" style="67"/>
    <col min="9" max="9" width="3.140625" style="67" customWidth="1"/>
    <col min="10" max="10" width="9.140625" style="67" customWidth="1"/>
    <col min="11" max="11" width="1.85546875" style="67" customWidth="1"/>
    <col min="12" max="16384" width="8.85546875" style="67"/>
  </cols>
  <sheetData>
    <row r="1" spans="1:10" x14ac:dyDescent="0.2">
      <c r="A1" s="64"/>
      <c r="B1" s="65"/>
      <c r="C1" s="65"/>
      <c r="D1" s="65"/>
      <c r="E1" s="65"/>
      <c r="F1" s="65"/>
      <c r="G1" s="65"/>
      <c r="H1" s="65"/>
      <c r="I1" s="65"/>
      <c r="J1" s="66"/>
    </row>
    <row r="2" spans="1:10" s="74" customFormat="1" ht="12" x14ac:dyDescent="0.2">
      <c r="A2" s="68"/>
      <c r="B2" s="69" t="s">
        <v>79</v>
      </c>
      <c r="C2" s="69"/>
      <c r="D2" s="69"/>
      <c r="E2" s="70" t="s">
        <v>97</v>
      </c>
      <c r="F2" s="71"/>
      <c r="G2" s="72"/>
      <c r="H2" s="70"/>
      <c r="I2" s="69"/>
      <c r="J2" s="73"/>
    </row>
    <row r="3" spans="1:10" s="74" customFormat="1" ht="12" x14ac:dyDescent="0.2">
      <c r="A3" s="68"/>
      <c r="B3" s="69" t="s">
        <v>80</v>
      </c>
      <c r="C3" s="69"/>
      <c r="D3" s="69"/>
      <c r="E3" s="70" t="s">
        <v>98</v>
      </c>
      <c r="F3" s="75"/>
      <c r="G3" s="76"/>
      <c r="H3" s="77"/>
      <c r="I3" s="77"/>
      <c r="J3" s="73"/>
    </row>
    <row r="4" spans="1:10" s="74" customFormat="1" ht="12" x14ac:dyDescent="0.2">
      <c r="A4" s="68"/>
      <c r="B4" s="69" t="s">
        <v>81</v>
      </c>
      <c r="C4" s="69"/>
      <c r="D4" s="69"/>
      <c r="E4" s="78" t="s">
        <v>101</v>
      </c>
      <c r="F4" s="70"/>
      <c r="G4" s="70"/>
      <c r="H4" s="70"/>
      <c r="I4" s="70"/>
      <c r="J4" s="73"/>
    </row>
    <row r="5" spans="1:10" s="74" customFormat="1" ht="12" x14ac:dyDescent="0.2">
      <c r="A5" s="68"/>
      <c r="B5" s="69"/>
      <c r="C5" s="69"/>
      <c r="D5" s="69"/>
      <c r="E5" s="69"/>
      <c r="F5" s="69"/>
      <c r="G5" s="96" t="s">
        <v>82</v>
      </c>
      <c r="H5" s="96"/>
      <c r="I5" s="77"/>
      <c r="J5" s="73"/>
    </row>
    <row r="6" spans="1:10" s="74" customFormat="1" ht="12" x14ac:dyDescent="0.2">
      <c r="A6" s="68"/>
      <c r="B6" s="69" t="s">
        <v>83</v>
      </c>
      <c r="C6" s="69"/>
      <c r="D6" s="69"/>
      <c r="E6" s="79" t="s">
        <v>100</v>
      </c>
      <c r="F6" s="80"/>
      <c r="G6" s="69"/>
      <c r="H6" s="69"/>
      <c r="I6" s="69"/>
      <c r="J6" s="73"/>
    </row>
    <row r="7" spans="1:10" s="74" customFormat="1" ht="12" x14ac:dyDescent="0.2">
      <c r="A7" s="68"/>
      <c r="B7" s="69"/>
      <c r="C7" s="69"/>
      <c r="D7" s="69"/>
      <c r="E7" s="78"/>
      <c r="F7" s="81"/>
      <c r="G7" s="69"/>
      <c r="H7" s="69"/>
      <c r="I7" s="69"/>
      <c r="J7" s="73"/>
    </row>
    <row r="8" spans="1:10" s="74" customFormat="1" ht="12" x14ac:dyDescent="0.2">
      <c r="A8" s="68"/>
      <c r="B8" s="69"/>
      <c r="C8" s="69"/>
      <c r="D8" s="69"/>
      <c r="E8" s="69"/>
      <c r="F8" s="69"/>
      <c r="G8" s="69"/>
      <c r="H8" s="69"/>
      <c r="I8" s="69"/>
      <c r="J8" s="73"/>
    </row>
    <row r="9" spans="1:10" s="74" customFormat="1" ht="12" x14ac:dyDescent="0.2">
      <c r="A9" s="68"/>
      <c r="B9" s="69" t="s">
        <v>84</v>
      </c>
      <c r="C9" s="69"/>
      <c r="D9" s="69"/>
      <c r="E9" s="70" t="s">
        <v>99</v>
      </c>
      <c r="F9" s="70"/>
      <c r="G9" s="70"/>
      <c r="H9" s="70"/>
      <c r="I9" s="70"/>
      <c r="J9" s="73"/>
    </row>
    <row r="10" spans="1:10" s="74" customFormat="1" ht="12" x14ac:dyDescent="0.2">
      <c r="A10" s="68"/>
      <c r="B10" s="69"/>
      <c r="C10" s="69"/>
      <c r="D10" s="69"/>
      <c r="E10" s="78"/>
      <c r="F10" s="78"/>
      <c r="G10" s="78"/>
      <c r="H10" s="78"/>
      <c r="I10" s="78"/>
      <c r="J10" s="73"/>
    </row>
    <row r="11" spans="1:10" s="74" customFormat="1" ht="12" x14ac:dyDescent="0.2">
      <c r="A11" s="68"/>
      <c r="B11" s="82"/>
      <c r="C11" s="82"/>
      <c r="D11" s="82"/>
      <c r="E11" s="83"/>
      <c r="F11" s="83"/>
      <c r="G11" s="83"/>
      <c r="H11" s="83"/>
      <c r="I11" s="83"/>
      <c r="J11" s="73"/>
    </row>
    <row r="12" spans="1:10" x14ac:dyDescent="0.2">
      <c r="A12" s="84"/>
      <c r="B12" s="85"/>
      <c r="C12" s="85"/>
      <c r="D12" s="85"/>
      <c r="E12" s="85"/>
      <c r="F12" s="85"/>
      <c r="G12" s="85"/>
      <c r="H12" s="85"/>
      <c r="I12" s="85"/>
      <c r="J12" s="86"/>
    </row>
    <row r="13" spans="1:10" x14ac:dyDescent="0.2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0" x14ac:dyDescent="0.2">
      <c r="A14" s="84"/>
      <c r="B14" s="85"/>
      <c r="C14" s="85"/>
      <c r="D14" s="85"/>
      <c r="E14" s="85"/>
      <c r="F14" s="85"/>
      <c r="G14" s="85"/>
      <c r="H14" s="85"/>
      <c r="I14" s="85"/>
      <c r="J14" s="86"/>
    </row>
    <row r="15" spans="1:10" x14ac:dyDescent="0.2">
      <c r="A15" s="84"/>
      <c r="B15" s="85"/>
      <c r="C15" s="85"/>
      <c r="D15" s="85"/>
      <c r="E15" s="85"/>
      <c r="F15" s="85"/>
      <c r="G15" s="85"/>
      <c r="H15" s="85"/>
      <c r="I15" s="85"/>
      <c r="J15" s="86"/>
    </row>
    <row r="16" spans="1:10" x14ac:dyDescent="0.2">
      <c r="A16" s="84"/>
      <c r="B16" s="85"/>
      <c r="C16" s="85"/>
      <c r="D16" s="85"/>
      <c r="E16" s="85"/>
      <c r="F16" s="85"/>
      <c r="G16" s="85"/>
      <c r="H16" s="85"/>
      <c r="I16" s="85"/>
      <c r="J16" s="86"/>
    </row>
    <row r="17" spans="1:10" x14ac:dyDescent="0.2">
      <c r="A17" s="84"/>
      <c r="B17" s="85"/>
      <c r="C17" s="85"/>
      <c r="D17" s="85"/>
      <c r="E17" s="85"/>
      <c r="F17" s="85"/>
      <c r="G17" s="85"/>
      <c r="H17" s="85"/>
      <c r="I17" s="85"/>
      <c r="J17" s="86"/>
    </row>
    <row r="18" spans="1:10" x14ac:dyDescent="0.2">
      <c r="A18" s="84"/>
      <c r="B18" s="85"/>
      <c r="C18" s="85"/>
      <c r="D18" s="85"/>
      <c r="E18" s="85"/>
      <c r="F18" s="85"/>
      <c r="G18" s="85"/>
      <c r="H18" s="85"/>
      <c r="I18" s="85"/>
      <c r="J18" s="86"/>
    </row>
    <row r="19" spans="1:10" x14ac:dyDescent="0.2">
      <c r="A19" s="84"/>
      <c r="B19" s="85"/>
      <c r="C19" s="85"/>
      <c r="D19" s="85"/>
      <c r="E19" s="85"/>
      <c r="F19" s="85"/>
      <c r="G19" s="85"/>
      <c r="H19" s="85"/>
      <c r="I19" s="85"/>
      <c r="J19" s="86"/>
    </row>
    <row r="20" spans="1:10" x14ac:dyDescent="0.2">
      <c r="A20" s="84"/>
      <c r="C20" s="85"/>
      <c r="D20" s="85"/>
      <c r="E20" s="85"/>
      <c r="F20" s="85"/>
      <c r="G20" s="85"/>
      <c r="H20" s="85"/>
      <c r="I20" s="85"/>
      <c r="J20" s="86"/>
    </row>
    <row r="21" spans="1:10" x14ac:dyDescent="0.2">
      <c r="A21" s="84"/>
      <c r="B21" s="85"/>
      <c r="C21" s="85"/>
      <c r="D21" s="85"/>
      <c r="E21" s="85"/>
      <c r="F21" s="85"/>
      <c r="G21" s="85"/>
      <c r="H21" s="85"/>
      <c r="I21" s="85"/>
      <c r="J21" s="86"/>
    </row>
    <row r="22" spans="1:10" x14ac:dyDescent="0.2">
      <c r="A22" s="84"/>
      <c r="B22" s="85"/>
      <c r="C22" s="85"/>
      <c r="D22" s="85"/>
      <c r="E22" s="85"/>
      <c r="F22" s="85"/>
      <c r="G22" s="85"/>
      <c r="H22" s="85"/>
      <c r="I22" s="85"/>
      <c r="J22" s="86"/>
    </row>
    <row r="23" spans="1:10" ht="33.75" x14ac:dyDescent="0.5">
      <c r="A23" s="97" t="s">
        <v>85</v>
      </c>
      <c r="B23" s="98"/>
      <c r="C23" s="98"/>
      <c r="D23" s="98"/>
      <c r="E23" s="98"/>
      <c r="F23" s="98"/>
      <c r="G23" s="98"/>
      <c r="H23" s="98"/>
      <c r="I23" s="98"/>
      <c r="J23" s="99"/>
    </row>
    <row r="24" spans="1:10" x14ac:dyDescent="0.2">
      <c r="A24" s="84"/>
      <c r="B24" s="85"/>
      <c r="C24" s="85"/>
      <c r="D24" s="85"/>
      <c r="E24" s="85"/>
      <c r="F24" s="85"/>
      <c r="G24" s="85"/>
      <c r="H24" s="85"/>
      <c r="I24" s="85"/>
      <c r="J24" s="86"/>
    </row>
    <row r="25" spans="1:10" x14ac:dyDescent="0.2">
      <c r="A25" s="84"/>
      <c r="B25" s="100"/>
      <c r="C25" s="100"/>
      <c r="D25" s="100"/>
      <c r="E25" s="100"/>
      <c r="F25" s="100"/>
      <c r="G25" s="100"/>
      <c r="H25" s="100"/>
      <c r="I25" s="100"/>
      <c r="J25" s="86"/>
    </row>
    <row r="26" spans="1:10" x14ac:dyDescent="0.2">
      <c r="A26" s="84"/>
      <c r="B26" s="100"/>
      <c r="C26" s="100"/>
      <c r="D26" s="100"/>
      <c r="E26" s="100"/>
      <c r="F26" s="100"/>
      <c r="G26" s="100"/>
      <c r="H26" s="100"/>
      <c r="I26" s="100"/>
      <c r="J26" s="86"/>
    </row>
    <row r="27" spans="1:10" x14ac:dyDescent="0.2">
      <c r="A27" s="84"/>
      <c r="B27" s="85"/>
      <c r="C27" s="85"/>
      <c r="D27" s="85"/>
      <c r="E27" s="85"/>
      <c r="F27" s="85"/>
      <c r="G27" s="85"/>
      <c r="H27" s="85"/>
      <c r="I27" s="85"/>
      <c r="J27" s="86"/>
    </row>
    <row r="28" spans="1:10" ht="18" x14ac:dyDescent="0.25">
      <c r="A28" s="101" t="s">
        <v>86</v>
      </c>
      <c r="B28" s="102"/>
      <c r="C28" s="102"/>
      <c r="D28" s="102"/>
      <c r="E28" s="102"/>
      <c r="F28" s="102"/>
      <c r="G28" s="102"/>
      <c r="H28" s="102"/>
      <c r="I28" s="102"/>
      <c r="J28" s="103"/>
    </row>
    <row r="29" spans="1:10" x14ac:dyDescent="0.2">
      <c r="A29" s="84"/>
      <c r="B29" s="85"/>
      <c r="C29" s="85"/>
      <c r="D29" s="85"/>
      <c r="E29" s="85"/>
      <c r="F29" s="85"/>
      <c r="G29" s="85"/>
      <c r="H29" s="85"/>
      <c r="I29" s="85"/>
      <c r="J29" s="86"/>
    </row>
    <row r="30" spans="1:10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6"/>
    </row>
    <row r="31" spans="1:10" x14ac:dyDescent="0.2">
      <c r="A31" s="84"/>
      <c r="B31" s="85"/>
      <c r="C31" s="85"/>
      <c r="D31" s="85"/>
      <c r="E31" s="85"/>
      <c r="F31" s="85"/>
      <c r="G31" s="85"/>
      <c r="H31" s="85"/>
      <c r="I31" s="85"/>
      <c r="J31" s="86"/>
    </row>
    <row r="32" spans="1:10" x14ac:dyDescent="0.2">
      <c r="A32" s="84"/>
      <c r="B32" s="85"/>
      <c r="C32" s="85"/>
      <c r="D32" s="85"/>
      <c r="E32" s="85"/>
      <c r="F32" s="85"/>
      <c r="G32" s="85"/>
      <c r="H32" s="85"/>
      <c r="I32" s="85"/>
      <c r="J32" s="86"/>
    </row>
    <row r="33" spans="1:10" x14ac:dyDescent="0.2">
      <c r="A33" s="84"/>
      <c r="B33" s="85"/>
      <c r="C33" s="85"/>
      <c r="D33" s="85"/>
      <c r="E33" s="85"/>
      <c r="F33" s="85"/>
      <c r="G33" s="85"/>
      <c r="H33" s="85"/>
      <c r="I33" s="85"/>
      <c r="J33" s="86"/>
    </row>
    <row r="34" spans="1:10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6"/>
    </row>
    <row r="35" spans="1:10" x14ac:dyDescent="0.2">
      <c r="A35" s="84"/>
      <c r="B35" s="85"/>
      <c r="C35" s="85"/>
      <c r="D35" s="85"/>
      <c r="E35" s="85"/>
      <c r="F35" s="85"/>
      <c r="G35" s="85"/>
      <c r="H35" s="85"/>
      <c r="I35" s="85"/>
      <c r="J35" s="86"/>
    </row>
    <row r="36" spans="1:10" x14ac:dyDescent="0.2">
      <c r="A36" s="84"/>
      <c r="B36" s="85"/>
      <c r="C36" s="85"/>
      <c r="D36" s="85"/>
      <c r="E36" s="85"/>
      <c r="F36" s="85"/>
      <c r="G36" s="85"/>
      <c r="H36" s="85"/>
      <c r="I36" s="85"/>
      <c r="J36" s="86"/>
    </row>
    <row r="37" spans="1:10" x14ac:dyDescent="0.2">
      <c r="A37" s="84"/>
      <c r="B37" s="85"/>
      <c r="C37" s="85"/>
      <c r="D37" s="85"/>
      <c r="E37" s="85"/>
      <c r="F37" s="85"/>
      <c r="G37" s="85"/>
      <c r="H37" s="85"/>
      <c r="I37" s="85"/>
      <c r="J37" s="86"/>
    </row>
    <row r="38" spans="1:10" x14ac:dyDescent="0.2">
      <c r="A38" s="84"/>
      <c r="B38" s="85"/>
      <c r="C38" s="85"/>
      <c r="D38" s="85"/>
      <c r="E38" s="85"/>
      <c r="F38" s="85"/>
      <c r="G38" s="85"/>
      <c r="H38" s="85"/>
      <c r="I38" s="85"/>
      <c r="J38" s="86"/>
    </row>
    <row r="39" spans="1:10" x14ac:dyDescent="0.2">
      <c r="A39" s="84"/>
      <c r="B39" s="85"/>
      <c r="C39" s="85"/>
      <c r="D39" s="85"/>
      <c r="E39" s="85"/>
      <c r="F39" s="85"/>
      <c r="G39" s="85"/>
      <c r="H39" s="85"/>
      <c r="I39" s="85"/>
      <c r="J39" s="86"/>
    </row>
    <row r="40" spans="1:10" s="74" customFormat="1" ht="12" x14ac:dyDescent="0.2">
      <c r="A40" s="68"/>
      <c r="B40" s="69" t="s">
        <v>87</v>
      </c>
      <c r="C40" s="69"/>
      <c r="D40" s="69"/>
      <c r="E40" s="69"/>
      <c r="F40" s="69"/>
      <c r="G40" s="104" t="s">
        <v>88</v>
      </c>
      <c r="H40" s="104"/>
      <c r="I40" s="82"/>
      <c r="J40" s="73"/>
    </row>
    <row r="41" spans="1:10" s="74" customFormat="1" ht="12" x14ac:dyDescent="0.2">
      <c r="A41" s="68"/>
      <c r="B41" s="69"/>
      <c r="C41" s="69"/>
      <c r="D41" s="69"/>
      <c r="E41" s="69"/>
      <c r="F41" s="69"/>
      <c r="G41" s="105"/>
      <c r="H41" s="105"/>
      <c r="I41" s="82"/>
      <c r="J41" s="73"/>
    </row>
    <row r="42" spans="1:10" s="74" customFormat="1" ht="12" x14ac:dyDescent="0.2">
      <c r="A42" s="68"/>
      <c r="B42" s="69" t="s">
        <v>89</v>
      </c>
      <c r="C42" s="69"/>
      <c r="D42" s="69"/>
      <c r="E42" s="69"/>
      <c r="F42" s="69"/>
      <c r="G42" s="104" t="s">
        <v>90</v>
      </c>
      <c r="H42" s="104"/>
      <c r="I42" s="82"/>
      <c r="J42" s="73"/>
    </row>
    <row r="43" spans="1:10" s="74" customFormat="1" ht="12" x14ac:dyDescent="0.2">
      <c r="A43" s="68"/>
      <c r="B43" s="69"/>
      <c r="C43" s="69"/>
      <c r="D43" s="69"/>
      <c r="E43" s="69"/>
      <c r="F43" s="69"/>
      <c r="G43" s="105"/>
      <c r="H43" s="105"/>
      <c r="I43" s="82"/>
      <c r="J43" s="73"/>
    </row>
    <row r="44" spans="1:10" x14ac:dyDescent="0.2">
      <c r="A44" s="84"/>
      <c r="B44" s="87"/>
      <c r="C44" s="87"/>
      <c r="D44" s="87"/>
      <c r="E44" s="87"/>
      <c r="F44" s="87"/>
      <c r="G44" s="87"/>
      <c r="H44" s="87"/>
      <c r="I44" s="85"/>
      <c r="J44" s="86"/>
    </row>
    <row r="45" spans="1:10" s="91" customFormat="1" ht="15" x14ac:dyDescent="0.2">
      <c r="A45" s="88"/>
      <c r="B45" s="69" t="s">
        <v>91</v>
      </c>
      <c r="C45" s="69"/>
      <c r="D45" s="69"/>
      <c r="E45" s="69"/>
      <c r="F45" s="81" t="s">
        <v>92</v>
      </c>
      <c r="G45" s="106" t="s">
        <v>93</v>
      </c>
      <c r="H45" s="106"/>
      <c r="I45" s="89"/>
      <c r="J45" s="90"/>
    </row>
    <row r="46" spans="1:10" s="91" customFormat="1" ht="15" x14ac:dyDescent="0.2">
      <c r="A46" s="88"/>
      <c r="B46" s="69"/>
      <c r="C46" s="69"/>
      <c r="D46" s="69"/>
      <c r="E46" s="69"/>
      <c r="F46" s="81" t="s">
        <v>94</v>
      </c>
      <c r="G46" s="107" t="s">
        <v>95</v>
      </c>
      <c r="H46" s="104"/>
      <c r="I46" s="89"/>
      <c r="J46" s="90"/>
    </row>
    <row r="47" spans="1:10" s="91" customFormat="1" ht="15" x14ac:dyDescent="0.2">
      <c r="A47" s="88"/>
      <c r="B47" s="69"/>
      <c r="C47" s="69"/>
      <c r="D47" s="69"/>
      <c r="E47" s="69"/>
      <c r="F47" s="81"/>
      <c r="G47" s="81"/>
      <c r="H47" s="81"/>
      <c r="I47" s="89"/>
      <c r="J47" s="90"/>
    </row>
    <row r="48" spans="1:10" s="91" customFormat="1" ht="15" x14ac:dyDescent="0.2">
      <c r="A48" s="88"/>
      <c r="B48" s="69" t="s">
        <v>96</v>
      </c>
      <c r="C48" s="69"/>
      <c r="D48" s="69"/>
      <c r="E48" s="81"/>
      <c r="F48" s="69"/>
      <c r="G48" s="95" t="s">
        <v>103</v>
      </c>
      <c r="H48" s="95"/>
      <c r="I48" s="89"/>
      <c r="J48" s="90"/>
    </row>
    <row r="49" spans="1:10" x14ac:dyDescent="0.2">
      <c r="A49" s="92"/>
      <c r="B49" s="93"/>
      <c r="C49" s="93"/>
      <c r="D49" s="93"/>
      <c r="E49" s="93"/>
      <c r="F49" s="93"/>
      <c r="G49" s="93"/>
      <c r="H49" s="93"/>
      <c r="I49" s="93"/>
      <c r="J49" s="94"/>
    </row>
  </sheetData>
  <mergeCells count="12">
    <mergeCell ref="G48:H48"/>
    <mergeCell ref="G5:H5"/>
    <mergeCell ref="A23:J23"/>
    <mergeCell ref="B25:I25"/>
    <mergeCell ref="B26:I26"/>
    <mergeCell ref="A28:J28"/>
    <mergeCell ref="G40:H40"/>
    <mergeCell ref="G41:H41"/>
    <mergeCell ref="G42:H42"/>
    <mergeCell ref="G43:H43"/>
    <mergeCell ref="G45:H45"/>
    <mergeCell ref="G46:H46"/>
  </mergeCells>
  <pageMargins left="0.91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D51"/>
  <sheetViews>
    <sheetView topLeftCell="A19" zoomScalePageLayoutView="125" workbookViewId="0">
      <selection activeCell="A49" sqref="A49"/>
    </sheetView>
  </sheetViews>
  <sheetFormatPr defaultColWidth="10.28515625" defaultRowHeight="15.75" x14ac:dyDescent="0.25"/>
  <cols>
    <col min="1" max="1" width="43.85546875" style="2" customWidth="1"/>
    <col min="2" max="2" width="7.85546875" style="39" bestFit="1" customWidth="1"/>
    <col min="3" max="4" width="18" style="2" bestFit="1" customWidth="1"/>
    <col min="5" max="16384" width="10.28515625" style="2"/>
  </cols>
  <sheetData>
    <row r="1" spans="1:4" x14ac:dyDescent="0.25">
      <c r="B1" s="45" t="s">
        <v>40</v>
      </c>
      <c r="C1" s="3" t="s">
        <v>62</v>
      </c>
      <c r="D1" s="3" t="s">
        <v>102</v>
      </c>
    </row>
    <row r="2" spans="1:4" x14ac:dyDescent="0.25">
      <c r="A2" s="4" t="s">
        <v>42</v>
      </c>
      <c r="B2" s="48"/>
      <c r="C2" s="5"/>
      <c r="D2" s="5"/>
    </row>
    <row r="3" spans="1:4" x14ac:dyDescent="0.25">
      <c r="A3" s="6" t="s">
        <v>43</v>
      </c>
      <c r="B3" s="45"/>
      <c r="C3" s="7"/>
      <c r="D3" s="7"/>
    </row>
    <row r="4" spans="1:4" x14ac:dyDescent="0.25">
      <c r="A4" s="8" t="s">
        <v>34</v>
      </c>
      <c r="B4" s="45"/>
      <c r="C4" s="15">
        <f>SUM(C5:C6)</f>
        <v>38574690.009999998</v>
      </c>
      <c r="D4" s="15">
        <v>3119178.75</v>
      </c>
    </row>
    <row r="5" spans="1:4" x14ac:dyDescent="0.25">
      <c r="A5" s="1" t="s">
        <v>47</v>
      </c>
      <c r="B5" s="49" t="s">
        <v>73</v>
      </c>
      <c r="C5" s="21">
        <v>999850.01</v>
      </c>
      <c r="D5" s="21">
        <v>170118.75</v>
      </c>
    </row>
    <row r="6" spans="1:4" x14ac:dyDescent="0.25">
      <c r="A6" s="1" t="s">
        <v>41</v>
      </c>
      <c r="B6" s="49"/>
      <c r="C6" s="21">
        <v>37574840</v>
      </c>
      <c r="D6" s="61">
        <v>2949060</v>
      </c>
    </row>
    <row r="7" spans="1:4" ht="8.25" customHeight="1" x14ac:dyDescent="0.25">
      <c r="B7" s="45"/>
    </row>
    <row r="8" spans="1:4" x14ac:dyDescent="0.25">
      <c r="A8" s="8" t="s">
        <v>35</v>
      </c>
      <c r="B8" s="45"/>
      <c r="C8" s="16">
        <f>SUM(C9:C10)</f>
        <v>402360</v>
      </c>
      <c r="D8" s="16">
        <v>0</v>
      </c>
    </row>
    <row r="9" spans="1:4" x14ac:dyDescent="0.25">
      <c r="A9" s="1" t="s">
        <v>46</v>
      </c>
      <c r="B9" s="45" t="s">
        <v>74</v>
      </c>
      <c r="C9" s="21">
        <v>107650</v>
      </c>
      <c r="D9" s="21">
        <v>0</v>
      </c>
    </row>
    <row r="10" spans="1:4" x14ac:dyDescent="0.25">
      <c r="A10" s="1" t="s">
        <v>63</v>
      </c>
      <c r="B10" s="45"/>
      <c r="C10" s="21">
        <v>294710</v>
      </c>
      <c r="D10" s="21">
        <v>0</v>
      </c>
    </row>
    <row r="11" spans="1:4" ht="8.25" customHeight="1" x14ac:dyDescent="0.25">
      <c r="A11" s="1"/>
      <c r="B11" s="45"/>
      <c r="C11" s="21"/>
      <c r="D11" s="21"/>
    </row>
    <row r="12" spans="1:4" x14ac:dyDescent="0.25">
      <c r="A12" s="8" t="s">
        <v>36</v>
      </c>
      <c r="B12" s="45"/>
      <c r="C12" s="16">
        <f>SUM(C13:C13)</f>
        <v>152505683</v>
      </c>
      <c r="D12" s="16">
        <v>96608009</v>
      </c>
    </row>
    <row r="13" spans="1:4" x14ac:dyDescent="0.25">
      <c r="A13" s="1" t="s">
        <v>71</v>
      </c>
      <c r="B13" s="45"/>
      <c r="C13" s="21">
        <v>152505683</v>
      </c>
      <c r="D13" s="21">
        <v>96608009</v>
      </c>
    </row>
    <row r="14" spans="1:4" ht="8.25" customHeight="1" x14ac:dyDescent="0.25">
      <c r="A14" s="1"/>
      <c r="B14" s="45"/>
      <c r="C14" s="21"/>
      <c r="D14" s="21"/>
    </row>
    <row r="15" spans="1:4" x14ac:dyDescent="0.25">
      <c r="A15" s="8" t="s">
        <v>0</v>
      </c>
      <c r="B15" s="45"/>
      <c r="C15" s="16">
        <v>12568387</v>
      </c>
      <c r="D15" s="16">
        <v>12568387</v>
      </c>
    </row>
    <row r="16" spans="1:4" x14ac:dyDescent="0.25">
      <c r="A16" s="9"/>
      <c r="B16" s="45"/>
      <c r="C16" s="17">
        <f>C4+C8+C12+C15</f>
        <v>204051120.00999999</v>
      </c>
      <c r="D16" s="17">
        <v>112295574.75</v>
      </c>
    </row>
    <row r="17" spans="1:4" x14ac:dyDescent="0.25">
      <c r="A17" s="9"/>
      <c r="B17" s="45"/>
      <c r="C17" s="18"/>
      <c r="D17" s="16"/>
    </row>
    <row r="18" spans="1:4" x14ac:dyDescent="0.25">
      <c r="A18" s="108" t="s">
        <v>68</v>
      </c>
      <c r="B18" s="45"/>
      <c r="C18" s="19">
        <f>C16</f>
        <v>204051120.00999999</v>
      </c>
      <c r="D18" s="19">
        <f>D16</f>
        <v>112295574.75</v>
      </c>
    </row>
    <row r="19" spans="1:4" x14ac:dyDescent="0.25">
      <c r="A19" s="10"/>
      <c r="B19" s="45"/>
      <c r="C19" s="16"/>
      <c r="D19" s="16"/>
    </row>
    <row r="20" spans="1:4" x14ac:dyDescent="0.25">
      <c r="A20" s="10"/>
      <c r="B20" s="34"/>
      <c r="C20" s="20"/>
      <c r="D20" s="20"/>
    </row>
    <row r="21" spans="1:4" x14ac:dyDescent="0.25">
      <c r="A21" s="11" t="s">
        <v>33</v>
      </c>
      <c r="B21" s="34"/>
      <c r="C21" s="20"/>
      <c r="D21" s="20"/>
    </row>
    <row r="22" spans="1:4" x14ac:dyDescent="0.25">
      <c r="A22" s="6" t="s">
        <v>37</v>
      </c>
      <c r="B22" s="45"/>
      <c r="C22" s="16"/>
      <c r="D22" s="16"/>
    </row>
    <row r="23" spans="1:4" x14ac:dyDescent="0.25">
      <c r="A23" s="8" t="s">
        <v>64</v>
      </c>
      <c r="B23" s="45" t="s">
        <v>75</v>
      </c>
      <c r="C23" s="16">
        <f>131749683+103065</f>
        <v>131852748</v>
      </c>
      <c r="D23" s="16">
        <v>96608009</v>
      </c>
    </row>
    <row r="24" spans="1:4" x14ac:dyDescent="0.25">
      <c r="A24" s="8" t="s">
        <v>65</v>
      </c>
      <c r="B24" s="45" t="s">
        <v>76</v>
      </c>
      <c r="C24" s="16">
        <v>8000</v>
      </c>
      <c r="D24" s="16">
        <v>9668</v>
      </c>
    </row>
    <row r="25" spans="1:4" x14ac:dyDescent="0.25">
      <c r="A25" s="12"/>
      <c r="B25" s="45"/>
      <c r="C25" s="17">
        <f>SUM(C23:C24)</f>
        <v>131860748</v>
      </c>
      <c r="D25" s="17">
        <f>SUM(D23:D24)</f>
        <v>96617677</v>
      </c>
    </row>
    <row r="26" spans="1:4" x14ac:dyDescent="0.25">
      <c r="B26" s="45"/>
      <c r="C26" s="16"/>
      <c r="D26" s="16"/>
    </row>
    <row r="27" spans="1:4" x14ac:dyDescent="0.25">
      <c r="A27" s="6" t="s">
        <v>38</v>
      </c>
      <c r="B27" s="45"/>
      <c r="C27" s="16"/>
      <c r="D27" s="16"/>
    </row>
    <row r="28" spans="1:4" x14ac:dyDescent="0.25">
      <c r="A28" s="8" t="s">
        <v>66</v>
      </c>
      <c r="B28" s="45"/>
      <c r="C28" s="16">
        <v>0</v>
      </c>
      <c r="D28" s="16">
        <v>3890472</v>
      </c>
    </row>
    <row r="29" spans="1:4" x14ac:dyDescent="0.25">
      <c r="A29" s="8" t="s">
        <v>67</v>
      </c>
      <c r="B29" s="45" t="s">
        <v>77</v>
      </c>
      <c r="C29" s="16">
        <v>72075902</v>
      </c>
      <c r="D29" s="16">
        <v>11672956</v>
      </c>
    </row>
    <row r="30" spans="1:4" x14ac:dyDescent="0.25">
      <c r="A30" s="12"/>
      <c r="B30" s="45"/>
      <c r="C30" s="17">
        <f>SUM(C28:C29)</f>
        <v>72075902</v>
      </c>
      <c r="D30" s="17">
        <f>SUM(D28:D29)</f>
        <v>15563428</v>
      </c>
    </row>
    <row r="31" spans="1:4" x14ac:dyDescent="0.25">
      <c r="A31" s="12"/>
      <c r="B31" s="45"/>
      <c r="C31" s="18"/>
      <c r="D31" s="16"/>
    </row>
    <row r="32" spans="1:4" x14ac:dyDescent="0.25">
      <c r="A32" s="9" t="s">
        <v>69</v>
      </c>
      <c r="B32" s="45"/>
      <c r="C32" s="19">
        <f>C30+C25</f>
        <v>203936650</v>
      </c>
      <c r="D32" s="19">
        <f>D30+D25</f>
        <v>112181105</v>
      </c>
    </row>
    <row r="33" spans="1:4" x14ac:dyDescent="0.25">
      <c r="A33" s="9"/>
      <c r="B33" s="45"/>
      <c r="C33" s="18"/>
      <c r="D33" s="16"/>
    </row>
    <row r="34" spans="1:4" x14ac:dyDescent="0.25">
      <c r="A34" s="11" t="s">
        <v>39</v>
      </c>
      <c r="B34" s="45"/>
      <c r="C34" s="16"/>
      <c r="D34" s="16"/>
    </row>
    <row r="35" spans="1:4" x14ac:dyDescent="0.25">
      <c r="A35" s="13" t="s">
        <v>44</v>
      </c>
      <c r="B35" s="45"/>
      <c r="C35" s="16">
        <v>100000</v>
      </c>
      <c r="D35" s="16">
        <v>100000</v>
      </c>
    </row>
    <row r="36" spans="1:4" x14ac:dyDescent="0.25">
      <c r="A36" s="13" t="s">
        <v>32</v>
      </c>
      <c r="B36" s="45"/>
      <c r="C36" s="16">
        <f>D36+D37</f>
        <v>14470</v>
      </c>
      <c r="D36" s="16">
        <v>-57339</v>
      </c>
    </row>
    <row r="37" spans="1:4" x14ac:dyDescent="0.25">
      <c r="A37" s="13" t="s">
        <v>45</v>
      </c>
      <c r="B37" s="45"/>
      <c r="C37" s="16">
        <v>0</v>
      </c>
      <c r="D37" s="16">
        <v>71809</v>
      </c>
    </row>
    <row r="38" spans="1:4" x14ac:dyDescent="0.25">
      <c r="A38" s="9"/>
      <c r="B38" s="45"/>
      <c r="C38" s="17">
        <f>SUM(C35:C37)</f>
        <v>114470</v>
      </c>
      <c r="D38" s="17">
        <f>SUM(D35:D37)</f>
        <v>114470</v>
      </c>
    </row>
    <row r="39" spans="1:4" x14ac:dyDescent="0.25">
      <c r="A39" s="9"/>
      <c r="B39" s="45"/>
      <c r="C39" s="18"/>
      <c r="D39" s="18"/>
    </row>
    <row r="40" spans="1:4" x14ac:dyDescent="0.25">
      <c r="A40" s="108" t="s">
        <v>70</v>
      </c>
      <c r="B40" s="45"/>
      <c r="C40" s="19">
        <f>C32+C38</f>
        <v>204051120</v>
      </c>
      <c r="D40" s="19">
        <f>D32+D38</f>
        <v>112295575</v>
      </c>
    </row>
    <row r="42" spans="1:4" x14ac:dyDescent="0.25">
      <c r="C42" s="14"/>
      <c r="D42" s="14"/>
    </row>
    <row r="43" spans="1:4" x14ac:dyDescent="0.25">
      <c r="C43" s="63"/>
      <c r="D43" s="38"/>
    </row>
    <row r="44" spans="1:4" x14ac:dyDescent="0.25">
      <c r="B44" s="2"/>
      <c r="C44" s="62"/>
    </row>
    <row r="45" spans="1:4" x14ac:dyDescent="0.25">
      <c r="B45" s="2"/>
    </row>
    <row r="46" spans="1:4" x14ac:dyDescent="0.25">
      <c r="B46" s="2"/>
    </row>
    <row r="47" spans="1:4" x14ac:dyDescent="0.25">
      <c r="B47" s="2"/>
    </row>
    <row r="48" spans="1:4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57"/>
    </row>
  </sheetData>
  <mergeCells count="2">
    <mergeCell ref="A18"/>
    <mergeCell ref="A40"/>
  </mergeCells>
  <phoneticPr fontId="4" type="noConversion"/>
  <printOptions horizontalCentered="1"/>
  <pageMargins left="0.7" right="0.7" top="0.75" bottom="0.75" header="0.3" footer="0.3"/>
  <pageSetup paperSize="9" scale="94" orientation="portrait" r:id="rId1"/>
  <headerFooter>
    <oddHeader xml:space="preserve">&amp;L&amp;"-,Bold"BELHAUS&amp;C&amp;"MS Sans Serif,Bold"
&amp;R&amp;"-,Bold"
Bilanci i gjendjes në datën 31 DHJETOR 2010
</oddHeader>
  </headerFooter>
  <rowBreaks count="1" manualBreakCount="1">
    <brk id="40" max="16383" man="1"/>
  </rowBreaks>
  <ignoredErrors>
    <ignoredError sqref="C12" formulaRang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D52"/>
  <sheetViews>
    <sheetView zoomScalePageLayoutView="125" workbookViewId="0">
      <selection activeCell="C21" sqref="C21"/>
    </sheetView>
  </sheetViews>
  <sheetFormatPr defaultColWidth="11.42578125" defaultRowHeight="15.75" x14ac:dyDescent="0.25"/>
  <cols>
    <col min="1" max="1" width="50.140625" style="2" bestFit="1" customWidth="1"/>
    <col min="2" max="2" width="8.28515625" style="47" customWidth="1"/>
    <col min="3" max="3" width="19.7109375" style="2" customWidth="1"/>
    <col min="4" max="4" width="18.140625" style="2" customWidth="1"/>
    <col min="5" max="16384" width="11.42578125" style="2"/>
  </cols>
  <sheetData>
    <row r="1" spans="1:4" x14ac:dyDescent="0.25">
      <c r="A1" s="109"/>
      <c r="B1" s="111" t="s">
        <v>40</v>
      </c>
      <c r="C1" s="110" t="s">
        <v>3</v>
      </c>
      <c r="D1" s="110" t="s">
        <v>4</v>
      </c>
    </row>
    <row r="2" spans="1:4" ht="24" customHeight="1" x14ac:dyDescent="0.25">
      <c r="A2" s="109"/>
      <c r="B2" s="111"/>
      <c r="C2" s="110"/>
      <c r="D2" s="110"/>
    </row>
    <row r="3" spans="1:4" x14ac:dyDescent="0.25">
      <c r="B3" s="45"/>
    </row>
    <row r="4" spans="1:4" x14ac:dyDescent="0.25">
      <c r="A4" s="8" t="s">
        <v>2</v>
      </c>
      <c r="B4" s="34"/>
      <c r="C4" s="58">
        <v>46581395</v>
      </c>
      <c r="D4" s="14">
        <v>80506674</v>
      </c>
    </row>
    <row r="5" spans="1:4" x14ac:dyDescent="0.25">
      <c r="A5" s="8"/>
      <c r="B5" s="34"/>
      <c r="C5" s="14"/>
      <c r="D5" s="14"/>
    </row>
    <row r="6" spans="1:4" x14ac:dyDescent="0.25">
      <c r="A6" s="8" t="s">
        <v>28</v>
      </c>
      <c r="B6" s="34"/>
      <c r="C6" s="14"/>
      <c r="D6" s="14"/>
    </row>
    <row r="7" spans="1:4" x14ac:dyDescent="0.25">
      <c r="A7" s="8" t="s">
        <v>52</v>
      </c>
      <c r="B7" s="34"/>
      <c r="C7" s="14">
        <f>SUM(C8:C8)</f>
        <v>-96000</v>
      </c>
      <c r="D7" s="14">
        <f>SUM(D8:D8)</f>
        <v>0</v>
      </c>
    </row>
    <row r="8" spans="1:4" x14ac:dyDescent="0.25">
      <c r="A8" s="32" t="s">
        <v>29</v>
      </c>
      <c r="B8" s="46"/>
      <c r="C8" s="33">
        <v>-96000</v>
      </c>
      <c r="D8" s="33"/>
    </row>
    <row r="9" spans="1:4" x14ac:dyDescent="0.25">
      <c r="A9" s="8" t="s">
        <v>27</v>
      </c>
      <c r="B9" s="34"/>
      <c r="C9" s="14"/>
      <c r="D9" s="14"/>
    </row>
    <row r="10" spans="1:4" x14ac:dyDescent="0.25">
      <c r="A10" s="8" t="s">
        <v>1</v>
      </c>
      <c r="B10" s="34" t="s">
        <v>78</v>
      </c>
      <c r="C10" s="14">
        <f>-46581395-538250-37730</f>
        <v>-47157375</v>
      </c>
      <c r="D10" s="14">
        <v>-80515339</v>
      </c>
    </row>
    <row r="11" spans="1:4" x14ac:dyDescent="0.25">
      <c r="A11" s="26" t="s">
        <v>48</v>
      </c>
      <c r="B11" s="37"/>
      <c r="C11" s="27">
        <f>SUM(C9:C10)+SUM(C6:C7)</f>
        <v>-47253375</v>
      </c>
      <c r="D11" s="27">
        <f>SUM(D9:D10)+SUM(D6:D7)</f>
        <v>-80515339</v>
      </c>
    </row>
    <row r="12" spans="1:4" x14ac:dyDescent="0.25">
      <c r="A12" s="6"/>
      <c r="B12" s="34"/>
      <c r="C12" s="22"/>
      <c r="D12" s="22"/>
    </row>
    <row r="13" spans="1:4" ht="18.75" customHeight="1" x14ac:dyDescent="0.25">
      <c r="A13" s="28" t="s">
        <v>50</v>
      </c>
      <c r="B13" s="35"/>
      <c r="C13" s="29">
        <f>SUM(C4:C4)+C11</f>
        <v>-671980</v>
      </c>
      <c r="D13" s="29">
        <f>SUM(D4:D4)+D11</f>
        <v>-8665</v>
      </c>
    </row>
    <row r="14" spans="1:4" ht="18.75" customHeight="1" x14ac:dyDescent="0.25">
      <c r="A14" s="25"/>
      <c r="B14" s="36"/>
      <c r="C14" s="22"/>
      <c r="D14" s="22"/>
    </row>
    <row r="15" spans="1:4" x14ac:dyDescent="0.25">
      <c r="A15" s="8" t="s">
        <v>53</v>
      </c>
      <c r="B15" s="34"/>
      <c r="C15" s="14"/>
      <c r="D15" s="14"/>
    </row>
    <row r="16" spans="1:4" x14ac:dyDescent="0.25">
      <c r="A16" s="31" t="s">
        <v>30</v>
      </c>
      <c r="B16" s="36"/>
      <c r="C16" s="24">
        <v>0</v>
      </c>
      <c r="D16" s="24">
        <v>1001</v>
      </c>
    </row>
    <row r="17" spans="1:4" x14ac:dyDescent="0.25">
      <c r="A17" s="31" t="s">
        <v>51</v>
      </c>
      <c r="B17" s="36"/>
      <c r="C17" s="24">
        <v>671980</v>
      </c>
      <c r="D17" s="24">
        <v>81081</v>
      </c>
    </row>
    <row r="18" spans="1:4" x14ac:dyDescent="0.25">
      <c r="A18" s="23"/>
      <c r="B18" s="34"/>
      <c r="C18" s="30">
        <f>SUM(C16:C17)</f>
        <v>671980</v>
      </c>
      <c r="D18" s="30">
        <f>SUM(D16:D17)</f>
        <v>82082</v>
      </c>
    </row>
    <row r="19" spans="1:4" x14ac:dyDescent="0.25">
      <c r="A19" s="23"/>
      <c r="B19" s="34"/>
      <c r="C19" s="14"/>
      <c r="D19" s="14"/>
    </row>
    <row r="20" spans="1:4" x14ac:dyDescent="0.25">
      <c r="A20" s="6" t="s">
        <v>49</v>
      </c>
      <c r="B20" s="34"/>
      <c r="C20" s="22">
        <f>C13+C18</f>
        <v>0</v>
      </c>
      <c r="D20" s="22">
        <f>D13+D18</f>
        <v>73417</v>
      </c>
    </row>
    <row r="21" spans="1:4" x14ac:dyDescent="0.25">
      <c r="A21" s="8" t="s">
        <v>31</v>
      </c>
      <c r="B21" s="34"/>
      <c r="C21" s="14"/>
      <c r="D21" s="14">
        <v>-1608</v>
      </c>
    </row>
    <row r="22" spans="1:4" x14ac:dyDescent="0.25">
      <c r="A22" s="26" t="s">
        <v>54</v>
      </c>
      <c r="B22" s="37"/>
      <c r="C22" s="27"/>
      <c r="D22" s="27">
        <f>SUM(D20:D21)</f>
        <v>71809</v>
      </c>
    </row>
    <row r="23" spans="1:4" x14ac:dyDescent="0.25">
      <c r="B23" s="45"/>
    </row>
    <row r="24" spans="1:4" x14ac:dyDescent="0.25">
      <c r="B24" s="45"/>
      <c r="D24" s="60"/>
    </row>
    <row r="25" spans="1:4" x14ac:dyDescent="0.25">
      <c r="B25" s="45"/>
    </row>
    <row r="26" spans="1:4" x14ac:dyDescent="0.25">
      <c r="B26" s="45"/>
    </row>
    <row r="27" spans="1:4" x14ac:dyDescent="0.25">
      <c r="B27" s="45"/>
    </row>
    <row r="28" spans="1:4" x14ac:dyDescent="0.25">
      <c r="B28" s="45"/>
    </row>
    <row r="29" spans="1:4" x14ac:dyDescent="0.25">
      <c r="B29" s="45"/>
    </row>
    <row r="30" spans="1:4" x14ac:dyDescent="0.25">
      <c r="B30" s="45"/>
    </row>
    <row r="31" spans="1:4" x14ac:dyDescent="0.25">
      <c r="B31" s="45"/>
    </row>
    <row r="32" spans="1:4" x14ac:dyDescent="0.25">
      <c r="B32" s="45"/>
    </row>
    <row r="33" spans="2:2" x14ac:dyDescent="0.25">
      <c r="B33" s="45"/>
    </row>
    <row r="34" spans="2:2" x14ac:dyDescent="0.25">
      <c r="B34" s="45"/>
    </row>
    <row r="35" spans="2:2" x14ac:dyDescent="0.25">
      <c r="B35" s="45"/>
    </row>
    <row r="36" spans="2:2" x14ac:dyDescent="0.25">
      <c r="B36" s="45"/>
    </row>
    <row r="37" spans="2:2" x14ac:dyDescent="0.25">
      <c r="B37" s="45"/>
    </row>
    <row r="38" spans="2:2" x14ac:dyDescent="0.25">
      <c r="B38" s="45"/>
    </row>
    <row r="39" spans="2:2" x14ac:dyDescent="0.25">
      <c r="B39" s="45"/>
    </row>
    <row r="40" spans="2:2" x14ac:dyDescent="0.25">
      <c r="B40" s="45"/>
    </row>
    <row r="41" spans="2:2" x14ac:dyDescent="0.25">
      <c r="B41" s="45"/>
    </row>
    <row r="42" spans="2:2" x14ac:dyDescent="0.25">
      <c r="B42" s="45"/>
    </row>
    <row r="43" spans="2:2" x14ac:dyDescent="0.25">
      <c r="B43" s="45"/>
    </row>
    <row r="44" spans="2:2" x14ac:dyDescent="0.25">
      <c r="B44" s="45"/>
    </row>
    <row r="45" spans="2:2" x14ac:dyDescent="0.25">
      <c r="B45" s="45"/>
    </row>
    <row r="46" spans="2:2" x14ac:dyDescent="0.25">
      <c r="B46" s="45"/>
    </row>
    <row r="47" spans="2:2" x14ac:dyDescent="0.25">
      <c r="B47" s="45"/>
    </row>
    <row r="48" spans="2:2" x14ac:dyDescent="0.25">
      <c r="B48" s="45"/>
    </row>
    <row r="49" spans="2:2" x14ac:dyDescent="0.25">
      <c r="B49" s="45"/>
    </row>
    <row r="50" spans="2:2" x14ac:dyDescent="0.25">
      <c r="B50" s="45"/>
    </row>
    <row r="51" spans="2:2" x14ac:dyDescent="0.25">
      <c r="B51" s="45"/>
    </row>
    <row r="52" spans="2:2" x14ac:dyDescent="0.25">
      <c r="B52" s="45"/>
    </row>
  </sheetData>
  <mergeCells count="4">
    <mergeCell ref="A1:A2"/>
    <mergeCell ref="C1:C2"/>
    <mergeCell ref="D1:D2"/>
    <mergeCell ref="B1:B2"/>
  </mergeCells>
  <phoneticPr fontId="1" type="noConversion"/>
  <printOptions horizontalCentered="1"/>
  <pageMargins left="0.35826771653543299" right="0.35826771653543299" top="1" bottom="1" header="0.5" footer="0.5"/>
  <pageSetup paperSize="9" orientation="portrait" r:id="rId1"/>
  <headerFooter alignWithMargins="0">
    <oddHeader>&amp;L&amp;"-,Bold"BELHAUS&amp;R&amp;"-,Bold"
Pasqyra e rezultatit për periudhën që mbyllet në datën 31 Dhjetor 2010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C31"/>
  <sheetViews>
    <sheetView workbookViewId="0">
      <selection activeCell="C20" sqref="C20"/>
    </sheetView>
  </sheetViews>
  <sheetFormatPr defaultColWidth="9.140625" defaultRowHeight="15.75" x14ac:dyDescent="0.25"/>
  <cols>
    <col min="1" max="1" width="51.5703125" style="50" customWidth="1"/>
    <col min="2" max="3" width="19.7109375" style="50" customWidth="1"/>
    <col min="4" max="16384" width="9.140625" style="50"/>
  </cols>
  <sheetData>
    <row r="1" spans="1:3" x14ac:dyDescent="0.25">
      <c r="A1" s="112"/>
      <c r="B1" s="110" t="s">
        <v>3</v>
      </c>
      <c r="C1" s="110" t="s">
        <v>4</v>
      </c>
    </row>
    <row r="2" spans="1:3" x14ac:dyDescent="0.25">
      <c r="A2" s="112"/>
      <c r="B2" s="110"/>
      <c r="C2" s="110"/>
    </row>
    <row r="3" spans="1:3" x14ac:dyDescent="0.25">
      <c r="A3" s="51" t="s">
        <v>5</v>
      </c>
      <c r="B3" s="52"/>
      <c r="C3" s="52"/>
    </row>
    <row r="4" spans="1:3" x14ac:dyDescent="0.25">
      <c r="A4" s="50" t="s">
        <v>6</v>
      </c>
      <c r="B4" s="53">
        <f>Rezultati!C4+Bilanci!D13-Bilanci!C13</f>
        <v>-9316279</v>
      </c>
      <c r="C4" s="53">
        <v>92179630</v>
      </c>
    </row>
    <row r="5" spans="1:3" x14ac:dyDescent="0.25">
      <c r="A5" s="50" t="s">
        <v>7</v>
      </c>
      <c r="B5" s="53">
        <f>Rezultati!C11+Bilanci!C25-Bilanci!D25+Bilanci!D8-Bilanci!C8</f>
        <v>-12412664</v>
      </c>
      <c r="C5" s="53">
        <v>-81310279</v>
      </c>
    </row>
    <row r="6" spans="1:3" x14ac:dyDescent="0.25">
      <c r="A6" s="50" t="s">
        <v>8</v>
      </c>
      <c r="B6" s="53">
        <v>0</v>
      </c>
      <c r="C6" s="53">
        <v>1001</v>
      </c>
    </row>
    <row r="7" spans="1:3" x14ac:dyDescent="0.25">
      <c r="A7" s="50" t="s">
        <v>9</v>
      </c>
      <c r="B7" s="55">
        <v>0</v>
      </c>
      <c r="C7" s="55"/>
    </row>
    <row r="8" spans="1:3" x14ac:dyDescent="0.25">
      <c r="A8" s="54"/>
      <c r="B8" s="56">
        <f>SUM(B4:B7)</f>
        <v>-21728943</v>
      </c>
      <c r="C8" s="56">
        <f>SUM(C4:C7)</f>
        <v>10870352</v>
      </c>
    </row>
    <row r="9" spans="1:3" x14ac:dyDescent="0.25">
      <c r="A9" s="54"/>
      <c r="B9" s="53"/>
      <c r="C9" s="53"/>
    </row>
    <row r="10" spans="1:3" x14ac:dyDescent="0.25">
      <c r="A10" s="51" t="s">
        <v>10</v>
      </c>
      <c r="B10" s="53"/>
      <c r="C10" s="53"/>
    </row>
    <row r="11" spans="1:3" x14ac:dyDescent="0.25">
      <c r="A11" s="50" t="s">
        <v>59</v>
      </c>
      <c r="B11" s="53">
        <v>0</v>
      </c>
      <c r="C11" s="53">
        <v>0</v>
      </c>
    </row>
    <row r="12" spans="1:3" x14ac:dyDescent="0.25">
      <c r="A12" s="50" t="s">
        <v>11</v>
      </c>
      <c r="B12" s="53">
        <v>0</v>
      </c>
      <c r="C12" s="53"/>
    </row>
    <row r="13" spans="1:3" x14ac:dyDescent="0.25">
      <c r="A13" s="50" t="s">
        <v>12</v>
      </c>
      <c r="B13" s="53">
        <v>0</v>
      </c>
      <c r="C13" s="53">
        <v>0</v>
      </c>
    </row>
    <row r="14" spans="1:3" x14ac:dyDescent="0.25">
      <c r="A14" s="50" t="s">
        <v>13</v>
      </c>
      <c r="B14" s="53">
        <v>0</v>
      </c>
      <c r="C14" s="53">
        <v>0</v>
      </c>
    </row>
    <row r="15" spans="1:3" x14ac:dyDescent="0.25">
      <c r="A15" s="50" t="s">
        <v>14</v>
      </c>
      <c r="B15" s="55">
        <v>0</v>
      </c>
      <c r="C15" s="55">
        <v>0</v>
      </c>
    </row>
    <row r="16" spans="1:3" x14ac:dyDescent="0.25">
      <c r="A16" s="54"/>
      <c r="B16" s="56">
        <f>SUM(B11:B15)</f>
        <v>0</v>
      </c>
      <c r="C16" s="56">
        <f>SUM(C11:C15)</f>
        <v>0</v>
      </c>
    </row>
    <row r="17" spans="1:3" x14ac:dyDescent="0.25">
      <c r="A17" s="54"/>
      <c r="B17" s="53"/>
      <c r="C17" s="53"/>
    </row>
    <row r="18" spans="1:3" x14ac:dyDescent="0.25">
      <c r="A18" s="51" t="s">
        <v>15</v>
      </c>
      <c r="B18" s="53"/>
      <c r="C18" s="53"/>
    </row>
    <row r="19" spans="1:3" x14ac:dyDescent="0.25">
      <c r="A19" s="50" t="s">
        <v>16</v>
      </c>
      <c r="B19" s="53">
        <v>0</v>
      </c>
      <c r="C19" s="53"/>
    </row>
    <row r="20" spans="1:3" x14ac:dyDescent="0.25">
      <c r="A20" s="50" t="s">
        <v>17</v>
      </c>
      <c r="B20" s="53">
        <f>Bilanci!C30-Bilanci!D30</f>
        <v>56512474</v>
      </c>
      <c r="C20" s="53">
        <v>-20374328</v>
      </c>
    </row>
    <row r="21" spans="1:3" x14ac:dyDescent="0.25">
      <c r="A21" s="50" t="s">
        <v>18</v>
      </c>
      <c r="B21" s="53">
        <v>0</v>
      </c>
      <c r="C21" s="53">
        <v>0</v>
      </c>
    </row>
    <row r="22" spans="1:3" x14ac:dyDescent="0.25">
      <c r="A22" s="50" t="s">
        <v>19</v>
      </c>
      <c r="B22" s="55">
        <v>0</v>
      </c>
      <c r="C22" s="55">
        <v>0</v>
      </c>
    </row>
    <row r="23" spans="1:3" x14ac:dyDescent="0.25">
      <c r="A23" s="54"/>
      <c r="B23" s="56">
        <f>SUM(B19:B22)</f>
        <v>56512474</v>
      </c>
      <c r="C23" s="56">
        <f>SUM(C19:C22)</f>
        <v>-20374328</v>
      </c>
    </row>
    <row r="24" spans="1:3" x14ac:dyDescent="0.25">
      <c r="A24" s="54"/>
      <c r="B24" s="53"/>
      <c r="C24" s="53"/>
    </row>
    <row r="25" spans="1:3" x14ac:dyDescent="0.25">
      <c r="A25" s="51" t="s">
        <v>60</v>
      </c>
      <c r="B25" s="56">
        <f>B8+B16+B23</f>
        <v>34783531</v>
      </c>
      <c r="C25" s="56">
        <f>C8+C16+C23</f>
        <v>-9503976</v>
      </c>
    </row>
    <row r="26" spans="1:3" x14ac:dyDescent="0.25">
      <c r="A26" s="51" t="s">
        <v>20</v>
      </c>
      <c r="B26" s="56">
        <f>Bilanci!D4</f>
        <v>3119178.75</v>
      </c>
      <c r="C26" s="56">
        <v>12542074</v>
      </c>
    </row>
    <row r="27" spans="1:3" x14ac:dyDescent="0.25">
      <c r="A27" s="51" t="s">
        <v>61</v>
      </c>
      <c r="B27" s="56">
        <f>Rezultati!C17</f>
        <v>671980</v>
      </c>
      <c r="C27" s="56">
        <f>Rezultati!D17</f>
        <v>81081</v>
      </c>
    </row>
    <row r="28" spans="1:3" x14ac:dyDescent="0.25">
      <c r="A28" s="51" t="s">
        <v>21</v>
      </c>
      <c r="B28" s="56">
        <f>Bilanci!C4</f>
        <v>38574690.009999998</v>
      </c>
      <c r="C28" s="56">
        <f>Bilanci!D4</f>
        <v>3119178.75</v>
      </c>
    </row>
    <row r="29" spans="1:3" x14ac:dyDescent="0.25">
      <c r="B29" s="59"/>
    </row>
    <row r="30" spans="1:3" x14ac:dyDescent="0.25">
      <c r="B30" s="53"/>
      <c r="C30" s="53"/>
    </row>
    <row r="31" spans="1:3" x14ac:dyDescent="0.25">
      <c r="B31" s="59"/>
    </row>
  </sheetData>
  <mergeCells count="3">
    <mergeCell ref="A1:A2"/>
    <mergeCell ref="B1:B2"/>
    <mergeCell ref="C1:C2"/>
  </mergeCells>
  <phoneticPr fontId="4" type="noConversion"/>
  <pageMargins left="0.75" right="0.75" top="1" bottom="1" header="0.5" footer="0.5"/>
  <pageSetup paperSize="9" scale="96" orientation="portrait" r:id="rId1"/>
  <headerFooter>
    <oddHeader xml:space="preserve">&amp;L&amp;"MS Sans Serif,Bold"BELHAUS&amp;R&amp;"MS Sans Serif,Bold"
Pasqyra e flukseve monetare per periudhen qe mbyllet ne 31 Dhjetor 2010
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E9"/>
  <sheetViews>
    <sheetView workbookViewId="0">
      <selection activeCell="A41" sqref="A41"/>
    </sheetView>
  </sheetViews>
  <sheetFormatPr defaultColWidth="9.140625" defaultRowHeight="12.75" x14ac:dyDescent="0.2"/>
  <cols>
    <col min="1" max="1" width="31.7109375" style="39" customWidth="1"/>
    <col min="2" max="2" width="14.28515625" style="39" customWidth="1"/>
    <col min="3" max="3" width="13.28515625" style="39" customWidth="1"/>
    <col min="4" max="4" width="18.28515625" style="39" customWidth="1"/>
    <col min="5" max="5" width="14.42578125" style="39" customWidth="1"/>
    <col min="6" max="16384" width="9.140625" style="39"/>
  </cols>
  <sheetData>
    <row r="1" spans="1:5" ht="14.1" customHeight="1" x14ac:dyDescent="0.2">
      <c r="A1" s="114"/>
      <c r="B1" s="113" t="s">
        <v>22</v>
      </c>
      <c r="C1" s="113" t="s">
        <v>57</v>
      </c>
      <c r="D1" s="113" t="s">
        <v>58</v>
      </c>
      <c r="E1" s="113" t="s">
        <v>23</v>
      </c>
    </row>
    <row r="2" spans="1:5" x14ac:dyDescent="0.2">
      <c r="A2" s="114"/>
      <c r="B2" s="113"/>
      <c r="C2" s="113"/>
      <c r="D2" s="113"/>
      <c r="E2" s="113"/>
    </row>
    <row r="3" spans="1:5" s="44" customFormat="1" ht="21.95" customHeight="1" x14ac:dyDescent="0.2">
      <c r="A3" s="42" t="s">
        <v>26</v>
      </c>
      <c r="B3" s="43">
        <v>100000</v>
      </c>
      <c r="C3" s="43">
        <v>0</v>
      </c>
      <c r="D3" s="43">
        <v>-57339</v>
      </c>
      <c r="E3" s="43">
        <f>SUM(B3:D3)</f>
        <v>42661</v>
      </c>
    </row>
    <row r="4" spans="1:5" x14ac:dyDescent="0.2">
      <c r="A4" s="40" t="s">
        <v>24</v>
      </c>
      <c r="B4" s="41">
        <v>0</v>
      </c>
      <c r="C4" s="41">
        <v>0</v>
      </c>
      <c r="D4" s="41">
        <v>71809</v>
      </c>
      <c r="E4" s="41">
        <f t="shared" ref="E4:E5" si="0">SUM(B4:D4)</f>
        <v>71809</v>
      </c>
    </row>
    <row r="5" spans="1:5" x14ac:dyDescent="0.2">
      <c r="A5" s="40" t="s">
        <v>25</v>
      </c>
      <c r="B5" s="41">
        <v>0</v>
      </c>
      <c r="C5" s="41">
        <v>0</v>
      </c>
      <c r="D5" s="41">
        <v>0</v>
      </c>
      <c r="E5" s="41">
        <f t="shared" si="0"/>
        <v>0</v>
      </c>
    </row>
    <row r="6" spans="1:5" s="44" customFormat="1" ht="21.95" customHeight="1" x14ac:dyDescent="0.2">
      <c r="A6" s="42" t="s">
        <v>56</v>
      </c>
      <c r="B6" s="43">
        <f>SUM(B3:B5)</f>
        <v>100000</v>
      </c>
      <c r="C6" s="43">
        <f>SUM(C3:C5)</f>
        <v>0</v>
      </c>
      <c r="D6" s="43">
        <f>SUM(D3:D5)</f>
        <v>14470</v>
      </c>
      <c r="E6" s="43">
        <f>SUM(E3:E5)</f>
        <v>114470</v>
      </c>
    </row>
    <row r="7" spans="1:5" s="44" customFormat="1" ht="14.1" customHeight="1" x14ac:dyDescent="0.2">
      <c r="A7" s="40" t="s">
        <v>55</v>
      </c>
      <c r="B7" s="41">
        <v>0</v>
      </c>
      <c r="C7" s="41">
        <v>0</v>
      </c>
      <c r="D7" s="41">
        <v>0</v>
      </c>
      <c r="E7" s="41">
        <f t="shared" ref="E7" si="1">SUM(B7:D7)</f>
        <v>0</v>
      </c>
    </row>
    <row r="8" spans="1:5" ht="12.75" customHeight="1" x14ac:dyDescent="0.2">
      <c r="A8" s="40" t="s">
        <v>25</v>
      </c>
      <c r="B8" s="41">
        <v>0</v>
      </c>
      <c r="C8" s="41">
        <v>0</v>
      </c>
      <c r="D8" s="41">
        <v>0</v>
      </c>
      <c r="E8" s="41">
        <f t="shared" ref="E8" si="2">SUM(B8:D8)</f>
        <v>0</v>
      </c>
    </row>
    <row r="9" spans="1:5" s="44" customFormat="1" ht="21.95" customHeight="1" x14ac:dyDescent="0.2">
      <c r="A9" s="42" t="s">
        <v>72</v>
      </c>
      <c r="B9" s="43">
        <f>SUM(B6:B8)</f>
        <v>100000</v>
      </c>
      <c r="C9" s="43">
        <f t="shared" ref="C9:D9" si="3">SUM(C6:C8)</f>
        <v>0</v>
      </c>
      <c r="D9" s="43">
        <f t="shared" si="3"/>
        <v>14470</v>
      </c>
      <c r="E9" s="43">
        <f>SUM(B9:D9)</f>
        <v>114470</v>
      </c>
    </row>
  </sheetData>
  <mergeCells count="5">
    <mergeCell ref="E1:E2"/>
    <mergeCell ref="A1:A2"/>
    <mergeCell ref="B1:B2"/>
    <mergeCell ref="C1:C2"/>
    <mergeCell ref="D1:D2"/>
  </mergeCells>
  <phoneticPr fontId="4" type="noConversion"/>
  <printOptions horizontalCentered="1"/>
  <pageMargins left="0.55511811023622004" right="0.55511811023622004" top="1" bottom="1" header="0.5" footer="0.5"/>
  <pageSetup paperSize="9" orientation="portrait" r:id="rId1"/>
  <headerFooter>
    <oddHeader>&amp;L&amp;"MS Sans Serif,Bold"BELHAUS&amp;R
&amp;"MS Sans Serif,Bold"Pasqyra e ndryshimeve te kapitalit per periudhen qe mbyllet ne 31 Dhjetor 2010</oddHeader>
  </headerFooter>
  <ignoredErrors>
    <ignoredError sqref="E6" formula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Kapak</vt:lpstr>
      <vt:lpstr>Bilanci</vt:lpstr>
      <vt:lpstr>Rezultati</vt:lpstr>
      <vt:lpstr>Cash Flow</vt:lpstr>
      <vt:lpstr>Kapitali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Iris Tafaj</cp:lastModifiedBy>
  <cp:lastPrinted>2011-03-30T09:33:37Z</cp:lastPrinted>
  <dcterms:created xsi:type="dcterms:W3CDTF">2005-10-03T19:59:59Z</dcterms:created>
  <dcterms:modified xsi:type="dcterms:W3CDTF">2011-06-27T12:31:50Z</dcterms:modified>
</cp:coreProperties>
</file>