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Bilanci" sheetId="1" r:id="rId1"/>
    <sheet name="Kapitalet" sheetId="2" r:id="rId2"/>
    <sheet name="Aktivet" sheetId="3" r:id="rId3"/>
    <sheet name="Shenime" sheetId="4" r:id="rId4"/>
    <sheet name="Print.Form." sheetId="5" r:id="rId5"/>
    <sheet name="MAKINERIT" sheetId="6" r:id="rId6"/>
  </sheets>
  <externalReferences>
    <externalReference r:id="rId7"/>
  </externalReferences>
  <calcPr calcId="124519"/>
</workbook>
</file>

<file path=xl/calcChain.xml><?xml version="1.0" encoding="utf-8"?>
<calcChain xmlns="http://schemas.openxmlformats.org/spreadsheetml/2006/main">
  <c r="C3" i="6"/>
  <c r="C2"/>
  <c r="C1"/>
  <c r="J62" i="5"/>
  <c r="O59"/>
  <c r="N59"/>
  <c r="O58"/>
  <c r="N58"/>
  <c r="O57"/>
  <c r="N57"/>
  <c r="O56"/>
  <c r="N56"/>
  <c r="O55"/>
  <c r="N55"/>
  <c r="O44"/>
  <c r="N44"/>
  <c r="D38"/>
  <c r="K62" s="1"/>
  <c r="G32"/>
  <c r="G31"/>
  <c r="G30"/>
  <c r="H24"/>
  <c r="H20"/>
  <c r="G19"/>
  <c r="G22" s="1"/>
  <c r="N39" s="1"/>
  <c r="G18"/>
  <c r="G23" s="1"/>
  <c r="N40" s="1"/>
  <c r="O13"/>
  <c r="O23" s="1"/>
  <c r="N12"/>
  <c r="N11"/>
  <c r="G11"/>
  <c r="G10"/>
  <c r="K9"/>
  <c r="G9"/>
  <c r="K7"/>
  <c r="D7"/>
  <c r="N8" s="1"/>
  <c r="K6"/>
  <c r="C5" i="4"/>
  <c r="C4"/>
  <c r="C3"/>
  <c r="C2"/>
  <c r="I22" i="3"/>
  <c r="H22"/>
  <c r="G22"/>
  <c r="F22"/>
  <c r="E22"/>
  <c r="D22"/>
  <c r="I20"/>
  <c r="H20"/>
  <c r="G20"/>
  <c r="F20"/>
  <c r="E20"/>
  <c r="D20"/>
  <c r="I18"/>
  <c r="H18"/>
  <c r="G18"/>
  <c r="F18"/>
  <c r="E18"/>
  <c r="D18"/>
  <c r="I17"/>
  <c r="H17"/>
  <c r="G17"/>
  <c r="F17"/>
  <c r="E17"/>
  <c r="D17"/>
  <c r="I16"/>
  <c r="H16"/>
  <c r="G16"/>
  <c r="F16"/>
  <c r="E16"/>
  <c r="D16"/>
  <c r="I15"/>
  <c r="H15"/>
  <c r="G15"/>
  <c r="F15"/>
  <c r="E15"/>
  <c r="D15"/>
  <c r="I14"/>
  <c r="H14"/>
  <c r="G14"/>
  <c r="F14"/>
  <c r="E14"/>
  <c r="D14"/>
  <c r="I13"/>
  <c r="H13"/>
  <c r="G13"/>
  <c r="F13"/>
  <c r="E13"/>
  <c r="D13"/>
  <c r="I12"/>
  <c r="H12"/>
  <c r="G12"/>
  <c r="F12"/>
  <c r="E12"/>
  <c r="D12"/>
  <c r="I11"/>
  <c r="H11"/>
  <c r="G11"/>
  <c r="F11"/>
  <c r="E11"/>
  <c r="D11"/>
  <c r="I10"/>
  <c r="H10"/>
  <c r="G10"/>
  <c r="F10"/>
  <c r="E10"/>
  <c r="D10"/>
  <c r="C5"/>
  <c r="C4"/>
  <c r="C3"/>
  <c r="C2"/>
  <c r="J33" i="2"/>
  <c r="I33"/>
  <c r="H33"/>
  <c r="G33"/>
  <c r="F33"/>
  <c r="E33"/>
  <c r="J32"/>
  <c r="I32"/>
  <c r="H32"/>
  <c r="G32"/>
  <c r="F32"/>
  <c r="E32"/>
  <c r="J31"/>
  <c r="I31"/>
  <c r="H31"/>
  <c r="G31"/>
  <c r="F31"/>
  <c r="E31"/>
  <c r="J30"/>
  <c r="I30"/>
  <c r="H30"/>
  <c r="G30"/>
  <c r="F30"/>
  <c r="E30"/>
  <c r="J29"/>
  <c r="I29"/>
  <c r="H29"/>
  <c r="G29"/>
  <c r="F29"/>
  <c r="E29"/>
  <c r="J28"/>
  <c r="I28"/>
  <c r="H28"/>
  <c r="G28"/>
  <c r="F28"/>
  <c r="E28"/>
  <c r="J27"/>
  <c r="I27"/>
  <c r="H27"/>
  <c r="G27"/>
  <c r="F27"/>
  <c r="E27"/>
  <c r="J26"/>
  <c r="I26"/>
  <c r="H26"/>
  <c r="G26"/>
  <c r="F26"/>
  <c r="E26"/>
  <c r="J25"/>
  <c r="I25"/>
  <c r="H25"/>
  <c r="G25"/>
  <c r="F25"/>
  <c r="E25"/>
  <c r="J24"/>
  <c r="I24"/>
  <c r="H24"/>
  <c r="G24"/>
  <c r="F24"/>
  <c r="E24"/>
  <c r="J23"/>
  <c r="I23"/>
  <c r="H23"/>
  <c r="G23"/>
  <c r="F23"/>
  <c r="E23"/>
  <c r="J22"/>
  <c r="I22"/>
  <c r="H22"/>
  <c r="G22"/>
  <c r="F22"/>
  <c r="E22"/>
  <c r="J21"/>
  <c r="I21"/>
  <c r="H21"/>
  <c r="G21"/>
  <c r="F21"/>
  <c r="E21"/>
  <c r="J20"/>
  <c r="I20"/>
  <c r="H20"/>
  <c r="G20"/>
  <c r="F20"/>
  <c r="E20"/>
  <c r="J19"/>
  <c r="I19"/>
  <c r="H19"/>
  <c r="G19"/>
  <c r="F19"/>
  <c r="E19"/>
  <c r="J18"/>
  <c r="I18"/>
  <c r="H18"/>
  <c r="G18"/>
  <c r="F18"/>
  <c r="E18"/>
  <c r="J17"/>
  <c r="I17"/>
  <c r="H17"/>
  <c r="G17"/>
  <c r="F17"/>
  <c r="E17"/>
  <c r="J16"/>
  <c r="I16"/>
  <c r="H16"/>
  <c r="G16"/>
  <c r="F16"/>
  <c r="E16"/>
  <c r="J15"/>
  <c r="I15"/>
  <c r="H15"/>
  <c r="G15"/>
  <c r="F15"/>
  <c r="E15"/>
  <c r="J14"/>
  <c r="I14"/>
  <c r="H14"/>
  <c r="G14"/>
  <c r="F14"/>
  <c r="E14"/>
  <c r="J13"/>
  <c r="I13"/>
  <c r="H13"/>
  <c r="G13"/>
  <c r="F13"/>
  <c r="E13"/>
  <c r="J12"/>
  <c r="I12"/>
  <c r="H12"/>
  <c r="G12"/>
  <c r="F12"/>
  <c r="E12"/>
  <c r="J11"/>
  <c r="I11"/>
  <c r="H11"/>
  <c r="G11"/>
  <c r="F11"/>
  <c r="E11"/>
  <c r="C5"/>
  <c r="C4"/>
  <c r="C3"/>
  <c r="C2"/>
  <c r="F228" i="1"/>
  <c r="E228"/>
  <c r="F227"/>
  <c r="E227"/>
  <c r="F226"/>
  <c r="E226"/>
  <c r="F225"/>
  <c r="E225"/>
  <c r="F224"/>
  <c r="E224"/>
  <c r="F223"/>
  <c r="E223"/>
  <c r="F222"/>
  <c r="E222"/>
  <c r="F221"/>
  <c r="E221"/>
  <c r="F220"/>
  <c r="E220"/>
  <c r="F219"/>
  <c r="E219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5"/>
  <c r="E205"/>
  <c r="F204"/>
  <c r="E204"/>
  <c r="F203"/>
  <c r="E203"/>
  <c r="F202"/>
  <c r="E202"/>
  <c r="F201"/>
  <c r="E201"/>
  <c r="F200"/>
  <c r="E200"/>
  <c r="F199"/>
  <c r="E199"/>
  <c r="F198"/>
  <c r="E198"/>
  <c r="F197"/>
  <c r="E197"/>
  <c r="F196"/>
  <c r="E196"/>
  <c r="F195"/>
  <c r="E195"/>
  <c r="F194"/>
  <c r="E194"/>
  <c r="F193"/>
  <c r="E193"/>
  <c r="F192"/>
  <c r="E192"/>
  <c r="F191"/>
  <c r="E191"/>
  <c r="F190"/>
  <c r="E190"/>
  <c r="F189"/>
  <c r="E189"/>
  <c r="F188"/>
  <c r="E188"/>
  <c r="F160"/>
  <c r="E160"/>
  <c r="F159"/>
  <c r="E159"/>
  <c r="F158"/>
  <c r="E158"/>
  <c r="F157"/>
  <c r="E157"/>
  <c r="F156"/>
  <c r="E156"/>
  <c r="F155"/>
  <c r="E155"/>
  <c r="F154"/>
  <c r="E154"/>
  <c r="F153"/>
  <c r="E153"/>
  <c r="F152"/>
  <c r="E152"/>
  <c r="F151"/>
  <c r="E151"/>
  <c r="F150"/>
  <c r="E150"/>
  <c r="F149"/>
  <c r="E149"/>
  <c r="F148"/>
  <c r="E148"/>
  <c r="F147"/>
  <c r="E147"/>
  <c r="F146"/>
  <c r="E146"/>
  <c r="F145"/>
  <c r="E145"/>
  <c r="F144"/>
  <c r="E144"/>
  <c r="F143"/>
  <c r="E143"/>
  <c r="F142"/>
  <c r="E142"/>
  <c r="F141"/>
  <c r="E141"/>
  <c r="F140"/>
  <c r="E140"/>
  <c r="F139"/>
  <c r="E139"/>
  <c r="F138"/>
  <c r="E138"/>
  <c r="F137"/>
  <c r="E137"/>
  <c r="F136"/>
  <c r="E136"/>
  <c r="F135"/>
  <c r="E135"/>
  <c r="F134"/>
  <c r="E134"/>
  <c r="F133"/>
  <c r="E133"/>
  <c r="F132"/>
  <c r="E132"/>
  <c r="F131"/>
  <c r="E131"/>
  <c r="F130"/>
  <c r="E130"/>
  <c r="F129"/>
  <c r="E129"/>
  <c r="F128"/>
  <c r="E128"/>
  <c r="F127"/>
  <c r="E127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H18" i="5" l="1"/>
  <c r="H19"/>
  <c r="H22" l="1"/>
  <c r="O39" s="1"/>
  <c r="O12"/>
  <c r="H23"/>
  <c r="O11"/>
  <c r="O40" l="1"/>
  <c r="O46" s="1"/>
  <c r="H25"/>
  <c r="H27" s="1"/>
  <c r="H29" s="1"/>
  <c r="O47" l="1"/>
  <c r="H34"/>
  <c r="H36" s="1"/>
  <c r="G33"/>
</calcChain>
</file>

<file path=xl/sharedStrings.xml><?xml version="1.0" encoding="utf-8"?>
<sst xmlns="http://schemas.openxmlformats.org/spreadsheetml/2006/main" count="791" uniqueCount="587">
  <si>
    <t>SUBJEKTI "T.&amp;T. BETON" SHPK</t>
  </si>
  <si>
    <t>NIPTI: K83103001E</t>
  </si>
  <si>
    <t>Adresa: KOMUNA OTLLAK BERAT</t>
  </si>
  <si>
    <t>BILANCI USHTRIMOR 2011</t>
  </si>
  <si>
    <t>Shënime</t>
  </si>
  <si>
    <t>Viti ushtrimor</t>
  </si>
  <si>
    <t>Viti paraardhës</t>
  </si>
  <si>
    <t>Zëri i bilancit</t>
  </si>
  <si>
    <t>A</t>
  </si>
  <si>
    <t>AKTIVET</t>
  </si>
  <si>
    <t>I</t>
  </si>
  <si>
    <t>Aktivet Afatshkurtra</t>
  </si>
  <si>
    <t>Aktive monetare</t>
  </si>
  <si>
    <t>Derivativë dhe aktive të mbajtura për tregtim</t>
  </si>
  <si>
    <t>(i)</t>
  </si>
  <si>
    <t xml:space="preserve">                Derivativët</t>
  </si>
  <si>
    <t>(ii)</t>
  </si>
  <si>
    <t xml:space="preserve">                Aktive të mbajtura për tregtim</t>
  </si>
  <si>
    <t>Totali 2</t>
  </si>
  <si>
    <t>Aktive të tjera financiare afatshkurtra</t>
  </si>
  <si>
    <t xml:space="preserve">          (i)</t>
  </si>
  <si>
    <t xml:space="preserve">                Llogari/Kërkesa të arkëtueshme</t>
  </si>
  <si>
    <t xml:space="preserve">                LLogari/Kërkesa të tjera te  arkëtueshme</t>
  </si>
  <si>
    <t>(iii)</t>
  </si>
  <si>
    <t xml:space="preserve">                Instrumente të tjera borxhi</t>
  </si>
  <si>
    <t>(iv)</t>
  </si>
  <si>
    <t xml:space="preserve">                Investime të tjera financiare</t>
  </si>
  <si>
    <t>Totali 3</t>
  </si>
  <si>
    <t>Inventari</t>
  </si>
  <si>
    <t xml:space="preserve">                Lëndët e para</t>
  </si>
  <si>
    <t xml:space="preserve">                Prodhim në proces</t>
  </si>
  <si>
    <t xml:space="preserve">                Produkte të gatshme</t>
  </si>
  <si>
    <t xml:space="preserve">                Mallra për rishitje</t>
  </si>
  <si>
    <t>(v)</t>
  </si>
  <si>
    <t xml:space="preserve">                Parapagesat për furnizime</t>
  </si>
  <si>
    <t>Totali 4</t>
  </si>
  <si>
    <t>Aktive biologjike afatshkurtra</t>
  </si>
  <si>
    <t>Aktivet afatshkurtra të mbajtura për shitje</t>
  </si>
  <si>
    <t>Parapagimet dhe shpenzimet e shtyra</t>
  </si>
  <si>
    <t>Total i Aktiveve Afatshkurtra (I)</t>
  </si>
  <si>
    <t>II</t>
  </si>
  <si>
    <t>Aktivet Afatgjata</t>
  </si>
  <si>
    <t>Investimet financiare afatgjata</t>
  </si>
  <si>
    <t xml:space="preserve">                Pjesmarrje të tjera në njesi te kontrolluara</t>
  </si>
  <si>
    <t xml:space="preserve">                Aksione dhe investime të tjera në pjesmarrje</t>
  </si>
  <si>
    <t xml:space="preserve">                Aksione dhe letra të tjera me vlerë</t>
  </si>
  <si>
    <t xml:space="preserve">                Llogari/Kërkesa të tjera të arkëtueshme</t>
  </si>
  <si>
    <t>Totali 1</t>
  </si>
  <si>
    <t>Aktive afatgjata materiale</t>
  </si>
  <si>
    <t xml:space="preserve">                Toka</t>
  </si>
  <si>
    <t xml:space="preserve">                Ndërtesa</t>
  </si>
  <si>
    <t xml:space="preserve">                Makineri dhe pajisje</t>
  </si>
  <si>
    <t xml:space="preserve">                Aktive të tjera afatgjata materiale (me vl. Kontab.)</t>
  </si>
  <si>
    <t>Aktivet Biologjike afatgjata</t>
  </si>
  <si>
    <t>Aktivet afatgjata jomateriale</t>
  </si>
  <si>
    <t xml:space="preserve">                Emri i mirë</t>
  </si>
  <si>
    <t xml:space="preserve">                Shpenzimet e zhvillimit</t>
  </si>
  <si>
    <t xml:space="preserve">                Aktive të tjera afatgjata jomateriale</t>
  </si>
  <si>
    <t>Kapitali aksionar i papaguar</t>
  </si>
  <si>
    <t>Aktive të tjera afatgjata</t>
  </si>
  <si>
    <t>Totali i aktiveve Afatgjata (II)</t>
  </si>
  <si>
    <t>TOTALI I AKTIVEVE (I+II)</t>
  </si>
  <si>
    <t>B</t>
  </si>
  <si>
    <t>DETYRIMET DHE KAPITALI</t>
  </si>
  <si>
    <t>I+II</t>
  </si>
  <si>
    <t xml:space="preserve">DETYRIME </t>
  </si>
  <si>
    <t>DETYRIME AFATSHKURTRA</t>
  </si>
  <si>
    <t>Derivativët</t>
  </si>
  <si>
    <t>Huamarrjet</t>
  </si>
  <si>
    <t xml:space="preserve">               Huat dhe oblikacionet afatshkurtra</t>
  </si>
  <si>
    <t xml:space="preserve">               Kthimet/Ripagesat e huave afatgjata</t>
  </si>
  <si>
    <t xml:space="preserve">               Bono të konvertueshme</t>
  </si>
  <si>
    <t>Huat dhe parapagimet</t>
  </si>
  <si>
    <t xml:space="preserve">               Të pagueshme ndaj furnitorëve</t>
  </si>
  <si>
    <t xml:space="preserve">               Të pagueshme ndaj punonjësve</t>
  </si>
  <si>
    <t xml:space="preserve">               Detyrime tatimore</t>
  </si>
  <si>
    <t xml:space="preserve">               Hua të tjera</t>
  </si>
  <si>
    <t xml:space="preserve">               Parapagimet e arkëtuara</t>
  </si>
  <si>
    <t>Grantet dhe të ardhurat e shtyra afatshkurtra</t>
  </si>
  <si>
    <t>Provizionet afatshkurtra</t>
  </si>
  <si>
    <t>Totali i detyrimeve Afatshkurtra (I)</t>
  </si>
  <si>
    <t>DETYRIME AFATGJATA</t>
  </si>
  <si>
    <t>Huat afatgjata</t>
  </si>
  <si>
    <t xml:space="preserve">               Hua,bono dhe detyrime nga qeraja financiare</t>
  </si>
  <si>
    <t xml:space="preserve">               Bonot e konvertueshme</t>
  </si>
  <si>
    <t>Huamarrje të tjera afatgjata</t>
  </si>
  <si>
    <t>Provizionet afatgjata</t>
  </si>
  <si>
    <t>Grantet dhe të ardhurat e shtyra afatgjata</t>
  </si>
  <si>
    <t>Totali i detyrimeve Afatgjata (II)</t>
  </si>
  <si>
    <t>TOTALI  I  DETYRIMEVE (I+II)</t>
  </si>
  <si>
    <t>III</t>
  </si>
  <si>
    <t>KAPITALI</t>
  </si>
  <si>
    <t>Aksionet e pakicës (PF të konsoliduara)</t>
  </si>
  <si>
    <t>Kapitali që i përket aksionarëve të shoqerisë mëmë</t>
  </si>
  <si>
    <t>Kapitali aksionar</t>
  </si>
  <si>
    <t>Primi i aksionit</t>
  </si>
  <si>
    <t>Njesitë ose aksionet e thesarit (negative)</t>
  </si>
  <si>
    <t>Rezerva statusore</t>
  </si>
  <si>
    <t>Rezerva ligjore</t>
  </si>
  <si>
    <t>Rezerva të tjera</t>
  </si>
  <si>
    <t>Fitimet e pashpërndara</t>
  </si>
  <si>
    <t>Fitimi (humbja) e vitit financiar</t>
  </si>
  <si>
    <t>TOTALI I KAPITALIT (III)</t>
  </si>
  <si>
    <t>TOTALI I DETYRIMEVE + KAPITALI (I+II+III)</t>
  </si>
  <si>
    <t>PASQYRA E TE ARDHURAVE E SHPENZIMEVE</t>
  </si>
  <si>
    <t>NR</t>
  </si>
  <si>
    <t>Shitjet neto</t>
  </si>
  <si>
    <t>Të ardhura të tjera (nga veprimtaritë e shfrytëzimit)</t>
  </si>
  <si>
    <t xml:space="preserve">Ndryshimet në inventarin e produkteve të </t>
  </si>
  <si>
    <t>gatshme dhe të punës në proces</t>
  </si>
  <si>
    <t xml:space="preserve">Puna e kryer nga njësia ekonomike raportuese </t>
  </si>
  <si>
    <t>për qëllimet e veta dhe e kapitalizuar</t>
  </si>
  <si>
    <t>Mallrat,lendet e para dhe shërbimet</t>
  </si>
  <si>
    <t>Shpenzime të tjera nga veprimtaritë e shfrytëzimit</t>
  </si>
  <si>
    <t>Shpenzime të personelit</t>
  </si>
  <si>
    <t xml:space="preserve">              Pagat</t>
  </si>
  <si>
    <t xml:space="preserve">              Shpenzimet e sigurimeve shoqërore</t>
  </si>
  <si>
    <t xml:space="preserve">              Shpenzimet për pensionet</t>
  </si>
  <si>
    <t xml:space="preserve">              Shpenzime të tjera për personelin</t>
  </si>
  <si>
    <t>Renia në vlerë  (zhvlerësimi dhe amortizimi)</t>
  </si>
  <si>
    <t>TOTALI I SHPENZIMEVE (4-7)</t>
  </si>
  <si>
    <t>Fitimi (humbja) nga veprimtaritë e shfrytëzimit</t>
  </si>
  <si>
    <t>Të ardhurat dhe shpenzimet financiare nga njesitë e</t>
  </si>
  <si>
    <t>kontrolluara</t>
  </si>
  <si>
    <t>Të ardhurat dhe shpenzimet financiare nga pjesëmarrjet</t>
  </si>
  <si>
    <t>Të ardhurat dhe shpenzime të tjera financiare</t>
  </si>
  <si>
    <t xml:space="preserve">    Të ardhurat dhe shpenzimet financiare nga investime </t>
  </si>
  <si>
    <t xml:space="preserve">    të tjera financiare afatgjata</t>
  </si>
  <si>
    <t xml:space="preserve">    Të ardhurat dhe shpenzimet nga interesi</t>
  </si>
  <si>
    <t xml:space="preserve">    Fitimet (humbjet) nga kursi i kembimit</t>
  </si>
  <si>
    <t xml:space="preserve">    Të ardhura dhe shpenzime të tjera financiare</t>
  </si>
  <si>
    <t>Fitimi (humbja) para tatimit</t>
  </si>
  <si>
    <t>Shpenzimi i tatimit mbi fitimin</t>
  </si>
  <si>
    <t>Fitimi (humbja) neto e vitit financiar</t>
  </si>
  <si>
    <t xml:space="preserve">            Pjesa e fitimit neto për aksionarët e shoqërisë mëmë</t>
  </si>
  <si>
    <t xml:space="preserve">   Pjesa e fitimit neto për aksionarët e pakicës</t>
  </si>
  <si>
    <t>PASQYRA E FLUKSIT TE PARASE 31.12.2011</t>
  </si>
  <si>
    <t>Sipas metodës indirekte</t>
  </si>
  <si>
    <t>Nr.refer.</t>
  </si>
  <si>
    <t>A K T I V I T E T E T</t>
  </si>
  <si>
    <t>Fluksi i parave nga veprimtaritë e shfrytëzimit</t>
  </si>
  <si>
    <t>Fitimi para tatimit</t>
  </si>
  <si>
    <t>Rregullimet për:</t>
  </si>
  <si>
    <t xml:space="preserve">         Amortizimin</t>
  </si>
  <si>
    <t xml:space="preserve">         Të tjera neto (VKN minus cmimin e shitjes per AAM-të te shitura)</t>
  </si>
  <si>
    <t xml:space="preserve">         Të ardhura nga investimet</t>
  </si>
  <si>
    <t xml:space="preserve">         Shpenzimet për interesa</t>
  </si>
  <si>
    <t xml:space="preserve">Rritje/rënie e kërkesave të arkëtueshme nga aktiviteti dhe e </t>
  </si>
  <si>
    <t>kërkesave të arkëtueshme të tjera</t>
  </si>
  <si>
    <t>Rritje/rënie në tepricën e inventarit</t>
  </si>
  <si>
    <t>Rritje/rënie në tepricën e detyrimeve për të paguar nga aktiviteti</t>
  </si>
  <si>
    <t>MM të përfituara nga aktivitetet</t>
  </si>
  <si>
    <t>Interesi i paguar</t>
  </si>
  <si>
    <t>me(-)</t>
  </si>
  <si>
    <t>Tatim fitimi i paguar</t>
  </si>
  <si>
    <t>Rritje/rënie e parapagimeve dhe e shpenzimeve të shtyra</t>
  </si>
  <si>
    <t>MM neto nga aktivitetet e shfrytëzimit</t>
  </si>
  <si>
    <t>Fluksi i parave nga veprimtaritë investuese</t>
  </si>
  <si>
    <t>Blerje e shoqërise së kontrolluar X minus paratë e arkëtuara</t>
  </si>
  <si>
    <t>Blerje e aktiveve afatgjata materiale</t>
  </si>
  <si>
    <t>Të ardhura nga shitja e paisjeve</t>
  </si>
  <si>
    <t>Interesi i arkëtuar</t>
  </si>
  <si>
    <t>Dividentët e arkëtuar</t>
  </si>
  <si>
    <t>Rritje/renie ne AAM afatagjata ne Proces</t>
  </si>
  <si>
    <t>MM neto e përdorur në aktivitetet  investuese</t>
  </si>
  <si>
    <t>C</t>
  </si>
  <si>
    <t>Fluksi i parave nga veprimtaritë financiare</t>
  </si>
  <si>
    <t>Të ardhura nga emetimi i kapitalit aksionar</t>
  </si>
  <si>
    <t>Të ardhura huamarrje afatgjata</t>
  </si>
  <si>
    <t xml:space="preserve">Pagesa e detyrimeve të qerasë financiare </t>
  </si>
  <si>
    <t>Dividentët e paguar</t>
  </si>
  <si>
    <t>MM neto e përdorur në aktivitete financiare</t>
  </si>
  <si>
    <t>Diferenca Konvertimi e MM mbajtur në monedhë të huaj</t>
  </si>
  <si>
    <t>Rritja/rënia neto e mjeteve monetare</t>
  </si>
  <si>
    <t>Mjetet monetare në fillim të periudhës kontabël</t>
  </si>
  <si>
    <t>Mjetet monetare në fund të periudhës kontabël</t>
  </si>
  <si>
    <t>KONTABILISTI</t>
  </si>
  <si>
    <t>ADMINISTRATORI</t>
  </si>
  <si>
    <t>BAJRAM ÇALLMORI</t>
  </si>
  <si>
    <t>GRAMOS  TOTO</t>
  </si>
  <si>
    <t>PASQYRA  E NDRYSHIMEVE NE KAPITAL 31.12.2011</t>
  </si>
  <si>
    <t xml:space="preserve">                                            b)Në një pasqyre të pakonsoliduar</t>
  </si>
  <si>
    <t>Kapitali</t>
  </si>
  <si>
    <t>Primi i</t>
  </si>
  <si>
    <t>Aksione</t>
  </si>
  <si>
    <t xml:space="preserve">Rezerva  </t>
  </si>
  <si>
    <t xml:space="preserve">Fitimi i </t>
  </si>
  <si>
    <t>Totali</t>
  </si>
  <si>
    <t>aksionar</t>
  </si>
  <si>
    <t>aksionit</t>
  </si>
  <si>
    <t>te thesarit</t>
  </si>
  <si>
    <t>ligjore e statusore</t>
  </si>
  <si>
    <t>pashpërndarë</t>
  </si>
  <si>
    <t>Pozicioni më 31 Dhjetor 2007</t>
  </si>
  <si>
    <t>Efekti I ndryshimeve ne politikat kontabile</t>
  </si>
  <si>
    <t>Pozicioni I rregulluar me 01 JANAR 2008</t>
  </si>
  <si>
    <t>Fitimi neto për periudhën kontabël</t>
  </si>
  <si>
    <t>Rritje e rezervës së kapitalit</t>
  </si>
  <si>
    <t>Emetimi i aksioneve(pjeseve te reja te kapitalit)</t>
  </si>
  <si>
    <t>Marrja ne fitimet e pashpernd. te lehtesise tatimore</t>
  </si>
  <si>
    <t>Pozicioni 31 Dhjetor 2009</t>
  </si>
  <si>
    <t>Dividendët e paguar</t>
  </si>
  <si>
    <t>Emetim i kapitalit aksionar (pjeseve te reja)</t>
  </si>
  <si>
    <t>Aksione te thesarit te riblera</t>
  </si>
  <si>
    <t>Pozicioni më 31 Dhjetor 2010</t>
  </si>
  <si>
    <t>Pozicioni me 31 Dhjetor 2011</t>
  </si>
  <si>
    <t>9. Aktivet afatgjata materiale</t>
  </si>
  <si>
    <t>Sipas tabelës që vijon:</t>
  </si>
  <si>
    <t>Gjëndjet dhe levizjet</t>
  </si>
  <si>
    <t>Toka</t>
  </si>
  <si>
    <t>Ndertime</t>
  </si>
  <si>
    <t>Instalime teknike, makineri paisje,etj.</t>
  </si>
  <si>
    <t>Mjete transporti</t>
  </si>
  <si>
    <t>Paisje zyre e informatike</t>
  </si>
  <si>
    <t>Gjëndja më 31.12.2010</t>
  </si>
  <si>
    <t>Shtesat 2011</t>
  </si>
  <si>
    <t>Pakësimet 2011</t>
  </si>
  <si>
    <t>Gjëndja me 31.12.2011</t>
  </si>
  <si>
    <t>Amortizimi AAGJM 31.12.2010</t>
  </si>
  <si>
    <t>Amortizimi ushtrimor</t>
  </si>
  <si>
    <t>Amortizimi për daljet AAGJM</t>
  </si>
  <si>
    <t>Vlera neto e AAGJM 31.12.2010</t>
  </si>
  <si>
    <t>Vlera neto e AAGJM 31.12.2011</t>
  </si>
  <si>
    <t xml:space="preserve"> 3. Aktive  Monetare</t>
  </si>
  <si>
    <t>Emërtimi i llogarisë</t>
  </si>
  <si>
    <t>Ushtrimi i mbyllur             31 Dhjetor 2011</t>
  </si>
  <si>
    <t>Ushtrimi i mbyllur             31 Dhjetor 2010</t>
  </si>
  <si>
    <t>Vlera monetare në Bankë Leke</t>
  </si>
  <si>
    <t xml:space="preserve">                                                     Euro</t>
  </si>
  <si>
    <t>Vlera monetare në Arkë     Leke</t>
  </si>
  <si>
    <t>Vlera të tjera arke</t>
  </si>
  <si>
    <t xml:space="preserve">Shuma </t>
  </si>
  <si>
    <t xml:space="preserve"> 4. Klientet</t>
  </si>
  <si>
    <t>Klientë për mallra, produkte e shërbime</t>
  </si>
  <si>
    <t>Zhvlerësimi i të drejtave ndaj klientëve për mallra, produkte e shërbime</t>
  </si>
  <si>
    <t>Kliente per akitive afatgjata</t>
  </si>
  <si>
    <t>Zhvleresimi i te drejtave ndaj klieneteve per aktive afatgjata</t>
  </si>
  <si>
    <t xml:space="preserve">5. Kërkesa të tjera të arkëtueshme </t>
  </si>
  <si>
    <t>Parapagime të dhëna</t>
  </si>
  <si>
    <t>Debitorë kreditorë të tjerë</t>
  </si>
  <si>
    <t>Shteti tatime e taksa</t>
  </si>
  <si>
    <t xml:space="preserve">                        Shteti tatim mbi fitimin (teprica debitore)</t>
  </si>
  <si>
    <t xml:space="preserve">                        Shteti TVSH-për tu marrë</t>
  </si>
  <si>
    <t xml:space="preserve">                        Shteti tatime të tjera (teprica debitore)</t>
  </si>
  <si>
    <t xml:space="preserve">                        Shteti tatim mbi fitimin nga shitja (teprica debitore)</t>
  </si>
  <si>
    <t xml:space="preserve">                        Shteti TVSH-për tu rregulluar (teprica debitore)</t>
  </si>
  <si>
    <t>Shteti Sigur.Shoqër.Shënd.(teprica debitore)</t>
  </si>
  <si>
    <t>Personeli (teprica debitore)</t>
  </si>
  <si>
    <t>Premtim pagesa të arkëtueshme</t>
  </si>
  <si>
    <t>6. Inventari</t>
  </si>
  <si>
    <t>Lëndë të para</t>
  </si>
  <si>
    <t xml:space="preserve">           Materiale të para dhe materiale të tjera</t>
  </si>
  <si>
    <t xml:space="preserve">           Inventari i imet dhe ambalazhi (afatshkurter)</t>
  </si>
  <si>
    <t>Shuma Lëndë të Para</t>
  </si>
  <si>
    <t>Prodhim në Proces</t>
  </si>
  <si>
    <t xml:space="preserve">           Punime në proces</t>
  </si>
  <si>
    <t xml:space="preserve">           Shërbime në proces</t>
  </si>
  <si>
    <t>Shuma Prodhim në Proces</t>
  </si>
  <si>
    <t>Produkte të Gatshme</t>
  </si>
  <si>
    <t>Mallra për Rishitje</t>
  </si>
  <si>
    <t>Parapagime për furnizime</t>
  </si>
  <si>
    <t>Shuma</t>
  </si>
  <si>
    <t>7. Aktive biologjike(afatshkurter)</t>
  </si>
  <si>
    <t>Aktive biologjike (afatshkurtër)</t>
  </si>
  <si>
    <t>Zhvlerërsimi i aktiveve biologjike</t>
  </si>
  <si>
    <t>8. Parapagimet dhe shpenzimet e shtyra</t>
  </si>
  <si>
    <t>Shpenzimet e periudhave të ardhme</t>
  </si>
  <si>
    <t>Shpenzime të llogaritura</t>
  </si>
  <si>
    <t>10. Huamarrjet(afatshkurtera)</t>
  </si>
  <si>
    <t>Hua dhe obligacione afatshkurtra</t>
  </si>
  <si>
    <t xml:space="preserve">         Llogari bankare të zbuluara(overdratfte)</t>
  </si>
  <si>
    <t xml:space="preserve">         Hua në leke</t>
  </si>
  <si>
    <t xml:space="preserve">         Hua në monedha të huaja </t>
  </si>
  <si>
    <t xml:space="preserve">         Huamarrje afatshkurtra(Bankat)</t>
  </si>
  <si>
    <t>Shuma hua dhe obligacione afatshkurtra</t>
  </si>
  <si>
    <t>Kthimet/ripagesat e huave afatgjata</t>
  </si>
  <si>
    <t xml:space="preserve">         Kësti i llogaritur</t>
  </si>
  <si>
    <t xml:space="preserve">         Interesi i llogaritur</t>
  </si>
  <si>
    <t>Shuma Kthimet/ripagesat e huave afatgjata</t>
  </si>
  <si>
    <t>Shuma huamarrjet</t>
  </si>
  <si>
    <t>11. Huate dhe parapagimet</t>
  </si>
  <si>
    <t>Të pagueshme ndaj furnitorëve</t>
  </si>
  <si>
    <t>Furnitorë për mallra, produkte e shërbime</t>
  </si>
  <si>
    <t>Furnitorë për aktive te qendrueshme</t>
  </si>
  <si>
    <t>Të pagueshme ndaj punonjësve</t>
  </si>
  <si>
    <t>Detyrime ndaj personelit për paga dhe shpërblime</t>
  </si>
  <si>
    <t>Paradhënie për punonjësit</t>
  </si>
  <si>
    <t>Shuma Të pagueshme ndaj punonjësve</t>
  </si>
  <si>
    <t>Detyrime tatimore</t>
  </si>
  <si>
    <t>Detyrime për sigurime shoqërore shëndetsore</t>
  </si>
  <si>
    <t xml:space="preserve">        Shteti për tatime e taksa</t>
  </si>
  <si>
    <t>Akciza</t>
  </si>
  <si>
    <t>Tatim mbi të ardhurat personale</t>
  </si>
  <si>
    <t>Tatim mbi fitimin</t>
  </si>
  <si>
    <t>Tvsh për tu paguar</t>
  </si>
  <si>
    <t>Të tjera tatime për tu paguar</t>
  </si>
  <si>
    <t>Tatim në burim</t>
  </si>
  <si>
    <t xml:space="preserve">        Shuma Shteti për tatime e taksa</t>
  </si>
  <si>
    <t>Shuma Detyrime Tatimore</t>
  </si>
  <si>
    <t>Hua të tjera</t>
  </si>
  <si>
    <t>Debitorë të tjere kreditorë të tjerë</t>
  </si>
  <si>
    <t>Dividente për tu paguar</t>
  </si>
  <si>
    <t>Shuma hua të tjera</t>
  </si>
  <si>
    <t>Parapagimet e arkëtuara</t>
  </si>
  <si>
    <t>Shuma Huatë dhe Parapagimet</t>
  </si>
  <si>
    <t>12. Grantet dhe te ardhurat e shtyra</t>
  </si>
  <si>
    <t>Grantet afatshkurtra</t>
  </si>
  <si>
    <t>Interesa pasive të llogaritura</t>
  </si>
  <si>
    <t>Të ardhura të periudhave të ardhme</t>
  </si>
  <si>
    <t>Shuma Grantet afatshkurtra dhe të ardhurat e shtyra</t>
  </si>
  <si>
    <t>13.Huat Afatgjata</t>
  </si>
  <si>
    <t>Hua bono dhe detyrime nga qeraja financiare</t>
  </si>
  <si>
    <t>Bankat</t>
  </si>
  <si>
    <t>Obligacionet</t>
  </si>
  <si>
    <t>Qeraja financiare</t>
  </si>
  <si>
    <t>Shuma Hua bono dhe detyrime nga qeraja financiare</t>
  </si>
  <si>
    <t>Provizione afatgjata</t>
  </si>
  <si>
    <t>Shuma Hua afatgjata</t>
  </si>
  <si>
    <t>14.Huamarrje te tjera afatgjata</t>
  </si>
  <si>
    <t>Të drejta dhe detyrime ndaj ortakëve</t>
  </si>
  <si>
    <t>Parapagime të marra</t>
  </si>
  <si>
    <t>Shuma huamarrje te tjera afagjata</t>
  </si>
  <si>
    <t>15.Grante dhe te ardhura te shtyra (Afatgjata)</t>
  </si>
  <si>
    <t>Grante afatgjata</t>
  </si>
  <si>
    <t>Interesa pasive te llogaritura</t>
  </si>
  <si>
    <t>Shuma Grantet afatgjata dhe të ardhurat e shtyra</t>
  </si>
  <si>
    <t xml:space="preserve">16. Kapitali aksionar (Themeltar) </t>
  </si>
  <si>
    <t>Kaitali i paguar</t>
  </si>
  <si>
    <t>Kapitali i nënshkruar i papaguar</t>
  </si>
  <si>
    <t>Shuma kapitali themeltar</t>
  </si>
  <si>
    <t>17. Rezerva te tjera</t>
  </si>
  <si>
    <t>Rezerva nga rivleresimi</t>
  </si>
  <si>
    <t>Shuma rezerva të tjera</t>
  </si>
  <si>
    <t>18. Shitjet neto</t>
  </si>
  <si>
    <t>Shitje e produkteve të gatshme</t>
  </si>
  <si>
    <t>Shitje  e punimeve dhe e shërbimeve</t>
  </si>
  <si>
    <t>Shitje mallrash</t>
  </si>
  <si>
    <t>Shuma  Shitje neto</t>
  </si>
  <si>
    <t>19. Të ardhurat e tjera (nga veprimtaritë e shfrytëzimit)</t>
  </si>
  <si>
    <t>Të ardhura nga shitjet e tjera</t>
  </si>
  <si>
    <t xml:space="preserve">      Qera</t>
  </si>
  <si>
    <t xml:space="preserve">      Komisione</t>
  </si>
  <si>
    <t xml:space="preserve">      Transport për të tretë</t>
  </si>
  <si>
    <t xml:space="preserve">      Të tjera</t>
  </si>
  <si>
    <t xml:space="preserve"> Shuma Të ardhura nga shitjet e tjera</t>
  </si>
  <si>
    <t>Të ardhura nga grantet</t>
  </si>
  <si>
    <t xml:space="preserve">Të ardhura të tjera </t>
  </si>
  <si>
    <t>Të ardhura neto nga shitja e aktiveve</t>
  </si>
  <si>
    <t>Fitimi neto nga ndryshimi i kursit të këmbimit</t>
  </si>
  <si>
    <t>Shuma Të ardhurat e tjera (nga veprimtaritë e shfrytëzimit)</t>
  </si>
  <si>
    <t>20.Mallrat lendet e para dhe sherbimet</t>
  </si>
  <si>
    <t>Blerje/Shpenzime të materialeve</t>
  </si>
  <si>
    <t xml:space="preserve">Blerje/Shpenzime të materialeve të tjera </t>
  </si>
  <si>
    <t>Blerje/Shpenzime mallrash e shërbimesh</t>
  </si>
  <si>
    <t>Blerje/Shpenzime të  tjera (aktive te qendrueshme)</t>
  </si>
  <si>
    <t>Shuma Mallrat lëndët e para dhe shërbimet</t>
  </si>
  <si>
    <t>21.Shpenzime të tjera nga veprimtaritë e shfrytëzimit</t>
  </si>
  <si>
    <t>Shërbime nga të tretë</t>
  </si>
  <si>
    <t xml:space="preserve">      Trajtime të përgjithshme</t>
  </si>
  <si>
    <t xml:space="preserve">      Mirëmbajtje dhe riparime</t>
  </si>
  <si>
    <t xml:space="preserve">      Sigurime</t>
  </si>
  <si>
    <t xml:space="preserve">      Kërkime dhe studime</t>
  </si>
  <si>
    <t xml:space="preserve"> Shuma Shërbime nga të tretë</t>
  </si>
  <si>
    <t xml:space="preserve">Shërbime të tjera </t>
  </si>
  <si>
    <t xml:space="preserve">               Personel jashte njësisë</t>
  </si>
  <si>
    <t xml:space="preserve">               Shpenzime për koncesione,patenta.licensa dhe të ngjashme</t>
  </si>
  <si>
    <t xml:space="preserve">               Publicitet,reklama</t>
  </si>
  <si>
    <t xml:space="preserve">               Transferime,udhetime,djeta</t>
  </si>
  <si>
    <t xml:space="preserve">              Shpenzime postare dhe telekomunikimi</t>
  </si>
  <si>
    <t xml:space="preserve">              Shpenzime transporti</t>
  </si>
  <si>
    <t xml:space="preserve">              Shpenzime për shërbimet bankare</t>
  </si>
  <si>
    <t xml:space="preserve"> Shuma Shërbime të tjera</t>
  </si>
  <si>
    <t>Tatime dhe taksa</t>
  </si>
  <si>
    <t xml:space="preserve">    Taksa tarifa doganore(pa perfshira ne kostot e blerjes)</t>
  </si>
  <si>
    <t xml:space="preserve">    Akciza</t>
  </si>
  <si>
    <t xml:space="preserve">    Taksa dhe tarifa vendore</t>
  </si>
  <si>
    <t xml:space="preserve">    Taksa e rregjistrimit</t>
  </si>
  <si>
    <t xml:space="preserve">    Tatime te tjera</t>
  </si>
  <si>
    <t>Shuma Tatime dhe taksa</t>
  </si>
  <si>
    <t>Shpenzime të tjera</t>
  </si>
  <si>
    <t xml:space="preserve">    Subvecione të dhëna</t>
  </si>
  <si>
    <t xml:space="preserve">    Shpenzime për pritje e përfaqësime</t>
  </si>
  <si>
    <t xml:space="preserve">             Gjoba dëmshpërblime</t>
  </si>
  <si>
    <t xml:space="preserve">    Shpenzime të tjera</t>
  </si>
  <si>
    <t>Shuma Shpenzime të tjera</t>
  </si>
  <si>
    <t>Humbje nga rivleresimi/Shitja e aktiveve</t>
  </si>
  <si>
    <t>Shuma Shpenzime të tjera nga veprimtaritë e shfrytëzimit</t>
  </si>
  <si>
    <t>22.Shpenzime për personelin</t>
  </si>
  <si>
    <t>Shpenzime për personelin</t>
  </si>
  <si>
    <t xml:space="preserve">    Pagat dhe shpërblimet e personelit</t>
  </si>
  <si>
    <t xml:space="preserve">    Sigurime shoqërore dhe shëndetsore</t>
  </si>
  <si>
    <t xml:space="preserve">    Kontribute dhe kuota të tjera për personelin</t>
  </si>
  <si>
    <t xml:space="preserve">    Shpenzime të tjera për personelin</t>
  </si>
  <si>
    <t>Shuma Shpenzime për personelin</t>
  </si>
  <si>
    <t>23.Rënia në vlerë dhe amortizimi</t>
  </si>
  <si>
    <t>Amortizimi i aktiveve afatgjata</t>
  </si>
  <si>
    <t>Shpenzime te tjera</t>
  </si>
  <si>
    <t>Shuma Renia ne vlere dhe amortizimi</t>
  </si>
  <si>
    <t>24.Te ardhurat dhe shpenzimet financiare</t>
  </si>
  <si>
    <t>Të ardhurat dhe shpenzimet nga interesat</t>
  </si>
  <si>
    <t>Të ardhurat nga interesat</t>
  </si>
  <si>
    <t>Shpenzime për interesa                                                                  (me -)</t>
  </si>
  <si>
    <t>Shuma të ardhura dhe shpenzime nga intersat</t>
  </si>
  <si>
    <t>Fitimet/humbjet nga kursi i këmbimit</t>
  </si>
  <si>
    <t>Fitim nga këmbimet valutore</t>
  </si>
  <si>
    <t>Humbje nga këmbimet valutore                                                 (me -)</t>
  </si>
  <si>
    <t>Shuma Fitimet/humbjet nga kursi i këmbimit</t>
  </si>
  <si>
    <t>Shuma e ardhurat dhe shpenzimet financiare</t>
  </si>
  <si>
    <t>25.Fitim/humbjet nga kurset e kembimit</t>
  </si>
  <si>
    <t xml:space="preserve">     Ndryshimi i Kursit te Kembimit per aktive/detyrime monetare</t>
  </si>
  <si>
    <t>Fitimi nga Kurset e Këmbimit</t>
  </si>
  <si>
    <t xml:space="preserve">     Mjete monetare</t>
  </si>
  <si>
    <t xml:space="preserve">     Aktive/Detyrime të tjera monetare</t>
  </si>
  <si>
    <t>Shuma Fitimi nga Kurset e Këmbimit</t>
  </si>
  <si>
    <t>Humbje nga Kurset e Këmbimit</t>
  </si>
  <si>
    <t>Shuma Humbje nga Kurset e Këmbimit</t>
  </si>
  <si>
    <t>Shuma Fitimi/Humbja nga Kurset e Kembimit</t>
  </si>
  <si>
    <t>Ndryshimi i kursit të këmbimit për aktivet e detyrimet</t>
  </si>
  <si>
    <t xml:space="preserve">     Të ardhura Aktive/Detyrime të tjera monetare</t>
  </si>
  <si>
    <t xml:space="preserve">     Humbje Aktive/Detyrime të tjera monetare</t>
  </si>
  <si>
    <t>Totali i ndryshimit të kursit të këmbimit aktive e detyrime</t>
  </si>
  <si>
    <t>26.Shpenzimet e tatimit mbi fitimin</t>
  </si>
  <si>
    <t>Shpenzime të pazbritshme për efekt tatimor</t>
  </si>
  <si>
    <t xml:space="preserve">    Shpenzime për pritje e dhurime tej kufiit tatimor</t>
  </si>
  <si>
    <t xml:space="preserve">    Gjoba, penalitete, dëmshpërblime</t>
  </si>
  <si>
    <t xml:space="preserve">    Fitimet/humbjet nga kursi i këmbimit</t>
  </si>
  <si>
    <t xml:space="preserve">    Provizione që nuk njihen nga dispozitat</t>
  </si>
  <si>
    <t xml:space="preserve">    Të tjera</t>
  </si>
  <si>
    <t>Shuma shpenzime të pazbritshme</t>
  </si>
  <si>
    <t>Fitimi tatimor</t>
  </si>
  <si>
    <t xml:space="preserve">Tatimi mbi fitimin </t>
  </si>
  <si>
    <t>Fitim(humbja) neto e vitit financiar</t>
  </si>
  <si>
    <t xml:space="preserve">FORMULAR I DEKLARIMIT DHE </t>
  </si>
  <si>
    <t>Numri i Vendosjes se Dokumentit (NVD)</t>
  </si>
  <si>
    <t>DEKLARATA ANALITIKE PER</t>
  </si>
  <si>
    <t>PAGESES SE TATIMIT MBI FITIMIN</t>
  </si>
  <si>
    <t xml:space="preserve">                               (Vetem per perdorim zyrtar)</t>
  </si>
  <si>
    <t>TATIMIN MBI TE ARDHURAT</t>
  </si>
  <si>
    <t xml:space="preserve">              (Vetem per perdorim zyrtar)</t>
  </si>
  <si>
    <t>(2) Periudha tatimore</t>
  </si>
  <si>
    <t>(1) Numri serial</t>
  </si>
  <si>
    <t>NIPT</t>
  </si>
  <si>
    <t>Emri Tregtar</t>
  </si>
  <si>
    <t>Periudha tatimore</t>
  </si>
  <si>
    <t>Adresa</t>
  </si>
  <si>
    <t>Numri Identifikues i Personit te Tatueshem (NIPT):        (3)</t>
  </si>
  <si>
    <t>Emri Tregtar i Personit te Tatueshem:                            (4)</t>
  </si>
  <si>
    <t xml:space="preserve">                   E M E R T I M I</t>
  </si>
  <si>
    <t xml:space="preserve">   Sipas Bilancit</t>
  </si>
  <si>
    <t xml:space="preserve">        Fiskale</t>
  </si>
  <si>
    <t>Emri Mbiemri i Personit Fizik:                                        (5)</t>
  </si>
  <si>
    <t>Totali i te ardhurave</t>
  </si>
  <si>
    <t>Adresa:                                                                           (6)</t>
  </si>
  <si>
    <t>Totali i shpenzimeve</t>
  </si>
  <si>
    <t xml:space="preserve">Qyteti/Komuna/Rrethi:                                              </t>
  </si>
  <si>
    <t>Berat</t>
  </si>
  <si>
    <t>Total shpenzimet e pazbritshme sipas ligjit (neni 21):</t>
  </si>
  <si>
    <t>Numri Telefonit:                                                              (7)</t>
  </si>
  <si>
    <t>(a)kosto e blerjes dhe e permiresimit te tokes dhe truallit</t>
  </si>
  <si>
    <t xml:space="preserve">      Lajmaroni nese informacioni I mesiperm eshte jo I plote ose ka ndryshuar</t>
  </si>
  <si>
    <t>(b)kosto e blerjes dhe permiresimit per aktive objekt amortizimi</t>
  </si>
  <si>
    <t>Llogaritja e rezultatit</t>
  </si>
  <si>
    <t>(c)zmadhimi i kapitalit themeltar te shoqerise ose kontributit te</t>
  </si>
  <si>
    <t>Te ardhurat dhe shpenzimet</t>
  </si>
  <si>
    <t xml:space="preserve">        Te ushtrimit</t>
  </si>
  <si>
    <t xml:space="preserve">          Tatimore</t>
  </si>
  <si>
    <t>secilit person ne ortakeri</t>
  </si>
  <si>
    <t xml:space="preserve">(8/9)        Te ardhurat       </t>
  </si>
  <si>
    <t>(c)vlera e shperblimeve ne natyre</t>
  </si>
  <si>
    <t>(10/11)    Shpenzimet</t>
  </si>
  <si>
    <t>(d)kontributet vullnetare te pensioneve</t>
  </si>
  <si>
    <t>(12)         Shpenzime te pazbritshme</t>
  </si>
  <si>
    <t>(dh)dividentet e deklaruar dhe ndarja e fitimit</t>
  </si>
  <si>
    <t>Rezultati</t>
  </si>
  <si>
    <t>(e)interesat e paguara mbi interesin maksimal te kredise se</t>
  </si>
  <si>
    <t>(13/14)    Humbja</t>
  </si>
  <si>
    <t>caktuar nga Banka e Shqiperise</t>
  </si>
  <si>
    <t>(15/16)    Fitimi</t>
  </si>
  <si>
    <t>(e)gjobat,kamat-vonesat dhe kushtet e tjera penale</t>
  </si>
  <si>
    <t>(17)         Humbje e mbartur</t>
  </si>
  <si>
    <t>(f)krijimi ose rritja e rezervave e fondeve te tjera</t>
  </si>
  <si>
    <t>(18)         Fitimi i tatueshem neto (16-17)</t>
  </si>
  <si>
    <t>(g)tatim mbi te ardhurat personale,akciza,tatimi mbi fitimin dhe</t>
  </si>
  <si>
    <t>Llogaritja e tatim fitimit</t>
  </si>
  <si>
    <t>tatimi mbi vleren e shtuar te zbritshme</t>
  </si>
  <si>
    <t>(19)         Tatim fitimi me 10%</t>
  </si>
  <si>
    <t>(gj)shpenzimet e perfaqesimit,pritje percjellje</t>
  </si>
  <si>
    <t>(20)         Tatim fitimi me perqindje te tjera</t>
  </si>
  <si>
    <t>(h)shpenzimet e konsumit personal</t>
  </si>
  <si>
    <t>(21)         Tatim fitimi (19+20)</t>
  </si>
  <si>
    <t xml:space="preserve">(i)shpenzime te cilat tejkalojne kufijte e percaktuar me ligj </t>
  </si>
  <si>
    <t>(22)         Tatim fitimi i shtyre</t>
  </si>
  <si>
    <t>(j)shpenzime per dhurata</t>
  </si>
  <si>
    <t>(23)         Parapagime</t>
  </si>
  <si>
    <t xml:space="preserve">(k)c'do lloj shpenzimi,masa e te cilit nuk vertetohet me dokumenta </t>
  </si>
  <si>
    <t>(24)         Kredi e mbartur nga periudha e meparshme</t>
  </si>
  <si>
    <t>(l)interesi i paguar kur huaja dhe parapagimet tejkalojne kater</t>
  </si>
  <si>
    <t>(25)         Tatim fitimi i mbipaguar</t>
  </si>
  <si>
    <t>here kapitalin themelor</t>
  </si>
  <si>
    <t>(26)         Tatim fitimi i detyrueshem per tu paguar</t>
  </si>
  <si>
    <t>(ll)nese baza e amortizimit eshte nje shume negative</t>
  </si>
  <si>
    <t>(27)         Denime/interesa per vonesa</t>
  </si>
  <si>
    <t>(m)shpenzime per sherbime teknike,konsulence,menaxhim te</t>
  </si>
  <si>
    <t>(28)         TOTALI PER TU PAGUAR</t>
  </si>
  <si>
    <t>palikujduara brenda periudhes tatimore</t>
  </si>
  <si>
    <t>(n)Amortizim nga rivleresimi i aktiveve te qendrueshme</t>
  </si>
  <si>
    <t>15.03.2012</t>
  </si>
  <si>
    <t>Rezultati i Vitit Ushtrimor</t>
  </si>
  <si>
    <r>
      <t xml:space="preserve">Data dhe Firma e Personit </t>
    </r>
    <r>
      <rPr>
        <sz val="8"/>
        <rFont val="Arial"/>
      </rPr>
      <t>-Deklaroj nen pergjegjesine time qe informacioni i mesiperm eshte i plote dhe i sakte.</t>
    </r>
  </si>
  <si>
    <t xml:space="preserve">   Humbja</t>
  </si>
  <si>
    <t>PAGESA</t>
  </si>
  <si>
    <t xml:space="preserve">   Fitimi</t>
  </si>
  <si>
    <t>Vetem per perdorim zyrtar</t>
  </si>
  <si>
    <t>Humbja per tu mbartur nga 1 vit me pare</t>
  </si>
  <si>
    <t xml:space="preserve">         Leke</t>
  </si>
  <si>
    <t>Humbja per tu mbartur nga 2 vite me pare</t>
  </si>
  <si>
    <t>Humbja per tu mbartur nga 3 vite me pare</t>
  </si>
  <si>
    <t xml:space="preserve">         Xhirim</t>
  </si>
  <si>
    <t>Shuma e humbjes per tu mbartur ne vitin ushtrimor</t>
  </si>
  <si>
    <t>SHUMA E PAGUAR</t>
  </si>
  <si>
    <t>Shuma e humbjeve qe nuk mbarten per efekt fiskal</t>
  </si>
  <si>
    <t xml:space="preserve">         Cek</t>
  </si>
  <si>
    <t>Fitimi i tatueshem</t>
  </si>
  <si>
    <t>Tatim fitimi i llogaritur</t>
  </si>
  <si>
    <t xml:space="preserve">         Te tjera</t>
  </si>
  <si>
    <t>Zbritje nga fitimi rezerva ligjore</t>
  </si>
  <si>
    <t>Fitimi neto per tu shperndare nga periudha ushtrimore</t>
  </si>
  <si>
    <t>Fitimi neto per tu shperndare nga vitet e kaluara</t>
  </si>
  <si>
    <t>Shtese kapitali nga fitimi</t>
  </si>
  <si>
    <t>Dividente per tu shperndare</t>
  </si>
  <si>
    <t>Tatimi mbi dividentin i llogaritur</t>
  </si>
  <si>
    <t xml:space="preserve"> </t>
  </si>
  <si>
    <t>Llogaritja e Amortizimit</t>
  </si>
  <si>
    <t>Ne total llogaritja e amortizimit vjetor=(a+b+c+d)</t>
  </si>
  <si>
    <t>a.Ndertesa e makineri afat gjate</t>
  </si>
  <si>
    <t>b.Aktive te patrupezuara</t>
  </si>
  <si>
    <t>c.Kompjuterat dhe sisteme informacioni</t>
  </si>
  <si>
    <t>d.Te gjitha aktivet e tjera te aktivitetit</t>
  </si>
  <si>
    <t>Tatimi i mbajtur ne burim ne zbatim te nenit 33</t>
  </si>
  <si>
    <r>
      <t xml:space="preserve">Data dhe Nenshkkrimi i personit </t>
    </r>
    <r>
      <rPr>
        <sz val="8"/>
        <rFont val="Arial"/>
        <family val="2"/>
      </rPr>
      <t>-Deklaroj nen pergjegjesine time qe informacioni i mesiperm eshte i plote dhe i sakte</t>
    </r>
  </si>
  <si>
    <t>Nr.</t>
  </si>
  <si>
    <t>Emertimi</t>
  </si>
  <si>
    <t>Data e Blerjes</t>
  </si>
  <si>
    <t>Vlera</t>
  </si>
  <si>
    <t>Targa</t>
  </si>
  <si>
    <t>Tipi</t>
  </si>
  <si>
    <t>Marka</t>
  </si>
  <si>
    <t>Viti Prodhimit</t>
  </si>
  <si>
    <t>Lenda Djegese</t>
  </si>
  <si>
    <t>AUTOBETONIERE</t>
  </si>
  <si>
    <t>05.11.2011</t>
  </si>
  <si>
    <t>AA793BN</t>
  </si>
  <si>
    <t>ATV</t>
  </si>
  <si>
    <t>ASTRA</t>
  </si>
  <si>
    <t>Nafte</t>
  </si>
  <si>
    <t>21.12.2009</t>
  </si>
  <si>
    <t>AA539CE</t>
  </si>
  <si>
    <t>M-BENZ</t>
  </si>
  <si>
    <t>31.12.2009</t>
  </si>
  <si>
    <t>AA541CE</t>
  </si>
  <si>
    <t>ESKAVATOR me zinxhir</t>
  </si>
  <si>
    <t>30.11.2010</t>
  </si>
  <si>
    <t>KOMATSU</t>
  </si>
  <si>
    <t>KAMION</t>
  </si>
  <si>
    <t>14.04.2010</t>
  </si>
  <si>
    <t>AA794BN</t>
  </si>
  <si>
    <t>J4C</t>
  </si>
  <si>
    <t>IVECO</t>
  </si>
  <si>
    <t>15.12.2011</t>
  </si>
  <si>
    <t>AA538CE</t>
  </si>
  <si>
    <t>FLLB</t>
  </si>
  <si>
    <t>MAN</t>
  </si>
  <si>
    <t>POMPE HEDHESE</t>
  </si>
  <si>
    <t>AA792BN</t>
  </si>
  <si>
    <t>02.12.2010</t>
  </si>
  <si>
    <t>AA540CE</t>
  </si>
  <si>
    <t>29.10.2008</t>
  </si>
  <si>
    <t>FIAT</t>
  </si>
  <si>
    <t>HITAXHI</t>
  </si>
  <si>
    <t>14.12.2011</t>
  </si>
  <si>
    <t>AA536CE</t>
  </si>
  <si>
    <t>AA537CE</t>
  </si>
  <si>
    <t>LINJE TEKNOLLOGJIKE</t>
  </si>
  <si>
    <t>01.01.2008</t>
  </si>
  <si>
    <t>AUTOVETUR</t>
  </si>
  <si>
    <t>ROVER</t>
  </si>
  <si>
    <t>GRAMOS TOTO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</si>
</sst>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(* #,##0_);_(* \(#,##0\);_(* &quot;-&quot;??_);_(@_)"/>
    <numFmt numFmtId="166" formatCode="#,##0;[Red]#,##0"/>
  </numFmts>
  <fonts count="23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62"/>
      <name val="Arial"/>
      <family val="2"/>
    </font>
    <font>
      <b/>
      <u/>
      <sz val="8"/>
      <color indexed="62"/>
      <name val="Arial"/>
      <family val="2"/>
    </font>
    <font>
      <sz val="8"/>
      <name val="Arial"/>
    </font>
    <font>
      <b/>
      <sz val="8"/>
      <name val="Arial"/>
      <family val="2"/>
    </font>
    <font>
      <b/>
      <i/>
      <sz val="8"/>
      <color indexed="62"/>
      <name val="Arial"/>
      <family val="2"/>
    </font>
    <font>
      <sz val="8"/>
      <color indexed="62"/>
      <name val="Times New Roman"/>
      <family val="1"/>
    </font>
    <font>
      <i/>
      <sz val="8"/>
      <color indexed="62"/>
      <name val="Arial"/>
      <family val="2"/>
    </font>
    <font>
      <sz val="10"/>
      <name val="Arial"/>
      <family val="2"/>
    </font>
    <font>
      <sz val="10"/>
      <name val="Arial CE"/>
    </font>
    <font>
      <b/>
      <sz val="12"/>
      <color indexed="18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b/>
      <sz val="8"/>
      <color indexed="18"/>
      <name val="Arial"/>
      <family val="2"/>
    </font>
    <font>
      <b/>
      <sz val="8"/>
      <name val="Arial Narrow"/>
      <family val="2"/>
    </font>
    <font>
      <b/>
      <sz val="8"/>
      <name val="Arial"/>
    </font>
    <font>
      <b/>
      <i/>
      <sz val="8"/>
      <name val="Arial"/>
    </font>
    <font>
      <i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" fillId="0" borderId="0" applyFont="0" applyFill="0" applyBorder="0" applyAlignment="0" applyProtection="0"/>
  </cellStyleXfs>
  <cellXfs count="312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/>
    <xf numFmtId="0" fontId="6" fillId="0" borderId="10" xfId="0" applyFont="1" applyFill="1" applyBorder="1" applyAlignment="1">
      <alignment horizontal="center"/>
    </xf>
    <xf numFmtId="0" fontId="4" fillId="0" borderId="11" xfId="0" applyFont="1" applyFill="1" applyBorder="1"/>
    <xf numFmtId="3" fontId="4" fillId="0" borderId="10" xfId="0" applyNumberFormat="1" applyFont="1" applyFill="1" applyBorder="1"/>
    <xf numFmtId="3" fontId="4" fillId="0" borderId="12" xfId="0" applyNumberFormat="1" applyFont="1" applyFill="1" applyBorder="1"/>
    <xf numFmtId="0" fontId="5" fillId="0" borderId="13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center"/>
    </xf>
    <xf numFmtId="3" fontId="4" fillId="0" borderId="15" xfId="0" applyNumberFormat="1" applyFont="1" applyFill="1" applyBorder="1"/>
    <xf numFmtId="3" fontId="4" fillId="0" borderId="14" xfId="0" applyNumberFormat="1" applyFont="1" applyFill="1" applyBorder="1"/>
    <xf numFmtId="3" fontId="4" fillId="0" borderId="16" xfId="0" applyNumberFormat="1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left"/>
    </xf>
    <xf numFmtId="0" fontId="5" fillId="0" borderId="14" xfId="0" applyFont="1" applyFill="1" applyBorder="1"/>
    <xf numFmtId="0" fontId="4" fillId="0" borderId="13" xfId="0" applyFont="1" applyFill="1" applyBorder="1" applyAlignment="1">
      <alignment horizontal="right"/>
    </xf>
    <xf numFmtId="49" fontId="4" fillId="0" borderId="14" xfId="0" applyNumberFormat="1" applyFont="1" applyFill="1" applyBorder="1" applyAlignment="1">
      <alignment horizontal="left"/>
    </xf>
    <xf numFmtId="0" fontId="4" fillId="0" borderId="13" xfId="0" applyFont="1" applyFill="1" applyBorder="1"/>
    <xf numFmtId="49" fontId="5" fillId="0" borderId="14" xfId="0" applyNumberFormat="1" applyFont="1" applyFill="1" applyBorder="1"/>
    <xf numFmtId="49" fontId="4" fillId="0" borderId="14" xfId="0" applyNumberFormat="1" applyFont="1" applyFill="1" applyBorder="1"/>
    <xf numFmtId="0" fontId="5" fillId="0" borderId="13" xfId="0" applyFont="1" applyFill="1" applyBorder="1"/>
    <xf numFmtId="49" fontId="5" fillId="0" borderId="14" xfId="0" applyNumberFormat="1" applyFont="1" applyFill="1" applyBorder="1" applyAlignment="1">
      <alignment horizontal="center"/>
    </xf>
    <xf numFmtId="0" fontId="4" fillId="0" borderId="17" xfId="0" applyFont="1" applyFill="1" applyBorder="1"/>
    <xf numFmtId="49" fontId="5" fillId="0" borderId="18" xfId="0" applyNumberFormat="1" applyFont="1" applyFill="1" applyBorder="1"/>
    <xf numFmtId="3" fontId="4" fillId="0" borderId="19" xfId="0" applyNumberFormat="1" applyFont="1" applyFill="1" applyBorder="1"/>
    <xf numFmtId="3" fontId="4" fillId="0" borderId="18" xfId="0" applyNumberFormat="1" applyFont="1" applyFill="1" applyBorder="1"/>
    <xf numFmtId="3" fontId="4" fillId="0" borderId="20" xfId="0" applyNumberFormat="1" applyFont="1" applyFill="1" applyBorder="1"/>
    <xf numFmtId="0" fontId="4" fillId="0" borderId="0" xfId="0" applyFont="1" applyFill="1"/>
    <xf numFmtId="49" fontId="4" fillId="0" borderId="0" xfId="0" applyNumberFormat="1" applyFont="1" applyFill="1"/>
    <xf numFmtId="3" fontId="4" fillId="0" borderId="0" xfId="0" applyNumberFormat="1" applyFont="1" applyFill="1" applyBorder="1"/>
    <xf numFmtId="0" fontId="4" fillId="0" borderId="0" xfId="0" applyFont="1" applyFill="1" applyBorder="1"/>
    <xf numFmtId="49" fontId="4" fillId="0" borderId="0" xfId="0" applyNumberFormat="1" applyFont="1" applyFill="1" applyBorder="1"/>
    <xf numFmtId="0" fontId="4" fillId="0" borderId="21" xfId="0" applyFont="1" applyFill="1" applyBorder="1"/>
    <xf numFmtId="49" fontId="4" fillId="0" borderId="3" xfId="0" applyNumberFormat="1" applyFont="1" applyFill="1" applyBorder="1"/>
    <xf numFmtId="0" fontId="4" fillId="0" borderId="22" xfId="0" applyFont="1" applyFill="1" applyBorder="1"/>
    <xf numFmtId="49" fontId="6" fillId="0" borderId="23" xfId="0" applyNumberFormat="1" applyFont="1" applyFill="1" applyBorder="1"/>
    <xf numFmtId="3" fontId="4" fillId="0" borderId="23" xfId="0" applyNumberFormat="1" applyFont="1" applyFill="1" applyBorder="1"/>
    <xf numFmtId="3" fontId="4" fillId="0" borderId="24" xfId="0" applyNumberFormat="1" applyFont="1" applyFill="1" applyBorder="1"/>
    <xf numFmtId="0" fontId="4" fillId="0" borderId="13" xfId="0" applyFont="1" applyFill="1" applyBorder="1" applyAlignment="1">
      <alignment horizontal="center"/>
    </xf>
    <xf numFmtId="0" fontId="7" fillId="0" borderId="0" xfId="0" applyFont="1" applyFill="1"/>
    <xf numFmtId="49" fontId="7" fillId="0" borderId="0" xfId="0" applyNumberFormat="1" applyFont="1" applyFill="1"/>
    <xf numFmtId="0" fontId="7" fillId="0" borderId="0" xfId="0" applyFont="1" applyFill="1" applyBorder="1"/>
    <xf numFmtId="0" fontId="8" fillId="0" borderId="0" xfId="0" applyFont="1" applyFill="1"/>
    <xf numFmtId="0" fontId="5" fillId="0" borderId="0" xfId="0" applyFont="1" applyFill="1"/>
    <xf numFmtId="0" fontId="9" fillId="0" borderId="0" xfId="0" applyFont="1" applyFill="1" applyBorder="1"/>
    <xf numFmtId="0" fontId="5" fillId="0" borderId="21" xfId="0" applyFont="1" applyFill="1" applyBorder="1"/>
    <xf numFmtId="0" fontId="4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/>
    <xf numFmtId="0" fontId="5" fillId="0" borderId="2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/>
    </xf>
    <xf numFmtId="0" fontId="5" fillId="0" borderId="23" xfId="0" applyFont="1" applyFill="1" applyBorder="1" applyAlignment="1"/>
    <xf numFmtId="37" fontId="4" fillId="0" borderId="23" xfId="0" applyNumberFormat="1" applyFont="1" applyFill="1" applyBorder="1"/>
    <xf numFmtId="37" fontId="4" fillId="0" borderId="24" xfId="0" applyNumberFormat="1" applyFont="1" applyFill="1" applyBorder="1"/>
    <xf numFmtId="0" fontId="5" fillId="0" borderId="29" xfId="0" applyFont="1" applyFill="1" applyBorder="1" applyAlignment="1">
      <alignment horizontal="center"/>
    </xf>
    <xf numFmtId="0" fontId="5" fillId="0" borderId="30" xfId="0" applyFont="1" applyFill="1" applyBorder="1"/>
    <xf numFmtId="0" fontId="4" fillId="0" borderId="31" xfId="0" applyFont="1" applyFill="1" applyBorder="1"/>
    <xf numFmtId="37" fontId="4" fillId="0" borderId="14" xfId="0" applyNumberFormat="1" applyFont="1" applyFill="1" applyBorder="1"/>
    <xf numFmtId="37" fontId="4" fillId="0" borderId="16" xfId="0" applyNumberFormat="1" applyFont="1" applyFill="1" applyBorder="1"/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30" xfId="0" applyFont="1" applyFill="1" applyBorder="1" applyAlignment="1">
      <alignment horizontal="left"/>
    </xf>
    <xf numFmtId="0" fontId="4" fillId="0" borderId="31" xfId="0" applyFont="1" applyFill="1" applyBorder="1" applyAlignment="1">
      <alignment horizontal="left"/>
    </xf>
    <xf numFmtId="0" fontId="5" fillId="0" borderId="23" xfId="0" applyFont="1" applyFill="1" applyBorder="1" applyAlignment="1">
      <alignment wrapText="1"/>
    </xf>
    <xf numFmtId="0" fontId="4" fillId="0" borderId="11" xfId="0" applyFont="1" applyFill="1" applyBorder="1" applyAlignment="1">
      <alignment horizontal="left"/>
    </xf>
    <xf numFmtId="0" fontId="5" fillId="0" borderId="23" xfId="0" applyFont="1" applyFill="1" applyBorder="1" applyAlignment="1">
      <alignment horizontal="left"/>
    </xf>
    <xf numFmtId="0" fontId="4" fillId="0" borderId="15" xfId="0" applyFont="1" applyFill="1" applyBorder="1" applyAlignment="1"/>
    <xf numFmtId="0" fontId="4" fillId="0" borderId="11" xfId="0" applyFont="1" applyFill="1" applyBorder="1" applyAlignment="1"/>
    <xf numFmtId="0" fontId="10" fillId="0" borderId="14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30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0" fontId="9" fillId="0" borderId="11" xfId="0" applyFont="1" applyFill="1" applyBorder="1"/>
    <xf numFmtId="0" fontId="4" fillId="0" borderId="30" xfId="0" applyFont="1" applyFill="1" applyBorder="1" applyAlignment="1">
      <alignment horizontal="left" indent="2"/>
    </xf>
    <xf numFmtId="0" fontId="4" fillId="0" borderId="23" xfId="0" applyFont="1" applyFill="1" applyBorder="1" applyAlignment="1">
      <alignment horizontal="left" indent="2"/>
    </xf>
    <xf numFmtId="0" fontId="4" fillId="0" borderId="14" xfId="0" applyFont="1" applyFill="1" applyBorder="1" applyAlignment="1">
      <alignment horizontal="left" indent="2"/>
    </xf>
    <xf numFmtId="0" fontId="4" fillId="0" borderId="15" xfId="0" applyFont="1" applyFill="1" applyBorder="1"/>
    <xf numFmtId="0" fontId="5" fillId="0" borderId="14" xfId="0" applyFont="1" applyFill="1" applyBorder="1" applyAlignment="1"/>
    <xf numFmtId="0" fontId="9" fillId="0" borderId="15" xfId="0" applyFont="1" applyFill="1" applyBorder="1"/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/>
    <xf numFmtId="0" fontId="4" fillId="0" borderId="19" xfId="0" applyFont="1" applyFill="1" applyBorder="1"/>
    <xf numFmtId="37" fontId="4" fillId="0" borderId="18" xfId="0" applyNumberFormat="1" applyFont="1" applyFill="1" applyBorder="1"/>
    <xf numFmtId="37" fontId="4" fillId="0" borderId="2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9" fillId="0" borderId="0" xfId="0" applyFont="1" applyFill="1"/>
    <xf numFmtId="0" fontId="4" fillId="0" borderId="2" xfId="0" applyFont="1" applyFill="1" applyBorder="1"/>
    <xf numFmtId="0" fontId="4" fillId="0" borderId="3" xfId="0" applyFont="1" applyFill="1" applyBorder="1" applyAlignment="1">
      <alignment horizontal="center"/>
    </xf>
    <xf numFmtId="0" fontId="5" fillId="0" borderId="34" xfId="0" applyFont="1" applyFill="1" applyBorder="1"/>
    <xf numFmtId="0" fontId="5" fillId="0" borderId="27" xfId="0" applyFont="1" applyFill="1" applyBorder="1" applyAlignment="1">
      <alignment horizontal="center" vertical="center" wrapText="1"/>
    </xf>
    <xf numFmtId="0" fontId="4" fillId="0" borderId="14" xfId="0" applyFont="1" applyFill="1" applyBorder="1"/>
    <xf numFmtId="0" fontId="4" fillId="0" borderId="3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left"/>
    </xf>
    <xf numFmtId="0" fontId="4" fillId="0" borderId="14" xfId="0" applyFont="1" applyFill="1" applyBorder="1" applyAlignment="1"/>
    <xf numFmtId="0" fontId="8" fillId="0" borderId="0" xfId="0" applyFont="1"/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/>
    <xf numFmtId="0" fontId="17" fillId="0" borderId="7" xfId="0" applyFont="1" applyFill="1" applyBorder="1"/>
    <xf numFmtId="0" fontId="18" fillId="0" borderId="7" xfId="0" applyFont="1" applyFill="1" applyBorder="1" applyAlignment="1">
      <alignment horizontal="center"/>
    </xf>
    <xf numFmtId="0" fontId="18" fillId="0" borderId="7" xfId="0" applyFont="1" applyFill="1" applyBorder="1"/>
    <xf numFmtId="0" fontId="17" fillId="0" borderId="8" xfId="0" applyFont="1" applyFill="1" applyBorder="1"/>
    <xf numFmtId="0" fontId="15" fillId="0" borderId="35" xfId="0" applyFont="1" applyFill="1" applyBorder="1"/>
    <xf numFmtId="0" fontId="18" fillId="0" borderId="36" xfId="0" applyFont="1" applyFill="1" applyBorder="1"/>
    <xf numFmtId="165" fontId="17" fillId="0" borderId="36" xfId="2" applyNumberFormat="1" applyFont="1" applyFill="1" applyBorder="1" applyAlignment="1">
      <alignment horizontal="center"/>
    </xf>
    <xf numFmtId="165" fontId="17" fillId="0" borderId="37" xfId="2" applyNumberFormat="1" applyFont="1" applyFill="1" applyBorder="1" applyAlignment="1">
      <alignment horizontal="center"/>
    </xf>
    <xf numFmtId="0" fontId="17" fillId="0" borderId="36" xfId="0" applyFont="1" applyFill="1" applyBorder="1" applyAlignment="1">
      <alignment horizontal="left" indent="1"/>
    </xf>
    <xf numFmtId="0" fontId="18" fillId="0" borderId="36" xfId="0" applyFont="1" applyFill="1" applyBorder="1" applyAlignment="1"/>
    <xf numFmtId="0" fontId="17" fillId="0" borderId="36" xfId="0" applyFont="1" applyFill="1" applyBorder="1" applyAlignment="1">
      <alignment horizontal="left"/>
    </xf>
    <xf numFmtId="0" fontId="17" fillId="0" borderId="38" xfId="0" applyFont="1" applyFill="1" applyBorder="1" applyAlignment="1">
      <alignment horizontal="left"/>
    </xf>
    <xf numFmtId="0" fontId="17" fillId="0" borderId="39" xfId="0" applyFont="1" applyFill="1" applyBorder="1" applyAlignment="1"/>
    <xf numFmtId="0" fontId="15" fillId="0" borderId="38" xfId="0" applyFont="1" applyFill="1" applyBorder="1"/>
    <xf numFmtId="0" fontId="1" fillId="0" borderId="35" xfId="0" applyFont="1" applyFill="1" applyBorder="1"/>
    <xf numFmtId="0" fontId="17" fillId="0" borderId="38" xfId="0" applyFont="1" applyFill="1" applyBorder="1"/>
    <xf numFmtId="0" fontId="1" fillId="0" borderId="40" xfId="0" applyFont="1" applyFill="1" applyBorder="1"/>
    <xf numFmtId="0" fontId="17" fillId="0" borderId="41" xfId="0" applyFont="1" applyFill="1" applyBorder="1"/>
    <xf numFmtId="0" fontId="1" fillId="0" borderId="42" xfId="0" applyFont="1" applyFill="1" applyBorder="1"/>
    <xf numFmtId="0" fontId="1" fillId="0" borderId="43" xfId="0" applyFont="1" applyFill="1" applyBorder="1"/>
    <xf numFmtId="0" fontId="17" fillId="0" borderId="44" xfId="0" applyFont="1" applyFill="1" applyBorder="1"/>
    <xf numFmtId="165" fontId="17" fillId="0" borderId="45" xfId="2" applyNumberFormat="1" applyFont="1" applyFill="1" applyBorder="1" applyAlignment="1">
      <alignment horizontal="center"/>
    </xf>
    <xf numFmtId="165" fontId="17" fillId="0" borderId="46" xfId="2" applyNumberFormat="1" applyFont="1" applyFill="1" applyBorder="1" applyAlignment="1">
      <alignment horizontal="center"/>
    </xf>
    <xf numFmtId="0" fontId="1" fillId="0" borderId="47" xfId="0" applyFont="1" applyFill="1" applyBorder="1"/>
    <xf numFmtId="0" fontId="15" fillId="0" borderId="27" xfId="0" applyFont="1" applyFill="1" applyBorder="1"/>
    <xf numFmtId="165" fontId="17" fillId="0" borderId="27" xfId="2" applyNumberFormat="1" applyFont="1" applyFill="1" applyBorder="1" applyAlignment="1">
      <alignment horizontal="center"/>
    </xf>
    <xf numFmtId="165" fontId="17" fillId="0" borderId="48" xfId="2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/>
    <xf numFmtId="0" fontId="12" fillId="0" borderId="0" xfId="0" applyFont="1"/>
    <xf numFmtId="3" fontId="8" fillId="0" borderId="0" xfId="0" applyNumberFormat="1" applyFont="1" applyFill="1"/>
    <xf numFmtId="0" fontId="8" fillId="0" borderId="0" xfId="0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3" fillId="2" borderId="4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0" borderId="53" xfId="0" applyFont="1" applyFill="1" applyBorder="1"/>
    <xf numFmtId="37" fontId="3" fillId="0" borderId="54" xfId="0" applyNumberFormat="1" applyFont="1" applyFill="1" applyBorder="1" applyAlignment="1"/>
    <xf numFmtId="37" fontId="3" fillId="0" borderId="55" xfId="0" applyNumberFormat="1" applyFont="1" applyFill="1" applyBorder="1" applyAlignment="1"/>
    <xf numFmtId="0" fontId="3" fillId="2" borderId="53" xfId="0" applyFont="1" applyFill="1" applyBorder="1"/>
    <xf numFmtId="37" fontId="3" fillId="2" borderId="54" xfId="0" applyNumberFormat="1" applyFont="1" applyFill="1" applyBorder="1" applyAlignment="1"/>
    <xf numFmtId="37" fontId="3" fillId="2" borderId="55" xfId="0" applyNumberFormat="1" applyFont="1" applyFill="1" applyBorder="1" applyAlignment="1"/>
    <xf numFmtId="0" fontId="3" fillId="2" borderId="56" xfId="0" applyFont="1" applyFill="1" applyBorder="1"/>
    <xf numFmtId="37" fontId="3" fillId="2" borderId="57" xfId="0" applyNumberFormat="1" applyFont="1" applyFill="1" applyBorder="1" applyAlignment="1"/>
    <xf numFmtId="37" fontId="3" fillId="2" borderId="58" xfId="0" applyNumberFormat="1" applyFont="1" applyFill="1" applyBorder="1" applyAlignment="1"/>
    <xf numFmtId="0" fontId="3" fillId="0" borderId="0" xfId="0" applyFont="1" applyFill="1"/>
    <xf numFmtId="0" fontId="7" fillId="0" borderId="59" xfId="0" applyFont="1" applyFill="1" applyBorder="1"/>
    <xf numFmtId="2" fontId="7" fillId="0" borderId="60" xfId="0" applyNumberFormat="1" applyFont="1" applyFill="1" applyBorder="1" applyAlignment="1">
      <alignment horizontal="center" vertical="center" wrapText="1"/>
    </xf>
    <xf numFmtId="2" fontId="7" fillId="0" borderId="61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/>
    <xf numFmtId="3" fontId="7" fillId="0" borderId="10" xfId="0" applyNumberFormat="1" applyFont="1" applyFill="1" applyBorder="1"/>
    <xf numFmtId="3" fontId="7" fillId="0" borderId="62" xfId="0" applyNumberFormat="1" applyFont="1" applyFill="1" applyBorder="1"/>
    <xf numFmtId="0" fontId="7" fillId="0" borderId="14" xfId="0" applyFont="1" applyFill="1" applyBorder="1"/>
    <xf numFmtId="3" fontId="7" fillId="0" borderId="14" xfId="0" applyNumberFormat="1" applyFont="1" applyFill="1" applyBorder="1"/>
    <xf numFmtId="3" fontId="7" fillId="0" borderId="63" xfId="0" applyNumberFormat="1" applyFont="1" applyFill="1" applyBorder="1"/>
    <xf numFmtId="0" fontId="7" fillId="0" borderId="64" xfId="0" applyFont="1" applyFill="1" applyBorder="1" applyAlignment="1"/>
    <xf numFmtId="3" fontId="7" fillId="0" borderId="64" xfId="0" applyNumberFormat="1" applyFont="1" applyFill="1" applyBorder="1"/>
    <xf numFmtId="3" fontId="7" fillId="0" borderId="65" xfId="0" applyNumberFormat="1" applyFont="1" applyFill="1" applyBorder="1"/>
    <xf numFmtId="0" fontId="7" fillId="0" borderId="7" xfId="0" applyFont="1" applyFill="1" applyBorder="1" applyAlignment="1"/>
    <xf numFmtId="3" fontId="7" fillId="0" borderId="7" xfId="0" applyNumberFormat="1" applyFont="1" applyFill="1" applyBorder="1"/>
    <xf numFmtId="3" fontId="7" fillId="0" borderId="6" xfId="0" applyNumberFormat="1" applyFont="1" applyFill="1" applyBorder="1"/>
    <xf numFmtId="3" fontId="7" fillId="0" borderId="0" xfId="0" applyNumberFormat="1" applyFont="1" applyFill="1" applyBorder="1"/>
    <xf numFmtId="0" fontId="7" fillId="0" borderId="10" xfId="0" applyFont="1" applyFill="1" applyBorder="1" applyAlignment="1"/>
    <xf numFmtId="3" fontId="7" fillId="0" borderId="23" xfId="0" applyNumberFormat="1" applyFont="1" applyFill="1" applyBorder="1"/>
    <xf numFmtId="0" fontId="7" fillId="0" borderId="14" xfId="0" applyFont="1" applyFill="1" applyBorder="1" applyAlignment="1"/>
    <xf numFmtId="0" fontId="19" fillId="0" borderId="0" xfId="0" applyFont="1" applyFill="1" applyBorder="1" applyAlignment="1">
      <alignment horizontal="justify"/>
    </xf>
    <xf numFmtId="3" fontId="7" fillId="0" borderId="59" xfId="0" applyNumberFormat="1" applyFont="1" applyFill="1" applyBorder="1"/>
    <xf numFmtId="0" fontId="3" fillId="0" borderId="7" xfId="0" applyFont="1" applyFill="1" applyBorder="1" applyAlignment="1"/>
    <xf numFmtId="3" fontId="3" fillId="0" borderId="7" xfId="0" applyNumberFormat="1" applyFont="1" applyFill="1" applyBorder="1"/>
    <xf numFmtId="3" fontId="3" fillId="0" borderId="6" xfId="0" applyNumberFormat="1" applyFont="1" applyFill="1" applyBorder="1"/>
    <xf numFmtId="0" fontId="7" fillId="0" borderId="0" xfId="0" applyFont="1" applyFill="1" applyBorder="1" applyAlignment="1"/>
    <xf numFmtId="2" fontId="3" fillId="0" borderId="23" xfId="0" applyNumberFormat="1" applyFont="1" applyFill="1" applyBorder="1" applyAlignment="1">
      <alignment vertical="center" wrapText="1"/>
    </xf>
    <xf numFmtId="3" fontId="7" fillId="0" borderId="23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indent="1"/>
    </xf>
    <xf numFmtId="3" fontId="3" fillId="0" borderId="14" xfId="0" applyNumberFormat="1" applyFont="1" applyFill="1" applyBorder="1"/>
    <xf numFmtId="0" fontId="3" fillId="0" borderId="14" xfId="0" applyFont="1" applyFill="1" applyBorder="1"/>
    <xf numFmtId="0" fontId="3" fillId="0" borderId="64" xfId="0" applyFont="1" applyFill="1" applyBorder="1"/>
    <xf numFmtId="3" fontId="8" fillId="0" borderId="64" xfId="0" applyNumberFormat="1" applyFont="1" applyFill="1" applyBorder="1"/>
    <xf numFmtId="0" fontId="3" fillId="0" borderId="7" xfId="0" applyFont="1" applyFill="1" applyBorder="1"/>
    <xf numFmtId="0" fontId="7" fillId="0" borderId="23" xfId="0" applyFont="1" applyFill="1" applyBorder="1"/>
    <xf numFmtId="3" fontId="7" fillId="0" borderId="60" xfId="0" applyNumberFormat="1" applyFont="1" applyFill="1" applyBorder="1"/>
    <xf numFmtId="3" fontId="7" fillId="0" borderId="0" xfId="0" applyNumberFormat="1" applyFont="1" applyFill="1"/>
    <xf numFmtId="0" fontId="8" fillId="0" borderId="0" xfId="0" applyFont="1" applyFill="1" applyAlignment="1">
      <alignment horizontal="left"/>
    </xf>
    <xf numFmtId="2" fontId="3" fillId="0" borderId="23" xfId="0" applyNumberFormat="1" applyFont="1" applyFill="1" applyBorder="1" applyAlignment="1">
      <alignment horizontal="left" vertical="center" wrapText="1"/>
    </xf>
    <xf numFmtId="2" fontId="7" fillId="0" borderId="23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/>
    </xf>
    <xf numFmtId="0" fontId="3" fillId="0" borderId="64" xfId="0" applyFont="1" applyFill="1" applyBorder="1" applyAlignment="1">
      <alignment horizontal="left"/>
    </xf>
    <xf numFmtId="3" fontId="3" fillId="0" borderId="64" xfId="0" applyNumberFormat="1" applyFont="1" applyFill="1" applyBorder="1"/>
    <xf numFmtId="37" fontId="3" fillId="0" borderId="60" xfId="0" applyNumberFormat="1" applyFont="1" applyFill="1" applyBorder="1"/>
    <xf numFmtId="0" fontId="8" fillId="0" borderId="0" xfId="0" applyFont="1" applyFill="1" applyBorder="1" applyAlignment="1">
      <alignment horizontal="left"/>
    </xf>
    <xf numFmtId="3" fontId="3" fillId="0" borderId="59" xfId="0" applyNumberFormat="1" applyFont="1" applyFill="1" applyBorder="1"/>
    <xf numFmtId="0" fontId="3" fillId="0" borderId="10" xfId="0" applyFont="1" applyFill="1" applyBorder="1" applyAlignment="1">
      <alignment horizontal="left"/>
    </xf>
    <xf numFmtId="3" fontId="3" fillId="0" borderId="10" xfId="0" applyNumberFormat="1" applyFont="1" applyFill="1" applyBorder="1"/>
    <xf numFmtId="3" fontId="3" fillId="0" borderId="62" xfId="0" applyNumberFormat="1" applyFont="1" applyFill="1" applyBorder="1"/>
    <xf numFmtId="0" fontId="3" fillId="0" borderId="14" xfId="0" applyFont="1" applyFill="1" applyBorder="1" applyAlignment="1">
      <alignment horizontal="left" indent="3"/>
    </xf>
    <xf numFmtId="3" fontId="3" fillId="0" borderId="63" xfId="0" applyNumberFormat="1" applyFont="1" applyFill="1" applyBorder="1"/>
    <xf numFmtId="0" fontId="3" fillId="0" borderId="7" xfId="0" applyFont="1" applyFill="1" applyBorder="1" applyAlignment="1">
      <alignment horizontal="left"/>
    </xf>
    <xf numFmtId="0" fontId="3" fillId="0" borderId="60" xfId="0" applyFont="1" applyFill="1" applyBorder="1" applyAlignment="1">
      <alignment horizontal="left"/>
    </xf>
    <xf numFmtId="3" fontId="3" fillId="0" borderId="60" xfId="0" applyNumberFormat="1" applyFont="1" applyFill="1" applyBorder="1"/>
    <xf numFmtId="0" fontId="3" fillId="0" borderId="59" xfId="0" applyFont="1" applyFill="1" applyBorder="1" applyAlignment="1">
      <alignment horizontal="left"/>
    </xf>
    <xf numFmtId="0" fontId="3" fillId="0" borderId="62" xfId="0" applyFont="1" applyFill="1" applyBorder="1" applyAlignment="1">
      <alignment horizontal="left"/>
    </xf>
    <xf numFmtId="3" fontId="3" fillId="0" borderId="23" xfId="0" applyNumberFormat="1" applyFont="1" applyFill="1" applyBorder="1"/>
    <xf numFmtId="0" fontId="3" fillId="0" borderId="63" xfId="0" applyFont="1" applyFill="1" applyBorder="1" applyAlignment="1">
      <alignment horizontal="left"/>
    </xf>
    <xf numFmtId="0" fontId="3" fillId="0" borderId="65" xfId="0" applyFont="1" applyFill="1" applyBorder="1" applyAlignment="1">
      <alignment horizontal="left"/>
    </xf>
    <xf numFmtId="3" fontId="3" fillId="0" borderId="65" xfId="0" applyNumberFormat="1" applyFont="1" applyFill="1" applyBorder="1"/>
    <xf numFmtId="37" fontId="3" fillId="0" borderId="61" xfId="0" applyNumberFormat="1" applyFont="1" applyFill="1" applyBorder="1"/>
    <xf numFmtId="3" fontId="3" fillId="0" borderId="61" xfId="0" applyNumberFormat="1" applyFont="1" applyFill="1" applyBorder="1"/>
    <xf numFmtId="3" fontId="8" fillId="0" borderId="14" xfId="0" applyNumberFormat="1" applyFont="1" applyFill="1" applyBorder="1"/>
    <xf numFmtId="2" fontId="3" fillId="0" borderId="14" xfId="0" applyNumberFormat="1" applyFont="1" applyFill="1" applyBorder="1" applyAlignment="1">
      <alignment horizontal="left" vertical="center" wrapText="1"/>
    </xf>
    <xf numFmtId="2" fontId="3" fillId="0" borderId="64" xfId="0" applyNumberFormat="1" applyFont="1" applyFill="1" applyBorder="1" applyAlignment="1">
      <alignment horizontal="left" vertical="center" wrapText="1"/>
    </xf>
    <xf numFmtId="37" fontId="3" fillId="0" borderId="7" xfId="0" applyNumberFormat="1" applyFont="1" applyFill="1" applyBorder="1"/>
    <xf numFmtId="0" fontId="3" fillId="0" borderId="2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7" fontId="3" fillId="0" borderId="6" xfId="0" applyNumberFormat="1" applyFont="1" applyFill="1" applyBorder="1"/>
    <xf numFmtId="0" fontId="3" fillId="0" borderId="14" xfId="0" applyFont="1" applyFill="1" applyBorder="1" applyAlignment="1">
      <alignment horizontal="left" indent="2"/>
    </xf>
    <xf numFmtId="0" fontId="3" fillId="0" borderId="30" xfId="0" applyFont="1" applyFill="1" applyBorder="1" applyAlignment="1">
      <alignment horizontal="left"/>
    </xf>
    <xf numFmtId="3" fontId="3" fillId="0" borderId="30" xfId="0" applyNumberFormat="1" applyFont="1" applyFill="1" applyBorder="1"/>
    <xf numFmtId="37" fontId="3" fillId="0" borderId="66" xfId="0" applyNumberFormat="1" applyFont="1" applyFill="1" applyBorder="1"/>
    <xf numFmtId="3" fontId="3" fillId="0" borderId="66" xfId="0" applyNumberFormat="1" applyFont="1" applyFill="1" applyBorder="1"/>
    <xf numFmtId="166" fontId="3" fillId="0" borderId="14" xfId="0" applyNumberFormat="1" applyFont="1" applyFill="1" applyBorder="1"/>
    <xf numFmtId="0" fontId="3" fillId="0" borderId="14" xfId="0" applyFont="1" applyFill="1" applyBorder="1" applyAlignment="1"/>
    <xf numFmtId="2" fontId="7" fillId="0" borderId="23" xfId="0" applyNumberFormat="1" applyFont="1" applyFill="1" applyBorder="1" applyAlignment="1">
      <alignment horizontal="left" vertical="center" wrapText="1"/>
    </xf>
    <xf numFmtId="2" fontId="7" fillId="0" borderId="62" xfId="0" applyNumberFormat="1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left" indent="2"/>
    </xf>
    <xf numFmtId="0" fontId="3" fillId="0" borderId="23" xfId="0" applyFont="1" applyFill="1" applyBorder="1" applyAlignment="1">
      <alignment horizontal="left" indent="2"/>
    </xf>
    <xf numFmtId="37" fontId="3" fillId="0" borderId="14" xfId="0" applyNumberFormat="1" applyFont="1" applyFill="1" applyBorder="1"/>
    <xf numFmtId="37" fontId="3" fillId="0" borderId="64" xfId="0" applyNumberFormat="1" applyFont="1" applyFill="1" applyBorder="1"/>
    <xf numFmtId="0" fontId="7" fillId="0" borderId="0" xfId="0" applyFont="1"/>
    <xf numFmtId="0" fontId="20" fillId="0" borderId="0" xfId="0" applyFont="1"/>
    <xf numFmtId="0" fontId="7" fillId="0" borderId="21" xfId="0" applyFont="1" applyBorder="1"/>
    <xf numFmtId="0" fontId="7" fillId="0" borderId="4" xfId="0" applyFont="1" applyBorder="1"/>
    <xf numFmtId="0" fontId="8" fillId="0" borderId="21" xfId="0" applyFont="1" applyBorder="1"/>
    <xf numFmtId="0" fontId="3" fillId="0" borderId="4" xfId="0" applyFont="1" applyBorder="1"/>
    <xf numFmtId="0" fontId="7" fillId="0" borderId="32" xfId="0" applyFont="1" applyBorder="1"/>
    <xf numFmtId="0" fontId="7" fillId="0" borderId="67" xfId="0" applyFont="1" applyBorder="1"/>
    <xf numFmtId="0" fontId="3" fillId="0" borderId="32" xfId="0" applyFont="1" applyBorder="1"/>
    <xf numFmtId="0" fontId="3" fillId="0" borderId="67" xfId="0" applyFont="1" applyBorder="1"/>
    <xf numFmtId="0" fontId="7" fillId="0" borderId="26" xfId="0" applyFont="1" applyBorder="1"/>
    <xf numFmtId="0" fontId="7" fillId="0" borderId="68" xfId="0" applyFont="1" applyBorder="1"/>
    <xf numFmtId="0" fontId="3" fillId="0" borderId="26" xfId="0" applyFont="1" applyBorder="1"/>
    <xf numFmtId="0" fontId="3" fillId="0" borderId="68" xfId="0" applyFont="1" applyBorder="1"/>
    <xf numFmtId="0" fontId="20" fillId="0" borderId="69" xfId="0" applyFont="1" applyBorder="1"/>
    <xf numFmtId="0" fontId="7" fillId="0" borderId="70" xfId="0" applyFont="1" applyBorder="1"/>
    <xf numFmtId="0" fontId="7" fillId="0" borderId="71" xfId="0" applyFont="1" applyBorder="1"/>
    <xf numFmtId="0" fontId="7" fillId="0" borderId="72" xfId="0" applyFont="1" applyBorder="1"/>
    <xf numFmtId="0" fontId="3" fillId="0" borderId="21" xfId="0" applyFont="1" applyBorder="1"/>
    <xf numFmtId="0" fontId="3" fillId="0" borderId="51" xfId="0" applyFont="1" applyBorder="1"/>
    <xf numFmtId="0" fontId="3" fillId="0" borderId="73" xfId="0" applyFont="1" applyBorder="1"/>
    <xf numFmtId="0" fontId="7" fillId="0" borderId="74" xfId="0" applyFont="1" applyBorder="1"/>
    <xf numFmtId="0" fontId="7" fillId="0" borderId="28" xfId="0" applyFont="1" applyBorder="1"/>
    <xf numFmtId="0" fontId="3" fillId="0" borderId="15" xfId="0" applyFont="1" applyBorder="1"/>
    <xf numFmtId="0" fontId="3" fillId="0" borderId="75" xfId="0" applyFont="1" applyBorder="1"/>
    <xf numFmtId="0" fontId="20" fillId="0" borderId="21" xfId="0" applyFont="1" applyBorder="1"/>
    <xf numFmtId="0" fontId="20" fillId="0" borderId="25" xfId="0" applyFont="1" applyBorder="1"/>
    <xf numFmtId="0" fontId="7" fillId="0" borderId="25" xfId="0" applyFont="1" applyBorder="1"/>
    <xf numFmtId="0" fontId="7" fillId="0" borderId="11" xfId="0" applyFont="1" applyBorder="1"/>
    <xf numFmtId="0" fontId="7" fillId="0" borderId="12" xfId="0" applyFont="1" applyBorder="1"/>
    <xf numFmtId="0" fontId="3" fillId="0" borderId="28" xfId="0" applyFont="1" applyBorder="1"/>
    <xf numFmtId="0" fontId="3" fillId="0" borderId="76" xfId="0" applyFont="1" applyBorder="1"/>
    <xf numFmtId="0" fontId="20" fillId="0" borderId="32" xfId="0" applyFont="1" applyBorder="1"/>
    <xf numFmtId="0" fontId="20" fillId="0" borderId="0" xfId="0" applyFont="1" applyBorder="1"/>
    <xf numFmtId="0" fontId="7" fillId="0" borderId="0" xfId="0" applyFont="1" applyBorder="1"/>
    <xf numFmtId="0" fontId="8" fillId="0" borderId="69" xfId="0" applyFont="1" applyBorder="1"/>
    <xf numFmtId="0" fontId="7" fillId="0" borderId="15" xfId="0" applyFont="1" applyBorder="1"/>
    <xf numFmtId="0" fontId="7" fillId="0" borderId="77" xfId="0" applyFont="1" applyBorder="1"/>
    <xf numFmtId="3" fontId="3" fillId="0" borderId="75" xfId="0" applyNumberFormat="1" applyFont="1" applyBorder="1"/>
    <xf numFmtId="3" fontId="3" fillId="0" borderId="54" xfId="0" applyNumberFormat="1" applyFont="1" applyBorder="1"/>
    <xf numFmtId="3" fontId="7" fillId="0" borderId="15" xfId="0" applyNumberFormat="1" applyFont="1" applyBorder="1"/>
    <xf numFmtId="0" fontId="3" fillId="3" borderId="54" xfId="0" applyFont="1" applyFill="1" applyBorder="1"/>
    <xf numFmtId="0" fontId="3" fillId="0" borderId="54" xfId="0" applyFont="1" applyBorder="1"/>
    <xf numFmtId="0" fontId="7" fillId="0" borderId="19" xfId="0" applyFont="1" applyBorder="1"/>
    <xf numFmtId="0" fontId="7" fillId="0" borderId="78" xfId="0" applyFont="1" applyBorder="1"/>
    <xf numFmtId="0" fontId="3" fillId="3" borderId="73" xfId="0" applyFont="1" applyFill="1" applyBorder="1"/>
    <xf numFmtId="0" fontId="21" fillId="0" borderId="0" xfId="0" applyFont="1"/>
    <xf numFmtId="0" fontId="3" fillId="0" borderId="79" xfId="0" applyFont="1" applyBorder="1"/>
    <xf numFmtId="0" fontId="21" fillId="0" borderId="0" xfId="0" applyFont="1" applyFill="1" applyBorder="1"/>
    <xf numFmtId="0" fontId="3" fillId="3" borderId="75" xfId="0" applyFont="1" applyFill="1" applyBorder="1"/>
    <xf numFmtId="0" fontId="3" fillId="0" borderId="80" xfId="0" applyFont="1" applyBorder="1"/>
    <xf numFmtId="3" fontId="7" fillId="0" borderId="54" xfId="0" applyNumberFormat="1" applyFont="1" applyBorder="1"/>
    <xf numFmtId="3" fontId="7" fillId="3" borderId="54" xfId="0" applyNumberFormat="1" applyFont="1" applyFill="1" applyBorder="1"/>
    <xf numFmtId="3" fontId="7" fillId="0" borderId="0" xfId="0" applyNumberFormat="1" applyFont="1"/>
    <xf numFmtId="0" fontId="3" fillId="3" borderId="81" xfId="0" applyFont="1" applyFill="1" applyBorder="1"/>
    <xf numFmtId="0" fontId="3" fillId="3" borderId="82" xfId="0" applyFont="1" applyFill="1" applyBorder="1"/>
    <xf numFmtId="0" fontId="3" fillId="3" borderId="76" xfId="0" applyFont="1" applyFill="1" applyBorder="1"/>
    <xf numFmtId="0" fontId="20" fillId="0" borderId="11" xfId="0" applyFont="1" applyBorder="1"/>
    <xf numFmtId="0" fontId="22" fillId="0" borderId="11" xfId="0" applyFont="1" applyBorder="1"/>
    <xf numFmtId="0" fontId="3" fillId="0" borderId="0" xfId="0" applyFont="1" applyBorder="1"/>
    <xf numFmtId="0" fontId="7" fillId="0" borderId="69" xfId="0" applyFont="1" applyBorder="1"/>
    <xf numFmtId="0" fontId="7" fillId="0" borderId="83" xfId="0" applyFont="1" applyBorder="1"/>
    <xf numFmtId="0" fontId="3" fillId="0" borderId="11" xfId="0" applyFont="1" applyBorder="1"/>
    <xf numFmtId="0" fontId="7" fillId="0" borderId="54" xfId="0" applyFont="1" applyBorder="1"/>
    <xf numFmtId="0" fontId="2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ance%20te%20mbyllura%202011\Bilanci%202011%20T.&amp;T.BETON%20I%20EKSPERTUAR%20dt%2018.3.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er"/>
      <sheetName val="Shit"/>
      <sheetName val="Dekl.M"/>
      <sheetName val="Mag."/>
      <sheetName val="Situacionet"/>
      <sheetName val="Kosto"/>
      <sheetName val="Bank"/>
      <sheetName val="Ark"/>
      <sheetName val="Pag."/>
      <sheetName val="V.#"/>
      <sheetName val="Centr"/>
      <sheetName val="Bilanci"/>
      <sheetName val="Kapitalet"/>
      <sheetName val="Aktivet"/>
      <sheetName val="Shenime"/>
      <sheetName val="Print.Form."/>
      <sheetName val="MAKINERIT"/>
      <sheetName val="STATISTIKA"/>
    </sheetNames>
    <sheetDataSet>
      <sheetData sheetId="0">
        <row r="1">
          <cell r="D1" t="str">
            <v>T.&amp;T.BETON  shpk</v>
          </cell>
        </row>
        <row r="2">
          <cell r="D2" t="str">
            <v>K83103001E</v>
          </cell>
        </row>
        <row r="4">
          <cell r="I4">
            <v>2011</v>
          </cell>
        </row>
        <row r="1176">
          <cell r="J1176" t="str">
            <v xml:space="preserve"> GRAMOS   TOTO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BP10">
            <v>0</v>
          </cell>
          <cell r="BR10">
            <v>0</v>
          </cell>
        </row>
        <row r="15">
          <cell r="BP15">
            <v>0</v>
          </cell>
          <cell r="BR15">
            <v>0</v>
          </cell>
        </row>
        <row r="18">
          <cell r="BP18">
            <v>2845678.4539999999</v>
          </cell>
          <cell r="BR18">
            <v>2893911.0040000002</v>
          </cell>
        </row>
        <row r="21">
          <cell r="BP21">
            <v>6752309.8833333338</v>
          </cell>
          <cell r="BR21">
            <v>6752309.8833333338</v>
          </cell>
        </row>
        <row r="24">
          <cell r="BP24">
            <v>10721.4375</v>
          </cell>
          <cell r="BR24">
            <v>10721.4375</v>
          </cell>
        </row>
      </sheetData>
      <sheetData sheetId="10">
        <row r="11">
          <cell r="AL11">
            <v>30399266.630930498</v>
          </cell>
          <cell r="AM11">
            <v>67295203.121294409</v>
          </cell>
        </row>
        <row r="12">
          <cell r="AL12">
            <v>13121453.505899932</v>
          </cell>
          <cell r="AM12">
            <v>25890578.504833799</v>
          </cell>
        </row>
        <row r="13">
          <cell r="AL13">
            <v>0</v>
          </cell>
          <cell r="AM13">
            <v>0</v>
          </cell>
        </row>
        <row r="14">
          <cell r="AL14">
            <v>0</v>
          </cell>
          <cell r="AM14">
            <v>0</v>
          </cell>
        </row>
        <row r="15">
          <cell r="AL15">
            <v>0</v>
          </cell>
          <cell r="AM15">
            <v>0</v>
          </cell>
        </row>
        <row r="16">
          <cell r="AL16">
            <v>0</v>
          </cell>
          <cell r="AM16">
            <v>0</v>
          </cell>
        </row>
        <row r="17">
          <cell r="AL17">
            <v>12969017.758924786</v>
          </cell>
          <cell r="AM17">
            <v>37252853.838460624</v>
          </cell>
        </row>
        <row r="18">
          <cell r="AL18">
            <v>12869659.187438577</v>
          </cell>
          <cell r="AM18">
            <v>37007987.980000019</v>
          </cell>
        </row>
        <row r="19">
          <cell r="AL19">
            <v>99358.571486208355</v>
          </cell>
          <cell r="AM19">
            <v>244865.85846060363</v>
          </cell>
        </row>
        <row r="20">
          <cell r="AL20">
            <v>0</v>
          </cell>
          <cell r="AM20">
            <v>0</v>
          </cell>
        </row>
        <row r="22">
          <cell r="AL22">
            <v>12969017.758924786</v>
          </cell>
          <cell r="AM22">
            <v>37252853.838460624</v>
          </cell>
        </row>
        <row r="23">
          <cell r="AL23">
            <v>4308795.36610578</v>
          </cell>
          <cell r="AM23">
            <v>4151770.7779999822</v>
          </cell>
        </row>
        <row r="24">
          <cell r="AL24">
            <v>4246290.2229161561</v>
          </cell>
          <cell r="AM24">
            <v>3393243.8479999825</v>
          </cell>
        </row>
        <row r="25">
          <cell r="AL25">
            <v>0</v>
          </cell>
          <cell r="AM25">
            <v>0</v>
          </cell>
        </row>
        <row r="26">
          <cell r="AL26">
            <v>62505.143189623952</v>
          </cell>
          <cell r="AM26">
            <v>758526.9299999997</v>
          </cell>
        </row>
        <row r="27">
          <cell r="AL27">
            <v>0</v>
          </cell>
          <cell r="AM27">
            <v>0</v>
          </cell>
        </row>
        <row r="28">
          <cell r="AL28">
            <v>0</v>
          </cell>
          <cell r="AM28">
            <v>0</v>
          </cell>
        </row>
        <row r="29">
          <cell r="AL29">
            <v>4308795.36610578</v>
          </cell>
          <cell r="AM29">
            <v>4151770.7779999822</v>
          </cell>
        </row>
        <row r="30">
          <cell r="AL30">
            <v>0</v>
          </cell>
          <cell r="AM30">
            <v>0</v>
          </cell>
        </row>
        <row r="32">
          <cell r="AL32">
            <v>0</v>
          </cell>
          <cell r="AM32">
            <v>0</v>
          </cell>
        </row>
        <row r="33">
          <cell r="AL33">
            <v>30399266.630930498</v>
          </cell>
          <cell r="AM33">
            <v>67295203.121294409</v>
          </cell>
        </row>
        <row r="37">
          <cell r="AL37">
            <v>0</v>
          </cell>
          <cell r="AM37">
            <v>0</v>
          </cell>
        </row>
        <row r="38">
          <cell r="AL38">
            <v>0</v>
          </cell>
          <cell r="AM38">
            <v>0</v>
          </cell>
        </row>
        <row r="39">
          <cell r="AL39">
            <v>0</v>
          </cell>
          <cell r="AM39">
            <v>0</v>
          </cell>
        </row>
        <row r="40">
          <cell r="AL40">
            <v>0</v>
          </cell>
          <cell r="AM40">
            <v>0</v>
          </cell>
        </row>
        <row r="41">
          <cell r="AL41">
            <v>0</v>
          </cell>
          <cell r="AM41">
            <v>0</v>
          </cell>
        </row>
        <row r="43">
          <cell r="AL43">
            <v>0</v>
          </cell>
          <cell r="AM43">
            <v>0</v>
          </cell>
        </row>
        <row r="44">
          <cell r="AL44">
            <v>0</v>
          </cell>
          <cell r="AM44">
            <v>0</v>
          </cell>
        </row>
        <row r="45">
          <cell r="AL45">
            <v>46005897.849333331</v>
          </cell>
          <cell r="AM45">
            <v>45451960.18666666</v>
          </cell>
        </row>
        <row r="46">
          <cell r="AL46">
            <v>269165.3125</v>
          </cell>
          <cell r="AM46">
            <v>42885.75</v>
          </cell>
        </row>
        <row r="47">
          <cell r="AL47">
            <v>46275063.161833331</v>
          </cell>
          <cell r="AM47">
            <v>45494845.93666666</v>
          </cell>
        </row>
        <row r="48">
          <cell r="AL48">
            <v>0</v>
          </cell>
          <cell r="AM48">
            <v>0</v>
          </cell>
        </row>
        <row r="50">
          <cell r="AL50">
            <v>0</v>
          </cell>
          <cell r="AM50">
            <v>0</v>
          </cell>
        </row>
        <row r="51">
          <cell r="AL51">
            <v>0</v>
          </cell>
          <cell r="AM51">
            <v>0</v>
          </cell>
        </row>
        <row r="52">
          <cell r="AL52">
            <v>0</v>
          </cell>
          <cell r="AM52">
            <v>0</v>
          </cell>
        </row>
        <row r="53">
          <cell r="AL53">
            <v>0</v>
          </cell>
          <cell r="AM53">
            <v>0</v>
          </cell>
        </row>
        <row r="55">
          <cell r="AL55">
            <v>9888655</v>
          </cell>
          <cell r="AM55">
            <v>9888655</v>
          </cell>
        </row>
        <row r="56">
          <cell r="AL56">
            <v>56163718.161833331</v>
          </cell>
          <cell r="AM56">
            <v>55383500.93666666</v>
          </cell>
        </row>
        <row r="57">
          <cell r="AL57">
            <v>86562984.792763829</v>
          </cell>
          <cell r="AM57">
            <v>122678704.05796108</v>
          </cell>
        </row>
        <row r="66">
          <cell r="AL66">
            <v>0</v>
          </cell>
          <cell r="AM66">
            <v>0</v>
          </cell>
        </row>
        <row r="68">
          <cell r="AL68">
            <v>1636352.6605000012</v>
          </cell>
          <cell r="AM68">
            <v>2056831.6605000012</v>
          </cell>
        </row>
        <row r="69">
          <cell r="AL69">
            <v>0</v>
          </cell>
          <cell r="AM69">
            <v>0</v>
          </cell>
        </row>
        <row r="70">
          <cell r="AL70">
            <v>0</v>
          </cell>
          <cell r="AM70">
            <v>0</v>
          </cell>
        </row>
        <row r="71">
          <cell r="AL71">
            <v>1636352.6605000012</v>
          </cell>
          <cell r="AM71">
            <v>2056831.6605000012</v>
          </cell>
        </row>
        <row r="72">
          <cell r="AL72">
            <v>45177229.566040076</v>
          </cell>
          <cell r="AM72">
            <v>88800321.112727284</v>
          </cell>
        </row>
        <row r="73">
          <cell r="AL73">
            <v>41209295.212000012</v>
          </cell>
          <cell r="AM73">
            <v>88060965.710000008</v>
          </cell>
        </row>
        <row r="74">
          <cell r="AL74">
            <v>3543437.6172727277</v>
          </cell>
          <cell r="AM74">
            <v>0</v>
          </cell>
        </row>
        <row r="75">
          <cell r="AL75">
            <v>424496.73676733975</v>
          </cell>
          <cell r="AM75">
            <v>739355.40272727911</v>
          </cell>
        </row>
        <row r="76">
          <cell r="AL76">
            <v>0</v>
          </cell>
          <cell r="AM76">
            <v>0</v>
          </cell>
        </row>
        <row r="77">
          <cell r="AL77">
            <v>0</v>
          </cell>
          <cell r="AM77">
            <v>0</v>
          </cell>
        </row>
        <row r="78">
          <cell r="AL78">
            <v>45177229.566040076</v>
          </cell>
          <cell r="AM78">
            <v>88800321.112727284</v>
          </cell>
        </row>
        <row r="79">
          <cell r="AL79">
            <v>0</v>
          </cell>
          <cell r="AM79">
            <v>0</v>
          </cell>
        </row>
        <row r="80">
          <cell r="AL80">
            <v>0</v>
          </cell>
          <cell r="AM80">
            <v>0</v>
          </cell>
        </row>
        <row r="81">
          <cell r="AL81">
            <v>46813582.226540074</v>
          </cell>
          <cell r="AM81">
            <v>90857152.773227289</v>
          </cell>
        </row>
        <row r="84">
          <cell r="AL84">
            <v>16913942.739999991</v>
          </cell>
          <cell r="AM84">
            <v>18092694.099999994</v>
          </cell>
        </row>
        <row r="86">
          <cell r="AL86">
            <v>16913942.739999991</v>
          </cell>
          <cell r="AM86">
            <v>18092694.099999994</v>
          </cell>
        </row>
        <row r="88">
          <cell r="AL88">
            <v>0</v>
          </cell>
          <cell r="AM88">
            <v>0</v>
          </cell>
        </row>
        <row r="89">
          <cell r="AL89">
            <v>0</v>
          </cell>
          <cell r="AM89">
            <v>0</v>
          </cell>
        </row>
        <row r="90">
          <cell r="AL90">
            <v>16913942.739999991</v>
          </cell>
          <cell r="AM90">
            <v>18092694.099999994</v>
          </cell>
        </row>
        <row r="91">
          <cell r="AL91">
            <v>63727524.966540068</v>
          </cell>
          <cell r="AM91">
            <v>108949846.87322728</v>
          </cell>
        </row>
        <row r="93">
          <cell r="AL93">
            <v>22835459.786759779</v>
          </cell>
          <cell r="AM93">
            <v>13728857.648535673</v>
          </cell>
        </row>
        <row r="96">
          <cell r="AL96">
            <v>13728000</v>
          </cell>
          <cell r="AM96">
            <v>100000</v>
          </cell>
        </row>
        <row r="97">
          <cell r="AL97">
            <v>0</v>
          </cell>
          <cell r="AM97">
            <v>0</v>
          </cell>
        </row>
        <row r="98">
          <cell r="AL98">
            <v>0</v>
          </cell>
          <cell r="AM98">
            <v>0</v>
          </cell>
        </row>
        <row r="99">
          <cell r="AL99">
            <v>0</v>
          </cell>
          <cell r="AM99">
            <v>0</v>
          </cell>
        </row>
        <row r="100">
          <cell r="AL100">
            <v>0</v>
          </cell>
          <cell r="AM100">
            <v>0</v>
          </cell>
        </row>
        <row r="101">
          <cell r="AL101">
            <v>857.64853567257524</v>
          </cell>
          <cell r="AM101">
            <v>0</v>
          </cell>
        </row>
        <row r="102">
          <cell r="AL102">
            <v>0</v>
          </cell>
          <cell r="AM102">
            <v>6121540</v>
          </cell>
        </row>
        <row r="103">
          <cell r="AL103">
            <v>9106602.1382241063</v>
          </cell>
          <cell r="AM103">
            <v>7507317.6485356726</v>
          </cell>
        </row>
        <row r="104">
          <cell r="AL104">
            <v>22835459.786759779</v>
          </cell>
          <cell r="AM104">
            <v>13728857.648535673</v>
          </cell>
        </row>
        <row r="106">
          <cell r="AL106">
            <v>86562984.753299847</v>
          </cell>
          <cell r="AM106">
            <v>122678704.52176295</v>
          </cell>
        </row>
        <row r="119">
          <cell r="AL119">
            <v>130881539.23019879</v>
          </cell>
          <cell r="AM119">
            <v>76999212.00000003</v>
          </cell>
        </row>
        <row r="120">
          <cell r="AL120">
            <v>2378350.899999999</v>
          </cell>
          <cell r="AM120">
            <v>16875000</v>
          </cell>
        </row>
        <row r="122">
          <cell r="AL122">
            <v>-696021.7868103683</v>
          </cell>
          <cell r="AM122">
            <v>-344223.0700000003</v>
          </cell>
        </row>
        <row r="124">
          <cell r="AL124">
            <v>0</v>
          </cell>
          <cell r="AM124">
            <v>9888655</v>
          </cell>
        </row>
        <row r="126">
          <cell r="AL126">
            <v>101754930.08508384</v>
          </cell>
          <cell r="AM126">
            <v>66645045.76123818</v>
          </cell>
        </row>
        <row r="127">
          <cell r="AL127">
            <v>3354464.4038</v>
          </cell>
          <cell r="AM127">
            <v>14772243.875333333</v>
          </cell>
        </row>
        <row r="128">
          <cell r="AL128">
            <v>5099854</v>
          </cell>
          <cell r="AM128">
            <v>3556806.5</v>
          </cell>
        </row>
        <row r="129">
          <cell r="AL129">
            <v>4370050</v>
          </cell>
          <cell r="AM129">
            <v>3047805</v>
          </cell>
        </row>
        <row r="130">
          <cell r="AL130">
            <v>729804</v>
          </cell>
          <cell r="AM130">
            <v>509001.5</v>
          </cell>
        </row>
        <row r="131">
          <cell r="AL131">
            <v>0</v>
          </cell>
          <cell r="AM131">
            <v>0</v>
          </cell>
        </row>
        <row r="132">
          <cell r="AL132">
            <v>0</v>
          </cell>
          <cell r="AM132">
            <v>0</v>
          </cell>
        </row>
        <row r="133">
          <cell r="AL133">
            <v>9608709.7748333327</v>
          </cell>
          <cell r="AM133">
            <v>7567254.9300000016</v>
          </cell>
        </row>
        <row r="134">
          <cell r="AL134">
            <v>119817958.26371717</v>
          </cell>
          <cell r="AM134">
            <v>92541351.066571519</v>
          </cell>
        </row>
        <row r="135">
          <cell r="AL135">
            <v>12745910.079671249</v>
          </cell>
          <cell r="AM135">
            <v>10877292.863428518</v>
          </cell>
        </row>
        <row r="138">
          <cell r="AL138">
            <v>0</v>
          </cell>
          <cell r="AM138">
            <v>0</v>
          </cell>
        </row>
        <row r="139">
          <cell r="AL139">
            <v>0</v>
          </cell>
          <cell r="AM139">
            <v>0</v>
          </cell>
        </row>
        <row r="140">
          <cell r="F140">
            <v>196793.47573333129</v>
          </cell>
          <cell r="G140">
            <v>1080000</v>
          </cell>
          <cell r="H140">
            <v>0</v>
          </cell>
          <cell r="Y140">
            <v>142909</v>
          </cell>
          <cell r="AE140">
            <v>0</v>
          </cell>
          <cell r="AL140">
            <v>-2594632.0372000001</v>
          </cell>
          <cell r="AM140">
            <v>-2535828.8095</v>
          </cell>
        </row>
        <row r="142">
          <cell r="AL142">
            <v>0</v>
          </cell>
          <cell r="AM142">
            <v>0</v>
          </cell>
        </row>
        <row r="143">
          <cell r="AL143">
            <v>-2373133.1283999998</v>
          </cell>
          <cell r="AM143">
            <v>-1873962.8095</v>
          </cell>
        </row>
        <row r="144">
          <cell r="AL144">
            <v>-221498.90880000032</v>
          </cell>
          <cell r="AM144">
            <v>-661866</v>
          </cell>
        </row>
        <row r="145">
          <cell r="AL145">
            <v>0</v>
          </cell>
          <cell r="AM145">
            <v>0</v>
          </cell>
        </row>
        <row r="147">
          <cell r="O147">
            <v>0</v>
          </cell>
          <cell r="AL147">
            <v>10151278.042471249</v>
          </cell>
          <cell r="AM147">
            <v>8341464.0539285187</v>
          </cell>
        </row>
        <row r="148">
          <cell r="AL148">
            <v>1044675.904247123</v>
          </cell>
          <cell r="AM148">
            <v>834146.4053928525</v>
          </cell>
        </row>
        <row r="149">
          <cell r="AL149">
            <v>9106602.1382241249</v>
          </cell>
          <cell r="AM149">
            <v>7507317.6485356661</v>
          </cell>
        </row>
        <row r="175">
          <cell r="AL175">
            <v>10151278.042471249</v>
          </cell>
          <cell r="AM175">
            <v>8341464.0539285187</v>
          </cell>
        </row>
        <row r="176">
          <cell r="AL176">
            <v>11981842.903233333</v>
          </cell>
          <cell r="AM176">
            <v>2995231.5728333355</v>
          </cell>
        </row>
        <row r="177">
          <cell r="AL177">
            <v>9608709.7748333327</v>
          </cell>
          <cell r="AM177">
            <v>7567254.9300000016</v>
          </cell>
        </row>
        <row r="178">
          <cell r="AL178">
            <v>0</v>
          </cell>
          <cell r="AM178">
            <v>-6445986.166666666</v>
          </cell>
        </row>
        <row r="180">
          <cell r="AL180">
            <v>2373133.1283999998</v>
          </cell>
          <cell r="AM180">
            <v>1873962.8095</v>
          </cell>
        </row>
        <row r="181">
          <cell r="AL181">
            <v>24283836.079535838</v>
          </cell>
          <cell r="AM181">
            <v>-11422345.264607169</v>
          </cell>
        </row>
        <row r="183">
          <cell r="AL183">
            <v>-157023.58810579777</v>
          </cell>
          <cell r="AM183">
            <v>2122486.9312381744</v>
          </cell>
        </row>
        <row r="184">
          <cell r="AL184">
            <v>-44043570.546687216</v>
          </cell>
          <cell r="AM184">
            <v>49626931.179999992</v>
          </cell>
        </row>
        <row r="185">
          <cell r="AL185">
            <v>2216362.890447408</v>
          </cell>
          <cell r="AM185">
            <v>51663769.473392852</v>
          </cell>
        </row>
        <row r="186">
          <cell r="AL186">
            <v>-2373133.1283999998</v>
          </cell>
          <cell r="AM186">
            <v>-1873962.8095</v>
          </cell>
        </row>
        <row r="187">
          <cell r="AL187">
            <v>-1044675.904247123</v>
          </cell>
          <cell r="AM187">
            <v>-834146.4053928525</v>
          </cell>
        </row>
        <row r="190">
          <cell r="AL190">
            <v>-1201446.1421997149</v>
          </cell>
          <cell r="AM190">
            <v>48955660.258499995</v>
          </cell>
        </row>
        <row r="194">
          <cell r="AL194">
            <v>-10388927</v>
          </cell>
          <cell r="AM194">
            <v>-22255442</v>
          </cell>
        </row>
        <row r="195">
          <cell r="AL195">
            <v>0</v>
          </cell>
          <cell r="AM195">
            <v>16875000</v>
          </cell>
        </row>
        <row r="198">
          <cell r="AL198">
            <v>0</v>
          </cell>
          <cell r="AM198">
            <v>-9888655</v>
          </cell>
        </row>
        <row r="199">
          <cell r="AL199">
            <v>-10388927</v>
          </cell>
          <cell r="AM199">
            <v>-15269097</v>
          </cell>
        </row>
        <row r="203">
          <cell r="AL203">
            <v>-1178751.3600000031</v>
          </cell>
          <cell r="AM203">
            <v>-10372214.02</v>
          </cell>
        </row>
        <row r="205">
          <cell r="AL205">
            <v>0</v>
          </cell>
          <cell r="AM205">
            <v>-500000</v>
          </cell>
        </row>
        <row r="207">
          <cell r="AL207">
            <v>-1178751.3600000031</v>
          </cell>
          <cell r="AM207">
            <v>-10872214.02</v>
          </cell>
        </row>
        <row r="211">
          <cell r="AL211">
            <v>-12769124.502199719</v>
          </cell>
          <cell r="AM211">
            <v>22814346.238499995</v>
          </cell>
        </row>
        <row r="213">
          <cell r="AL213">
            <v>25890578.504833799</v>
          </cell>
          <cell r="AM213">
            <v>3076232</v>
          </cell>
        </row>
        <row r="214">
          <cell r="AL214">
            <v>13121453.505899932</v>
          </cell>
          <cell r="AM214">
            <v>25890578.504833799</v>
          </cell>
        </row>
        <row r="239"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</row>
        <row r="240">
          <cell r="AK240">
            <v>0</v>
          </cell>
          <cell r="AL240">
            <v>0</v>
          </cell>
          <cell r="AM240">
            <v>0</v>
          </cell>
          <cell r="AO240">
            <v>0</v>
          </cell>
          <cell r="AP240">
            <v>0</v>
          </cell>
        </row>
        <row r="241">
          <cell r="AK241">
            <v>100000</v>
          </cell>
          <cell r="AO241">
            <v>-1133308</v>
          </cell>
          <cell r="AP241">
            <v>-1033308</v>
          </cell>
        </row>
        <row r="242">
          <cell r="AO242">
            <v>7754848</v>
          </cell>
          <cell r="AP242">
            <v>-1133308</v>
          </cell>
        </row>
        <row r="243">
          <cell r="AK243">
            <v>0</v>
          </cell>
          <cell r="AL243">
            <v>0</v>
          </cell>
          <cell r="AM243">
            <v>0</v>
          </cell>
          <cell r="AN243">
            <v>857.64853567257524</v>
          </cell>
          <cell r="AO243">
            <v>-857.64853567257524</v>
          </cell>
          <cell r="AP243">
            <v>0</v>
          </cell>
        </row>
        <row r="244"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</row>
        <row r="245">
          <cell r="AO245">
            <v>0</v>
          </cell>
          <cell r="AP245">
            <v>0</v>
          </cell>
        </row>
        <row r="246">
          <cell r="AK246">
            <v>0</v>
          </cell>
          <cell r="AL246">
            <v>0</v>
          </cell>
          <cell r="AM246">
            <v>0</v>
          </cell>
          <cell r="AN246">
            <v>857.64853567257524</v>
          </cell>
          <cell r="AO246">
            <v>0</v>
          </cell>
          <cell r="AP246">
            <v>0</v>
          </cell>
        </row>
        <row r="247">
          <cell r="AK247">
            <v>100000</v>
          </cell>
          <cell r="AL247" t="str">
            <v>-</v>
          </cell>
          <cell r="AM247" t="str">
            <v>-</v>
          </cell>
          <cell r="AN247" t="str">
            <v>-</v>
          </cell>
          <cell r="AO247">
            <v>6621540</v>
          </cell>
          <cell r="AP247">
            <v>-1033308</v>
          </cell>
        </row>
        <row r="248">
          <cell r="AK248" t="str">
            <v>-</v>
          </cell>
          <cell r="AO248">
            <v>7507318</v>
          </cell>
          <cell r="AP248">
            <v>7507318</v>
          </cell>
        </row>
        <row r="249">
          <cell r="AO249">
            <v>-500000</v>
          </cell>
          <cell r="AP249">
            <v>-500000</v>
          </cell>
        </row>
        <row r="250">
          <cell r="AO250">
            <v>-6121540</v>
          </cell>
          <cell r="AP250">
            <v>-6121540</v>
          </cell>
        </row>
        <row r="251">
          <cell r="AN251">
            <v>6121540</v>
          </cell>
          <cell r="AP251">
            <v>6121540</v>
          </cell>
        </row>
        <row r="252">
          <cell r="AP252">
            <v>0</v>
          </cell>
        </row>
        <row r="253">
          <cell r="AP253">
            <v>0</v>
          </cell>
        </row>
        <row r="254">
          <cell r="AK254">
            <v>100000</v>
          </cell>
          <cell r="AN254">
            <v>6121540</v>
          </cell>
          <cell r="AO254">
            <v>7507318</v>
          </cell>
          <cell r="AP254">
            <v>13728858</v>
          </cell>
        </row>
        <row r="255">
          <cell r="AO255">
            <v>9106602.1382241249</v>
          </cell>
          <cell r="AP255">
            <v>9106602.1382241249</v>
          </cell>
        </row>
        <row r="256">
          <cell r="AP256">
            <v>0</v>
          </cell>
        </row>
        <row r="257">
          <cell r="AK257">
            <v>13628000</v>
          </cell>
          <cell r="AP257">
            <v>13628000</v>
          </cell>
        </row>
        <row r="258">
          <cell r="AN258">
            <v>-6120682</v>
          </cell>
          <cell r="AO258">
            <v>-7507318</v>
          </cell>
          <cell r="AP258">
            <v>-13628000</v>
          </cell>
        </row>
        <row r="259">
          <cell r="AP259">
            <v>0</v>
          </cell>
        </row>
        <row r="260">
          <cell r="AP260">
            <v>0</v>
          </cell>
        </row>
        <row r="261">
          <cell r="AK261">
            <v>13728000</v>
          </cell>
          <cell r="AL261">
            <v>0</v>
          </cell>
          <cell r="AM261">
            <v>0</v>
          </cell>
          <cell r="AN261">
            <v>858</v>
          </cell>
          <cell r="AO261">
            <v>9106602.1382241249</v>
          </cell>
          <cell r="AP261">
            <v>22835460.138224125</v>
          </cell>
        </row>
        <row r="337">
          <cell r="I337">
            <v>295481</v>
          </cell>
        </row>
        <row r="347">
          <cell r="H347">
            <v>0</v>
          </cell>
        </row>
        <row r="354">
          <cell r="AK354">
            <v>0</v>
          </cell>
          <cell r="AL354">
            <v>0</v>
          </cell>
          <cell r="AM354">
            <v>17205742</v>
          </cell>
          <cell r="AN354">
            <v>40994051</v>
          </cell>
          <cell r="AO354">
            <v>50792</v>
          </cell>
          <cell r="AP354">
            <v>58250585</v>
          </cell>
        </row>
        <row r="355">
          <cell r="AK355">
            <v>0</v>
          </cell>
          <cell r="AL355">
            <v>0</v>
          </cell>
          <cell r="AM355">
            <v>964651</v>
          </cell>
          <cell r="AN355">
            <v>9187275</v>
          </cell>
          <cell r="AO355">
            <v>237001</v>
          </cell>
          <cell r="AP355">
            <v>10388927</v>
          </cell>
        </row>
        <row r="356"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</row>
        <row r="357">
          <cell r="AK357">
            <v>0</v>
          </cell>
          <cell r="AL357">
            <v>0</v>
          </cell>
          <cell r="AM357">
            <v>18170393</v>
          </cell>
          <cell r="AN357">
            <v>50181326</v>
          </cell>
          <cell r="AO357">
            <v>287793</v>
          </cell>
          <cell r="AP357">
            <v>68639512</v>
          </cell>
        </row>
        <row r="359">
          <cell r="AL359">
            <v>0</v>
          </cell>
          <cell r="AM359">
            <v>3218512.4800000004</v>
          </cell>
          <cell r="AN359">
            <v>9529320.333333334</v>
          </cell>
          <cell r="AO359">
            <v>7906.25</v>
          </cell>
          <cell r="AP359">
            <v>12755739.063333334</v>
          </cell>
        </row>
        <row r="360">
          <cell r="AL360">
            <v>0</v>
          </cell>
          <cell r="AM360">
            <v>2845678.4539999999</v>
          </cell>
          <cell r="AN360">
            <v>6752309.8833333338</v>
          </cell>
          <cell r="AO360">
            <v>10721.4375</v>
          </cell>
          <cell r="AP360">
            <v>9608709.7748333327</v>
          </cell>
        </row>
        <row r="361">
          <cell r="AM361">
            <v>0</v>
          </cell>
          <cell r="AN361">
            <v>0</v>
          </cell>
          <cell r="AO361">
            <v>0</v>
          </cell>
          <cell r="AP361">
            <v>0</v>
          </cell>
        </row>
        <row r="362">
          <cell r="AK362">
            <v>0</v>
          </cell>
          <cell r="AL362">
            <v>0</v>
          </cell>
          <cell r="AM362">
            <v>6064190.9340000004</v>
          </cell>
          <cell r="AN362">
            <v>16281630.216666669</v>
          </cell>
          <cell r="AO362">
            <v>18627.6875</v>
          </cell>
          <cell r="AP362">
            <v>22364448.838166669</v>
          </cell>
        </row>
        <row r="364">
          <cell r="AK364">
            <v>0</v>
          </cell>
          <cell r="AL364">
            <v>0</v>
          </cell>
          <cell r="AM364">
            <v>13987229.52</v>
          </cell>
          <cell r="AN364">
            <v>31464730.666666664</v>
          </cell>
          <cell r="AO364">
            <v>42885.75</v>
          </cell>
          <cell r="AP364">
            <v>45494845.936666667</v>
          </cell>
        </row>
        <row r="366">
          <cell r="AK366">
            <v>0</v>
          </cell>
          <cell r="AL366">
            <v>0</v>
          </cell>
          <cell r="AM366">
            <v>12106202.066</v>
          </cell>
          <cell r="AN366">
            <v>33899695.783333331</v>
          </cell>
          <cell r="AO366">
            <v>269165.3125</v>
          </cell>
          <cell r="AP366">
            <v>46275063.161833331</v>
          </cell>
        </row>
      </sheetData>
      <sheetData sheetId="11">
        <row r="2">
          <cell r="B2" t="str">
            <v>SUBJEKTI "T.&amp;T. BETON" SHPK</v>
          </cell>
        </row>
        <row r="3">
          <cell r="B3" t="str">
            <v>NIPTI: K83103001E</v>
          </cell>
        </row>
        <row r="4">
          <cell r="B4" t="str">
            <v>Adresa: KOMUNA OTLLAK BERAT</v>
          </cell>
        </row>
        <row r="5">
          <cell r="B5" t="str">
            <v>BILANCI USHTRIMOR 2011</v>
          </cell>
        </row>
      </sheetData>
      <sheetData sheetId="12">
        <row r="2">
          <cell r="C2" t="str">
            <v>SUBJEKTI "T.&amp;T. BETON" SHPK</v>
          </cell>
        </row>
        <row r="3">
          <cell r="C3" t="str">
            <v>NIPTI: K83103001E</v>
          </cell>
        </row>
        <row r="4">
          <cell r="C4" t="str">
            <v>Adresa: KOMUNA OTLLAK BERAT</v>
          </cell>
        </row>
        <row r="5">
          <cell r="C5" t="str">
            <v>BILANCI USHTRIMOR 2011</v>
          </cell>
        </row>
      </sheetData>
      <sheetData sheetId="13">
        <row r="2">
          <cell r="C2" t="str">
            <v>SUBJEKTI "T.&amp;T. BETON" SHPK</v>
          </cell>
        </row>
        <row r="3">
          <cell r="C3" t="str">
            <v>NIPTI: K83103001E</v>
          </cell>
        </row>
        <row r="4">
          <cell r="C4" t="str">
            <v>Adresa: KOMUNA OTLLAK BERAT</v>
          </cell>
        </row>
        <row r="5">
          <cell r="C5" t="str">
            <v>BILANCI USHTRIMOR 2011</v>
          </cell>
        </row>
      </sheetData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5"/>
  </sheetPr>
  <dimension ref="B2:F233"/>
  <sheetViews>
    <sheetView tabSelected="1" topLeftCell="A91" workbookViewId="0">
      <selection activeCell="D114" sqref="D114"/>
    </sheetView>
  </sheetViews>
  <sheetFormatPr defaultRowHeight="12.75"/>
  <cols>
    <col min="1" max="1" width="3.7109375" customWidth="1"/>
    <col min="2" max="2" width="4" customWidth="1"/>
    <col min="3" max="3" width="34.42578125" customWidth="1"/>
    <col min="4" max="4" width="6.28515625" customWidth="1"/>
    <col min="5" max="5" width="12" customWidth="1"/>
    <col min="6" max="6" width="11.85546875" customWidth="1"/>
  </cols>
  <sheetData>
    <row r="2" spans="2:6">
      <c r="B2" s="1" t="s">
        <v>0</v>
      </c>
      <c r="C2" s="1"/>
      <c r="D2" s="1"/>
      <c r="E2" s="1"/>
      <c r="F2" s="1"/>
    </row>
    <row r="3" spans="2:6">
      <c r="B3" s="1" t="s">
        <v>1</v>
      </c>
      <c r="C3" s="1"/>
      <c r="D3" s="1"/>
      <c r="E3" s="1"/>
      <c r="F3" s="1"/>
    </row>
    <row r="4" spans="2:6">
      <c r="B4" s="1" t="s">
        <v>2</v>
      </c>
      <c r="C4" s="1"/>
      <c r="D4" s="1"/>
      <c r="E4" s="1"/>
      <c r="F4" s="1"/>
    </row>
    <row r="5" spans="2:6">
      <c r="B5" s="310" t="s">
        <v>3</v>
      </c>
      <c r="C5" s="310"/>
      <c r="D5" s="310"/>
      <c r="E5" s="310"/>
      <c r="F5" s="310"/>
    </row>
    <row r="6" spans="2:6" ht="13.5" thickBot="1"/>
    <row r="7" spans="2:6">
      <c r="B7" s="2"/>
      <c r="C7" s="3"/>
      <c r="D7" s="4" t="s">
        <v>4</v>
      </c>
      <c r="E7" s="4" t="s">
        <v>5</v>
      </c>
      <c r="F7" s="5" t="s">
        <v>6</v>
      </c>
    </row>
    <row r="8" spans="2:6" ht="13.5" thickBot="1">
      <c r="B8" s="6"/>
      <c r="C8" s="7" t="s">
        <v>7</v>
      </c>
      <c r="D8" s="8"/>
      <c r="E8" s="9">
        <v>2011</v>
      </c>
      <c r="F8" s="10">
        <v>2010</v>
      </c>
    </row>
    <row r="9" spans="2:6" ht="13.5" thickTop="1">
      <c r="B9" s="11" t="s">
        <v>8</v>
      </c>
      <c r="C9" s="12" t="s">
        <v>9</v>
      </c>
      <c r="D9" s="13"/>
      <c r="E9" s="14"/>
      <c r="F9" s="15"/>
    </row>
    <row r="10" spans="2:6">
      <c r="B10" s="16" t="s">
        <v>10</v>
      </c>
      <c r="C10" s="17" t="s">
        <v>11</v>
      </c>
      <c r="D10" s="18"/>
      <c r="E10" s="19">
        <f>[1]Centr!AL11</f>
        <v>30399266.630930498</v>
      </c>
      <c r="F10" s="20">
        <f>[1]Centr!AM11</f>
        <v>67295203.121294409</v>
      </c>
    </row>
    <row r="11" spans="2:6">
      <c r="B11" s="21">
        <v>1</v>
      </c>
      <c r="C11" s="22" t="s">
        <v>12</v>
      </c>
      <c r="D11" s="18"/>
      <c r="E11" s="19">
        <f>[1]Centr!AL12</f>
        <v>13121453.505899932</v>
      </c>
      <c r="F11" s="20">
        <f>[1]Centr!AM12</f>
        <v>25890578.504833799</v>
      </c>
    </row>
    <row r="12" spans="2:6">
      <c r="B12" s="21">
        <v>2</v>
      </c>
      <c r="C12" s="23" t="s">
        <v>13</v>
      </c>
      <c r="D12" s="18"/>
      <c r="E12" s="19">
        <f>[1]Centr!AL13</f>
        <v>0</v>
      </c>
      <c r="F12" s="20">
        <f>[1]Centr!AM13</f>
        <v>0</v>
      </c>
    </row>
    <row r="13" spans="2:6">
      <c r="B13" s="24" t="s">
        <v>14</v>
      </c>
      <c r="C13" s="25" t="s">
        <v>15</v>
      </c>
      <c r="D13" s="18"/>
      <c r="E13" s="19">
        <f>[1]Centr!AL14</f>
        <v>0</v>
      </c>
      <c r="F13" s="20">
        <f>[1]Centr!AM14</f>
        <v>0</v>
      </c>
    </row>
    <row r="14" spans="2:6">
      <c r="B14" s="24" t="s">
        <v>16</v>
      </c>
      <c r="C14" s="25" t="s">
        <v>17</v>
      </c>
      <c r="D14" s="18"/>
      <c r="E14" s="19">
        <f>[1]Centr!AL15</f>
        <v>0</v>
      </c>
      <c r="F14" s="20">
        <f>[1]Centr!AM15</f>
        <v>0</v>
      </c>
    </row>
    <row r="15" spans="2:6">
      <c r="B15" s="26"/>
      <c r="C15" s="27" t="s">
        <v>18</v>
      </c>
      <c r="D15" s="18"/>
      <c r="E15" s="19">
        <f>[1]Centr!AL16</f>
        <v>0</v>
      </c>
      <c r="F15" s="20">
        <f>[1]Centr!AM16</f>
        <v>0</v>
      </c>
    </row>
    <row r="16" spans="2:6">
      <c r="B16" s="21">
        <v>3</v>
      </c>
      <c r="C16" s="27" t="s">
        <v>19</v>
      </c>
      <c r="D16" s="18"/>
      <c r="E16" s="19">
        <f>[1]Centr!AL17</f>
        <v>12969017.758924786</v>
      </c>
      <c r="F16" s="20">
        <f>[1]Centr!AM17</f>
        <v>37252853.838460624</v>
      </c>
    </row>
    <row r="17" spans="2:6">
      <c r="B17" s="26" t="s">
        <v>20</v>
      </c>
      <c r="C17" s="28" t="s">
        <v>21</v>
      </c>
      <c r="D17" s="18"/>
      <c r="E17" s="19">
        <f>[1]Centr!AL18</f>
        <v>12869659.187438577</v>
      </c>
      <c r="F17" s="20">
        <f>[1]Centr!AM18</f>
        <v>37007987.980000019</v>
      </c>
    </row>
    <row r="18" spans="2:6">
      <c r="B18" s="24" t="s">
        <v>16</v>
      </c>
      <c r="C18" s="28" t="s">
        <v>22</v>
      </c>
      <c r="D18" s="18"/>
      <c r="E18" s="19">
        <f>[1]Centr!AL19</f>
        <v>99358.571486208355</v>
      </c>
      <c r="F18" s="20">
        <f>[1]Centr!AM19</f>
        <v>244865.85846060363</v>
      </c>
    </row>
    <row r="19" spans="2:6">
      <c r="B19" s="24" t="s">
        <v>23</v>
      </c>
      <c r="C19" s="28" t="s">
        <v>24</v>
      </c>
      <c r="D19" s="18"/>
      <c r="E19" s="19">
        <f>[1]Centr!AL20</f>
        <v>0</v>
      </c>
      <c r="F19" s="20">
        <f>[1]Centr!AM20</f>
        <v>0</v>
      </c>
    </row>
    <row r="20" spans="2:6">
      <c r="B20" s="24" t="s">
        <v>25</v>
      </c>
      <c r="C20" s="28" t="s">
        <v>26</v>
      </c>
      <c r="D20" s="18"/>
      <c r="E20" s="19">
        <f>[1]Centr!AL21</f>
        <v>0</v>
      </c>
      <c r="F20" s="20">
        <f>[1]Centr!AM21</f>
        <v>0</v>
      </c>
    </row>
    <row r="21" spans="2:6">
      <c r="B21" s="26"/>
      <c r="C21" s="27" t="s">
        <v>27</v>
      </c>
      <c r="D21" s="18"/>
      <c r="E21" s="19">
        <f>[1]Centr!AL22</f>
        <v>12969017.758924786</v>
      </c>
      <c r="F21" s="20">
        <f>[1]Centr!AM22</f>
        <v>37252853.838460624</v>
      </c>
    </row>
    <row r="22" spans="2:6">
      <c r="B22" s="21">
        <v>4</v>
      </c>
      <c r="C22" s="27" t="s">
        <v>28</v>
      </c>
      <c r="D22" s="18"/>
      <c r="E22" s="19">
        <f>[1]Centr!AL23</f>
        <v>4308795.36610578</v>
      </c>
      <c r="F22" s="20">
        <f>[1]Centr!AM23</f>
        <v>4151770.7779999822</v>
      </c>
    </row>
    <row r="23" spans="2:6">
      <c r="B23" s="24" t="s">
        <v>14</v>
      </c>
      <c r="C23" s="28" t="s">
        <v>29</v>
      </c>
      <c r="D23" s="18"/>
      <c r="E23" s="19">
        <f>[1]Centr!AL24</f>
        <v>4246290.2229161561</v>
      </c>
      <c r="F23" s="20">
        <f>[1]Centr!AM24</f>
        <v>3393243.8479999825</v>
      </c>
    </row>
    <row r="24" spans="2:6">
      <c r="B24" s="24" t="s">
        <v>16</v>
      </c>
      <c r="C24" s="28" t="s">
        <v>30</v>
      </c>
      <c r="D24" s="18"/>
      <c r="E24" s="19">
        <f>[1]Centr!AL25</f>
        <v>0</v>
      </c>
      <c r="F24" s="20">
        <f>[1]Centr!AM25</f>
        <v>0</v>
      </c>
    </row>
    <row r="25" spans="2:6">
      <c r="B25" s="24" t="s">
        <v>23</v>
      </c>
      <c r="C25" s="28" t="s">
        <v>31</v>
      </c>
      <c r="D25" s="18"/>
      <c r="E25" s="19">
        <f>[1]Centr!AL26</f>
        <v>62505.143189623952</v>
      </c>
      <c r="F25" s="20">
        <f>[1]Centr!AM26</f>
        <v>758526.9299999997</v>
      </c>
    </row>
    <row r="26" spans="2:6">
      <c r="B26" s="24" t="s">
        <v>25</v>
      </c>
      <c r="C26" s="28" t="s">
        <v>32</v>
      </c>
      <c r="D26" s="18"/>
      <c r="E26" s="19">
        <f>[1]Centr!AL27</f>
        <v>0</v>
      </c>
      <c r="F26" s="20">
        <f>[1]Centr!AM27</f>
        <v>0</v>
      </c>
    </row>
    <row r="27" spans="2:6">
      <c r="B27" s="24" t="s">
        <v>33</v>
      </c>
      <c r="C27" s="28" t="s">
        <v>34</v>
      </c>
      <c r="D27" s="18"/>
      <c r="E27" s="19">
        <f>[1]Centr!AL28</f>
        <v>0</v>
      </c>
      <c r="F27" s="20">
        <f>[1]Centr!AM28</f>
        <v>0</v>
      </c>
    </row>
    <row r="28" spans="2:6">
      <c r="B28" s="26"/>
      <c r="C28" s="27" t="s">
        <v>35</v>
      </c>
      <c r="D28" s="18"/>
      <c r="E28" s="19">
        <f>[1]Centr!AL29</f>
        <v>4308795.36610578</v>
      </c>
      <c r="F28" s="20">
        <f>[1]Centr!AM29</f>
        <v>4151770.7779999822</v>
      </c>
    </row>
    <row r="29" spans="2:6">
      <c r="B29" s="21">
        <v>5</v>
      </c>
      <c r="C29" s="27" t="s">
        <v>36</v>
      </c>
      <c r="D29" s="18"/>
      <c r="E29" s="19">
        <f>[1]Centr!AL30</f>
        <v>0</v>
      </c>
      <c r="F29" s="20">
        <f>[1]Centr!AM30</f>
        <v>0</v>
      </c>
    </row>
    <row r="30" spans="2:6">
      <c r="B30" s="21">
        <v>6</v>
      </c>
      <c r="C30" s="27" t="s">
        <v>37</v>
      </c>
      <c r="D30" s="18"/>
      <c r="E30" s="19">
        <f>[1]Centr!AL31</f>
        <v>0</v>
      </c>
      <c r="F30" s="20">
        <f>[1]Centr!AM31</f>
        <v>0</v>
      </c>
    </row>
    <row r="31" spans="2:6">
      <c r="B31" s="21">
        <v>7</v>
      </c>
      <c r="C31" s="27" t="s">
        <v>38</v>
      </c>
      <c r="D31" s="18"/>
      <c r="E31" s="19">
        <f>[1]Centr!AL32</f>
        <v>0</v>
      </c>
      <c r="F31" s="20">
        <f>[1]Centr!AM32</f>
        <v>0</v>
      </c>
    </row>
    <row r="32" spans="2:6">
      <c r="B32" s="26"/>
      <c r="C32" s="27" t="s">
        <v>39</v>
      </c>
      <c r="D32" s="18"/>
      <c r="E32" s="19">
        <f>[1]Centr!AL33</f>
        <v>30399266.630930498</v>
      </c>
      <c r="F32" s="20">
        <f>[1]Centr!AM33</f>
        <v>67295203.121294409</v>
      </c>
    </row>
    <row r="33" spans="2:6">
      <c r="B33" s="26"/>
      <c r="C33" s="28"/>
      <c r="D33" s="18"/>
      <c r="E33" s="19">
        <f>[1]Centr!AL34</f>
        <v>0</v>
      </c>
      <c r="F33" s="20">
        <f>[1]Centr!AM34</f>
        <v>0</v>
      </c>
    </row>
    <row r="34" spans="2:6">
      <c r="B34" s="29" t="s">
        <v>40</v>
      </c>
      <c r="C34" s="30" t="s">
        <v>41</v>
      </c>
      <c r="D34" s="18"/>
      <c r="E34" s="19">
        <f>[1]Centr!AL35</f>
        <v>0</v>
      </c>
      <c r="F34" s="20">
        <f>[1]Centr!AM35</f>
        <v>0</v>
      </c>
    </row>
    <row r="35" spans="2:6">
      <c r="B35" s="21">
        <v>1</v>
      </c>
      <c r="C35" s="27" t="s">
        <v>42</v>
      </c>
      <c r="D35" s="18"/>
      <c r="E35" s="19">
        <f>[1]Centr!AL36</f>
        <v>0</v>
      </c>
      <c r="F35" s="20">
        <f>[1]Centr!AM36</f>
        <v>0</v>
      </c>
    </row>
    <row r="36" spans="2:6">
      <c r="B36" s="26" t="s">
        <v>14</v>
      </c>
      <c r="C36" s="28" t="s">
        <v>43</v>
      </c>
      <c r="D36" s="18"/>
      <c r="E36" s="19">
        <f>[1]Centr!AL37</f>
        <v>0</v>
      </c>
      <c r="F36" s="20">
        <f>[1]Centr!AM37</f>
        <v>0</v>
      </c>
    </row>
    <row r="37" spans="2:6">
      <c r="B37" s="26" t="s">
        <v>16</v>
      </c>
      <c r="C37" s="28" t="s">
        <v>44</v>
      </c>
      <c r="D37" s="18"/>
      <c r="E37" s="19">
        <f>[1]Centr!AL38</f>
        <v>0</v>
      </c>
      <c r="F37" s="20">
        <f>[1]Centr!AM38</f>
        <v>0</v>
      </c>
    </row>
    <row r="38" spans="2:6">
      <c r="B38" s="26" t="s">
        <v>23</v>
      </c>
      <c r="C38" s="28" t="s">
        <v>45</v>
      </c>
      <c r="D38" s="18"/>
      <c r="E38" s="19">
        <f>[1]Centr!AL39</f>
        <v>0</v>
      </c>
      <c r="F38" s="20">
        <f>[1]Centr!AM39</f>
        <v>0</v>
      </c>
    </row>
    <row r="39" spans="2:6">
      <c r="B39" s="26" t="s">
        <v>25</v>
      </c>
      <c r="C39" s="28" t="s">
        <v>46</v>
      </c>
      <c r="D39" s="18"/>
      <c r="E39" s="19">
        <f>[1]Centr!AL40</f>
        <v>0</v>
      </c>
      <c r="F39" s="20">
        <f>[1]Centr!AM40</f>
        <v>0</v>
      </c>
    </row>
    <row r="40" spans="2:6">
      <c r="B40" s="26"/>
      <c r="C40" s="27" t="s">
        <v>47</v>
      </c>
      <c r="D40" s="18"/>
      <c r="E40" s="19">
        <f>[1]Centr!AL41</f>
        <v>0</v>
      </c>
      <c r="F40" s="20">
        <f>[1]Centr!AM41</f>
        <v>0</v>
      </c>
    </row>
    <row r="41" spans="2:6">
      <c r="B41" s="21">
        <v>2</v>
      </c>
      <c r="C41" s="27" t="s">
        <v>48</v>
      </c>
      <c r="D41" s="18"/>
      <c r="E41" s="19">
        <f>[1]Centr!AL42</f>
        <v>0</v>
      </c>
      <c r="F41" s="20">
        <f>[1]Centr!AM42</f>
        <v>0</v>
      </c>
    </row>
    <row r="42" spans="2:6">
      <c r="B42" s="24" t="s">
        <v>14</v>
      </c>
      <c r="C42" s="28" t="s">
        <v>49</v>
      </c>
      <c r="D42" s="18"/>
      <c r="E42" s="19">
        <f>[1]Centr!AL43</f>
        <v>0</v>
      </c>
      <c r="F42" s="20">
        <f>[1]Centr!AM43</f>
        <v>0</v>
      </c>
    </row>
    <row r="43" spans="2:6">
      <c r="B43" s="24" t="s">
        <v>16</v>
      </c>
      <c r="C43" s="28" t="s">
        <v>50</v>
      </c>
      <c r="D43" s="18"/>
      <c r="E43" s="19">
        <f>[1]Centr!AL44</f>
        <v>0</v>
      </c>
      <c r="F43" s="20">
        <f>[1]Centr!AM44</f>
        <v>0</v>
      </c>
    </row>
    <row r="44" spans="2:6">
      <c r="B44" s="24" t="s">
        <v>23</v>
      </c>
      <c r="C44" s="28" t="s">
        <v>51</v>
      </c>
      <c r="D44" s="18"/>
      <c r="E44" s="19">
        <f>[1]Centr!AL45</f>
        <v>46005897.849333331</v>
      </c>
      <c r="F44" s="20">
        <f>[1]Centr!AM45</f>
        <v>45451960.18666666</v>
      </c>
    </row>
    <row r="45" spans="2:6">
      <c r="B45" s="24" t="s">
        <v>25</v>
      </c>
      <c r="C45" s="28" t="s">
        <v>52</v>
      </c>
      <c r="D45" s="18"/>
      <c r="E45" s="19">
        <f>[1]Centr!AL46</f>
        <v>269165.3125</v>
      </c>
      <c r="F45" s="20">
        <f>[1]Centr!AM46</f>
        <v>42885.75</v>
      </c>
    </row>
    <row r="46" spans="2:6">
      <c r="B46" s="26"/>
      <c r="C46" s="27" t="s">
        <v>18</v>
      </c>
      <c r="D46" s="18"/>
      <c r="E46" s="19">
        <f>[1]Centr!AL47</f>
        <v>46275063.161833331</v>
      </c>
      <c r="F46" s="20">
        <f>[1]Centr!AM47</f>
        <v>45494845.93666666</v>
      </c>
    </row>
    <row r="47" spans="2:6">
      <c r="B47" s="21">
        <v>3</v>
      </c>
      <c r="C47" s="27" t="s">
        <v>53</v>
      </c>
      <c r="D47" s="18"/>
      <c r="E47" s="19">
        <f>[1]Centr!AL48</f>
        <v>0</v>
      </c>
      <c r="F47" s="20">
        <f>[1]Centr!AM48</f>
        <v>0</v>
      </c>
    </row>
    <row r="48" spans="2:6">
      <c r="B48" s="21">
        <v>4</v>
      </c>
      <c r="C48" s="27" t="s">
        <v>54</v>
      </c>
      <c r="D48" s="18"/>
      <c r="E48" s="19">
        <f>[1]Centr!AL49</f>
        <v>0</v>
      </c>
      <c r="F48" s="20">
        <f>[1]Centr!AM49</f>
        <v>0</v>
      </c>
    </row>
    <row r="49" spans="2:6">
      <c r="B49" s="24" t="s">
        <v>14</v>
      </c>
      <c r="C49" s="28" t="s">
        <v>55</v>
      </c>
      <c r="D49" s="18"/>
      <c r="E49" s="19">
        <f>[1]Centr!AL50</f>
        <v>0</v>
      </c>
      <c r="F49" s="20">
        <f>[1]Centr!AM50</f>
        <v>0</v>
      </c>
    </row>
    <row r="50" spans="2:6">
      <c r="B50" s="24" t="s">
        <v>16</v>
      </c>
      <c r="C50" s="28" t="s">
        <v>56</v>
      </c>
      <c r="D50" s="18"/>
      <c r="E50" s="19">
        <f>[1]Centr!AL51</f>
        <v>0</v>
      </c>
      <c r="F50" s="20">
        <f>[1]Centr!AM51</f>
        <v>0</v>
      </c>
    </row>
    <row r="51" spans="2:6">
      <c r="B51" s="24" t="s">
        <v>23</v>
      </c>
      <c r="C51" s="28" t="s">
        <v>57</v>
      </c>
      <c r="D51" s="18"/>
      <c r="E51" s="19">
        <f>[1]Centr!AL52</f>
        <v>0</v>
      </c>
      <c r="F51" s="20">
        <f>[1]Centr!AM52</f>
        <v>0</v>
      </c>
    </row>
    <row r="52" spans="2:6">
      <c r="B52" s="26"/>
      <c r="C52" s="27" t="s">
        <v>35</v>
      </c>
      <c r="D52" s="18"/>
      <c r="E52" s="19">
        <f>[1]Centr!AL53</f>
        <v>0</v>
      </c>
      <c r="F52" s="20">
        <f>[1]Centr!AM53</f>
        <v>0</v>
      </c>
    </row>
    <row r="53" spans="2:6">
      <c r="B53" s="21">
        <v>5</v>
      </c>
      <c r="C53" s="27" t="s">
        <v>58</v>
      </c>
      <c r="D53" s="18"/>
      <c r="E53" s="19">
        <f>[1]Centr!AL54</f>
        <v>0</v>
      </c>
      <c r="F53" s="20">
        <f>[1]Centr!AM54</f>
        <v>0</v>
      </c>
    </row>
    <row r="54" spans="2:6">
      <c r="B54" s="21">
        <v>6</v>
      </c>
      <c r="C54" s="27" t="s">
        <v>59</v>
      </c>
      <c r="D54" s="18"/>
      <c r="E54" s="19">
        <f>[1]Centr!AL55</f>
        <v>9888655</v>
      </c>
      <c r="F54" s="20">
        <f>[1]Centr!AM55</f>
        <v>9888655</v>
      </c>
    </row>
    <row r="55" spans="2:6">
      <c r="B55" s="26"/>
      <c r="C55" s="27" t="s">
        <v>60</v>
      </c>
      <c r="D55" s="18"/>
      <c r="E55" s="19">
        <f>[1]Centr!AL56</f>
        <v>56163718.161833331</v>
      </c>
      <c r="F55" s="20">
        <f>[1]Centr!AM56</f>
        <v>55383500.93666666</v>
      </c>
    </row>
    <row r="56" spans="2:6" ht="13.5" thickBot="1">
      <c r="B56" s="31"/>
      <c r="C56" s="32" t="s">
        <v>61</v>
      </c>
      <c r="D56" s="33"/>
      <c r="E56" s="34">
        <f>[1]Centr!AL57-1</f>
        <v>86562983.792763829</v>
      </c>
      <c r="F56" s="35">
        <f>[1]Centr!AM57</f>
        <v>122678704.05796108</v>
      </c>
    </row>
    <row r="57" spans="2:6">
      <c r="B57" s="36"/>
      <c r="C57" s="37"/>
      <c r="D57" s="38"/>
      <c r="E57" s="38"/>
      <c r="F57" s="38"/>
    </row>
    <row r="58" spans="2:6">
      <c r="B58" s="36"/>
      <c r="C58" s="37"/>
      <c r="D58" s="38"/>
      <c r="E58" s="38"/>
      <c r="F58" s="38"/>
    </row>
    <row r="59" spans="2:6">
      <c r="B59" s="36"/>
      <c r="C59" s="37"/>
      <c r="D59" s="38"/>
      <c r="E59" s="38"/>
      <c r="F59" s="38"/>
    </row>
    <row r="60" spans="2:6">
      <c r="B60" s="36"/>
      <c r="C60" s="37"/>
      <c r="D60" s="38"/>
      <c r="E60" s="38"/>
      <c r="F60" s="38"/>
    </row>
    <row r="61" spans="2:6">
      <c r="B61" s="36"/>
      <c r="C61" s="37"/>
      <c r="D61" s="38"/>
      <c r="E61" s="38"/>
      <c r="F61" s="38"/>
    </row>
    <row r="62" spans="2:6" ht="13.5" thickBot="1">
      <c r="B62" s="39"/>
      <c r="C62" s="40"/>
      <c r="D62" s="38"/>
      <c r="E62" s="38"/>
      <c r="F62" s="38"/>
    </row>
    <row r="63" spans="2:6">
      <c r="B63" s="41"/>
      <c r="C63" s="42"/>
      <c r="D63" s="4" t="s">
        <v>4</v>
      </c>
      <c r="E63" s="4" t="s">
        <v>5</v>
      </c>
      <c r="F63" s="5" t="s">
        <v>6</v>
      </c>
    </row>
    <row r="64" spans="2:6" ht="13.5" thickBot="1">
      <c r="B64" s="43"/>
      <c r="C64" s="9" t="s">
        <v>7</v>
      </c>
      <c r="D64" s="8"/>
      <c r="E64" s="9">
        <v>2011</v>
      </c>
      <c r="F64" s="10">
        <v>2010</v>
      </c>
    </row>
    <row r="65" spans="2:6" ht="13.5" thickTop="1">
      <c r="B65" s="11" t="s">
        <v>62</v>
      </c>
      <c r="C65" s="44" t="s">
        <v>63</v>
      </c>
      <c r="D65" s="18"/>
      <c r="E65" s="45">
        <f>[1]Centr!AL63</f>
        <v>0</v>
      </c>
      <c r="F65" s="46">
        <f>[1]Centr!AM63</f>
        <v>0</v>
      </c>
    </row>
    <row r="66" spans="2:6">
      <c r="B66" s="29" t="s">
        <v>64</v>
      </c>
      <c r="C66" s="27" t="s">
        <v>65</v>
      </c>
      <c r="D66" s="18"/>
      <c r="E66" s="19">
        <f>[1]Centr!AL64</f>
        <v>0</v>
      </c>
      <c r="F66" s="20">
        <f>[1]Centr!AM64</f>
        <v>0</v>
      </c>
    </row>
    <row r="67" spans="2:6">
      <c r="B67" s="29" t="s">
        <v>10</v>
      </c>
      <c r="C67" s="27" t="s">
        <v>66</v>
      </c>
      <c r="D67" s="18"/>
      <c r="E67" s="19">
        <f>[1]Centr!AL65</f>
        <v>0</v>
      </c>
      <c r="F67" s="20">
        <f>[1]Centr!AM65</f>
        <v>0</v>
      </c>
    </row>
    <row r="68" spans="2:6">
      <c r="B68" s="21">
        <v>1</v>
      </c>
      <c r="C68" s="27" t="s">
        <v>67</v>
      </c>
      <c r="D68" s="18"/>
      <c r="E68" s="19">
        <f>[1]Centr!AL66</f>
        <v>0</v>
      </c>
      <c r="F68" s="20">
        <f>[1]Centr!AM66</f>
        <v>0</v>
      </c>
    </row>
    <row r="69" spans="2:6">
      <c r="B69" s="21">
        <v>2</v>
      </c>
      <c r="C69" s="27" t="s">
        <v>68</v>
      </c>
      <c r="D69" s="18"/>
      <c r="E69" s="19">
        <f>[1]Centr!AL67</f>
        <v>0</v>
      </c>
      <c r="F69" s="20">
        <f>[1]Centr!AM67</f>
        <v>0</v>
      </c>
    </row>
    <row r="70" spans="2:6">
      <c r="B70" s="24" t="s">
        <v>14</v>
      </c>
      <c r="C70" s="28" t="s">
        <v>69</v>
      </c>
      <c r="D70" s="18"/>
      <c r="E70" s="19">
        <f>[1]Centr!AL68</f>
        <v>1636352.6605000012</v>
      </c>
      <c r="F70" s="20">
        <f>[1]Centr!AM68</f>
        <v>2056831.6605000012</v>
      </c>
    </row>
    <row r="71" spans="2:6">
      <c r="B71" s="24" t="s">
        <v>16</v>
      </c>
      <c r="C71" s="28" t="s">
        <v>70</v>
      </c>
      <c r="D71" s="18"/>
      <c r="E71" s="19">
        <f>[1]Centr!AL69</f>
        <v>0</v>
      </c>
      <c r="F71" s="20">
        <f>[1]Centr!AM69</f>
        <v>0</v>
      </c>
    </row>
    <row r="72" spans="2:6">
      <c r="B72" s="24" t="s">
        <v>23</v>
      </c>
      <c r="C72" s="28" t="s">
        <v>71</v>
      </c>
      <c r="D72" s="18"/>
      <c r="E72" s="19">
        <f>[1]Centr!AL70</f>
        <v>0</v>
      </c>
      <c r="F72" s="20">
        <f>[1]Centr!AM70</f>
        <v>0</v>
      </c>
    </row>
    <row r="73" spans="2:6">
      <c r="B73" s="26"/>
      <c r="C73" s="27" t="s">
        <v>18</v>
      </c>
      <c r="D73" s="18"/>
      <c r="E73" s="19">
        <f>[1]Centr!AL71</f>
        <v>1636352.6605000012</v>
      </c>
      <c r="F73" s="20">
        <f>[1]Centr!AM71</f>
        <v>2056831.6605000012</v>
      </c>
    </row>
    <row r="74" spans="2:6">
      <c r="B74" s="21">
        <v>3</v>
      </c>
      <c r="C74" s="27" t="s">
        <v>72</v>
      </c>
      <c r="D74" s="18"/>
      <c r="E74" s="19">
        <f>[1]Centr!AL72</f>
        <v>45177229.566040076</v>
      </c>
      <c r="F74" s="20">
        <f>[1]Centr!AM72</f>
        <v>88800321.112727284</v>
      </c>
    </row>
    <row r="75" spans="2:6">
      <c r="B75" s="24" t="s">
        <v>14</v>
      </c>
      <c r="C75" s="28" t="s">
        <v>73</v>
      </c>
      <c r="D75" s="18"/>
      <c r="E75" s="19">
        <f>[1]Centr!AL73</f>
        <v>41209295.212000012</v>
      </c>
      <c r="F75" s="20">
        <f>[1]Centr!AM73</f>
        <v>88060965.710000008</v>
      </c>
    </row>
    <row r="76" spans="2:6">
      <c r="B76" s="24" t="s">
        <v>16</v>
      </c>
      <c r="C76" s="28" t="s">
        <v>74</v>
      </c>
      <c r="D76" s="18"/>
      <c r="E76" s="19">
        <f>[1]Centr!AL74</f>
        <v>3543437.6172727277</v>
      </c>
      <c r="F76" s="20">
        <f>[1]Centr!AM74</f>
        <v>0</v>
      </c>
    </row>
    <row r="77" spans="2:6">
      <c r="B77" s="24" t="s">
        <v>23</v>
      </c>
      <c r="C77" s="28" t="s">
        <v>75</v>
      </c>
      <c r="D77" s="18"/>
      <c r="E77" s="19">
        <f>[1]Centr!AL75</f>
        <v>424496.73676733975</v>
      </c>
      <c r="F77" s="20">
        <f>[1]Centr!AM75</f>
        <v>739355.40272727911</v>
      </c>
    </row>
    <row r="78" spans="2:6">
      <c r="B78" s="24" t="s">
        <v>25</v>
      </c>
      <c r="C78" s="28" t="s">
        <v>76</v>
      </c>
      <c r="D78" s="18"/>
      <c r="E78" s="19">
        <f>[1]Centr!AL76</f>
        <v>0</v>
      </c>
      <c r="F78" s="20">
        <f>[1]Centr!AM76</f>
        <v>0</v>
      </c>
    </row>
    <row r="79" spans="2:6">
      <c r="B79" s="24" t="s">
        <v>33</v>
      </c>
      <c r="C79" s="28" t="s">
        <v>77</v>
      </c>
      <c r="D79" s="18"/>
      <c r="E79" s="19">
        <f>[1]Centr!AL77</f>
        <v>0</v>
      </c>
      <c r="F79" s="20">
        <f>[1]Centr!AM77</f>
        <v>0</v>
      </c>
    </row>
    <row r="80" spans="2:6">
      <c r="B80" s="26"/>
      <c r="C80" s="27" t="s">
        <v>27</v>
      </c>
      <c r="D80" s="18"/>
      <c r="E80" s="19">
        <f>[1]Centr!AL78</f>
        <v>45177229.566040076</v>
      </c>
      <c r="F80" s="20">
        <f>[1]Centr!AM78</f>
        <v>88800321.112727284</v>
      </c>
    </row>
    <row r="81" spans="2:6">
      <c r="B81" s="21">
        <v>4</v>
      </c>
      <c r="C81" s="27" t="s">
        <v>78</v>
      </c>
      <c r="D81" s="18"/>
      <c r="E81" s="19">
        <f>[1]Centr!AL79</f>
        <v>0</v>
      </c>
      <c r="F81" s="20">
        <f>[1]Centr!AM79</f>
        <v>0</v>
      </c>
    </row>
    <row r="82" spans="2:6">
      <c r="B82" s="21">
        <v>5</v>
      </c>
      <c r="C82" s="27" t="s">
        <v>79</v>
      </c>
      <c r="D82" s="18"/>
      <c r="E82" s="19">
        <f>[1]Centr!AL80</f>
        <v>0</v>
      </c>
      <c r="F82" s="20">
        <f>[1]Centr!AM80</f>
        <v>0</v>
      </c>
    </row>
    <row r="83" spans="2:6">
      <c r="B83" s="26"/>
      <c r="C83" s="27" t="s">
        <v>80</v>
      </c>
      <c r="D83" s="18"/>
      <c r="E83" s="19">
        <f>[1]Centr!AL81</f>
        <v>46813582.226540074</v>
      </c>
      <c r="F83" s="20">
        <f>[1]Centr!AM81</f>
        <v>90857152.773227289</v>
      </c>
    </row>
    <row r="84" spans="2:6">
      <c r="B84" s="29" t="s">
        <v>40</v>
      </c>
      <c r="C84" s="27" t="s">
        <v>81</v>
      </c>
      <c r="D84" s="18"/>
      <c r="E84" s="19">
        <f>[1]Centr!AL82</f>
        <v>0</v>
      </c>
      <c r="F84" s="20">
        <f>[1]Centr!AM82</f>
        <v>0</v>
      </c>
    </row>
    <row r="85" spans="2:6">
      <c r="B85" s="21">
        <v>1</v>
      </c>
      <c r="C85" s="27" t="s">
        <v>82</v>
      </c>
      <c r="D85" s="18"/>
      <c r="E85" s="19">
        <f>[1]Centr!AL83</f>
        <v>0</v>
      </c>
      <c r="F85" s="20">
        <f>[1]Centr!AM83</f>
        <v>0</v>
      </c>
    </row>
    <row r="86" spans="2:6">
      <c r="B86" s="24" t="s">
        <v>14</v>
      </c>
      <c r="C86" s="28" t="s">
        <v>83</v>
      </c>
      <c r="D86" s="18"/>
      <c r="E86" s="19">
        <f>[1]Centr!AL84</f>
        <v>16913942.739999991</v>
      </c>
      <c r="F86" s="20">
        <f>[1]Centr!AM84</f>
        <v>18092694.099999994</v>
      </c>
    </row>
    <row r="87" spans="2:6">
      <c r="B87" s="24" t="s">
        <v>16</v>
      </c>
      <c r="C87" s="28" t="s">
        <v>84</v>
      </c>
      <c r="D87" s="18"/>
      <c r="E87" s="19">
        <f>[1]Centr!AL85</f>
        <v>0</v>
      </c>
      <c r="F87" s="20">
        <f>[1]Centr!AM85</f>
        <v>0</v>
      </c>
    </row>
    <row r="88" spans="2:6">
      <c r="B88" s="24"/>
      <c r="C88" s="27" t="s">
        <v>47</v>
      </c>
      <c r="D88" s="18"/>
      <c r="E88" s="19">
        <f>[1]Centr!AL86</f>
        <v>16913942.739999991</v>
      </c>
      <c r="F88" s="20">
        <f>[1]Centr!AM86</f>
        <v>18092694.099999994</v>
      </c>
    </row>
    <row r="89" spans="2:6">
      <c r="B89" s="21">
        <v>2</v>
      </c>
      <c r="C89" s="27" t="s">
        <v>85</v>
      </c>
      <c r="D89" s="18"/>
      <c r="E89" s="19">
        <f>[1]Centr!AL87</f>
        <v>0</v>
      </c>
      <c r="F89" s="20">
        <f>[1]Centr!AM87</f>
        <v>0</v>
      </c>
    </row>
    <row r="90" spans="2:6">
      <c r="B90" s="21">
        <v>3</v>
      </c>
      <c r="C90" s="27" t="s">
        <v>86</v>
      </c>
      <c r="D90" s="18"/>
      <c r="E90" s="19">
        <f>[1]Centr!AL88</f>
        <v>0</v>
      </c>
      <c r="F90" s="20">
        <f>[1]Centr!AM88</f>
        <v>0</v>
      </c>
    </row>
    <row r="91" spans="2:6">
      <c r="B91" s="21">
        <v>4</v>
      </c>
      <c r="C91" s="27" t="s">
        <v>87</v>
      </c>
      <c r="D91" s="18"/>
      <c r="E91" s="19">
        <f>[1]Centr!AL89</f>
        <v>0</v>
      </c>
      <c r="F91" s="20">
        <f>[1]Centr!AM89</f>
        <v>0</v>
      </c>
    </row>
    <row r="92" spans="2:6">
      <c r="B92" s="26"/>
      <c r="C92" s="27" t="s">
        <v>88</v>
      </c>
      <c r="D92" s="18"/>
      <c r="E92" s="19">
        <f>[1]Centr!AL90</f>
        <v>16913942.739999991</v>
      </c>
      <c r="F92" s="20">
        <f>[1]Centr!AM90</f>
        <v>18092694.099999994</v>
      </c>
    </row>
    <row r="93" spans="2:6">
      <c r="B93" s="26"/>
      <c r="C93" s="27" t="s">
        <v>89</v>
      </c>
      <c r="D93" s="18"/>
      <c r="E93" s="19">
        <f>[1]Centr!AL91</f>
        <v>63727524.966540068</v>
      </c>
      <c r="F93" s="20">
        <f>[1]Centr!AM91</f>
        <v>108949846.87322728</v>
      </c>
    </row>
    <row r="94" spans="2:6">
      <c r="B94" s="26"/>
      <c r="C94" s="28"/>
      <c r="D94" s="18"/>
      <c r="E94" s="19">
        <f>[1]Centr!AL92</f>
        <v>0</v>
      </c>
      <c r="F94" s="20">
        <f>[1]Centr!AM92</f>
        <v>0</v>
      </c>
    </row>
    <row r="95" spans="2:6">
      <c r="B95" s="29" t="s">
        <v>90</v>
      </c>
      <c r="C95" s="27" t="s">
        <v>91</v>
      </c>
      <c r="D95" s="18"/>
      <c r="E95" s="19">
        <f>[1]Centr!AL93</f>
        <v>22835459.786759779</v>
      </c>
      <c r="F95" s="20">
        <f>[1]Centr!AM93</f>
        <v>13728857.648535673</v>
      </c>
    </row>
    <row r="96" spans="2:6">
      <c r="B96" s="47">
        <v>1</v>
      </c>
      <c r="C96" s="28" t="s">
        <v>92</v>
      </c>
      <c r="D96" s="18"/>
      <c r="E96" s="19">
        <f>[1]Centr!AL94</f>
        <v>0</v>
      </c>
      <c r="F96" s="20">
        <f>[1]Centr!AM94</f>
        <v>0</v>
      </c>
    </row>
    <row r="97" spans="2:6">
      <c r="B97" s="47">
        <v>2</v>
      </c>
      <c r="C97" s="28" t="s">
        <v>93</v>
      </c>
      <c r="D97" s="18"/>
      <c r="E97" s="19">
        <f>[1]Centr!AL95</f>
        <v>0</v>
      </c>
      <c r="F97" s="20">
        <f>[1]Centr!AM95</f>
        <v>0</v>
      </c>
    </row>
    <row r="98" spans="2:6">
      <c r="B98" s="47">
        <v>3</v>
      </c>
      <c r="C98" s="28" t="s">
        <v>94</v>
      </c>
      <c r="D98" s="18"/>
      <c r="E98" s="19">
        <f>[1]Centr!AL96</f>
        <v>13728000</v>
      </c>
      <c r="F98" s="20">
        <f>[1]Centr!AM96</f>
        <v>100000</v>
      </c>
    </row>
    <row r="99" spans="2:6">
      <c r="B99" s="47">
        <v>4</v>
      </c>
      <c r="C99" s="28" t="s">
        <v>95</v>
      </c>
      <c r="D99" s="18"/>
      <c r="E99" s="19">
        <f>[1]Centr!AL97</f>
        <v>0</v>
      </c>
      <c r="F99" s="20">
        <f>[1]Centr!AM97</f>
        <v>0</v>
      </c>
    </row>
    <row r="100" spans="2:6">
      <c r="B100" s="47">
        <v>5</v>
      </c>
      <c r="C100" s="28" t="s">
        <v>96</v>
      </c>
      <c r="D100" s="18"/>
      <c r="E100" s="19">
        <f>[1]Centr!AL98</f>
        <v>0</v>
      </c>
      <c r="F100" s="20">
        <f>[1]Centr!AM98</f>
        <v>0</v>
      </c>
    </row>
    <row r="101" spans="2:6">
      <c r="B101" s="47">
        <v>6</v>
      </c>
      <c r="C101" s="28" t="s">
        <v>97</v>
      </c>
      <c r="D101" s="18"/>
      <c r="E101" s="19">
        <f>[1]Centr!AL99</f>
        <v>0</v>
      </c>
      <c r="F101" s="20">
        <f>[1]Centr!AM99</f>
        <v>0</v>
      </c>
    </row>
    <row r="102" spans="2:6">
      <c r="B102" s="47">
        <v>7</v>
      </c>
      <c r="C102" s="28" t="s">
        <v>98</v>
      </c>
      <c r="D102" s="18"/>
      <c r="E102" s="19">
        <f>[1]Centr!AL100</f>
        <v>0</v>
      </c>
      <c r="F102" s="20">
        <f>[1]Centr!AM100</f>
        <v>0</v>
      </c>
    </row>
    <row r="103" spans="2:6">
      <c r="B103" s="47">
        <v>8</v>
      </c>
      <c r="C103" s="28" t="s">
        <v>99</v>
      </c>
      <c r="D103" s="18"/>
      <c r="E103" s="19">
        <f>[1]Centr!AL101</f>
        <v>857.64853567257524</v>
      </c>
      <c r="F103" s="20">
        <f>[1]Centr!AM101</f>
        <v>0</v>
      </c>
    </row>
    <row r="104" spans="2:6">
      <c r="B104" s="47">
        <v>9</v>
      </c>
      <c r="C104" s="28" t="s">
        <v>100</v>
      </c>
      <c r="D104" s="18"/>
      <c r="E104" s="19">
        <f>[1]Centr!AL102</f>
        <v>0</v>
      </c>
      <c r="F104" s="20">
        <f>[1]Centr!AM102</f>
        <v>6121540</v>
      </c>
    </row>
    <row r="105" spans="2:6">
      <c r="B105" s="47">
        <v>10</v>
      </c>
      <c r="C105" s="28" t="s">
        <v>101</v>
      </c>
      <c r="D105" s="18"/>
      <c r="E105" s="19">
        <f>[1]Centr!AL103</f>
        <v>9106602.1382241063</v>
      </c>
      <c r="F105" s="20">
        <f>[1]Centr!AM103</f>
        <v>7507317.6485356726</v>
      </c>
    </row>
    <row r="106" spans="2:6">
      <c r="B106" s="26"/>
      <c r="C106" s="27" t="s">
        <v>102</v>
      </c>
      <c r="D106" s="18"/>
      <c r="E106" s="19">
        <f>[1]Centr!AL104</f>
        <v>22835459.786759779</v>
      </c>
      <c r="F106" s="20">
        <f>[1]Centr!AM104</f>
        <v>13728857.648535673</v>
      </c>
    </row>
    <row r="107" spans="2:6">
      <c r="B107" s="26"/>
      <c r="C107" s="28"/>
      <c r="D107" s="18"/>
      <c r="E107" s="19">
        <f>[1]Centr!AL105</f>
        <v>0</v>
      </c>
      <c r="F107" s="20">
        <f>[1]Centr!AM105</f>
        <v>0</v>
      </c>
    </row>
    <row r="108" spans="2:6" ht="13.5" thickBot="1">
      <c r="B108" s="31"/>
      <c r="C108" s="32" t="s">
        <v>103</v>
      </c>
      <c r="D108" s="33"/>
      <c r="E108" s="34">
        <f>[1]Centr!AL106</f>
        <v>86562984.753299847</v>
      </c>
      <c r="F108" s="35">
        <f>[1]Centr!AM106-1</f>
        <v>122678703.52176295</v>
      </c>
    </row>
    <row r="109" spans="2:6">
      <c r="B109" s="48"/>
      <c r="C109" s="49"/>
      <c r="D109" s="50"/>
      <c r="E109" s="38"/>
      <c r="F109" s="38"/>
    </row>
    <row r="110" spans="2:6">
      <c r="B110" s="48"/>
      <c r="C110" s="49"/>
      <c r="D110" s="50"/>
      <c r="E110" s="38"/>
      <c r="F110" s="38"/>
    </row>
    <row r="111" spans="2:6">
      <c r="B111" s="48"/>
      <c r="C111" s="49"/>
      <c r="D111" s="50"/>
      <c r="E111" s="38"/>
      <c r="F111" s="38"/>
    </row>
    <row r="112" spans="2:6">
      <c r="B112" s="48"/>
      <c r="C112" s="49"/>
      <c r="D112" s="50"/>
      <c r="E112" s="38"/>
      <c r="F112" s="38"/>
    </row>
    <row r="113" spans="2:6">
      <c r="B113" s="48"/>
      <c r="C113" s="49"/>
      <c r="D113" s="50"/>
      <c r="E113" s="38"/>
      <c r="F113" s="38"/>
    </row>
    <row r="114" spans="2:6">
      <c r="B114" s="48"/>
      <c r="C114" s="49"/>
      <c r="D114" s="50"/>
      <c r="E114" s="38"/>
      <c r="F114" s="38"/>
    </row>
    <row r="115" spans="2:6">
      <c r="B115" s="48"/>
      <c r="C115" s="49"/>
      <c r="D115" s="50"/>
      <c r="E115" s="38"/>
      <c r="F115" s="38"/>
    </row>
    <row r="116" spans="2:6">
      <c r="B116" s="48"/>
      <c r="C116" s="49"/>
      <c r="D116" s="50"/>
      <c r="E116" s="38"/>
      <c r="F116" s="38"/>
    </row>
    <row r="117" spans="2:6">
      <c r="B117" s="48"/>
      <c r="C117" s="49"/>
      <c r="D117" s="50"/>
      <c r="E117" s="38"/>
      <c r="F117" s="38"/>
    </row>
    <row r="118" spans="2:6">
      <c r="B118" s="48"/>
      <c r="C118" s="49"/>
      <c r="D118" s="50"/>
      <c r="E118" s="38"/>
      <c r="F118" s="38"/>
    </row>
    <row r="119" spans="2:6">
      <c r="B119" s="48"/>
      <c r="C119" s="49"/>
      <c r="D119" s="50"/>
      <c r="E119" s="38"/>
      <c r="F119" s="38"/>
    </row>
    <row r="120" spans="2:6">
      <c r="B120" s="48"/>
      <c r="C120" s="48"/>
      <c r="D120" s="50"/>
      <c r="E120" s="38"/>
      <c r="F120" s="38"/>
    </row>
    <row r="121" spans="2:6">
      <c r="B121" s="48"/>
      <c r="C121" s="48"/>
      <c r="D121" s="50"/>
      <c r="E121" s="38"/>
      <c r="F121" s="38"/>
    </row>
    <row r="122" spans="2:6">
      <c r="B122" s="48"/>
      <c r="C122" s="51"/>
      <c r="D122" s="50"/>
      <c r="E122" s="38"/>
      <c r="F122" s="38"/>
    </row>
    <row r="123" spans="2:6">
      <c r="B123" s="36"/>
      <c r="C123" s="52" t="s">
        <v>104</v>
      </c>
      <c r="D123" s="39"/>
      <c r="E123" s="38"/>
      <c r="F123" s="38"/>
    </row>
    <row r="124" spans="2:6" ht="13.5" thickBot="1">
      <c r="B124" s="39"/>
      <c r="C124" s="53"/>
      <c r="D124" s="39"/>
      <c r="E124" s="38"/>
      <c r="F124" s="38"/>
    </row>
    <row r="125" spans="2:6">
      <c r="B125" s="54" t="s">
        <v>105</v>
      </c>
      <c r="C125" s="4"/>
      <c r="D125" s="55" t="s">
        <v>4</v>
      </c>
      <c r="E125" s="4" t="s">
        <v>5</v>
      </c>
      <c r="F125" s="5" t="s">
        <v>6</v>
      </c>
    </row>
    <row r="126" spans="2:6" ht="13.5" thickBot="1">
      <c r="B126" s="56"/>
      <c r="C126" s="57"/>
      <c r="D126" s="58"/>
      <c r="E126" s="9">
        <v>2011</v>
      </c>
      <c r="F126" s="10">
        <v>2010</v>
      </c>
    </row>
    <row r="127" spans="2:6">
      <c r="B127" s="59">
        <v>1</v>
      </c>
      <c r="C127" s="60" t="s">
        <v>106</v>
      </c>
      <c r="D127" s="13"/>
      <c r="E127" s="61">
        <f>[1]Centr!AL119</f>
        <v>130881539.23019879</v>
      </c>
      <c r="F127" s="62">
        <f>[1]Centr!AM119</f>
        <v>76999212.00000003</v>
      </c>
    </row>
    <row r="128" spans="2:6">
      <c r="B128" s="63">
        <v>2</v>
      </c>
      <c r="C128" s="64" t="s">
        <v>107</v>
      </c>
      <c r="D128" s="65"/>
      <c r="E128" s="66">
        <f>[1]Centr!AL120</f>
        <v>2378350.899999999</v>
      </c>
      <c r="F128" s="67">
        <f>[1]Centr!AM120</f>
        <v>16875000</v>
      </c>
    </row>
    <row r="129" spans="2:6">
      <c r="B129" s="63">
        <v>3</v>
      </c>
      <c r="C129" s="64" t="s">
        <v>108</v>
      </c>
      <c r="D129" s="65"/>
      <c r="E129" s="66">
        <f>[1]Centr!AL121</f>
        <v>0</v>
      </c>
      <c r="F129" s="67">
        <f>[1]Centr!AM121</f>
        <v>0</v>
      </c>
    </row>
    <row r="130" spans="2:6">
      <c r="B130" s="68"/>
      <c r="C130" s="69" t="s">
        <v>109</v>
      </c>
      <c r="D130" s="70"/>
      <c r="E130" s="66">
        <f>[1]Centr!AL122</f>
        <v>-696021.7868103683</v>
      </c>
      <c r="F130" s="67">
        <f>[1]Centr!AM122</f>
        <v>-344223.0700000003</v>
      </c>
    </row>
    <row r="131" spans="2:6">
      <c r="B131" s="63">
        <v>4</v>
      </c>
      <c r="C131" s="71" t="s">
        <v>110</v>
      </c>
      <c r="D131" s="72"/>
      <c r="E131" s="66">
        <f>[1]Centr!AL123</f>
        <v>0</v>
      </c>
      <c r="F131" s="67">
        <f>[1]Centr!AM123</f>
        <v>0</v>
      </c>
    </row>
    <row r="132" spans="2:6">
      <c r="B132" s="59"/>
      <c r="C132" s="73" t="s">
        <v>111</v>
      </c>
      <c r="D132" s="74"/>
      <c r="E132" s="66">
        <f>[1]Centr!AL124</f>
        <v>0</v>
      </c>
      <c r="F132" s="67">
        <f>[1]Centr!AM124</f>
        <v>9888655</v>
      </c>
    </row>
    <row r="133" spans="2:6">
      <c r="B133" s="59"/>
      <c r="C133" s="75"/>
      <c r="D133" s="74"/>
      <c r="E133" s="66">
        <f>[1]Centr!AL125</f>
        <v>0</v>
      </c>
      <c r="F133" s="67">
        <f>[1]Centr!AM125</f>
        <v>0</v>
      </c>
    </row>
    <row r="134" spans="2:6">
      <c r="B134" s="59">
        <v>5</v>
      </c>
      <c r="C134" s="75" t="s">
        <v>112</v>
      </c>
      <c r="D134" s="74"/>
      <c r="E134" s="66">
        <f>[1]Centr!AL126</f>
        <v>101754930.08508384</v>
      </c>
      <c r="F134" s="67">
        <f>[1]Centr!AM126</f>
        <v>66645045.76123818</v>
      </c>
    </row>
    <row r="135" spans="2:6">
      <c r="B135" s="21">
        <v>6</v>
      </c>
      <c r="C135" s="22" t="s">
        <v>113</v>
      </c>
      <c r="D135" s="76"/>
      <c r="E135" s="66">
        <f>[1]Centr!AL127</f>
        <v>3354464.4038</v>
      </c>
      <c r="F135" s="67">
        <f>[1]Centr!AM127</f>
        <v>14772243.875333333</v>
      </c>
    </row>
    <row r="136" spans="2:6">
      <c r="B136" s="59">
        <v>7</v>
      </c>
      <c r="C136" s="75" t="s">
        <v>114</v>
      </c>
      <c r="D136" s="77"/>
      <c r="E136" s="66">
        <f>[1]Centr!AL128</f>
        <v>5099854</v>
      </c>
      <c r="F136" s="67">
        <f>[1]Centr!AM128</f>
        <v>3556806.5</v>
      </c>
    </row>
    <row r="137" spans="2:6">
      <c r="B137" s="21"/>
      <c r="C137" s="78" t="s">
        <v>115</v>
      </c>
      <c r="D137" s="79"/>
      <c r="E137" s="66">
        <f>[1]Centr!AL129</f>
        <v>4370050</v>
      </c>
      <c r="F137" s="67">
        <f>[1]Centr!AM129</f>
        <v>3047805</v>
      </c>
    </row>
    <row r="138" spans="2:6">
      <c r="B138" s="21"/>
      <c r="C138" s="78" t="s">
        <v>116</v>
      </c>
      <c r="D138" s="79"/>
      <c r="E138" s="66">
        <f>[1]Centr!AL130</f>
        <v>729804</v>
      </c>
      <c r="F138" s="67">
        <f>[1]Centr!AM130</f>
        <v>509001.5</v>
      </c>
    </row>
    <row r="139" spans="2:6">
      <c r="B139" s="21"/>
      <c r="C139" s="78" t="s">
        <v>117</v>
      </c>
      <c r="D139" s="79"/>
      <c r="E139" s="66">
        <f>[1]Centr!AL131</f>
        <v>0</v>
      </c>
      <c r="F139" s="67">
        <f>[1]Centr!AM131</f>
        <v>0</v>
      </c>
    </row>
    <row r="140" spans="2:6">
      <c r="B140" s="47"/>
      <c r="C140" s="80" t="s">
        <v>118</v>
      </c>
      <c r="D140" s="79"/>
      <c r="E140" s="66">
        <f>[1]Centr!AL132</f>
        <v>0</v>
      </c>
      <c r="F140" s="67">
        <f>[1]Centr!AM132</f>
        <v>0</v>
      </c>
    </row>
    <row r="141" spans="2:6">
      <c r="B141" s="21">
        <v>8</v>
      </c>
      <c r="C141" s="22" t="s">
        <v>119</v>
      </c>
      <c r="D141" s="79"/>
      <c r="E141" s="66">
        <f>[1]Centr!AL133</f>
        <v>9608709.7748333327</v>
      </c>
      <c r="F141" s="67">
        <f>[1]Centr!AM133</f>
        <v>7567254.9300000016</v>
      </c>
    </row>
    <row r="142" spans="2:6">
      <c r="B142" s="21"/>
      <c r="C142" s="22" t="s">
        <v>120</v>
      </c>
      <c r="D142" s="79"/>
      <c r="E142" s="66">
        <f>[1]Centr!AL134</f>
        <v>119817958.26371717</v>
      </c>
      <c r="F142" s="67">
        <f>[1]Centr!AM134</f>
        <v>92541351.066571519</v>
      </c>
    </row>
    <row r="143" spans="2:6">
      <c r="B143" s="21">
        <v>9</v>
      </c>
      <c r="C143" s="22" t="s">
        <v>121</v>
      </c>
      <c r="D143" s="79"/>
      <c r="E143" s="66">
        <f>[1]Centr!AL135</f>
        <v>12745910.079671249</v>
      </c>
      <c r="F143" s="67">
        <f>[1]Centr!AM135</f>
        <v>10877292.863428518</v>
      </c>
    </row>
    <row r="144" spans="2:6">
      <c r="B144" s="63"/>
      <c r="C144" s="81"/>
      <c r="D144" s="72"/>
      <c r="E144" s="66">
        <f>[1]Centr!AL136</f>
        <v>0</v>
      </c>
      <c r="F144" s="67">
        <f>[1]Centr!AM136</f>
        <v>0</v>
      </c>
    </row>
    <row r="145" spans="2:6">
      <c r="B145" s="63">
        <v>10</v>
      </c>
      <c r="C145" s="81" t="s">
        <v>122</v>
      </c>
      <c r="D145" s="72"/>
      <c r="E145" s="66">
        <f>[1]Centr!AL137</f>
        <v>0</v>
      </c>
      <c r="F145" s="67">
        <f>[1]Centr!AM137</f>
        <v>0</v>
      </c>
    </row>
    <row r="146" spans="2:6">
      <c r="B146" s="59"/>
      <c r="C146" s="82" t="s">
        <v>123</v>
      </c>
      <c r="D146" s="83"/>
      <c r="E146" s="66">
        <f>[1]Centr!AL138</f>
        <v>0</v>
      </c>
      <c r="F146" s="67">
        <f>[1]Centr!AM138</f>
        <v>0</v>
      </c>
    </row>
    <row r="147" spans="2:6">
      <c r="B147" s="59">
        <v>11</v>
      </c>
      <c r="C147" s="82" t="s">
        <v>124</v>
      </c>
      <c r="D147" s="13"/>
      <c r="E147" s="66">
        <f>[1]Centr!AL139</f>
        <v>0</v>
      </c>
      <c r="F147" s="67">
        <f>[1]Centr!AM139</f>
        <v>0</v>
      </c>
    </row>
    <row r="148" spans="2:6">
      <c r="B148" s="63">
        <v>12</v>
      </c>
      <c r="C148" s="81" t="s">
        <v>125</v>
      </c>
      <c r="D148" s="65"/>
      <c r="E148" s="66">
        <f>[1]Centr!AL140</f>
        <v>-2594632.0372000001</v>
      </c>
      <c r="F148" s="67">
        <f>[1]Centr!AM140</f>
        <v>-2535828.8095</v>
      </c>
    </row>
    <row r="149" spans="2:6">
      <c r="B149" s="63"/>
      <c r="C149" s="84" t="s">
        <v>126</v>
      </c>
      <c r="D149" s="65"/>
      <c r="E149" s="66">
        <f>[1]Centr!AL141</f>
        <v>0</v>
      </c>
      <c r="F149" s="67">
        <f>[1]Centr!AM141</f>
        <v>0</v>
      </c>
    </row>
    <row r="150" spans="2:6">
      <c r="B150" s="59"/>
      <c r="C150" s="85" t="s">
        <v>127</v>
      </c>
      <c r="D150" s="13"/>
      <c r="E150" s="66">
        <f>[1]Centr!AL142</f>
        <v>0</v>
      </c>
      <c r="F150" s="67">
        <f>[1]Centr!AM142</f>
        <v>0</v>
      </c>
    </row>
    <row r="151" spans="2:6">
      <c r="B151" s="59"/>
      <c r="C151" s="85" t="s">
        <v>128</v>
      </c>
      <c r="D151" s="13"/>
      <c r="E151" s="66">
        <f>[1]Centr!AL143</f>
        <v>-2373133.1283999998</v>
      </c>
      <c r="F151" s="67">
        <f>[1]Centr!AM143</f>
        <v>-1873962.8095</v>
      </c>
    </row>
    <row r="152" spans="2:6">
      <c r="B152" s="21"/>
      <c r="C152" s="86" t="s">
        <v>129</v>
      </c>
      <c r="D152" s="87"/>
      <c r="E152" s="66">
        <f>[1]Centr!AL144</f>
        <v>-221498.90880000032</v>
      </c>
      <c r="F152" s="67">
        <f>[1]Centr!AM144</f>
        <v>-661866</v>
      </c>
    </row>
    <row r="153" spans="2:6">
      <c r="B153" s="21"/>
      <c r="C153" s="86" t="s">
        <v>130</v>
      </c>
      <c r="D153" s="87"/>
      <c r="E153" s="66">
        <f>[1]Centr!AL145</f>
        <v>0</v>
      </c>
      <c r="F153" s="67">
        <f>[1]Centr!AM145</f>
        <v>0</v>
      </c>
    </row>
    <row r="154" spans="2:6">
      <c r="B154" s="21"/>
      <c r="C154" s="88"/>
      <c r="D154" s="87"/>
      <c r="E154" s="66">
        <f>[1]Centr!AL146</f>
        <v>0</v>
      </c>
      <c r="F154" s="67">
        <f>[1]Centr!AM146</f>
        <v>0</v>
      </c>
    </row>
    <row r="155" spans="2:6">
      <c r="B155" s="21">
        <v>13</v>
      </c>
      <c r="C155" s="88" t="s">
        <v>131</v>
      </c>
      <c r="D155" s="87"/>
      <c r="E155" s="66">
        <f>[1]Centr!AL147</f>
        <v>10151278.042471249</v>
      </c>
      <c r="F155" s="67">
        <f>[1]Centr!AM147</f>
        <v>8341464.0539285187</v>
      </c>
    </row>
    <row r="156" spans="2:6">
      <c r="B156" s="21">
        <v>14</v>
      </c>
      <c r="C156" s="80" t="s">
        <v>132</v>
      </c>
      <c r="D156" s="89"/>
      <c r="E156" s="66">
        <f>[1]Centr!AL148</f>
        <v>1044675.904247123</v>
      </c>
      <c r="F156" s="67">
        <f>[1]Centr!AM148</f>
        <v>834146.4053928525</v>
      </c>
    </row>
    <row r="157" spans="2:6">
      <c r="B157" s="21">
        <v>15</v>
      </c>
      <c r="C157" s="23" t="s">
        <v>133</v>
      </c>
      <c r="D157" s="87"/>
      <c r="E157" s="66">
        <f>[1]Centr!AL149</f>
        <v>9106602.1382241249</v>
      </c>
      <c r="F157" s="67">
        <f>[1]Centr!AM149</f>
        <v>7507317.6485356661</v>
      </c>
    </row>
    <row r="158" spans="2:6">
      <c r="B158" s="21"/>
      <c r="C158" s="80" t="s">
        <v>134</v>
      </c>
      <c r="D158" s="87"/>
      <c r="E158" s="66">
        <f>[1]Centr!AL150</f>
        <v>0</v>
      </c>
      <c r="F158" s="67">
        <f>[1]Centr!AM150</f>
        <v>0</v>
      </c>
    </row>
    <row r="159" spans="2:6">
      <c r="B159" s="21"/>
      <c r="C159" s="86" t="s">
        <v>135</v>
      </c>
      <c r="D159" s="87"/>
      <c r="E159" s="66">
        <f>[1]Centr!AL151</f>
        <v>0</v>
      </c>
      <c r="F159" s="67">
        <f>[1]Centr!AM151</f>
        <v>0</v>
      </c>
    </row>
    <row r="160" spans="2:6" ht="13.5" thickBot="1">
      <c r="B160" s="90"/>
      <c r="C160" s="91"/>
      <c r="D160" s="92"/>
      <c r="E160" s="93">
        <f>[1]Centr!AL152</f>
        <v>0</v>
      </c>
      <c r="F160" s="94">
        <f>[1]Centr!AM152</f>
        <v>0</v>
      </c>
    </row>
    <row r="161" spans="2:6">
      <c r="B161" s="48"/>
      <c r="C161" s="48"/>
      <c r="D161" s="48"/>
      <c r="E161" s="38"/>
      <c r="F161" s="38"/>
    </row>
    <row r="162" spans="2:6">
      <c r="B162" s="48"/>
      <c r="C162" s="48"/>
      <c r="D162" s="48"/>
      <c r="E162" s="38"/>
      <c r="F162" s="38"/>
    </row>
    <row r="163" spans="2:6">
      <c r="B163" s="48"/>
      <c r="C163" s="48"/>
      <c r="D163" s="48"/>
      <c r="E163" s="38"/>
      <c r="F163" s="38"/>
    </row>
    <row r="164" spans="2:6">
      <c r="B164" s="48"/>
      <c r="C164" s="48"/>
      <c r="D164" s="48"/>
      <c r="E164" s="38"/>
      <c r="F164" s="38"/>
    </row>
    <row r="165" spans="2:6">
      <c r="B165" s="48"/>
      <c r="C165" s="48"/>
      <c r="D165" s="48"/>
      <c r="E165" s="38"/>
      <c r="F165" s="38"/>
    </row>
    <row r="166" spans="2:6">
      <c r="B166" s="50"/>
      <c r="C166" s="50"/>
      <c r="D166" s="50"/>
      <c r="E166" s="38"/>
      <c r="F166" s="38"/>
    </row>
    <row r="167" spans="2:6">
      <c r="B167" s="95"/>
      <c r="C167" s="96"/>
      <c r="D167" s="50"/>
      <c r="E167" s="38"/>
      <c r="F167" s="38"/>
    </row>
    <row r="168" spans="2:6">
      <c r="B168" s="95"/>
      <c r="C168" s="96"/>
      <c r="D168" s="50"/>
      <c r="E168" s="38"/>
      <c r="F168" s="38"/>
    </row>
    <row r="169" spans="2:6">
      <c r="B169" s="50"/>
      <c r="C169" s="50"/>
      <c r="D169" s="50"/>
      <c r="E169" s="38"/>
      <c r="F169" s="38"/>
    </row>
    <row r="170" spans="2:6">
      <c r="B170" s="50"/>
      <c r="C170" s="50"/>
      <c r="D170" s="50"/>
      <c r="E170" s="38"/>
      <c r="F170" s="38"/>
    </row>
    <row r="171" spans="2:6">
      <c r="B171" s="50"/>
      <c r="C171" s="50"/>
      <c r="D171" s="50"/>
      <c r="E171" s="38"/>
      <c r="F171" s="38"/>
    </row>
    <row r="172" spans="2:6">
      <c r="B172" s="50"/>
      <c r="C172" s="50"/>
      <c r="D172" s="50"/>
      <c r="E172" s="38"/>
      <c r="F172" s="38"/>
    </row>
    <row r="173" spans="2:6">
      <c r="B173" s="50"/>
      <c r="C173" s="50"/>
      <c r="D173" s="50"/>
      <c r="E173" s="38"/>
      <c r="F173" s="38"/>
    </row>
    <row r="174" spans="2:6">
      <c r="B174" s="50"/>
      <c r="C174" s="50"/>
      <c r="D174" s="50"/>
      <c r="E174" s="38"/>
      <c r="F174" s="38"/>
    </row>
    <row r="175" spans="2:6">
      <c r="B175" s="50"/>
      <c r="C175" s="50"/>
      <c r="D175" s="50"/>
      <c r="E175" s="38"/>
      <c r="F175" s="38"/>
    </row>
    <row r="176" spans="2:6">
      <c r="B176" s="50"/>
      <c r="C176" s="50"/>
      <c r="D176" s="50"/>
      <c r="E176" s="38"/>
      <c r="F176" s="38"/>
    </row>
    <row r="177" spans="2:6">
      <c r="B177" s="50"/>
      <c r="C177" s="50"/>
      <c r="D177" s="50"/>
      <c r="E177" s="38"/>
      <c r="F177" s="38"/>
    </row>
    <row r="178" spans="2:6">
      <c r="B178" s="48"/>
      <c r="C178" s="48"/>
      <c r="D178" s="48"/>
      <c r="E178" s="38"/>
      <c r="F178" s="38"/>
    </row>
    <row r="179" spans="2:6">
      <c r="B179" s="48"/>
      <c r="C179" s="48"/>
      <c r="D179" s="48"/>
      <c r="E179" s="38"/>
      <c r="F179" s="38"/>
    </row>
    <row r="180" spans="2:6">
      <c r="B180" s="48"/>
      <c r="C180" s="48"/>
      <c r="D180" s="48"/>
      <c r="E180" s="38"/>
      <c r="F180" s="38"/>
    </row>
    <row r="181" spans="2:6">
      <c r="B181" s="48"/>
      <c r="C181" s="48"/>
      <c r="D181" s="48"/>
      <c r="E181" s="38"/>
      <c r="F181" s="38"/>
    </row>
    <row r="182" spans="2:6">
      <c r="B182" s="48"/>
      <c r="C182" s="48"/>
      <c r="D182" s="48"/>
      <c r="E182" s="38"/>
      <c r="F182" s="38"/>
    </row>
    <row r="183" spans="2:6">
      <c r="B183" s="36"/>
      <c r="C183" s="52" t="s">
        <v>136</v>
      </c>
      <c r="D183" s="36"/>
      <c r="E183" s="38"/>
      <c r="F183" s="38"/>
    </row>
    <row r="184" spans="2:6">
      <c r="B184" s="36"/>
      <c r="C184" s="97" t="s">
        <v>137</v>
      </c>
      <c r="D184" s="36"/>
      <c r="E184" s="38"/>
      <c r="F184" s="38"/>
    </row>
    <row r="185" spans="2:6" ht="13.5" thickBot="1">
      <c r="B185" s="39"/>
      <c r="C185" s="53"/>
      <c r="D185" s="39"/>
      <c r="E185" s="38"/>
      <c r="F185" s="38"/>
    </row>
    <row r="186" spans="2:6">
      <c r="B186" s="41"/>
      <c r="C186" s="98"/>
      <c r="D186" s="99" t="s">
        <v>138</v>
      </c>
      <c r="E186" s="4" t="s">
        <v>5</v>
      </c>
      <c r="F186" s="5" t="s">
        <v>6</v>
      </c>
    </row>
    <row r="187" spans="2:6" ht="13.5" thickBot="1">
      <c r="B187" s="56"/>
      <c r="C187" s="100" t="s">
        <v>139</v>
      </c>
      <c r="D187" s="101"/>
      <c r="E187" s="9">
        <v>2011</v>
      </c>
      <c r="F187" s="10">
        <v>2010</v>
      </c>
    </row>
    <row r="188" spans="2:6">
      <c r="B188" s="59" t="s">
        <v>8</v>
      </c>
      <c r="C188" s="60" t="s">
        <v>140</v>
      </c>
      <c r="D188" s="13"/>
      <c r="E188" s="61">
        <f>[1]Centr!AL174</f>
        <v>0</v>
      </c>
      <c r="F188" s="62">
        <f>[1]Centr!AM174</f>
        <v>0</v>
      </c>
    </row>
    <row r="189" spans="2:6">
      <c r="B189" s="21">
        <v>1</v>
      </c>
      <c r="C189" s="102" t="s">
        <v>141</v>
      </c>
      <c r="D189" s="87"/>
      <c r="E189" s="66">
        <f>[1]Centr!AL175</f>
        <v>10151278.042471249</v>
      </c>
      <c r="F189" s="67">
        <f>[1]Centr!AM175</f>
        <v>8341464.0539285187</v>
      </c>
    </row>
    <row r="190" spans="2:6">
      <c r="B190" s="21">
        <v>2</v>
      </c>
      <c r="C190" s="102" t="s">
        <v>142</v>
      </c>
      <c r="D190" s="87"/>
      <c r="E190" s="66">
        <f>[1]Centr!AL176</f>
        <v>11981842.903233333</v>
      </c>
      <c r="F190" s="67">
        <f>[1]Centr!AM176</f>
        <v>2995231.5728333355</v>
      </c>
    </row>
    <row r="191" spans="2:6">
      <c r="B191" s="21"/>
      <c r="C191" s="80" t="s">
        <v>143</v>
      </c>
      <c r="D191" s="79"/>
      <c r="E191" s="66">
        <f>[1]Centr!AL177</f>
        <v>9608709.7748333327</v>
      </c>
      <c r="F191" s="67">
        <f>[1]Centr!AM177</f>
        <v>7567254.9300000016</v>
      </c>
    </row>
    <row r="192" spans="2:6">
      <c r="B192" s="21"/>
      <c r="C192" s="80" t="s">
        <v>144</v>
      </c>
      <c r="D192" s="79"/>
      <c r="E192" s="66">
        <f>[1]Centr!AL178</f>
        <v>0</v>
      </c>
      <c r="F192" s="67">
        <f>[1]Centr!AM178</f>
        <v>-6445986.166666666</v>
      </c>
    </row>
    <row r="193" spans="2:6">
      <c r="B193" s="21"/>
      <c r="C193" s="80" t="s">
        <v>145</v>
      </c>
      <c r="D193" s="79"/>
      <c r="E193" s="66">
        <f>[1]Centr!AL179</f>
        <v>0</v>
      </c>
      <c r="F193" s="67">
        <f>[1]Centr!AM179</f>
        <v>0</v>
      </c>
    </row>
    <row r="194" spans="2:6">
      <c r="B194" s="21"/>
      <c r="C194" s="80" t="s">
        <v>146</v>
      </c>
      <c r="D194" s="79"/>
      <c r="E194" s="66">
        <f>[1]Centr!AL180</f>
        <v>2373133.1283999998</v>
      </c>
      <c r="F194" s="67">
        <f>[1]Centr!AM180</f>
        <v>1873962.8095</v>
      </c>
    </row>
    <row r="195" spans="2:6">
      <c r="B195" s="63">
        <v>3</v>
      </c>
      <c r="C195" s="81" t="s">
        <v>147</v>
      </c>
      <c r="D195" s="103"/>
      <c r="E195" s="66">
        <f>[1]Centr!AL181</f>
        <v>24283836.079535838</v>
      </c>
      <c r="F195" s="67">
        <f>[1]Centr!AM181</f>
        <v>-11422345.264607169</v>
      </c>
    </row>
    <row r="196" spans="2:6">
      <c r="B196" s="59"/>
      <c r="C196" s="82" t="s">
        <v>148</v>
      </c>
      <c r="D196" s="104"/>
      <c r="E196" s="66">
        <f>[1]Centr!AL182</f>
        <v>0</v>
      </c>
      <c r="F196" s="67">
        <f>[1]Centr!AM182</f>
        <v>0</v>
      </c>
    </row>
    <row r="197" spans="2:6">
      <c r="B197" s="21">
        <v>4</v>
      </c>
      <c r="C197" s="80" t="s">
        <v>149</v>
      </c>
      <c r="D197" s="79"/>
      <c r="E197" s="66">
        <f>[1]Centr!AL183</f>
        <v>-157023.58810579777</v>
      </c>
      <c r="F197" s="67">
        <f>[1]Centr!AM183</f>
        <v>2122486.9312381744</v>
      </c>
    </row>
    <row r="198" spans="2:6">
      <c r="B198" s="21">
        <v>5</v>
      </c>
      <c r="C198" s="80" t="s">
        <v>150</v>
      </c>
      <c r="D198" s="79"/>
      <c r="E198" s="66">
        <f>[1]Centr!AL184</f>
        <v>-44043570.546687216</v>
      </c>
      <c r="F198" s="67">
        <f>[1]Centr!AM184</f>
        <v>49626931.179999992</v>
      </c>
    </row>
    <row r="199" spans="2:6">
      <c r="B199" s="21">
        <v>6</v>
      </c>
      <c r="C199" s="22" t="s">
        <v>151</v>
      </c>
      <c r="D199" s="79"/>
      <c r="E199" s="66">
        <f>[1]Centr!AL185</f>
        <v>2216362.890447408</v>
      </c>
      <c r="F199" s="67">
        <f>[1]Centr!AM185</f>
        <v>51663769.473392852</v>
      </c>
    </row>
    <row r="200" spans="2:6">
      <c r="B200" s="21">
        <v>7</v>
      </c>
      <c r="C200" s="80" t="s">
        <v>152</v>
      </c>
      <c r="D200" s="79" t="s">
        <v>153</v>
      </c>
      <c r="E200" s="66">
        <f>[1]Centr!AL186</f>
        <v>-2373133.1283999998</v>
      </c>
      <c r="F200" s="67">
        <f>[1]Centr!AM186</f>
        <v>-1873962.8095</v>
      </c>
    </row>
    <row r="201" spans="2:6">
      <c r="B201" s="21">
        <v>8</v>
      </c>
      <c r="C201" s="80" t="s">
        <v>154</v>
      </c>
      <c r="D201" s="79" t="s">
        <v>153</v>
      </c>
      <c r="E201" s="66">
        <f>[1]Centr!AL187</f>
        <v>-1044675.904247123</v>
      </c>
      <c r="F201" s="67">
        <f>[1]Centr!AM187</f>
        <v>-834146.4053928525</v>
      </c>
    </row>
    <row r="202" spans="2:6">
      <c r="B202" s="21">
        <v>9</v>
      </c>
      <c r="C202" s="80" t="s">
        <v>155</v>
      </c>
      <c r="D202" s="79"/>
      <c r="E202" s="66">
        <f>[1]Centr!AL188</f>
        <v>0</v>
      </c>
      <c r="F202" s="67">
        <f>[1]Centr!AM188</f>
        <v>0</v>
      </c>
    </row>
    <row r="203" spans="2:6">
      <c r="B203" s="21"/>
      <c r="C203" s="80"/>
      <c r="D203" s="79"/>
      <c r="E203" s="66">
        <f>[1]Centr!AL189</f>
        <v>0</v>
      </c>
      <c r="F203" s="67">
        <f>[1]Centr!AM189</f>
        <v>0</v>
      </c>
    </row>
    <row r="204" spans="2:6">
      <c r="B204" s="21"/>
      <c r="C204" s="22" t="s">
        <v>156</v>
      </c>
      <c r="D204" s="89"/>
      <c r="E204" s="66">
        <f>[1]Centr!AL190</f>
        <v>-1201446.1421997149</v>
      </c>
      <c r="F204" s="67">
        <f>[1]Centr!AM190</f>
        <v>48955660.258499995</v>
      </c>
    </row>
    <row r="205" spans="2:6">
      <c r="B205" s="21"/>
      <c r="C205" s="105"/>
      <c r="D205" s="87"/>
      <c r="E205" s="66">
        <f>[1]Centr!AL191</f>
        <v>0</v>
      </c>
      <c r="F205" s="67">
        <f>[1]Centr!AM191</f>
        <v>0</v>
      </c>
    </row>
    <row r="206" spans="2:6">
      <c r="B206" s="21" t="s">
        <v>62</v>
      </c>
      <c r="C206" s="22" t="s">
        <v>157</v>
      </c>
      <c r="D206" s="87"/>
      <c r="E206" s="66">
        <f>[1]Centr!AL192</f>
        <v>0</v>
      </c>
      <c r="F206" s="67">
        <f>[1]Centr!AM192</f>
        <v>0</v>
      </c>
    </row>
    <row r="207" spans="2:6">
      <c r="B207" s="21">
        <v>1</v>
      </c>
      <c r="C207" s="86" t="s">
        <v>158</v>
      </c>
      <c r="D207" s="87"/>
      <c r="E207" s="66">
        <f>[1]Centr!AL193</f>
        <v>0</v>
      </c>
      <c r="F207" s="67">
        <f>[1]Centr!AM193</f>
        <v>0</v>
      </c>
    </row>
    <row r="208" spans="2:6">
      <c r="B208" s="21">
        <v>2</v>
      </c>
      <c r="C208" s="86" t="s">
        <v>159</v>
      </c>
      <c r="D208" s="87"/>
      <c r="E208" s="66">
        <f>[1]Centr!AL194</f>
        <v>-10388927</v>
      </c>
      <c r="F208" s="67">
        <f>[1]Centr!AM194</f>
        <v>-22255442</v>
      </c>
    </row>
    <row r="209" spans="2:6">
      <c r="B209" s="21">
        <v>3</v>
      </c>
      <c r="C209" s="86" t="s">
        <v>160</v>
      </c>
      <c r="D209" s="87"/>
      <c r="E209" s="66">
        <f>[1]Centr!AL195</f>
        <v>0</v>
      </c>
      <c r="F209" s="67">
        <f>[1]Centr!AM195</f>
        <v>16875000</v>
      </c>
    </row>
    <row r="210" spans="2:6">
      <c r="B210" s="21">
        <v>4</v>
      </c>
      <c r="C210" s="86" t="s">
        <v>161</v>
      </c>
      <c r="D210" s="87"/>
      <c r="E210" s="66">
        <f>[1]Centr!AL196</f>
        <v>0</v>
      </c>
      <c r="F210" s="67">
        <f>[1]Centr!AM196</f>
        <v>0</v>
      </c>
    </row>
    <row r="211" spans="2:6">
      <c r="B211" s="21">
        <v>5</v>
      </c>
      <c r="C211" s="86" t="s">
        <v>162</v>
      </c>
      <c r="D211" s="87"/>
      <c r="E211" s="66">
        <f>[1]Centr!AL197</f>
        <v>0</v>
      </c>
      <c r="F211" s="67">
        <f>[1]Centr!AM197</f>
        <v>0</v>
      </c>
    </row>
    <row r="212" spans="2:6">
      <c r="B212" s="21">
        <v>6</v>
      </c>
      <c r="C212" s="86" t="s">
        <v>163</v>
      </c>
      <c r="D212" s="87"/>
      <c r="E212" s="66">
        <f>[1]Centr!AL198</f>
        <v>0</v>
      </c>
      <c r="F212" s="67">
        <f>[1]Centr!AM198</f>
        <v>-9888655</v>
      </c>
    </row>
    <row r="213" spans="2:6">
      <c r="B213" s="21"/>
      <c r="C213" s="22" t="s">
        <v>164</v>
      </c>
      <c r="D213" s="89"/>
      <c r="E213" s="66">
        <f>[1]Centr!AL199</f>
        <v>-10388927</v>
      </c>
      <c r="F213" s="67">
        <f>[1]Centr!AM199</f>
        <v>-15269097</v>
      </c>
    </row>
    <row r="214" spans="2:6">
      <c r="B214" s="21"/>
      <c r="C214" s="102"/>
      <c r="D214" s="87"/>
      <c r="E214" s="66">
        <f>[1]Centr!AL200</f>
        <v>0</v>
      </c>
      <c r="F214" s="67">
        <f>[1]Centr!AM200</f>
        <v>0</v>
      </c>
    </row>
    <row r="215" spans="2:6">
      <c r="B215" s="21" t="s">
        <v>165</v>
      </c>
      <c r="C215" s="22" t="s">
        <v>166</v>
      </c>
      <c r="D215" s="87"/>
      <c r="E215" s="66">
        <f>[1]Centr!AL201</f>
        <v>0</v>
      </c>
      <c r="F215" s="67">
        <f>[1]Centr!AM201</f>
        <v>0</v>
      </c>
    </row>
    <row r="216" spans="2:6">
      <c r="B216" s="21">
        <v>1</v>
      </c>
      <c r="C216" s="86" t="s">
        <v>167</v>
      </c>
      <c r="D216" s="87"/>
      <c r="E216" s="66">
        <f>[1]Centr!AL202</f>
        <v>0</v>
      </c>
      <c r="F216" s="67">
        <f>[1]Centr!AM202</f>
        <v>0</v>
      </c>
    </row>
    <row r="217" spans="2:6">
      <c r="B217" s="21">
        <v>2</v>
      </c>
      <c r="C217" s="86" t="s">
        <v>168</v>
      </c>
      <c r="D217" s="87"/>
      <c r="E217" s="66">
        <f>[1]Centr!AL203</f>
        <v>-1178751.3600000031</v>
      </c>
      <c r="F217" s="67">
        <f>[1]Centr!AM203</f>
        <v>-10372214.02</v>
      </c>
    </row>
    <row r="218" spans="2:6">
      <c r="B218" s="21">
        <v>3</v>
      </c>
      <c r="C218" s="86" t="s">
        <v>169</v>
      </c>
      <c r="D218" s="87"/>
      <c r="E218" s="66">
        <f>[1]Centr!AL204</f>
        <v>0</v>
      </c>
      <c r="F218" s="67">
        <f>[1]Centr!AM204</f>
        <v>0</v>
      </c>
    </row>
    <row r="219" spans="2:6">
      <c r="B219" s="21">
        <v>4</v>
      </c>
      <c r="C219" s="86" t="s">
        <v>170</v>
      </c>
      <c r="D219" s="87" t="s">
        <v>153</v>
      </c>
      <c r="E219" s="66">
        <f>[1]Centr!AL205</f>
        <v>0</v>
      </c>
      <c r="F219" s="67">
        <f>[1]Centr!AM205</f>
        <v>-500000</v>
      </c>
    </row>
    <row r="220" spans="2:6">
      <c r="B220" s="21"/>
      <c r="C220" s="102"/>
      <c r="D220" s="87"/>
      <c r="E220" s="66">
        <f>[1]Centr!AL206</f>
        <v>0</v>
      </c>
      <c r="F220" s="67">
        <f>[1]Centr!AM206</f>
        <v>0</v>
      </c>
    </row>
    <row r="221" spans="2:6">
      <c r="B221" s="21"/>
      <c r="C221" s="106" t="s">
        <v>171</v>
      </c>
      <c r="D221" s="89"/>
      <c r="E221" s="66">
        <f>[1]Centr!AL207</f>
        <v>-1178751.3600000031</v>
      </c>
      <c r="F221" s="67">
        <f>[1]Centr!AM207</f>
        <v>-10872214.02</v>
      </c>
    </row>
    <row r="222" spans="2:6">
      <c r="B222" s="21"/>
      <c r="C222" s="23"/>
      <c r="D222" s="87"/>
      <c r="E222" s="66">
        <f>[1]Centr!AL208</f>
        <v>0</v>
      </c>
      <c r="F222" s="67">
        <f>[1]Centr!AM208</f>
        <v>0</v>
      </c>
    </row>
    <row r="223" spans="2:6">
      <c r="B223" s="21"/>
      <c r="C223" s="23" t="s">
        <v>172</v>
      </c>
      <c r="D223" s="87"/>
      <c r="E223" s="66">
        <f>[1]Centr!AL209</f>
        <v>0</v>
      </c>
      <c r="F223" s="67">
        <f>[1]Centr!AM209</f>
        <v>0</v>
      </c>
    </row>
    <row r="224" spans="2:6">
      <c r="B224" s="21"/>
      <c r="C224" s="23"/>
      <c r="D224" s="87"/>
      <c r="E224" s="66">
        <f>[1]Centr!AL210</f>
        <v>0</v>
      </c>
      <c r="F224" s="67">
        <f>[1]Centr!AM210</f>
        <v>0</v>
      </c>
    </row>
    <row r="225" spans="2:6">
      <c r="B225" s="21"/>
      <c r="C225" s="88" t="s">
        <v>173</v>
      </c>
      <c r="D225" s="87"/>
      <c r="E225" s="66">
        <f>[1]Centr!AL211</f>
        <v>-12769124.502199719</v>
      </c>
      <c r="F225" s="67">
        <f>[1]Centr!AM211</f>
        <v>22814346.238499995</v>
      </c>
    </row>
    <row r="226" spans="2:6">
      <c r="B226" s="21"/>
      <c r="C226" s="107"/>
      <c r="D226" s="87"/>
      <c r="E226" s="66">
        <f>[1]Centr!AL212</f>
        <v>0</v>
      </c>
      <c r="F226" s="67">
        <f>[1]Centr!AM212</f>
        <v>0</v>
      </c>
    </row>
    <row r="227" spans="2:6">
      <c r="B227" s="21"/>
      <c r="C227" s="88" t="s">
        <v>174</v>
      </c>
      <c r="D227" s="87"/>
      <c r="E227" s="66">
        <f>[1]Centr!AL213</f>
        <v>25890578.504833799</v>
      </c>
      <c r="F227" s="67">
        <f>[1]Centr!AM213</f>
        <v>3076232</v>
      </c>
    </row>
    <row r="228" spans="2:6" ht="13.5" thickBot="1">
      <c r="B228" s="90"/>
      <c r="C228" s="91" t="s">
        <v>175</v>
      </c>
      <c r="D228" s="92"/>
      <c r="E228" s="93">
        <f>[1]Centr!AL214</f>
        <v>13121453.505899932</v>
      </c>
      <c r="F228" s="94">
        <f>[1]Centr!AM214</f>
        <v>25890578.504833799</v>
      </c>
    </row>
    <row r="229" spans="2:6">
      <c r="B229" s="48"/>
      <c r="C229" s="48"/>
      <c r="D229" s="48"/>
      <c r="E229" s="48"/>
      <c r="F229" s="48"/>
    </row>
    <row r="230" spans="2:6">
      <c r="C230" s="96" t="s">
        <v>176</v>
      </c>
      <c r="D230" s="1"/>
      <c r="E230" s="108" t="s">
        <v>177</v>
      </c>
    </row>
    <row r="231" spans="2:6">
      <c r="C231" s="1"/>
      <c r="D231" s="1"/>
      <c r="E231" s="108"/>
    </row>
    <row r="232" spans="2:6">
      <c r="C232" s="96" t="s">
        <v>178</v>
      </c>
      <c r="D232" s="1"/>
      <c r="E232" s="108" t="s">
        <v>179</v>
      </c>
    </row>
    <row r="233" spans="2:6">
      <c r="C233" s="1"/>
      <c r="D233" s="1"/>
      <c r="E233" s="1"/>
    </row>
  </sheetData>
  <mergeCells count="1">
    <mergeCell ref="B5:F5"/>
  </mergeCells>
  <pageMargins left="0.74803149606299213" right="0.55118110236220474" top="0.69" bottom="0.59055118110236227" header="0.11811023622047245" footer="0.118110236220472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7"/>
  </sheetPr>
  <dimension ref="C2:J38"/>
  <sheetViews>
    <sheetView topLeftCell="A12" workbookViewId="0">
      <selection activeCell="B2" sqref="B2:J38"/>
    </sheetView>
  </sheetViews>
  <sheetFormatPr defaultRowHeight="12.75"/>
  <cols>
    <col min="1" max="3" width="2.7109375" customWidth="1"/>
    <col min="4" max="4" width="33.42578125" customWidth="1"/>
    <col min="5" max="5" width="10.85546875" customWidth="1"/>
    <col min="8" max="8" width="10.140625" customWidth="1"/>
    <col min="9" max="9" width="11.5703125" customWidth="1"/>
    <col min="10" max="10" width="10.7109375" customWidth="1"/>
  </cols>
  <sheetData>
    <row r="2" spans="3:10">
      <c r="C2" t="str">
        <f>[1]Bilanci!B2</f>
        <v>SUBJEKTI "T.&amp;T. BETON" SHPK</v>
      </c>
    </row>
    <row r="3" spans="3:10">
      <c r="C3" t="str">
        <f>[1]Bilanci!B3</f>
        <v>NIPTI: K83103001E</v>
      </c>
    </row>
    <row r="4" spans="3:10">
      <c r="C4" t="str">
        <f>[1]Bilanci!B4</f>
        <v>Adresa: KOMUNA OTLLAK BERAT</v>
      </c>
    </row>
    <row r="5" spans="3:10">
      <c r="C5" t="str">
        <f>[1]Bilanci!B5</f>
        <v>BILANCI USHTRIMOR 2011</v>
      </c>
    </row>
    <row r="7" spans="3:10" ht="15.75">
      <c r="C7" s="311" t="s">
        <v>180</v>
      </c>
      <c r="D7" s="311"/>
      <c r="E7" s="311"/>
      <c r="F7" s="311"/>
      <c r="G7" s="311"/>
      <c r="H7" s="311"/>
      <c r="I7" s="311"/>
      <c r="J7" s="311"/>
    </row>
    <row r="8" spans="3:10" ht="13.5" thickBot="1">
      <c r="C8" s="109"/>
      <c r="D8" s="109" t="s">
        <v>181</v>
      </c>
      <c r="E8" s="110"/>
      <c r="F8" s="111"/>
      <c r="G8" s="111"/>
      <c r="H8" s="111"/>
      <c r="I8" s="111"/>
      <c r="J8" s="111"/>
    </row>
    <row r="9" spans="3:10">
      <c r="C9" s="112"/>
      <c r="D9" s="113"/>
      <c r="E9" s="114" t="s">
        <v>182</v>
      </c>
      <c r="F9" s="114" t="s">
        <v>183</v>
      </c>
      <c r="G9" s="114" t="s">
        <v>184</v>
      </c>
      <c r="H9" s="114" t="s">
        <v>185</v>
      </c>
      <c r="I9" s="114" t="s">
        <v>186</v>
      </c>
      <c r="J9" s="115" t="s">
        <v>187</v>
      </c>
    </row>
    <row r="10" spans="3:10" ht="13.5" thickBot="1">
      <c r="C10" s="116"/>
      <c r="D10" s="117"/>
      <c r="E10" s="118" t="s">
        <v>188</v>
      </c>
      <c r="F10" s="118" t="s">
        <v>189</v>
      </c>
      <c r="G10" s="119" t="s">
        <v>190</v>
      </c>
      <c r="H10" s="117" t="s">
        <v>191</v>
      </c>
      <c r="I10" s="119" t="s">
        <v>192</v>
      </c>
      <c r="J10" s="120"/>
    </row>
    <row r="11" spans="3:10" ht="13.5" thickTop="1">
      <c r="C11" s="121"/>
      <c r="D11" s="122" t="s">
        <v>193</v>
      </c>
      <c r="E11" s="123">
        <f>[1]Centr!AK239</f>
        <v>0</v>
      </c>
      <c r="F11" s="123">
        <f>[1]Centr!AL239</f>
        <v>0</v>
      </c>
      <c r="G11" s="123">
        <f>[1]Centr!AM239</f>
        <v>0</v>
      </c>
      <c r="H11" s="123">
        <f>[1]Centr!AN239</f>
        <v>0</v>
      </c>
      <c r="I11" s="123">
        <f>[1]Centr!AO239</f>
        <v>0</v>
      </c>
      <c r="J11" s="124">
        <f>[1]Centr!AP239</f>
        <v>0</v>
      </c>
    </row>
    <row r="12" spans="3:10">
      <c r="C12" s="121"/>
      <c r="D12" s="125" t="s">
        <v>194</v>
      </c>
      <c r="E12" s="123">
        <f>[1]Centr!AK240</f>
        <v>0</v>
      </c>
      <c r="F12" s="123">
        <f>[1]Centr!AL240</f>
        <v>0</v>
      </c>
      <c r="G12" s="123">
        <f>[1]Centr!AM240</f>
        <v>0</v>
      </c>
      <c r="H12" s="123">
        <f>[1]Centr!AN240</f>
        <v>0</v>
      </c>
      <c r="I12" s="123">
        <f>[1]Centr!AO240</f>
        <v>0</v>
      </c>
      <c r="J12" s="124">
        <f>[1]Centr!AP240</f>
        <v>0</v>
      </c>
    </row>
    <row r="13" spans="3:10">
      <c r="C13" s="121"/>
      <c r="D13" s="126" t="s">
        <v>195</v>
      </c>
      <c r="E13" s="123">
        <f>[1]Centr!AK241</f>
        <v>100000</v>
      </c>
      <c r="F13" s="123">
        <f>[1]Centr!AL241</f>
        <v>0</v>
      </c>
      <c r="G13" s="123">
        <f>[1]Centr!AM241</f>
        <v>0</v>
      </c>
      <c r="H13" s="123">
        <f>[1]Centr!AN241</f>
        <v>0</v>
      </c>
      <c r="I13" s="123">
        <f>[1]Centr!AO241</f>
        <v>-1133308</v>
      </c>
      <c r="J13" s="124">
        <f>[1]Centr!AP241</f>
        <v>-1033308</v>
      </c>
    </row>
    <row r="14" spans="3:10">
      <c r="C14" s="121"/>
      <c r="D14" s="127" t="s">
        <v>196</v>
      </c>
      <c r="E14" s="123">
        <f>[1]Centr!AK242</f>
        <v>0</v>
      </c>
      <c r="F14" s="123">
        <f>[1]Centr!AL242</f>
        <v>0</v>
      </c>
      <c r="G14" s="123">
        <f>[1]Centr!AM242</f>
        <v>0</v>
      </c>
      <c r="H14" s="123">
        <f>[1]Centr!AN242</f>
        <v>0</v>
      </c>
      <c r="I14" s="123">
        <f>[1]Centr!AO242</f>
        <v>7754848</v>
      </c>
      <c r="J14" s="124">
        <f>[1]Centr!AP242</f>
        <v>-1133308</v>
      </c>
    </row>
    <row r="15" spans="3:10">
      <c r="C15" s="121"/>
      <c r="D15" s="127" t="s">
        <v>170</v>
      </c>
      <c r="E15" s="123">
        <f>[1]Centr!AK243</f>
        <v>0</v>
      </c>
      <c r="F15" s="123">
        <f>[1]Centr!AL243</f>
        <v>0</v>
      </c>
      <c r="G15" s="123">
        <f>[1]Centr!AM243</f>
        <v>0</v>
      </c>
      <c r="H15" s="123">
        <f>[1]Centr!AN243</f>
        <v>857.64853567257524</v>
      </c>
      <c r="I15" s="123">
        <f>[1]Centr!AO243</f>
        <v>-857.64853567257524</v>
      </c>
      <c r="J15" s="124">
        <f>[1]Centr!AP243</f>
        <v>0</v>
      </c>
    </row>
    <row r="16" spans="3:10">
      <c r="C16" s="121"/>
      <c r="D16" s="127" t="s">
        <v>197</v>
      </c>
      <c r="E16" s="123">
        <f>[1]Centr!AK244</f>
        <v>0</v>
      </c>
      <c r="F16" s="123">
        <f>[1]Centr!AL244</f>
        <v>0</v>
      </c>
      <c r="G16" s="123">
        <f>[1]Centr!AM244</f>
        <v>0</v>
      </c>
      <c r="H16" s="123">
        <f>[1]Centr!AN244</f>
        <v>0</v>
      </c>
      <c r="I16" s="123">
        <f>[1]Centr!AO244</f>
        <v>0</v>
      </c>
      <c r="J16" s="124">
        <f>[1]Centr!AP244</f>
        <v>0</v>
      </c>
    </row>
    <row r="17" spans="3:10">
      <c r="C17" s="121"/>
      <c r="D17" s="128" t="s">
        <v>198</v>
      </c>
      <c r="E17" s="123">
        <f>[1]Centr!AK245</f>
        <v>0</v>
      </c>
      <c r="F17" s="123">
        <f>[1]Centr!AL245</f>
        <v>0</v>
      </c>
      <c r="G17" s="123">
        <f>[1]Centr!AM245</f>
        <v>0</v>
      </c>
      <c r="H17" s="123">
        <f>[1]Centr!AN245</f>
        <v>0</v>
      </c>
      <c r="I17" s="123">
        <f>[1]Centr!AO245</f>
        <v>0</v>
      </c>
      <c r="J17" s="124">
        <f>[1]Centr!AP245</f>
        <v>0</v>
      </c>
    </row>
    <row r="18" spans="3:10">
      <c r="C18" s="121"/>
      <c r="D18" s="129" t="s">
        <v>199</v>
      </c>
      <c r="E18" s="123">
        <f>[1]Centr!AK246</f>
        <v>0</v>
      </c>
      <c r="F18" s="123">
        <f>[1]Centr!AL246</f>
        <v>0</v>
      </c>
      <c r="G18" s="123">
        <f>[1]Centr!AM246</f>
        <v>0</v>
      </c>
      <c r="H18" s="123">
        <f>[1]Centr!AN246</f>
        <v>857.64853567257524</v>
      </c>
      <c r="I18" s="123">
        <f>[1]Centr!AO246</f>
        <v>0</v>
      </c>
      <c r="J18" s="124">
        <f>[1]Centr!AP246</f>
        <v>0</v>
      </c>
    </row>
    <row r="19" spans="3:10">
      <c r="C19" s="121"/>
      <c r="D19" s="130" t="s">
        <v>200</v>
      </c>
      <c r="E19" s="123">
        <f>[1]Centr!AK247</f>
        <v>100000</v>
      </c>
      <c r="F19" s="123" t="str">
        <f>[1]Centr!AL247</f>
        <v>-</v>
      </c>
      <c r="G19" s="123" t="str">
        <f>[1]Centr!AM247</f>
        <v>-</v>
      </c>
      <c r="H19" s="123" t="str">
        <f>[1]Centr!AN247</f>
        <v>-</v>
      </c>
      <c r="I19" s="123">
        <f>[1]Centr!AO247</f>
        <v>6621540</v>
      </c>
      <c r="J19" s="124">
        <f>[1]Centr!AP247</f>
        <v>-1033308</v>
      </c>
    </row>
    <row r="20" spans="3:10">
      <c r="C20" s="131"/>
      <c r="D20" s="132" t="s">
        <v>196</v>
      </c>
      <c r="E20" s="123" t="str">
        <f>[1]Centr!AK248</f>
        <v>-</v>
      </c>
      <c r="F20" s="123">
        <f>[1]Centr!AL248</f>
        <v>0</v>
      </c>
      <c r="G20" s="123">
        <f>[1]Centr!AM248</f>
        <v>0</v>
      </c>
      <c r="H20" s="123">
        <f>[1]Centr!AN248</f>
        <v>0</v>
      </c>
      <c r="I20" s="123">
        <f>[1]Centr!AO248</f>
        <v>7507318</v>
      </c>
      <c r="J20" s="124">
        <f>[1]Centr!AP248</f>
        <v>7507318</v>
      </c>
    </row>
    <row r="21" spans="3:10">
      <c r="C21" s="133"/>
      <c r="D21" s="134" t="s">
        <v>201</v>
      </c>
      <c r="E21" s="123">
        <f>[1]Centr!AK249</f>
        <v>0</v>
      </c>
      <c r="F21" s="123">
        <f>[1]Centr!AL249</f>
        <v>0</v>
      </c>
      <c r="G21" s="123">
        <f>[1]Centr!AM249</f>
        <v>0</v>
      </c>
      <c r="H21" s="123">
        <f>[1]Centr!AN249</f>
        <v>0</v>
      </c>
      <c r="I21" s="123">
        <f>[1]Centr!AO249</f>
        <v>-500000</v>
      </c>
      <c r="J21" s="124">
        <f>[1]Centr!AP249</f>
        <v>-500000</v>
      </c>
    </row>
    <row r="22" spans="3:10">
      <c r="C22" s="131"/>
      <c r="D22" s="132" t="s">
        <v>202</v>
      </c>
      <c r="E22" s="123">
        <f>[1]Centr!AK250</f>
        <v>0</v>
      </c>
      <c r="F22" s="123">
        <f>[1]Centr!AL250</f>
        <v>0</v>
      </c>
      <c r="G22" s="123">
        <f>[1]Centr!AM250</f>
        <v>0</v>
      </c>
      <c r="H22" s="123">
        <f>[1]Centr!AN250</f>
        <v>0</v>
      </c>
      <c r="I22" s="123">
        <f>[1]Centr!AO250</f>
        <v>-6121540</v>
      </c>
      <c r="J22" s="124">
        <f>[1]Centr!AP250</f>
        <v>-6121540</v>
      </c>
    </row>
    <row r="23" spans="3:10">
      <c r="C23" s="131"/>
      <c r="D23" s="132" t="s">
        <v>197</v>
      </c>
      <c r="E23" s="123">
        <f>[1]Centr!AK251</f>
        <v>0</v>
      </c>
      <c r="F23" s="123">
        <f>[1]Centr!AL251</f>
        <v>0</v>
      </c>
      <c r="G23" s="123">
        <f>[1]Centr!AM251</f>
        <v>0</v>
      </c>
      <c r="H23" s="123">
        <f>[1]Centr!AN251</f>
        <v>6121540</v>
      </c>
      <c r="I23" s="123">
        <f>[1]Centr!AO251</f>
        <v>0</v>
      </c>
      <c r="J23" s="124">
        <f>[1]Centr!AP251</f>
        <v>6121540</v>
      </c>
    </row>
    <row r="24" spans="3:10">
      <c r="C24" s="131"/>
      <c r="D24" s="132" t="s">
        <v>203</v>
      </c>
      <c r="E24" s="123">
        <f>[1]Centr!AK252</f>
        <v>0</v>
      </c>
      <c r="F24" s="123">
        <f>[1]Centr!AL252</f>
        <v>0</v>
      </c>
      <c r="G24" s="123">
        <f>[1]Centr!AM252</f>
        <v>0</v>
      </c>
      <c r="H24" s="123">
        <f>[1]Centr!AN252</f>
        <v>0</v>
      </c>
      <c r="I24" s="123">
        <f>[1]Centr!AO252</f>
        <v>0</v>
      </c>
      <c r="J24" s="124">
        <f>[1]Centr!AP252</f>
        <v>0</v>
      </c>
    </row>
    <row r="25" spans="3:10">
      <c r="C25" s="131"/>
      <c r="D25" s="132" t="s">
        <v>199</v>
      </c>
      <c r="E25" s="123">
        <f>[1]Centr!AK253</f>
        <v>0</v>
      </c>
      <c r="F25" s="123">
        <f>[1]Centr!AL253</f>
        <v>0</v>
      </c>
      <c r="G25" s="123">
        <f>[1]Centr!AM253</f>
        <v>0</v>
      </c>
      <c r="H25" s="123">
        <f>[1]Centr!AN253</f>
        <v>0</v>
      </c>
      <c r="I25" s="123">
        <f>[1]Centr!AO253</f>
        <v>0</v>
      </c>
      <c r="J25" s="124">
        <f>[1]Centr!AP253</f>
        <v>0</v>
      </c>
    </row>
    <row r="26" spans="3:10">
      <c r="C26" s="131"/>
      <c r="D26" s="130" t="s">
        <v>204</v>
      </c>
      <c r="E26" s="123">
        <f>[1]Centr!AK254</f>
        <v>100000</v>
      </c>
      <c r="F26" s="123">
        <f>[1]Centr!AL254</f>
        <v>0</v>
      </c>
      <c r="G26" s="123">
        <f>[1]Centr!AM254</f>
        <v>0</v>
      </c>
      <c r="H26" s="123">
        <f>[1]Centr!AN254</f>
        <v>6121540</v>
      </c>
      <c r="I26" s="123">
        <f>[1]Centr!AO254</f>
        <v>7507318</v>
      </c>
      <c r="J26" s="124">
        <f>[1]Centr!AP254</f>
        <v>13728858</v>
      </c>
    </row>
    <row r="27" spans="3:10">
      <c r="C27" s="131"/>
      <c r="D27" s="132" t="s">
        <v>196</v>
      </c>
      <c r="E27" s="123">
        <f>[1]Centr!AK255</f>
        <v>0</v>
      </c>
      <c r="F27" s="123">
        <f>[1]Centr!AL255</f>
        <v>0</v>
      </c>
      <c r="G27" s="123">
        <f>[1]Centr!AM255</f>
        <v>0</v>
      </c>
      <c r="H27" s="123">
        <f>[1]Centr!AN255</f>
        <v>0</v>
      </c>
      <c r="I27" s="123">
        <f>[1]Centr!AO255</f>
        <v>9106602.1382241249</v>
      </c>
      <c r="J27" s="124">
        <f>[1]Centr!AP255</f>
        <v>9106602.1382241249</v>
      </c>
    </row>
    <row r="28" spans="3:10">
      <c r="C28" s="131"/>
      <c r="D28" s="132" t="s">
        <v>201</v>
      </c>
      <c r="E28" s="123">
        <f>[1]Centr!AK256</f>
        <v>0</v>
      </c>
      <c r="F28" s="123">
        <f>[1]Centr!AL256</f>
        <v>0</v>
      </c>
      <c r="G28" s="123">
        <f>[1]Centr!AM256</f>
        <v>0</v>
      </c>
      <c r="H28" s="123">
        <f>[1]Centr!AN256</f>
        <v>0</v>
      </c>
      <c r="I28" s="123">
        <f>[1]Centr!AO256</f>
        <v>0</v>
      </c>
      <c r="J28" s="124">
        <f>[1]Centr!AP256</f>
        <v>0</v>
      </c>
    </row>
    <row r="29" spans="3:10">
      <c r="C29" s="131"/>
      <c r="D29" s="132" t="s">
        <v>202</v>
      </c>
      <c r="E29" s="123">
        <f>[1]Centr!AK257</f>
        <v>13628000</v>
      </c>
      <c r="F29" s="123">
        <f>[1]Centr!AL257</f>
        <v>0</v>
      </c>
      <c r="G29" s="123">
        <f>[1]Centr!AM257</f>
        <v>0</v>
      </c>
      <c r="H29" s="123">
        <f>[1]Centr!AN257</f>
        <v>0</v>
      </c>
      <c r="I29" s="123">
        <f>[1]Centr!AO257</f>
        <v>0</v>
      </c>
      <c r="J29" s="124">
        <f>[1]Centr!AP257</f>
        <v>13628000</v>
      </c>
    </row>
    <row r="30" spans="3:10">
      <c r="C30" s="135"/>
      <c r="D30" s="134" t="s">
        <v>197</v>
      </c>
      <c r="E30" s="123">
        <f>[1]Centr!AK258</f>
        <v>0</v>
      </c>
      <c r="F30" s="123">
        <f>[1]Centr!AL258</f>
        <v>0</v>
      </c>
      <c r="G30" s="123">
        <f>[1]Centr!AM258</f>
        <v>0</v>
      </c>
      <c r="H30" s="123">
        <f>[1]Centr!AN258</f>
        <v>-6120682</v>
      </c>
      <c r="I30" s="123">
        <f>[1]Centr!AO258</f>
        <v>-7507318</v>
      </c>
      <c r="J30" s="124">
        <f>[1]Centr!AP258</f>
        <v>-13628000</v>
      </c>
    </row>
    <row r="31" spans="3:10">
      <c r="C31" s="131"/>
      <c r="D31" s="132" t="s">
        <v>203</v>
      </c>
      <c r="E31" s="123">
        <f>[1]Centr!AK259</f>
        <v>0</v>
      </c>
      <c r="F31" s="123">
        <f>[1]Centr!AL259</f>
        <v>0</v>
      </c>
      <c r="G31" s="123">
        <f>[1]Centr!AM259</f>
        <v>0</v>
      </c>
      <c r="H31" s="123">
        <f>[1]Centr!AN259</f>
        <v>0</v>
      </c>
      <c r="I31" s="123">
        <f>[1]Centr!AO259</f>
        <v>0</v>
      </c>
      <c r="J31" s="124">
        <f>[1]Centr!AP259</f>
        <v>0</v>
      </c>
    </row>
    <row r="32" spans="3:10" ht="13.5" thickBot="1">
      <c r="C32" s="136"/>
      <c r="D32" s="137" t="s">
        <v>199</v>
      </c>
      <c r="E32" s="138">
        <f>[1]Centr!AK260</f>
        <v>0</v>
      </c>
      <c r="F32" s="138">
        <f>[1]Centr!AL260</f>
        <v>0</v>
      </c>
      <c r="G32" s="138">
        <f>[1]Centr!AM260</f>
        <v>0</v>
      </c>
      <c r="H32" s="138">
        <f>[1]Centr!AN260</f>
        <v>0</v>
      </c>
      <c r="I32" s="138">
        <f>[1]Centr!AO260</f>
        <v>0</v>
      </c>
      <c r="J32" s="139">
        <f>[1]Centr!AP260</f>
        <v>0</v>
      </c>
    </row>
    <row r="33" spans="3:10" ht="13.5" thickBot="1">
      <c r="C33" s="140"/>
      <c r="D33" s="141" t="s">
        <v>205</v>
      </c>
      <c r="E33" s="142">
        <f>[1]Centr!AK261</f>
        <v>13728000</v>
      </c>
      <c r="F33" s="142">
        <f>[1]Centr!AL261</f>
        <v>0</v>
      </c>
      <c r="G33" s="142">
        <f>[1]Centr!AM261</f>
        <v>0</v>
      </c>
      <c r="H33" s="142">
        <f>[1]Centr!AN261</f>
        <v>858</v>
      </c>
      <c r="I33" s="142">
        <f>[1]Centr!AO261</f>
        <v>9106602.1382241249</v>
      </c>
      <c r="J33" s="143">
        <f>[1]Centr!AP261</f>
        <v>22835460.138224125</v>
      </c>
    </row>
    <row r="36" spans="3:10">
      <c r="D36" s="144" t="s">
        <v>176</v>
      </c>
      <c r="H36" s="145" t="s">
        <v>177</v>
      </c>
    </row>
    <row r="37" spans="3:10">
      <c r="D37" s="146"/>
      <c r="H37" s="145"/>
    </row>
    <row r="38" spans="3:10">
      <c r="D38" s="144" t="s">
        <v>178</v>
      </c>
      <c r="H38" s="145" t="s">
        <v>179</v>
      </c>
    </row>
  </sheetData>
  <mergeCells count="1">
    <mergeCell ref="C7:J7"/>
  </mergeCells>
  <pageMargins left="1.4" right="0.74803149606299213" top="0.61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24"/>
  </sheetPr>
  <dimension ref="C2:I27"/>
  <sheetViews>
    <sheetView workbookViewId="0">
      <selection activeCell="B2" sqref="B2:I27"/>
    </sheetView>
  </sheetViews>
  <sheetFormatPr defaultRowHeight="12.75"/>
  <cols>
    <col min="1" max="1" width="2.42578125" customWidth="1"/>
    <col min="2" max="2" width="2.5703125" customWidth="1"/>
    <col min="3" max="3" width="23.140625" customWidth="1"/>
    <col min="4" max="4" width="5.28515625" customWidth="1"/>
    <col min="6" max="6" width="11.28515625" customWidth="1"/>
    <col min="7" max="7" width="10.5703125" customWidth="1"/>
    <col min="8" max="8" width="9.7109375" customWidth="1"/>
    <col min="9" max="9" width="10.42578125" customWidth="1"/>
    <col min="10" max="10" width="3.140625" customWidth="1"/>
  </cols>
  <sheetData>
    <row r="2" spans="3:9">
      <c r="C2" s="1" t="str">
        <f>[1]Kapitalet!C2</f>
        <v>SUBJEKTI "T.&amp;T. BETON" SHPK</v>
      </c>
      <c r="D2" s="1"/>
      <c r="E2" s="1"/>
      <c r="F2" s="1"/>
      <c r="G2" s="1"/>
      <c r="H2" s="1"/>
      <c r="I2" s="1"/>
    </row>
    <row r="3" spans="3:9">
      <c r="C3" s="1" t="str">
        <f>[1]Kapitalet!C3</f>
        <v>NIPTI: K83103001E</v>
      </c>
      <c r="D3" s="1"/>
      <c r="E3" s="1"/>
      <c r="F3" s="1"/>
      <c r="G3" s="1"/>
      <c r="H3" s="1"/>
      <c r="I3" s="1"/>
    </row>
    <row r="4" spans="3:9">
      <c r="C4" s="1" t="str">
        <f>[1]Kapitalet!C4</f>
        <v>Adresa: KOMUNA OTLLAK BERAT</v>
      </c>
      <c r="D4" s="1"/>
      <c r="E4" s="1"/>
      <c r="F4" s="1"/>
      <c r="G4" s="1"/>
      <c r="H4" s="1"/>
      <c r="I4" s="1"/>
    </row>
    <row r="5" spans="3:9">
      <c r="C5" s="310" t="str">
        <f>[1]Kapitalet!C5</f>
        <v>BILANCI USHTRIMOR 2011</v>
      </c>
      <c r="D5" s="310"/>
      <c r="E5" s="310"/>
      <c r="F5" s="310"/>
      <c r="G5" s="310"/>
      <c r="H5" s="310"/>
      <c r="I5" s="310"/>
    </row>
    <row r="6" spans="3:9">
      <c r="C6" s="51" t="s">
        <v>206</v>
      </c>
      <c r="D6" s="147"/>
      <c r="E6" s="147"/>
      <c r="F6" s="51"/>
      <c r="G6" s="51"/>
      <c r="H6" s="51"/>
      <c r="I6" s="51"/>
    </row>
    <row r="7" spans="3:9">
      <c r="C7" s="148" t="s">
        <v>207</v>
      </c>
      <c r="D7" s="147"/>
      <c r="E7" s="147"/>
      <c r="F7" s="51"/>
      <c r="G7" s="51"/>
      <c r="H7" s="51"/>
      <c r="I7" s="51"/>
    </row>
    <row r="8" spans="3:9" ht="13.5" thickBot="1">
      <c r="C8" s="149"/>
      <c r="D8" s="150"/>
      <c r="E8" s="150"/>
      <c r="F8" s="149"/>
      <c r="G8" s="149"/>
      <c r="H8" s="149"/>
      <c r="I8" s="149"/>
    </row>
    <row r="9" spans="3:9" ht="45">
      <c r="C9" s="151" t="s">
        <v>208</v>
      </c>
      <c r="D9" s="152" t="s">
        <v>209</v>
      </c>
      <c r="E9" s="153" t="s">
        <v>210</v>
      </c>
      <c r="F9" s="152" t="s">
        <v>211</v>
      </c>
      <c r="G9" s="153" t="s">
        <v>212</v>
      </c>
      <c r="H9" s="152" t="s">
        <v>213</v>
      </c>
      <c r="I9" s="154" t="s">
        <v>187</v>
      </c>
    </row>
    <row r="10" spans="3:9">
      <c r="C10" s="155" t="s">
        <v>214</v>
      </c>
      <c r="D10" s="156">
        <f>[1]Centr!AK354</f>
        <v>0</v>
      </c>
      <c r="E10" s="156">
        <f>[1]Centr!AL354</f>
        <v>0</v>
      </c>
      <c r="F10" s="156">
        <f>[1]Centr!AM354</f>
        <v>17205742</v>
      </c>
      <c r="G10" s="156">
        <f>[1]Centr!AN354</f>
        <v>40994051</v>
      </c>
      <c r="H10" s="156">
        <f>[1]Centr!AO354</f>
        <v>50792</v>
      </c>
      <c r="I10" s="157">
        <f>[1]Centr!AP354</f>
        <v>58250585</v>
      </c>
    </row>
    <row r="11" spans="3:9">
      <c r="C11" s="155" t="s">
        <v>215</v>
      </c>
      <c r="D11" s="156">
        <f>[1]Centr!AK355</f>
        <v>0</v>
      </c>
      <c r="E11" s="156">
        <f>[1]Centr!AL355</f>
        <v>0</v>
      </c>
      <c r="F11" s="156">
        <f>[1]Centr!AM355</f>
        <v>964651</v>
      </c>
      <c r="G11" s="156">
        <f>[1]Centr!AN355</f>
        <v>9187275</v>
      </c>
      <c r="H11" s="156">
        <f>[1]Centr!AO355</f>
        <v>237001</v>
      </c>
      <c r="I11" s="157">
        <f>[1]Centr!AP355</f>
        <v>10388927</v>
      </c>
    </row>
    <row r="12" spans="3:9">
      <c r="C12" s="155" t="s">
        <v>216</v>
      </c>
      <c r="D12" s="156">
        <f>[1]Centr!AK356</f>
        <v>0</v>
      </c>
      <c r="E12" s="156">
        <f>[1]Centr!AL356</f>
        <v>0</v>
      </c>
      <c r="F12" s="156">
        <f>[1]Centr!AM356</f>
        <v>0</v>
      </c>
      <c r="G12" s="156">
        <f>[1]Centr!AN356</f>
        <v>0</v>
      </c>
      <c r="H12" s="156">
        <f>[1]Centr!AO356</f>
        <v>0</v>
      </c>
      <c r="I12" s="157">
        <f>[1]Centr!AP356</f>
        <v>0</v>
      </c>
    </row>
    <row r="13" spans="3:9">
      <c r="C13" s="155" t="s">
        <v>217</v>
      </c>
      <c r="D13" s="156">
        <f>[1]Centr!AK357</f>
        <v>0</v>
      </c>
      <c r="E13" s="156">
        <f>[1]Centr!AL357</f>
        <v>0</v>
      </c>
      <c r="F13" s="156">
        <f>[1]Centr!AM357</f>
        <v>18170393</v>
      </c>
      <c r="G13" s="156">
        <f>[1]Centr!AN357</f>
        <v>50181326</v>
      </c>
      <c r="H13" s="156">
        <f>[1]Centr!AO357</f>
        <v>287793</v>
      </c>
      <c r="I13" s="157">
        <f>[1]Centr!AP357</f>
        <v>68639512</v>
      </c>
    </row>
    <row r="14" spans="3:9">
      <c r="C14" s="155"/>
      <c r="D14" s="156">
        <f>[1]Centr!AK358</f>
        <v>0</v>
      </c>
      <c r="E14" s="156">
        <f>[1]Centr!AL358</f>
        <v>0</v>
      </c>
      <c r="F14" s="156">
        <f>[1]Centr!AM358</f>
        <v>0</v>
      </c>
      <c r="G14" s="156">
        <f>[1]Centr!AN358</f>
        <v>0</v>
      </c>
      <c r="H14" s="156">
        <f>[1]Centr!AO358</f>
        <v>0</v>
      </c>
      <c r="I14" s="157">
        <f>[1]Centr!AP358</f>
        <v>0</v>
      </c>
    </row>
    <row r="15" spans="3:9">
      <c r="C15" s="155" t="s">
        <v>218</v>
      </c>
      <c r="D15" s="156">
        <f>[1]Centr!AK359</f>
        <v>0</v>
      </c>
      <c r="E15" s="156">
        <f>[1]Centr!AL359</f>
        <v>0</v>
      </c>
      <c r="F15" s="156">
        <f>[1]Centr!AM359</f>
        <v>3218512.4800000004</v>
      </c>
      <c r="G15" s="156">
        <f>[1]Centr!AN359</f>
        <v>9529320.333333334</v>
      </c>
      <c r="H15" s="156">
        <f>[1]Centr!AO359</f>
        <v>7906.25</v>
      </c>
      <c r="I15" s="157">
        <f>[1]Centr!AP359</f>
        <v>12755739.063333334</v>
      </c>
    </row>
    <row r="16" spans="3:9">
      <c r="C16" s="155" t="s">
        <v>219</v>
      </c>
      <c r="D16" s="156">
        <f>[1]Centr!AK360</f>
        <v>0</v>
      </c>
      <c r="E16" s="156">
        <f>[1]Centr!AL360</f>
        <v>0</v>
      </c>
      <c r="F16" s="156">
        <f>[1]Centr!AM360</f>
        <v>2845678.4539999999</v>
      </c>
      <c r="G16" s="156">
        <f>[1]Centr!AN360</f>
        <v>6752309.8833333338</v>
      </c>
      <c r="H16" s="156">
        <f>[1]Centr!AO360</f>
        <v>10721.4375</v>
      </c>
      <c r="I16" s="157">
        <f>[1]Centr!AP360</f>
        <v>9608709.7748333327</v>
      </c>
    </row>
    <row r="17" spans="3:9">
      <c r="C17" s="155" t="s">
        <v>220</v>
      </c>
      <c r="D17" s="156">
        <f>[1]Centr!AK361</f>
        <v>0</v>
      </c>
      <c r="E17" s="156">
        <f>[1]Centr!AL361</f>
        <v>0</v>
      </c>
      <c r="F17" s="156">
        <f>[1]Centr!AM361</f>
        <v>0</v>
      </c>
      <c r="G17" s="156">
        <f>[1]Centr!AN361</f>
        <v>0</v>
      </c>
      <c r="H17" s="156">
        <f>[1]Centr!AO361</f>
        <v>0</v>
      </c>
      <c r="I17" s="157">
        <f>[1]Centr!AP361</f>
        <v>0</v>
      </c>
    </row>
    <row r="18" spans="3:9">
      <c r="C18" s="155" t="s">
        <v>217</v>
      </c>
      <c r="D18" s="156">
        <f>[1]Centr!AK362</f>
        <v>0</v>
      </c>
      <c r="E18" s="156">
        <f>[1]Centr!AL362</f>
        <v>0</v>
      </c>
      <c r="F18" s="156">
        <f>[1]Centr!AM362</f>
        <v>6064190.9340000004</v>
      </c>
      <c r="G18" s="156">
        <f>[1]Centr!AN362</f>
        <v>16281630.216666669</v>
      </c>
      <c r="H18" s="156">
        <f>[1]Centr!AO362</f>
        <v>18627.6875</v>
      </c>
      <c r="I18" s="157">
        <f>[1]Centr!AP362</f>
        <v>22364448.838166669</v>
      </c>
    </row>
    <row r="19" spans="3:9">
      <c r="C19" s="155"/>
      <c r="D19" s="156"/>
      <c r="E19" s="156"/>
      <c r="F19" s="156"/>
      <c r="G19" s="156"/>
      <c r="H19" s="156"/>
      <c r="I19" s="157"/>
    </row>
    <row r="20" spans="3:9">
      <c r="C20" s="158" t="s">
        <v>221</v>
      </c>
      <c r="D20" s="159">
        <f>[1]Centr!AK364</f>
        <v>0</v>
      </c>
      <c r="E20" s="159">
        <f>[1]Centr!AL364</f>
        <v>0</v>
      </c>
      <c r="F20" s="159">
        <f>[1]Centr!AM364</f>
        <v>13987229.52</v>
      </c>
      <c r="G20" s="159">
        <f>[1]Centr!AN364</f>
        <v>31464730.666666664</v>
      </c>
      <c r="H20" s="159">
        <f>[1]Centr!AO364</f>
        <v>42885.75</v>
      </c>
      <c r="I20" s="160">
        <f>[1]Centr!AP364</f>
        <v>45494845.936666667</v>
      </c>
    </row>
    <row r="21" spans="3:9">
      <c r="C21" s="155"/>
      <c r="D21" s="156"/>
      <c r="E21" s="156"/>
      <c r="F21" s="156"/>
      <c r="G21" s="156"/>
      <c r="H21" s="156"/>
      <c r="I21" s="157"/>
    </row>
    <row r="22" spans="3:9" ht="13.5" thickBot="1">
      <c r="C22" s="161" t="s">
        <v>222</v>
      </c>
      <c r="D22" s="162">
        <f>[1]Centr!AK366</f>
        <v>0</v>
      </c>
      <c r="E22" s="162">
        <f>[1]Centr!AL366</f>
        <v>0</v>
      </c>
      <c r="F22" s="162">
        <f>[1]Centr!AM366</f>
        <v>12106202.066</v>
      </c>
      <c r="G22" s="162">
        <f>[1]Centr!AN366</f>
        <v>33899695.783333331</v>
      </c>
      <c r="H22" s="162">
        <f>[1]Centr!AO366</f>
        <v>269165.3125</v>
      </c>
      <c r="I22" s="163">
        <f>[1]Centr!AP366</f>
        <v>46275063.161833331</v>
      </c>
    </row>
    <row r="23" spans="3:9">
      <c r="C23" s="164"/>
      <c r="D23" s="164"/>
      <c r="E23" s="164"/>
      <c r="F23" s="164"/>
      <c r="G23" s="164"/>
      <c r="H23" s="164"/>
      <c r="I23" s="164"/>
    </row>
    <row r="25" spans="3:9">
      <c r="C25" s="96" t="s">
        <v>176</v>
      </c>
      <c r="D25" s="1"/>
      <c r="E25" s="1"/>
      <c r="F25" s="1"/>
      <c r="G25" s="108" t="s">
        <v>177</v>
      </c>
      <c r="H25" s="1"/>
    </row>
    <row r="26" spans="3:9">
      <c r="C26" s="1"/>
      <c r="D26" s="1"/>
      <c r="E26" s="1"/>
      <c r="F26" s="1"/>
      <c r="G26" s="108"/>
      <c r="H26" s="1"/>
    </row>
    <row r="27" spans="3:9">
      <c r="C27" s="96" t="s">
        <v>178</v>
      </c>
      <c r="D27" s="1"/>
      <c r="E27" s="1"/>
      <c r="F27" s="1"/>
      <c r="G27" s="108" t="s">
        <v>179</v>
      </c>
      <c r="H27" s="1"/>
    </row>
  </sheetData>
  <mergeCells count="1">
    <mergeCell ref="C5:I5"/>
  </mergeCells>
  <pageMargins left="1.84" right="0.75" top="1" bottom="1" header="0.5" footer="0.5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53"/>
  </sheetPr>
  <dimension ref="C2:E382"/>
  <sheetViews>
    <sheetView topLeftCell="A358" workbookViewId="0">
      <selection activeCell="C2" sqref="C2:E382"/>
    </sheetView>
  </sheetViews>
  <sheetFormatPr defaultRowHeight="12.75"/>
  <cols>
    <col min="1" max="1" width="2.42578125" customWidth="1"/>
    <col min="2" max="2" width="2.140625" customWidth="1"/>
    <col min="3" max="3" width="34.7109375" customWidth="1"/>
    <col min="4" max="4" width="13.85546875" customWidth="1"/>
    <col min="5" max="5" width="15.7109375" customWidth="1"/>
  </cols>
  <sheetData>
    <row r="2" spans="3:5">
      <c r="C2" t="str">
        <f>[1]Aktivet!C2</f>
        <v>SUBJEKTI "T.&amp;T. BETON" SHPK</v>
      </c>
    </row>
    <row r="3" spans="3:5">
      <c r="C3" t="str">
        <f>[1]Aktivet!C3</f>
        <v>NIPTI: K83103001E</v>
      </c>
    </row>
    <row r="4" spans="3:5">
      <c r="C4" t="str">
        <f>[1]Aktivet!C4</f>
        <v>Adresa: KOMUNA OTLLAK BERAT</v>
      </c>
    </row>
    <row r="5" spans="3:5">
      <c r="C5" t="str">
        <f>[1]Aktivet!C5</f>
        <v>BILANCI USHTRIMOR 2011</v>
      </c>
    </row>
    <row r="7" spans="3:5">
      <c r="C7" s="51" t="s">
        <v>223</v>
      </c>
      <c r="D7" s="48"/>
      <c r="E7" s="48"/>
    </row>
    <row r="8" spans="3:5">
      <c r="C8" s="164" t="s">
        <v>207</v>
      </c>
      <c r="D8" s="48"/>
      <c r="E8" s="48"/>
    </row>
    <row r="9" spans="3:5" ht="13.5" thickBot="1">
      <c r="C9" s="165"/>
      <c r="D9" s="165"/>
      <c r="E9" s="165"/>
    </row>
    <row r="10" spans="3:5" ht="24" thickTop="1" thickBot="1">
      <c r="C10" s="166" t="s">
        <v>224</v>
      </c>
      <c r="D10" s="166" t="s">
        <v>225</v>
      </c>
      <c r="E10" s="167" t="s">
        <v>226</v>
      </c>
    </row>
    <row r="11" spans="3:5" ht="13.5" thickTop="1">
      <c r="C11" s="168" t="s">
        <v>227</v>
      </c>
      <c r="D11" s="169">
        <v>17027.329999923706</v>
      </c>
      <c r="E11" s="170">
        <v>126633.72999997437</v>
      </c>
    </row>
    <row r="12" spans="3:5">
      <c r="C12" s="171" t="s">
        <v>228</v>
      </c>
      <c r="D12" s="172">
        <v>10419.103700019419</v>
      </c>
      <c r="E12" s="173">
        <v>12203.778100028634</v>
      </c>
    </row>
    <row r="13" spans="3:5">
      <c r="C13" s="171" t="s">
        <v>229</v>
      </c>
      <c r="D13" s="172">
        <v>13094007.014299989</v>
      </c>
      <c r="E13" s="173">
        <v>25497413</v>
      </c>
    </row>
    <row r="14" spans="3:5">
      <c r="C14" s="171" t="s">
        <v>228</v>
      </c>
      <c r="D14" s="172">
        <v>5.7900000363588333E-2</v>
      </c>
      <c r="E14" s="173">
        <v>254327.99673379585</v>
      </c>
    </row>
    <row r="15" spans="3:5" ht="13.5" thickBot="1">
      <c r="C15" s="174" t="s">
        <v>230</v>
      </c>
      <c r="D15" s="175">
        <v>0</v>
      </c>
      <c r="E15" s="176">
        <v>0</v>
      </c>
    </row>
    <row r="16" spans="3:5" ht="14.25" thickTop="1" thickBot="1">
      <c r="C16" s="177" t="s">
        <v>231</v>
      </c>
      <c r="D16" s="178">
        <v>13121453.505899932</v>
      </c>
      <c r="E16" s="179">
        <v>25890578.504833799</v>
      </c>
    </row>
    <row r="17" spans="3:5" ht="13.5" thickTop="1">
      <c r="C17" s="50"/>
      <c r="D17" s="180"/>
      <c r="E17" s="180"/>
    </row>
    <row r="18" spans="3:5">
      <c r="C18" s="149"/>
      <c r="D18" s="180"/>
      <c r="E18" s="180"/>
    </row>
    <row r="19" spans="3:5">
      <c r="C19" s="149"/>
      <c r="D19" s="180"/>
      <c r="E19" s="180"/>
    </row>
    <row r="20" spans="3:5">
      <c r="C20" s="50"/>
      <c r="D20" s="50"/>
      <c r="E20" s="50"/>
    </row>
    <row r="21" spans="3:5">
      <c r="C21" s="50"/>
      <c r="D21" s="50"/>
      <c r="E21" s="50"/>
    </row>
    <row r="22" spans="3:5">
      <c r="C22" s="148" t="s">
        <v>232</v>
      </c>
      <c r="D22" s="50"/>
      <c r="E22" s="50"/>
    </row>
    <row r="23" spans="3:5">
      <c r="C23" s="164" t="s">
        <v>207</v>
      </c>
      <c r="D23" s="50"/>
      <c r="E23" s="50"/>
    </row>
    <row r="24" spans="3:5" ht="13.5" thickBot="1">
      <c r="C24" s="165"/>
      <c r="D24" s="165"/>
      <c r="E24" s="165"/>
    </row>
    <row r="25" spans="3:5" ht="24" thickTop="1" thickBot="1">
      <c r="C25" s="166" t="s">
        <v>224</v>
      </c>
      <c r="D25" s="166" t="s">
        <v>225</v>
      </c>
      <c r="E25" s="167" t="s">
        <v>226</v>
      </c>
    </row>
    <row r="26" spans="3:5" ht="13.5" thickTop="1">
      <c r="C26" s="181" t="s">
        <v>233</v>
      </c>
      <c r="D26" s="182">
        <v>12869659.187438577</v>
      </c>
      <c r="E26" s="170">
        <v>37007987.980000019</v>
      </c>
    </row>
    <row r="27" spans="3:5">
      <c r="C27" s="183" t="s">
        <v>234</v>
      </c>
      <c r="D27" s="172"/>
      <c r="E27" s="173"/>
    </row>
    <row r="28" spans="3:5">
      <c r="C28" s="183" t="s">
        <v>235</v>
      </c>
      <c r="D28" s="172">
        <v>0</v>
      </c>
      <c r="E28" s="173">
        <v>0</v>
      </c>
    </row>
    <row r="29" spans="3:5" ht="13.5" thickBot="1">
      <c r="C29" s="174" t="s">
        <v>236</v>
      </c>
      <c r="D29" s="175"/>
      <c r="E29" s="176"/>
    </row>
    <row r="30" spans="3:5" ht="14.25" thickTop="1" thickBot="1">
      <c r="C30" s="177" t="s">
        <v>231</v>
      </c>
      <c r="D30" s="178">
        <v>12869659.187438577</v>
      </c>
      <c r="E30" s="179">
        <v>37007987.980000019</v>
      </c>
    </row>
    <row r="31" spans="3:5" ht="13.5" thickTop="1">
      <c r="C31" s="50"/>
      <c r="D31" s="180"/>
      <c r="E31" s="180"/>
    </row>
    <row r="32" spans="3:5">
      <c r="C32" s="149"/>
      <c r="D32" s="180"/>
      <c r="E32" s="180"/>
    </row>
    <row r="33" spans="3:5">
      <c r="C33" s="149"/>
      <c r="D33" s="180"/>
      <c r="E33" s="180"/>
    </row>
    <row r="34" spans="3:5">
      <c r="C34" s="149"/>
      <c r="D34" s="180"/>
      <c r="E34" s="180"/>
    </row>
    <row r="35" spans="3:5" ht="13.5">
      <c r="C35" s="184" t="s">
        <v>237</v>
      </c>
      <c r="D35" s="180"/>
      <c r="E35" s="180"/>
    </row>
    <row r="36" spans="3:5">
      <c r="C36" s="164" t="s">
        <v>207</v>
      </c>
      <c r="D36" s="180"/>
      <c r="E36" s="180"/>
    </row>
    <row r="37" spans="3:5" ht="13.5" thickBot="1">
      <c r="C37" s="165"/>
      <c r="D37" s="185"/>
      <c r="E37" s="185"/>
    </row>
    <row r="38" spans="3:5" ht="24" thickTop="1" thickBot="1">
      <c r="C38" s="166" t="s">
        <v>224</v>
      </c>
      <c r="D38" s="166" t="s">
        <v>225</v>
      </c>
      <c r="E38" s="167" t="s">
        <v>226</v>
      </c>
    </row>
    <row r="39" spans="3:5" ht="13.5" thickTop="1">
      <c r="C39" s="181" t="s">
        <v>238</v>
      </c>
      <c r="D39" s="169">
        <v>0</v>
      </c>
      <c r="E39" s="170">
        <v>0</v>
      </c>
    </row>
    <row r="40" spans="3:5">
      <c r="C40" s="183" t="s">
        <v>239</v>
      </c>
      <c r="D40" s="172">
        <v>0</v>
      </c>
      <c r="E40" s="173">
        <v>0</v>
      </c>
    </row>
    <row r="41" spans="3:5">
      <c r="C41" s="183" t="s">
        <v>240</v>
      </c>
      <c r="D41" s="172">
        <v>99358.571486208355</v>
      </c>
      <c r="E41" s="173">
        <v>196793.47573333129</v>
      </c>
    </row>
    <row r="42" spans="3:5">
      <c r="C42" s="183" t="s">
        <v>241</v>
      </c>
      <c r="D42" s="172">
        <v>89208.571486208355</v>
      </c>
      <c r="E42" s="173">
        <v>196793.47573333129</v>
      </c>
    </row>
    <row r="43" spans="3:5">
      <c r="C43" s="183" t="s">
        <v>242</v>
      </c>
      <c r="D43" s="172">
        <v>0</v>
      </c>
      <c r="E43" s="173">
        <v>0</v>
      </c>
    </row>
    <row r="44" spans="3:5">
      <c r="C44" s="183" t="s">
        <v>243</v>
      </c>
      <c r="D44" s="172">
        <v>10150</v>
      </c>
      <c r="E44" s="173">
        <v>0</v>
      </c>
    </row>
    <row r="45" spans="3:5">
      <c r="C45" s="183" t="s">
        <v>244</v>
      </c>
      <c r="D45" s="172">
        <v>0</v>
      </c>
      <c r="E45" s="173">
        <v>0</v>
      </c>
    </row>
    <row r="46" spans="3:5">
      <c r="C46" s="183" t="s">
        <v>245</v>
      </c>
      <c r="D46" s="172">
        <v>0</v>
      </c>
      <c r="E46" s="173">
        <v>0</v>
      </c>
    </row>
    <row r="47" spans="3:5">
      <c r="C47" s="183" t="s">
        <v>246</v>
      </c>
      <c r="D47" s="172">
        <v>0</v>
      </c>
      <c r="E47" s="173">
        <v>0</v>
      </c>
    </row>
    <row r="48" spans="3:5">
      <c r="C48" s="183" t="s">
        <v>247</v>
      </c>
      <c r="D48" s="172">
        <v>0</v>
      </c>
      <c r="E48" s="173">
        <v>48072.382727272343</v>
      </c>
    </row>
    <row r="49" spans="3:5" ht="13.5" thickBot="1">
      <c r="C49" s="174" t="s">
        <v>248</v>
      </c>
      <c r="D49" s="175">
        <v>0</v>
      </c>
      <c r="E49" s="176">
        <v>0</v>
      </c>
    </row>
    <row r="50" spans="3:5" ht="14.25" thickTop="1" thickBot="1">
      <c r="C50" s="186" t="s">
        <v>231</v>
      </c>
      <c r="D50" s="187">
        <v>99358.571486208355</v>
      </c>
      <c r="E50" s="188">
        <v>244865.85846060363</v>
      </c>
    </row>
    <row r="51" spans="3:5" ht="13.5" thickTop="1">
      <c r="C51" s="189"/>
      <c r="D51" s="180"/>
      <c r="E51" s="180"/>
    </row>
    <row r="52" spans="3:5">
      <c r="C52" s="189"/>
      <c r="D52" s="180"/>
      <c r="E52" s="180"/>
    </row>
    <row r="53" spans="3:5">
      <c r="C53" s="189"/>
      <c r="D53" s="180"/>
      <c r="E53" s="180"/>
    </row>
    <row r="54" spans="3:5">
      <c r="C54" s="189"/>
      <c r="D54" s="180"/>
      <c r="E54" s="180"/>
    </row>
    <row r="55" spans="3:5">
      <c r="C55" s="189"/>
      <c r="D55" s="180"/>
      <c r="E55" s="180"/>
    </row>
    <row r="56" spans="3:5">
      <c r="C56" s="189"/>
      <c r="D56" s="180"/>
      <c r="E56" s="180"/>
    </row>
    <row r="57" spans="3:5">
      <c r="C57" s="189"/>
      <c r="D57" s="180"/>
      <c r="E57" s="180"/>
    </row>
    <row r="58" spans="3:5">
      <c r="C58" s="189"/>
      <c r="D58" s="180"/>
      <c r="E58" s="180"/>
    </row>
    <row r="59" spans="3:5">
      <c r="C59" s="189"/>
      <c r="D59" s="180"/>
      <c r="E59" s="180"/>
    </row>
    <row r="60" spans="3:5">
      <c r="C60" s="148" t="s">
        <v>249</v>
      </c>
      <c r="D60" s="180"/>
      <c r="E60" s="180"/>
    </row>
    <row r="61" spans="3:5">
      <c r="C61" s="149" t="s">
        <v>207</v>
      </c>
      <c r="D61" s="180"/>
      <c r="E61" s="180"/>
    </row>
    <row r="62" spans="3:5" ht="13.5" thickBot="1">
      <c r="C62" s="165"/>
      <c r="D62" s="185"/>
      <c r="E62" s="185"/>
    </row>
    <row r="63" spans="3:5" ht="24" thickTop="1" thickBot="1">
      <c r="C63" s="166" t="s">
        <v>224</v>
      </c>
      <c r="D63" s="166" t="s">
        <v>225</v>
      </c>
      <c r="E63" s="167" t="s">
        <v>226</v>
      </c>
    </row>
    <row r="64" spans="3:5" ht="13.5" thickTop="1">
      <c r="C64" s="190" t="s">
        <v>250</v>
      </c>
      <c r="D64" s="191"/>
      <c r="E64" s="191"/>
    </row>
    <row r="65" spans="3:5">
      <c r="C65" s="192" t="s">
        <v>251</v>
      </c>
      <c r="D65" s="193">
        <v>4246290.2229161561</v>
      </c>
      <c r="E65" s="193">
        <v>3393243.8479999825</v>
      </c>
    </row>
    <row r="66" spans="3:5">
      <c r="C66" s="192" t="s">
        <v>252</v>
      </c>
      <c r="D66" s="193">
        <v>0</v>
      </c>
      <c r="E66" s="193">
        <v>0</v>
      </c>
    </row>
    <row r="67" spans="3:5">
      <c r="C67" s="194" t="s">
        <v>253</v>
      </c>
      <c r="D67" s="193">
        <v>4246290.2229161561</v>
      </c>
      <c r="E67" s="193">
        <v>3393243.8479999825</v>
      </c>
    </row>
    <row r="68" spans="3:5">
      <c r="C68" s="194" t="s">
        <v>254</v>
      </c>
      <c r="D68" s="172"/>
      <c r="E68" s="172"/>
    </row>
    <row r="69" spans="3:5">
      <c r="C69" s="194" t="s">
        <v>30</v>
      </c>
      <c r="D69" s="172">
        <v>0</v>
      </c>
      <c r="E69" s="172">
        <v>0</v>
      </c>
    </row>
    <row r="70" spans="3:5">
      <c r="C70" s="192" t="s">
        <v>255</v>
      </c>
      <c r="D70" s="172">
        <v>0</v>
      </c>
      <c r="E70" s="172">
        <v>0</v>
      </c>
    </row>
    <row r="71" spans="3:5">
      <c r="C71" s="192" t="s">
        <v>256</v>
      </c>
      <c r="D71" s="172">
        <v>0</v>
      </c>
      <c r="E71" s="172">
        <v>0</v>
      </c>
    </row>
    <row r="72" spans="3:5">
      <c r="C72" s="194" t="s">
        <v>257</v>
      </c>
      <c r="D72" s="193">
        <v>0</v>
      </c>
      <c r="E72" s="193">
        <v>0</v>
      </c>
    </row>
    <row r="73" spans="3:5">
      <c r="C73" s="194" t="s">
        <v>258</v>
      </c>
      <c r="D73" s="193">
        <v>62505.143189623952</v>
      </c>
      <c r="E73" s="193">
        <v>758526.9299999997</v>
      </c>
    </row>
    <row r="74" spans="3:5">
      <c r="C74" s="194" t="s">
        <v>259</v>
      </c>
      <c r="D74" s="193">
        <v>0</v>
      </c>
      <c r="E74" s="193">
        <v>0</v>
      </c>
    </row>
    <row r="75" spans="3:5" ht="13.5" thickBot="1">
      <c r="C75" s="195" t="s">
        <v>260</v>
      </c>
      <c r="D75" s="196"/>
      <c r="E75" s="196"/>
    </row>
    <row r="76" spans="3:5" ht="14.25" thickTop="1" thickBot="1">
      <c r="C76" s="197" t="s">
        <v>261</v>
      </c>
      <c r="D76" s="187">
        <v>4308795.36610578</v>
      </c>
      <c r="E76" s="187">
        <v>4151770.7779999822</v>
      </c>
    </row>
    <row r="77" spans="3:5" ht="13.5" thickTop="1">
      <c r="C77" s="149"/>
      <c r="D77" s="180"/>
      <c r="E77" s="180"/>
    </row>
    <row r="78" spans="3:5">
      <c r="C78" s="148" t="s">
        <v>262</v>
      </c>
      <c r="D78" s="180"/>
      <c r="E78" s="180"/>
    </row>
    <row r="79" spans="3:5">
      <c r="C79" s="149" t="s">
        <v>207</v>
      </c>
      <c r="D79" s="150"/>
      <c r="E79" s="150"/>
    </row>
    <row r="80" spans="3:5" ht="13.5" thickBot="1">
      <c r="C80" s="165"/>
      <c r="D80" s="185"/>
      <c r="E80" s="185"/>
    </row>
    <row r="81" spans="3:5" ht="24" thickTop="1" thickBot="1">
      <c r="C81" s="166" t="s">
        <v>224</v>
      </c>
      <c r="D81" s="166" t="s">
        <v>225</v>
      </c>
      <c r="E81" s="167" t="s">
        <v>226</v>
      </c>
    </row>
    <row r="82" spans="3:5" ht="13.5" thickTop="1">
      <c r="C82" s="198" t="s">
        <v>263</v>
      </c>
      <c r="D82" s="182">
        <v>0</v>
      </c>
      <c r="E82" s="182">
        <v>0</v>
      </c>
    </row>
    <row r="83" spans="3:5" ht="13.5" thickBot="1">
      <c r="C83" s="174" t="s">
        <v>264</v>
      </c>
      <c r="D83" s="175"/>
      <c r="E83" s="175"/>
    </row>
    <row r="84" spans="3:5" ht="14.25" thickTop="1" thickBot="1">
      <c r="C84" s="177" t="s">
        <v>231</v>
      </c>
      <c r="D84" s="178">
        <v>0</v>
      </c>
      <c r="E84" s="178">
        <v>0</v>
      </c>
    </row>
    <row r="85" spans="3:5" ht="13.5" thickTop="1">
      <c r="C85" s="50"/>
      <c r="D85" s="180"/>
      <c r="E85" s="180"/>
    </row>
    <row r="86" spans="3:5">
      <c r="C86" s="50"/>
      <c r="D86" s="180"/>
      <c r="E86" s="180"/>
    </row>
    <row r="87" spans="3:5">
      <c r="C87" s="148" t="s">
        <v>265</v>
      </c>
      <c r="D87" s="180"/>
      <c r="E87" s="180"/>
    </row>
    <row r="88" spans="3:5">
      <c r="C88" s="149" t="s">
        <v>207</v>
      </c>
      <c r="D88" s="180"/>
      <c r="E88" s="180"/>
    </row>
    <row r="89" spans="3:5" ht="13.5" thickBot="1">
      <c r="C89" s="165"/>
      <c r="D89" s="185"/>
      <c r="E89" s="185"/>
    </row>
    <row r="90" spans="3:5" ht="24" thickTop="1" thickBot="1">
      <c r="C90" s="166" t="s">
        <v>224</v>
      </c>
      <c r="D90" s="166" t="s">
        <v>225</v>
      </c>
      <c r="E90" s="167" t="s">
        <v>226</v>
      </c>
    </row>
    <row r="91" spans="3:5" ht="13.5" thickTop="1">
      <c r="C91" s="198" t="s">
        <v>266</v>
      </c>
      <c r="D91" s="182">
        <v>0</v>
      </c>
      <c r="E91" s="182">
        <v>0</v>
      </c>
    </row>
    <row r="92" spans="3:5" ht="13.5" thickBot="1">
      <c r="C92" s="174" t="s">
        <v>267</v>
      </c>
      <c r="D92" s="175">
        <v>0</v>
      </c>
      <c r="E92" s="175">
        <v>0</v>
      </c>
    </row>
    <row r="93" spans="3:5" ht="14.25" thickTop="1" thickBot="1">
      <c r="C93" s="177" t="s">
        <v>231</v>
      </c>
      <c r="D93" s="199">
        <v>0</v>
      </c>
      <c r="E93" s="178">
        <v>0</v>
      </c>
    </row>
    <row r="94" spans="3:5" ht="13.5" thickTop="1">
      <c r="C94" s="48"/>
      <c r="D94" s="200"/>
      <c r="E94" s="200"/>
    </row>
    <row r="95" spans="3:5">
      <c r="C95" s="48"/>
      <c r="D95" s="200"/>
      <c r="E95" s="200"/>
    </row>
    <row r="96" spans="3:5">
      <c r="C96" s="201" t="s">
        <v>268</v>
      </c>
      <c r="D96" s="200"/>
      <c r="E96" s="200"/>
    </row>
    <row r="97" spans="3:5">
      <c r="C97" s="149" t="s">
        <v>207</v>
      </c>
      <c r="D97" s="200"/>
      <c r="E97" s="200"/>
    </row>
    <row r="98" spans="3:5" ht="13.5" thickBot="1">
      <c r="C98" s="165"/>
      <c r="D98" s="185"/>
      <c r="E98" s="185"/>
    </row>
    <row r="99" spans="3:5" ht="24" thickTop="1" thickBot="1">
      <c r="C99" s="166" t="s">
        <v>224</v>
      </c>
      <c r="D99" s="166" t="s">
        <v>225</v>
      </c>
      <c r="E99" s="167" t="s">
        <v>226</v>
      </c>
    </row>
    <row r="100" spans="3:5" ht="13.5" thickTop="1">
      <c r="C100" s="202" t="s">
        <v>269</v>
      </c>
      <c r="D100" s="203"/>
      <c r="E100" s="203"/>
    </row>
    <row r="101" spans="3:5">
      <c r="C101" s="192" t="s">
        <v>270</v>
      </c>
      <c r="D101" s="193">
        <v>1636352.66</v>
      </c>
      <c r="E101" s="193">
        <v>2056832</v>
      </c>
    </row>
    <row r="102" spans="3:5">
      <c r="C102" s="192" t="s">
        <v>271</v>
      </c>
      <c r="D102" s="193"/>
      <c r="E102" s="193"/>
    </row>
    <row r="103" spans="3:5">
      <c r="C103" s="192" t="s">
        <v>272</v>
      </c>
      <c r="D103" s="193"/>
      <c r="E103" s="193"/>
    </row>
    <row r="104" spans="3:5">
      <c r="C104" s="192" t="s">
        <v>273</v>
      </c>
      <c r="D104" s="193">
        <v>0</v>
      </c>
      <c r="E104" s="193">
        <v>0</v>
      </c>
    </row>
    <row r="105" spans="3:5">
      <c r="C105" s="204" t="s">
        <v>274</v>
      </c>
      <c r="D105" s="193">
        <v>1636352.66</v>
      </c>
      <c r="E105" s="193">
        <v>2056832</v>
      </c>
    </row>
    <row r="106" spans="3:5">
      <c r="C106" s="204" t="s">
        <v>275</v>
      </c>
      <c r="D106" s="193"/>
      <c r="E106" s="193"/>
    </row>
    <row r="107" spans="3:5">
      <c r="C107" s="192" t="s">
        <v>276</v>
      </c>
      <c r="D107" s="193"/>
      <c r="E107" s="193"/>
    </row>
    <row r="108" spans="3:5">
      <c r="C108" s="192" t="s">
        <v>277</v>
      </c>
      <c r="D108" s="193"/>
      <c r="E108" s="193"/>
    </row>
    <row r="109" spans="3:5" ht="13.5" thickBot="1">
      <c r="C109" s="205" t="s">
        <v>278</v>
      </c>
      <c r="D109" s="206">
        <v>0</v>
      </c>
      <c r="E109" s="206">
        <v>0</v>
      </c>
    </row>
    <row r="110" spans="3:5" ht="14.25" thickTop="1" thickBot="1">
      <c r="C110" s="207" t="s">
        <v>279</v>
      </c>
      <c r="D110" s="207">
        <v>1636352.66</v>
      </c>
      <c r="E110" s="207">
        <v>2056832</v>
      </c>
    </row>
    <row r="111" spans="3:5" ht="13.5" thickTop="1">
      <c r="C111" s="150"/>
      <c r="D111" s="150"/>
      <c r="E111" s="150"/>
    </row>
    <row r="112" spans="3:5">
      <c r="C112" s="150"/>
      <c r="D112" s="150"/>
      <c r="E112" s="150"/>
    </row>
    <row r="113" spans="3:5">
      <c r="C113" s="150"/>
      <c r="D113" s="150"/>
      <c r="E113" s="150"/>
    </row>
    <row r="114" spans="3:5">
      <c r="C114" s="48"/>
      <c r="D114" s="150"/>
      <c r="E114" s="150"/>
    </row>
    <row r="115" spans="3:5">
      <c r="C115" s="48"/>
      <c r="D115" s="150"/>
      <c r="E115" s="150"/>
    </row>
    <row r="116" spans="3:5">
      <c r="C116" s="48"/>
      <c r="D116" s="150"/>
      <c r="E116" s="150"/>
    </row>
    <row r="117" spans="3:5">
      <c r="C117" s="208" t="s">
        <v>280</v>
      </c>
      <c r="D117" s="150"/>
      <c r="E117" s="150"/>
    </row>
    <row r="118" spans="3:5">
      <c r="C118" s="149" t="s">
        <v>207</v>
      </c>
      <c r="D118" s="150"/>
      <c r="E118" s="150"/>
    </row>
    <row r="119" spans="3:5" ht="13.5" thickBot="1">
      <c r="C119" s="208"/>
      <c r="D119" s="209"/>
      <c r="E119" s="209"/>
    </row>
    <row r="120" spans="3:5" ht="24" thickTop="1" thickBot="1">
      <c r="C120" s="167" t="s">
        <v>224</v>
      </c>
      <c r="D120" s="166" t="s">
        <v>225</v>
      </c>
      <c r="E120" s="167" t="s">
        <v>226</v>
      </c>
    </row>
    <row r="121" spans="3:5" ht="13.5" thickTop="1">
      <c r="C121" s="210" t="s">
        <v>281</v>
      </c>
      <c r="D121" s="211"/>
      <c r="E121" s="212"/>
    </row>
    <row r="122" spans="3:5">
      <c r="C122" s="213" t="s">
        <v>282</v>
      </c>
      <c r="D122" s="193">
        <v>41209295.212000012</v>
      </c>
      <c r="E122" s="214">
        <v>88060966</v>
      </c>
    </row>
    <row r="123" spans="3:5">
      <c r="C123" s="213" t="s">
        <v>283</v>
      </c>
      <c r="D123" s="193"/>
      <c r="E123" s="214"/>
    </row>
    <row r="124" spans="3:5">
      <c r="C124" s="204" t="s">
        <v>284</v>
      </c>
      <c r="D124" s="193"/>
      <c r="E124" s="214"/>
    </row>
    <row r="125" spans="3:5">
      <c r="C125" s="213" t="s">
        <v>285</v>
      </c>
      <c r="D125" s="193">
        <v>3543437.6172727277</v>
      </c>
      <c r="E125" s="214">
        <v>0</v>
      </c>
    </row>
    <row r="126" spans="3:5">
      <c r="C126" s="213" t="s">
        <v>286</v>
      </c>
      <c r="D126" s="193">
        <v>0</v>
      </c>
      <c r="E126" s="214">
        <v>0</v>
      </c>
    </row>
    <row r="127" spans="3:5">
      <c r="C127" s="204" t="s">
        <v>287</v>
      </c>
      <c r="D127" s="193">
        <v>3543437.6172727277</v>
      </c>
      <c r="E127" s="214">
        <v>0</v>
      </c>
    </row>
    <row r="128" spans="3:5">
      <c r="C128" s="204" t="s">
        <v>288</v>
      </c>
      <c r="D128" s="193"/>
      <c r="E128" s="214"/>
    </row>
    <row r="129" spans="3:5">
      <c r="C129" s="213" t="s">
        <v>289</v>
      </c>
      <c r="D129" s="193">
        <v>117521</v>
      </c>
      <c r="E129" s="214">
        <v>88925</v>
      </c>
    </row>
    <row r="130" spans="3:5">
      <c r="C130" s="204" t="s">
        <v>290</v>
      </c>
      <c r="D130" s="193"/>
      <c r="E130" s="214"/>
    </row>
    <row r="131" spans="3:5">
      <c r="C131" s="213" t="s">
        <v>291</v>
      </c>
      <c r="D131" s="193">
        <v>0</v>
      </c>
      <c r="E131" s="214">
        <v>0</v>
      </c>
    </row>
    <row r="132" spans="3:5">
      <c r="C132" s="213" t="s">
        <v>292</v>
      </c>
      <c r="D132" s="193">
        <v>27770.272727272706</v>
      </c>
      <c r="E132" s="214">
        <v>21065.272727272735</v>
      </c>
    </row>
    <row r="133" spans="3:5">
      <c r="C133" s="213" t="s">
        <v>293</v>
      </c>
      <c r="D133" s="193">
        <v>0</v>
      </c>
      <c r="E133" s="214">
        <v>0</v>
      </c>
    </row>
    <row r="134" spans="3:5">
      <c r="C134" s="213" t="s">
        <v>294</v>
      </c>
      <c r="D134" s="193">
        <v>279205.46404006705</v>
      </c>
      <c r="E134" s="214">
        <v>629365.13000000641</v>
      </c>
    </row>
    <row r="135" spans="3:5">
      <c r="C135" s="213" t="s">
        <v>295</v>
      </c>
      <c r="D135" s="193">
        <v>0</v>
      </c>
      <c r="E135" s="214">
        <v>0</v>
      </c>
    </row>
    <row r="136" spans="3:5">
      <c r="C136" s="213" t="s">
        <v>296</v>
      </c>
      <c r="D136" s="193">
        <v>0</v>
      </c>
      <c r="E136" s="214">
        <v>0</v>
      </c>
    </row>
    <row r="137" spans="3:5">
      <c r="C137" s="204" t="s">
        <v>297</v>
      </c>
      <c r="D137" s="193">
        <v>306975.73676733975</v>
      </c>
      <c r="E137" s="214">
        <v>650430.40272727911</v>
      </c>
    </row>
    <row r="138" spans="3:5">
      <c r="C138" s="204" t="s">
        <v>298</v>
      </c>
      <c r="D138" s="193">
        <v>424496.73676733975</v>
      </c>
      <c r="E138" s="214">
        <v>739355.40272727911</v>
      </c>
    </row>
    <row r="139" spans="3:5">
      <c r="C139" s="204" t="s">
        <v>299</v>
      </c>
      <c r="D139" s="193"/>
      <c r="E139" s="214"/>
    </row>
    <row r="140" spans="3:5">
      <c r="C140" s="213" t="s">
        <v>300</v>
      </c>
      <c r="D140" s="193">
        <v>0</v>
      </c>
      <c r="E140" s="214">
        <v>0</v>
      </c>
    </row>
    <row r="141" spans="3:5">
      <c r="C141" s="213" t="s">
        <v>301</v>
      </c>
      <c r="D141" s="193">
        <v>0</v>
      </c>
      <c r="E141" s="214">
        <v>0</v>
      </c>
    </row>
    <row r="142" spans="3:5">
      <c r="C142" s="204" t="s">
        <v>302</v>
      </c>
      <c r="D142" s="193">
        <v>0</v>
      </c>
      <c r="E142" s="214">
        <v>0</v>
      </c>
    </row>
    <row r="143" spans="3:5" ht="13.5" thickBot="1">
      <c r="C143" s="215" t="s">
        <v>303</v>
      </c>
      <c r="D143" s="187">
        <v>0</v>
      </c>
      <c r="E143" s="188">
        <v>0</v>
      </c>
    </row>
    <row r="144" spans="3:5" ht="14.25" thickTop="1" thickBot="1">
      <c r="C144" s="216" t="s">
        <v>304</v>
      </c>
      <c r="D144" s="217">
        <v>45177229.566040076</v>
      </c>
      <c r="E144" s="217">
        <v>88800321.402727276</v>
      </c>
    </row>
    <row r="145" spans="3:5" ht="13.5" thickTop="1">
      <c r="C145" s="50"/>
      <c r="D145" s="50"/>
      <c r="E145" s="50"/>
    </row>
    <row r="146" spans="3:5">
      <c r="C146" s="50"/>
      <c r="D146" s="180"/>
      <c r="E146" s="180"/>
    </row>
    <row r="147" spans="3:5">
      <c r="C147" s="208" t="s">
        <v>305</v>
      </c>
      <c r="D147" s="180"/>
      <c r="E147" s="180"/>
    </row>
    <row r="148" spans="3:5">
      <c r="C148" s="149" t="s">
        <v>207</v>
      </c>
      <c r="D148" s="180"/>
      <c r="E148" s="180"/>
    </row>
    <row r="149" spans="3:5" ht="13.5" thickBot="1">
      <c r="C149" s="218"/>
      <c r="D149" s="185"/>
      <c r="E149" s="185"/>
    </row>
    <row r="150" spans="3:5" ht="24" thickTop="1" thickBot="1">
      <c r="C150" s="167" t="s">
        <v>224</v>
      </c>
      <c r="D150" s="166" t="s">
        <v>225</v>
      </c>
      <c r="E150" s="167" t="s">
        <v>226</v>
      </c>
    </row>
    <row r="151" spans="3:5" ht="13.5" thickTop="1">
      <c r="C151" s="219" t="s">
        <v>306</v>
      </c>
      <c r="D151" s="220">
        <v>0</v>
      </c>
      <c r="E151" s="212">
        <v>0</v>
      </c>
    </row>
    <row r="152" spans="3:5">
      <c r="C152" s="221" t="s">
        <v>307</v>
      </c>
      <c r="D152" s="193">
        <v>0</v>
      </c>
      <c r="E152" s="214">
        <v>0</v>
      </c>
    </row>
    <row r="153" spans="3:5" ht="13.5" thickBot="1">
      <c r="C153" s="222" t="s">
        <v>308</v>
      </c>
      <c r="D153" s="206">
        <v>0</v>
      </c>
      <c r="E153" s="223">
        <v>0</v>
      </c>
    </row>
    <row r="154" spans="3:5" ht="14.25" thickTop="1" thickBot="1">
      <c r="C154" s="224" t="s">
        <v>309</v>
      </c>
      <c r="D154" s="217">
        <v>0</v>
      </c>
      <c r="E154" s="225">
        <v>0</v>
      </c>
    </row>
    <row r="155" spans="3:5" ht="13.5" thickTop="1">
      <c r="C155" s="150"/>
      <c r="D155" s="150"/>
      <c r="E155" s="150"/>
    </row>
    <row r="156" spans="3:5">
      <c r="C156" s="48"/>
      <c r="D156" s="150"/>
      <c r="E156" s="150"/>
    </row>
    <row r="157" spans="3:5">
      <c r="C157" s="51" t="s">
        <v>310</v>
      </c>
      <c r="D157" s="48"/>
      <c r="E157" s="48"/>
    </row>
    <row r="158" spans="3:5">
      <c r="C158" s="149" t="s">
        <v>207</v>
      </c>
      <c r="D158" s="48"/>
      <c r="E158" s="48"/>
    </row>
    <row r="159" spans="3:5" ht="13.5" thickBot="1">
      <c r="C159" s="165"/>
      <c r="D159" s="165"/>
      <c r="E159" s="165"/>
    </row>
    <row r="160" spans="3:5" ht="24" thickTop="1" thickBot="1">
      <c r="C160" s="166" t="s">
        <v>224</v>
      </c>
      <c r="D160" s="166" t="s">
        <v>225</v>
      </c>
      <c r="E160" s="167" t="s">
        <v>226</v>
      </c>
    </row>
    <row r="161" spans="3:5" ht="13.5" thickTop="1">
      <c r="C161" s="202" t="s">
        <v>311</v>
      </c>
      <c r="D161" s="220"/>
      <c r="E161" s="220"/>
    </row>
    <row r="162" spans="3:5">
      <c r="C162" s="213" t="s">
        <v>312</v>
      </c>
      <c r="D162" s="193">
        <v>16913942.739999991</v>
      </c>
      <c r="E162" s="193">
        <v>18092694.099999994</v>
      </c>
    </row>
    <row r="163" spans="3:5">
      <c r="C163" s="213" t="s">
        <v>313</v>
      </c>
      <c r="D163" s="193"/>
      <c r="E163" s="193"/>
    </row>
    <row r="164" spans="3:5">
      <c r="C164" s="213" t="s">
        <v>314</v>
      </c>
      <c r="D164" s="226"/>
      <c r="E164" s="226"/>
    </row>
    <row r="165" spans="3:5" ht="22.5">
      <c r="C165" s="227" t="s">
        <v>315</v>
      </c>
      <c r="D165" s="193">
        <v>16913942.739999991</v>
      </c>
      <c r="E165" s="193">
        <v>18092694.099999994</v>
      </c>
    </row>
    <row r="166" spans="3:5" ht="13.5" thickBot="1">
      <c r="C166" s="228" t="s">
        <v>316</v>
      </c>
      <c r="D166" s="206">
        <v>0</v>
      </c>
      <c r="E166" s="206">
        <v>0</v>
      </c>
    </row>
    <row r="167" spans="3:5" ht="14.25" thickTop="1" thickBot="1">
      <c r="C167" s="229" t="s">
        <v>317</v>
      </c>
      <c r="D167" s="229">
        <v>16913942.739999991</v>
      </c>
      <c r="E167" s="229">
        <v>18092694.099999994</v>
      </c>
    </row>
    <row r="168" spans="3:5" ht="13.5" thickTop="1">
      <c r="C168" s="150"/>
      <c r="D168" s="150"/>
      <c r="E168" s="150"/>
    </row>
    <row r="169" spans="3:5">
      <c r="C169" s="48"/>
      <c r="D169" s="150"/>
      <c r="E169" s="150"/>
    </row>
    <row r="170" spans="3:5">
      <c r="C170" s="48"/>
      <c r="D170" s="150"/>
      <c r="E170" s="150"/>
    </row>
    <row r="171" spans="3:5">
      <c r="C171" s="48"/>
      <c r="D171" s="150"/>
      <c r="E171" s="150"/>
    </row>
    <row r="172" spans="3:5">
      <c r="C172" s="48"/>
      <c r="D172" s="150"/>
      <c r="E172" s="150"/>
    </row>
    <row r="173" spans="3:5">
      <c r="C173" s="48"/>
      <c r="D173" s="48"/>
      <c r="E173" s="48"/>
    </row>
    <row r="174" spans="3:5">
      <c r="C174" s="48"/>
      <c r="D174" s="48"/>
      <c r="E174" s="48"/>
    </row>
    <row r="175" spans="3:5">
      <c r="C175" s="51" t="s">
        <v>318</v>
      </c>
      <c r="D175" s="48"/>
      <c r="E175" s="48"/>
    </row>
    <row r="176" spans="3:5">
      <c r="C176" s="149" t="s">
        <v>207</v>
      </c>
      <c r="D176" s="48"/>
      <c r="E176" s="48"/>
    </row>
    <row r="177" spans="3:5" ht="13.5" thickBot="1">
      <c r="C177" s="165"/>
      <c r="D177" s="165"/>
      <c r="E177" s="165"/>
    </row>
    <row r="178" spans="3:5" ht="24" thickTop="1" thickBot="1">
      <c r="C178" s="166" t="s">
        <v>224</v>
      </c>
      <c r="D178" s="166" t="s">
        <v>225</v>
      </c>
      <c r="E178" s="167" t="s">
        <v>226</v>
      </c>
    </row>
    <row r="179" spans="3:5" ht="13.5" thickTop="1">
      <c r="C179" s="230" t="s">
        <v>319</v>
      </c>
      <c r="D179" s="220">
        <v>0</v>
      </c>
      <c r="E179" s="220">
        <v>0</v>
      </c>
    </row>
    <row r="180" spans="3:5">
      <c r="C180" s="204" t="s">
        <v>320</v>
      </c>
      <c r="D180" s="193"/>
      <c r="E180" s="193"/>
    </row>
    <row r="181" spans="3:5" ht="13.5" thickBot="1">
      <c r="C181" s="205"/>
      <c r="D181" s="206"/>
      <c r="E181" s="206"/>
    </row>
    <row r="182" spans="3:5" ht="14.25" thickTop="1" thickBot="1">
      <c r="C182" s="207" t="s">
        <v>321</v>
      </c>
      <c r="D182" s="217">
        <v>0</v>
      </c>
      <c r="E182" s="217">
        <v>0</v>
      </c>
    </row>
    <row r="183" spans="3:5" ht="13.5" thickTop="1">
      <c r="C183" s="150"/>
      <c r="D183" s="150"/>
      <c r="E183" s="150"/>
    </row>
    <row r="184" spans="3:5">
      <c r="C184" s="48"/>
      <c r="D184" s="150"/>
      <c r="E184" s="150"/>
    </row>
    <row r="185" spans="3:5">
      <c r="C185" s="48"/>
      <c r="D185" s="150"/>
      <c r="E185" s="150"/>
    </row>
    <row r="186" spans="3:5">
      <c r="C186" s="48"/>
      <c r="D186" s="150"/>
      <c r="E186" s="150"/>
    </row>
    <row r="187" spans="3:5">
      <c r="C187" s="48"/>
      <c r="D187" s="150"/>
      <c r="E187" s="150"/>
    </row>
    <row r="188" spans="3:5">
      <c r="C188" s="51" t="s">
        <v>322</v>
      </c>
      <c r="D188" s="150"/>
      <c r="E188" s="150"/>
    </row>
    <row r="189" spans="3:5">
      <c r="C189" s="149" t="s">
        <v>207</v>
      </c>
      <c r="D189" s="200"/>
      <c r="E189" s="200"/>
    </row>
    <row r="190" spans="3:5" ht="13.5" thickBot="1">
      <c r="C190" s="218"/>
      <c r="D190" s="185"/>
      <c r="E190" s="185"/>
    </row>
    <row r="191" spans="3:5" ht="24" thickTop="1" thickBot="1">
      <c r="C191" s="166" t="s">
        <v>224</v>
      </c>
      <c r="D191" s="166" t="s">
        <v>225</v>
      </c>
      <c r="E191" s="167" t="s">
        <v>226</v>
      </c>
    </row>
    <row r="192" spans="3:5" ht="13.5" thickTop="1">
      <c r="C192" s="230" t="s">
        <v>323</v>
      </c>
      <c r="D192" s="220">
        <v>0</v>
      </c>
      <c r="E192" s="220">
        <v>0</v>
      </c>
    </row>
    <row r="193" spans="3:5">
      <c r="C193" s="204" t="s">
        <v>324</v>
      </c>
      <c r="D193" s="193"/>
      <c r="E193" s="193"/>
    </row>
    <row r="194" spans="3:5" ht="13.5" thickBot="1">
      <c r="C194" s="205" t="s">
        <v>308</v>
      </c>
      <c r="D194" s="206"/>
      <c r="E194" s="206"/>
    </row>
    <row r="195" spans="3:5" ht="14.25" thickTop="1" thickBot="1">
      <c r="C195" s="229" t="s">
        <v>325</v>
      </c>
      <c r="D195" s="187">
        <v>0</v>
      </c>
      <c r="E195" s="187">
        <v>0</v>
      </c>
    </row>
    <row r="196" spans="3:5" ht="13.5" thickTop="1">
      <c r="C196" s="150"/>
      <c r="D196" s="150"/>
      <c r="E196" s="150"/>
    </row>
    <row r="197" spans="3:5">
      <c r="C197" s="231"/>
      <c r="D197" s="150"/>
      <c r="E197" s="150"/>
    </row>
    <row r="198" spans="3:5">
      <c r="C198" s="48"/>
      <c r="D198" s="150">
        <v>0</v>
      </c>
      <c r="E198" s="150">
        <v>0</v>
      </c>
    </row>
    <row r="199" spans="3:5">
      <c r="C199" s="48"/>
      <c r="D199" s="150"/>
      <c r="E199" s="150"/>
    </row>
    <row r="200" spans="3:5">
      <c r="C200" s="51" t="s">
        <v>326</v>
      </c>
      <c r="D200" s="48"/>
      <c r="E200" s="48"/>
    </row>
    <row r="201" spans="3:5">
      <c r="C201" s="149" t="s">
        <v>207</v>
      </c>
      <c r="D201" s="48"/>
      <c r="E201" s="48"/>
    </row>
    <row r="202" spans="3:5" ht="13.5" thickBot="1">
      <c r="C202" s="165"/>
      <c r="D202" s="165"/>
      <c r="E202" s="165"/>
    </row>
    <row r="203" spans="3:5" ht="24" thickTop="1" thickBot="1">
      <c r="C203" s="166" t="s">
        <v>224</v>
      </c>
      <c r="D203" s="166" t="s">
        <v>225</v>
      </c>
      <c r="E203" s="167" t="s">
        <v>226</v>
      </c>
    </row>
    <row r="204" spans="3:5" ht="13.5" thickTop="1">
      <c r="C204" s="230" t="s">
        <v>327</v>
      </c>
      <c r="D204" s="220">
        <v>13728000</v>
      </c>
      <c r="E204" s="220">
        <v>100000</v>
      </c>
    </row>
    <row r="205" spans="3:5">
      <c r="C205" s="204" t="s">
        <v>328</v>
      </c>
      <c r="D205" s="193">
        <v>0</v>
      </c>
      <c r="E205" s="193">
        <v>0</v>
      </c>
    </row>
    <row r="206" spans="3:5" ht="13.5" thickBot="1">
      <c r="C206" s="205"/>
      <c r="D206" s="206"/>
      <c r="E206" s="206"/>
    </row>
    <row r="207" spans="3:5" ht="14.25" thickTop="1" thickBot="1">
      <c r="C207" s="229" t="s">
        <v>329</v>
      </c>
      <c r="D207" s="187">
        <v>13728000</v>
      </c>
      <c r="E207" s="187">
        <v>100000</v>
      </c>
    </row>
    <row r="208" spans="3:5" ht="13.5" thickTop="1">
      <c r="C208" s="150"/>
      <c r="D208" s="150"/>
      <c r="E208" s="150"/>
    </row>
    <row r="209" spans="3:5">
      <c r="C209" s="231"/>
      <c r="D209" s="150"/>
      <c r="E209" s="150"/>
    </row>
    <row r="210" spans="3:5">
      <c r="C210" s="48"/>
      <c r="D210" s="150"/>
      <c r="E210" s="150"/>
    </row>
    <row r="211" spans="3:5">
      <c r="C211" s="48"/>
      <c r="D211" s="48"/>
      <c r="E211" s="48"/>
    </row>
    <row r="212" spans="3:5">
      <c r="C212" s="51" t="s">
        <v>330</v>
      </c>
      <c r="D212" s="48"/>
      <c r="E212" s="48"/>
    </row>
    <row r="213" spans="3:5">
      <c r="C213" s="149" t="s">
        <v>207</v>
      </c>
      <c r="D213" s="48"/>
      <c r="E213" s="48"/>
    </row>
    <row r="214" spans="3:5" ht="13.5" thickBot="1">
      <c r="C214" s="165"/>
      <c r="D214" s="165"/>
      <c r="E214" s="165"/>
    </row>
    <row r="215" spans="3:5" ht="24" thickTop="1" thickBot="1">
      <c r="C215" s="167" t="s">
        <v>224</v>
      </c>
      <c r="D215" s="166" t="s">
        <v>225</v>
      </c>
      <c r="E215" s="167" t="s">
        <v>226</v>
      </c>
    </row>
    <row r="216" spans="3:5" ht="13.5" thickTop="1">
      <c r="C216" s="219" t="s">
        <v>331</v>
      </c>
      <c r="D216" s="220">
        <v>0</v>
      </c>
      <c r="E216" s="220">
        <v>0</v>
      </c>
    </row>
    <row r="217" spans="3:5">
      <c r="C217" s="221" t="s">
        <v>99</v>
      </c>
      <c r="D217" s="193">
        <v>857.64853567257524</v>
      </c>
      <c r="E217" s="193">
        <v>0</v>
      </c>
    </row>
    <row r="218" spans="3:5" ht="13.5" thickBot="1">
      <c r="C218" s="222"/>
      <c r="D218" s="206"/>
      <c r="E218" s="206"/>
    </row>
    <row r="219" spans="3:5" ht="14.25" thickTop="1" thickBot="1">
      <c r="C219" s="232" t="s">
        <v>332</v>
      </c>
      <c r="D219" s="187">
        <v>857.64853567257524</v>
      </c>
      <c r="E219" s="187">
        <v>0</v>
      </c>
    </row>
    <row r="220" spans="3:5" ht="13.5" thickTop="1">
      <c r="C220" s="150"/>
      <c r="D220" s="150"/>
      <c r="E220" s="150"/>
    </row>
    <row r="221" spans="3:5">
      <c r="C221" s="48"/>
      <c r="D221" s="150"/>
      <c r="E221" s="150"/>
    </row>
    <row r="222" spans="3:5">
      <c r="C222" s="48"/>
      <c r="D222" s="150"/>
      <c r="E222" s="150"/>
    </row>
    <row r="223" spans="3:5">
      <c r="C223" s="48"/>
      <c r="D223" s="48"/>
      <c r="E223" s="48"/>
    </row>
    <row r="224" spans="3:5">
      <c r="C224" s="51" t="s">
        <v>333</v>
      </c>
      <c r="D224" s="48"/>
      <c r="E224" s="48"/>
    </row>
    <row r="225" spans="3:5">
      <c r="C225" s="149" t="s">
        <v>207</v>
      </c>
      <c r="D225" s="48"/>
      <c r="E225" s="48"/>
    </row>
    <row r="226" spans="3:5" ht="13.5" thickBot="1">
      <c r="C226" s="165"/>
      <c r="D226" s="165"/>
      <c r="E226" s="165"/>
    </row>
    <row r="227" spans="3:5" ht="24" thickTop="1" thickBot="1">
      <c r="C227" s="166" t="s">
        <v>224</v>
      </c>
      <c r="D227" s="166" t="s">
        <v>225</v>
      </c>
      <c r="E227" s="167" t="s">
        <v>226</v>
      </c>
    </row>
    <row r="228" spans="3:5" ht="13.5" thickTop="1">
      <c r="C228" s="230" t="s">
        <v>334</v>
      </c>
      <c r="D228" s="220">
        <v>100800416.98999879</v>
      </c>
      <c r="E228" s="220">
        <v>68113357.00000003</v>
      </c>
    </row>
    <row r="229" spans="3:5">
      <c r="C229" s="204" t="s">
        <v>335</v>
      </c>
      <c r="D229" s="193">
        <v>30081122.240200002</v>
      </c>
      <c r="E229" s="193">
        <v>8885855</v>
      </c>
    </row>
    <row r="230" spans="3:5" ht="13.5" thickBot="1">
      <c r="C230" s="205" t="s">
        <v>336</v>
      </c>
      <c r="D230" s="206">
        <v>0</v>
      </c>
      <c r="E230" s="206">
        <v>0</v>
      </c>
    </row>
    <row r="231" spans="3:5" ht="14.25" thickTop="1" thickBot="1">
      <c r="C231" s="207" t="s">
        <v>337</v>
      </c>
      <c r="D231" s="217">
        <v>130881539.23019879</v>
      </c>
      <c r="E231" s="217">
        <v>76999212.00000003</v>
      </c>
    </row>
    <row r="232" spans="3:5" ht="13.5" thickTop="1">
      <c r="C232" s="150"/>
      <c r="D232" s="150"/>
      <c r="E232" s="150"/>
    </row>
    <row r="233" spans="3:5">
      <c r="C233" s="48"/>
      <c r="D233" s="150"/>
      <c r="E233" s="150"/>
    </row>
    <row r="234" spans="3:5">
      <c r="C234" s="48"/>
      <c r="D234" s="150"/>
      <c r="E234" s="150"/>
    </row>
    <row r="235" spans="3:5">
      <c r="C235" s="48"/>
      <c r="D235" s="48"/>
      <c r="E235" s="48"/>
    </row>
    <row r="236" spans="3:5">
      <c r="C236" s="51" t="s">
        <v>338</v>
      </c>
      <c r="D236" s="48"/>
      <c r="E236" s="48"/>
    </row>
    <row r="237" spans="3:5">
      <c r="C237" s="149" t="s">
        <v>207</v>
      </c>
      <c r="D237" s="48"/>
      <c r="E237" s="48"/>
    </row>
    <row r="238" spans="3:5" ht="13.5" thickBot="1">
      <c r="C238" s="165"/>
      <c r="D238" s="165"/>
      <c r="E238" s="165"/>
    </row>
    <row r="239" spans="3:5" ht="24" thickTop="1" thickBot="1">
      <c r="C239" s="166" t="s">
        <v>224</v>
      </c>
      <c r="D239" s="166" t="s">
        <v>225</v>
      </c>
      <c r="E239" s="167" t="s">
        <v>226</v>
      </c>
    </row>
    <row r="240" spans="3:5" ht="13.5" thickTop="1">
      <c r="C240" s="230" t="s">
        <v>339</v>
      </c>
      <c r="D240" s="220"/>
      <c r="E240" s="220"/>
    </row>
    <row r="241" spans="3:5">
      <c r="C241" s="233" t="s">
        <v>340</v>
      </c>
      <c r="D241" s="193">
        <v>0</v>
      </c>
      <c r="E241" s="193">
        <v>0</v>
      </c>
    </row>
    <row r="242" spans="3:5">
      <c r="C242" s="233" t="s">
        <v>341</v>
      </c>
      <c r="D242" s="193">
        <v>0</v>
      </c>
      <c r="E242" s="193">
        <v>0</v>
      </c>
    </row>
    <row r="243" spans="3:5">
      <c r="C243" s="233" t="s">
        <v>342</v>
      </c>
      <c r="D243" s="193">
        <v>0</v>
      </c>
      <c r="E243" s="193">
        <v>0</v>
      </c>
    </row>
    <row r="244" spans="3:5">
      <c r="C244" s="233" t="s">
        <v>343</v>
      </c>
      <c r="D244" s="193">
        <v>2378350.9</v>
      </c>
      <c r="E244" s="193">
        <v>16875000</v>
      </c>
    </row>
    <row r="245" spans="3:5">
      <c r="C245" s="204" t="s">
        <v>344</v>
      </c>
      <c r="D245" s="193">
        <v>2378350.9</v>
      </c>
      <c r="E245" s="193">
        <v>16875000</v>
      </c>
    </row>
    <row r="246" spans="3:5">
      <c r="C246" s="204" t="s">
        <v>345</v>
      </c>
      <c r="D246" s="193"/>
      <c r="E246" s="193"/>
    </row>
    <row r="247" spans="3:5">
      <c r="C247" s="204" t="s">
        <v>346</v>
      </c>
      <c r="D247" s="193"/>
      <c r="E247" s="193"/>
    </row>
    <row r="248" spans="3:5">
      <c r="C248" s="204" t="s">
        <v>347</v>
      </c>
      <c r="D248" s="193"/>
      <c r="E248" s="193"/>
    </row>
    <row r="249" spans="3:5" ht="13.5" thickBot="1">
      <c r="C249" s="205" t="s">
        <v>348</v>
      </c>
      <c r="D249" s="206"/>
      <c r="E249" s="206"/>
    </row>
    <row r="250" spans="3:5" ht="14.25" thickTop="1" thickBot="1">
      <c r="C250" s="207" t="s">
        <v>349</v>
      </c>
      <c r="D250" s="217">
        <v>2378350.9</v>
      </c>
      <c r="E250" s="217">
        <v>16875000</v>
      </c>
    </row>
    <row r="251" spans="3:5" ht="13.5" thickTop="1">
      <c r="C251" s="150"/>
      <c r="D251" s="150"/>
      <c r="E251" s="150"/>
    </row>
    <row r="252" spans="3:5">
      <c r="C252" s="48"/>
      <c r="D252" s="150"/>
      <c r="E252" s="150"/>
    </row>
    <row r="253" spans="3:5">
      <c r="C253" s="48"/>
      <c r="D253" s="150"/>
      <c r="E253" s="150"/>
    </row>
    <row r="254" spans="3:5">
      <c r="C254" s="48"/>
      <c r="D254" s="48"/>
      <c r="E254" s="48"/>
    </row>
    <row r="255" spans="3:5">
      <c r="C255" s="51" t="s">
        <v>350</v>
      </c>
      <c r="D255" s="48"/>
      <c r="E255" s="48"/>
    </row>
    <row r="256" spans="3:5">
      <c r="C256" s="149" t="s">
        <v>207</v>
      </c>
      <c r="D256" s="48"/>
      <c r="E256" s="48"/>
    </row>
    <row r="257" spans="3:5" ht="13.5" thickBot="1">
      <c r="C257" s="165"/>
      <c r="D257" s="165"/>
      <c r="E257" s="165"/>
    </row>
    <row r="258" spans="3:5" ht="24" thickTop="1" thickBot="1">
      <c r="C258" s="166" t="s">
        <v>224</v>
      </c>
      <c r="D258" s="166" t="s">
        <v>225</v>
      </c>
      <c r="E258" s="167" t="s">
        <v>226</v>
      </c>
    </row>
    <row r="259" spans="3:5" ht="13.5" thickTop="1">
      <c r="C259" s="230" t="s">
        <v>351</v>
      </c>
      <c r="D259" s="220">
        <v>78018071.585083842</v>
      </c>
      <c r="E259" s="220">
        <v>55009375.76123818</v>
      </c>
    </row>
    <row r="260" spans="3:5">
      <c r="C260" s="204" t="s">
        <v>352</v>
      </c>
      <c r="D260" s="193">
        <v>23736858.5</v>
      </c>
      <c r="E260" s="172">
        <v>11635670</v>
      </c>
    </row>
    <row r="261" spans="3:5">
      <c r="C261" s="204" t="s">
        <v>353</v>
      </c>
      <c r="D261" s="193">
        <v>0</v>
      </c>
      <c r="E261" s="193">
        <v>0</v>
      </c>
    </row>
    <row r="262" spans="3:5" ht="13.5" thickBot="1">
      <c r="C262" s="234" t="s">
        <v>354</v>
      </c>
      <c r="D262" s="235">
        <v>0</v>
      </c>
      <c r="E262" s="235">
        <v>0</v>
      </c>
    </row>
    <row r="263" spans="3:5" ht="13.5" thickBot="1">
      <c r="C263" s="236" t="s">
        <v>355</v>
      </c>
      <c r="D263" s="237">
        <v>101754930.08508384</v>
      </c>
      <c r="E263" s="237">
        <v>66645045.76123818</v>
      </c>
    </row>
    <row r="264" spans="3:5">
      <c r="C264" s="150"/>
      <c r="D264" s="150"/>
      <c r="E264" s="150"/>
    </row>
    <row r="265" spans="3:5">
      <c r="C265" s="48"/>
      <c r="D265" s="150"/>
      <c r="E265" s="150"/>
    </row>
    <row r="266" spans="3:5">
      <c r="C266" s="48"/>
      <c r="D266" s="150"/>
      <c r="E266" s="150"/>
    </row>
    <row r="267" spans="3:5">
      <c r="C267" s="48"/>
      <c r="D267" s="48"/>
      <c r="E267" s="48"/>
    </row>
    <row r="268" spans="3:5">
      <c r="C268" s="48"/>
      <c r="D268" s="48"/>
      <c r="E268" s="48"/>
    </row>
    <row r="269" spans="3:5">
      <c r="C269" s="51" t="s">
        <v>356</v>
      </c>
      <c r="D269" s="48"/>
      <c r="E269" s="48"/>
    </row>
    <row r="270" spans="3:5">
      <c r="C270" s="149" t="s">
        <v>207</v>
      </c>
      <c r="D270" s="48"/>
      <c r="E270" s="48"/>
    </row>
    <row r="271" spans="3:5" ht="13.5" thickBot="1">
      <c r="C271" s="165"/>
      <c r="D271" s="165"/>
      <c r="E271" s="165"/>
    </row>
    <row r="272" spans="3:5" ht="24" thickTop="1" thickBot="1">
      <c r="C272" s="166" t="s">
        <v>224</v>
      </c>
      <c r="D272" s="166" t="s">
        <v>225</v>
      </c>
      <c r="E272" s="167" t="s">
        <v>226</v>
      </c>
    </row>
    <row r="273" spans="3:5" ht="13.5" thickTop="1">
      <c r="C273" s="230" t="s">
        <v>357</v>
      </c>
      <c r="D273" s="220"/>
      <c r="E273" s="220"/>
    </row>
    <row r="274" spans="3:5">
      <c r="C274" s="233" t="s">
        <v>358</v>
      </c>
      <c r="D274" s="193">
        <v>0</v>
      </c>
      <c r="E274" s="193">
        <v>0</v>
      </c>
    </row>
    <row r="275" spans="3:5">
      <c r="C275" s="233" t="s">
        <v>340</v>
      </c>
      <c r="D275" s="193">
        <v>0</v>
      </c>
      <c r="E275" s="193">
        <v>0</v>
      </c>
    </row>
    <row r="276" spans="3:5">
      <c r="C276" s="233" t="s">
        <v>359</v>
      </c>
      <c r="D276" s="193">
        <v>1204325</v>
      </c>
      <c r="E276" s="193">
        <v>1707570</v>
      </c>
    </row>
    <row r="277" spans="3:5">
      <c r="C277" s="233" t="s">
        <v>360</v>
      </c>
      <c r="D277" s="193">
        <v>165767</v>
      </c>
      <c r="E277" s="193">
        <v>57360</v>
      </c>
    </row>
    <row r="278" spans="3:5">
      <c r="C278" s="233" t="s">
        <v>361</v>
      </c>
      <c r="D278" s="193">
        <v>0</v>
      </c>
      <c r="E278" s="193">
        <v>0</v>
      </c>
    </row>
    <row r="279" spans="3:5">
      <c r="C279" s="233" t="s">
        <v>343</v>
      </c>
      <c r="D279" s="193">
        <v>63930.487999999998</v>
      </c>
      <c r="E279" s="193">
        <v>42500</v>
      </c>
    </row>
    <row r="280" spans="3:5">
      <c r="C280" s="204" t="s">
        <v>362</v>
      </c>
      <c r="D280" s="193">
        <v>1434022.4879999999</v>
      </c>
      <c r="E280" s="193">
        <v>1807430</v>
      </c>
    </row>
    <row r="281" spans="3:5">
      <c r="C281" s="204" t="s">
        <v>363</v>
      </c>
      <c r="D281" s="193"/>
      <c r="E281" s="193"/>
    </row>
    <row r="282" spans="3:5">
      <c r="C282" s="238" t="s">
        <v>364</v>
      </c>
      <c r="D282" s="193">
        <v>470000</v>
      </c>
      <c r="E282" s="193">
        <v>325000</v>
      </c>
    </row>
    <row r="283" spans="3:5">
      <c r="C283" s="238" t="s">
        <v>365</v>
      </c>
      <c r="D283" s="193">
        <v>0</v>
      </c>
      <c r="E283" s="193">
        <v>0</v>
      </c>
    </row>
    <row r="284" spans="3:5">
      <c r="C284" s="238" t="s">
        <v>366</v>
      </c>
      <c r="D284" s="193">
        <v>0</v>
      </c>
      <c r="E284" s="193">
        <v>0</v>
      </c>
    </row>
    <row r="285" spans="3:5">
      <c r="C285" s="238" t="s">
        <v>367</v>
      </c>
      <c r="D285" s="193">
        <v>0</v>
      </c>
      <c r="E285" s="193">
        <v>0</v>
      </c>
    </row>
    <row r="286" spans="3:5">
      <c r="C286" s="238" t="s">
        <v>368</v>
      </c>
      <c r="D286" s="193">
        <v>307443.5</v>
      </c>
      <c r="E286" s="193">
        <v>378161.8</v>
      </c>
    </row>
    <row r="287" spans="3:5">
      <c r="C287" s="238" t="s">
        <v>369</v>
      </c>
      <c r="D287" s="193">
        <v>0</v>
      </c>
      <c r="E287" s="193">
        <v>0</v>
      </c>
    </row>
    <row r="288" spans="3:5">
      <c r="C288" s="238" t="s">
        <v>370</v>
      </c>
      <c r="D288" s="193">
        <v>120728.4158</v>
      </c>
      <c r="E288" s="193">
        <v>23416.242000000002</v>
      </c>
    </row>
    <row r="289" spans="3:5">
      <c r="C289" s="239" t="s">
        <v>371</v>
      </c>
      <c r="D289" s="193">
        <v>898171.91579999996</v>
      </c>
      <c r="E289" s="193">
        <v>726578.04200000002</v>
      </c>
    </row>
    <row r="290" spans="3:5">
      <c r="C290" s="204" t="s">
        <v>372</v>
      </c>
      <c r="D290" s="193"/>
      <c r="E290" s="193"/>
    </row>
    <row r="291" spans="3:5">
      <c r="C291" s="233" t="s">
        <v>373</v>
      </c>
      <c r="D291" s="193">
        <v>0</v>
      </c>
      <c r="E291" s="193">
        <v>776138</v>
      </c>
    </row>
    <row r="292" spans="3:5">
      <c r="C292" s="233" t="s">
        <v>374</v>
      </c>
      <c r="D292" s="193">
        <v>0</v>
      </c>
      <c r="E292" s="193">
        <v>0</v>
      </c>
    </row>
    <row r="293" spans="3:5">
      <c r="C293" s="233" t="s">
        <v>375</v>
      </c>
      <c r="D293" s="193">
        <v>370739</v>
      </c>
      <c r="E293" s="193">
        <v>0</v>
      </c>
    </row>
    <row r="294" spans="3:5">
      <c r="C294" s="233" t="s">
        <v>376</v>
      </c>
      <c r="D294" s="193">
        <v>136200</v>
      </c>
      <c r="E294" s="193">
        <v>783084</v>
      </c>
    </row>
    <row r="295" spans="3:5">
      <c r="C295" s="233" t="s">
        <v>377</v>
      </c>
      <c r="D295" s="193">
        <v>219850</v>
      </c>
      <c r="E295" s="193">
        <v>250000</v>
      </c>
    </row>
    <row r="296" spans="3:5">
      <c r="C296" s="204" t="s">
        <v>378</v>
      </c>
      <c r="D296" s="193">
        <v>726789</v>
      </c>
      <c r="E296" s="193">
        <v>1809222</v>
      </c>
    </row>
    <row r="297" spans="3:5">
      <c r="C297" s="204" t="s">
        <v>379</v>
      </c>
      <c r="D297" s="193"/>
      <c r="E297" s="193"/>
    </row>
    <row r="298" spans="3:5">
      <c r="C298" s="233" t="s">
        <v>380</v>
      </c>
      <c r="D298" s="193">
        <v>0</v>
      </c>
      <c r="E298" s="193">
        <v>0</v>
      </c>
    </row>
    <row r="299" spans="3:5">
      <c r="C299" s="233" t="s">
        <v>381</v>
      </c>
      <c r="D299" s="193">
        <v>0</v>
      </c>
      <c r="E299" s="193">
        <v>0</v>
      </c>
    </row>
    <row r="300" spans="3:5">
      <c r="C300" s="204" t="s">
        <v>382</v>
      </c>
      <c r="D300" s="193">
        <v>295481</v>
      </c>
      <c r="E300" s="193">
        <v>0</v>
      </c>
    </row>
    <row r="301" spans="3:5">
      <c r="C301" s="233" t="s">
        <v>383</v>
      </c>
      <c r="D301" s="193">
        <v>0</v>
      </c>
      <c r="E301" s="193">
        <v>10429013.833333334</v>
      </c>
    </row>
    <row r="302" spans="3:5">
      <c r="C302" s="204" t="s">
        <v>384</v>
      </c>
      <c r="D302" s="193">
        <v>295481</v>
      </c>
      <c r="E302" s="193">
        <v>10429013.833333334</v>
      </c>
    </row>
    <row r="303" spans="3:5" ht="13.5" thickBot="1">
      <c r="C303" s="205" t="s">
        <v>385</v>
      </c>
      <c r="D303" s="206"/>
      <c r="E303" s="206"/>
    </row>
    <row r="304" spans="3:5" ht="14.25" thickTop="1" thickBot="1">
      <c r="C304" s="229" t="s">
        <v>386</v>
      </c>
      <c r="D304" s="187">
        <v>3354464.4038</v>
      </c>
      <c r="E304" s="187">
        <v>14772243.875333333</v>
      </c>
    </row>
    <row r="305" spans="3:5" ht="13.5" thickTop="1">
      <c r="C305" s="150"/>
      <c r="D305" s="150"/>
      <c r="E305" s="150"/>
    </row>
    <row r="306" spans="3:5">
      <c r="C306" s="48"/>
      <c r="D306" s="48"/>
      <c r="E306" s="48"/>
    </row>
    <row r="307" spans="3:5">
      <c r="C307" s="51" t="s">
        <v>387</v>
      </c>
      <c r="D307" s="48"/>
      <c r="E307" s="48"/>
    </row>
    <row r="308" spans="3:5">
      <c r="C308" s="149" t="s">
        <v>207</v>
      </c>
      <c r="D308" s="48"/>
      <c r="E308" s="48"/>
    </row>
    <row r="309" spans="3:5" ht="13.5" thickBot="1">
      <c r="C309" s="165"/>
      <c r="D309" s="165"/>
      <c r="E309" s="165"/>
    </row>
    <row r="310" spans="3:5" ht="24" thickTop="1" thickBot="1">
      <c r="C310" s="166" t="s">
        <v>224</v>
      </c>
      <c r="D310" s="166" t="s">
        <v>225</v>
      </c>
      <c r="E310" s="167" t="s">
        <v>226</v>
      </c>
    </row>
    <row r="311" spans="3:5" ht="13.5" thickTop="1">
      <c r="C311" s="240" t="s">
        <v>388</v>
      </c>
      <c r="D311" s="203"/>
      <c r="E311" s="241"/>
    </row>
    <row r="312" spans="3:5">
      <c r="C312" s="233" t="s">
        <v>389</v>
      </c>
      <c r="D312" s="193">
        <v>4370050</v>
      </c>
      <c r="E312" s="214">
        <v>3047805</v>
      </c>
    </row>
    <row r="313" spans="3:5">
      <c r="C313" s="233" t="s">
        <v>390</v>
      </c>
      <c r="D313" s="193">
        <v>729804</v>
      </c>
      <c r="E313" s="214">
        <v>509001.5</v>
      </c>
    </row>
    <row r="314" spans="3:5">
      <c r="C314" s="233" t="s">
        <v>391</v>
      </c>
      <c r="D314" s="193">
        <v>0</v>
      </c>
      <c r="E314" s="214">
        <v>0</v>
      </c>
    </row>
    <row r="315" spans="3:5" ht="13.5" thickBot="1">
      <c r="C315" s="242" t="s">
        <v>392</v>
      </c>
      <c r="D315" s="206">
        <v>0</v>
      </c>
      <c r="E315" s="223">
        <v>0</v>
      </c>
    </row>
    <row r="316" spans="3:5" ht="14.25" thickTop="1" thickBot="1">
      <c r="C316" s="229" t="s">
        <v>393</v>
      </c>
      <c r="D316" s="187">
        <v>5099854</v>
      </c>
      <c r="E316" s="188">
        <v>3556806.5</v>
      </c>
    </row>
    <row r="317" spans="3:5" ht="13.5" thickTop="1">
      <c r="C317" s="150"/>
      <c r="D317" s="150"/>
      <c r="E317" s="150"/>
    </row>
    <row r="318" spans="3:5">
      <c r="C318" s="48"/>
      <c r="D318" s="48"/>
      <c r="E318" s="48"/>
    </row>
    <row r="319" spans="3:5">
      <c r="C319" s="51" t="s">
        <v>394</v>
      </c>
      <c r="D319" s="48"/>
      <c r="E319" s="48"/>
    </row>
    <row r="320" spans="3:5">
      <c r="C320" s="149" t="s">
        <v>207</v>
      </c>
      <c r="D320" s="48"/>
      <c r="E320" s="48"/>
    </row>
    <row r="321" spans="3:5" ht="13.5" thickBot="1">
      <c r="C321" s="165"/>
      <c r="D321" s="165"/>
      <c r="E321" s="165"/>
    </row>
    <row r="322" spans="3:5" ht="24" thickTop="1" thickBot="1">
      <c r="C322" s="166" t="s">
        <v>224</v>
      </c>
      <c r="D322" s="166" t="s">
        <v>225</v>
      </c>
      <c r="E322" s="167" t="s">
        <v>226</v>
      </c>
    </row>
    <row r="323" spans="3:5" ht="13.5" thickTop="1">
      <c r="C323" s="243" t="s">
        <v>395</v>
      </c>
      <c r="D323" s="220">
        <v>9608709.7748333327</v>
      </c>
      <c r="E323" s="220">
        <v>7567254.9300000016</v>
      </c>
    </row>
    <row r="324" spans="3:5" ht="13.5" thickBot="1">
      <c r="C324" s="242" t="s">
        <v>396</v>
      </c>
      <c r="D324" s="206"/>
      <c r="E324" s="206"/>
    </row>
    <row r="325" spans="3:5" ht="14.25" thickTop="1" thickBot="1">
      <c r="C325" s="229" t="s">
        <v>397</v>
      </c>
      <c r="D325" s="187">
        <v>9608709.7748333327</v>
      </c>
      <c r="E325" s="187">
        <v>7567254.9300000016</v>
      </c>
    </row>
    <row r="326" spans="3:5" ht="13.5" thickTop="1">
      <c r="C326" s="150"/>
      <c r="D326" s="150"/>
      <c r="E326" s="150"/>
    </row>
    <row r="327" spans="3:5">
      <c r="C327" s="48"/>
      <c r="D327" s="48"/>
      <c r="E327" s="48"/>
    </row>
    <row r="328" spans="3:5">
      <c r="C328" s="51" t="s">
        <v>398</v>
      </c>
      <c r="D328" s="48"/>
      <c r="E328" s="48"/>
    </row>
    <row r="329" spans="3:5">
      <c r="C329" s="149" t="s">
        <v>207</v>
      </c>
      <c r="D329" s="48"/>
      <c r="E329" s="48"/>
    </row>
    <row r="330" spans="3:5" ht="13.5" thickBot="1">
      <c r="C330" s="165"/>
      <c r="D330" s="165"/>
      <c r="E330" s="165"/>
    </row>
    <row r="331" spans="3:5" ht="24" thickTop="1" thickBot="1">
      <c r="C331" s="166" t="s">
        <v>224</v>
      </c>
      <c r="D331" s="166" t="s">
        <v>225</v>
      </c>
      <c r="E331" s="167" t="s">
        <v>226</v>
      </c>
    </row>
    <row r="332" spans="3:5" ht="13.5" thickTop="1">
      <c r="C332" s="230" t="s">
        <v>399</v>
      </c>
      <c r="D332" s="220"/>
      <c r="E332" s="220"/>
    </row>
    <row r="333" spans="3:5">
      <c r="C333" s="233" t="s">
        <v>400</v>
      </c>
      <c r="D333" s="244">
        <v>396.75</v>
      </c>
      <c r="E333" s="244">
        <v>364.49</v>
      </c>
    </row>
    <row r="334" spans="3:5">
      <c r="C334" s="233" t="s">
        <v>401</v>
      </c>
      <c r="D334" s="244">
        <v>-2373529.8783999998</v>
      </c>
      <c r="E334" s="244">
        <v>-1874327.2995</v>
      </c>
    </row>
    <row r="335" spans="3:5">
      <c r="C335" s="204" t="s">
        <v>402</v>
      </c>
      <c r="D335" s="244">
        <v>-2373133.1283999998</v>
      </c>
      <c r="E335" s="244">
        <v>-1873962.8095</v>
      </c>
    </row>
    <row r="336" spans="3:5">
      <c r="C336" s="204" t="s">
        <v>403</v>
      </c>
      <c r="D336" s="244"/>
      <c r="E336" s="244"/>
    </row>
    <row r="337" spans="3:5">
      <c r="C337" s="233" t="s">
        <v>404</v>
      </c>
      <c r="D337" s="244">
        <v>0</v>
      </c>
      <c r="E337" s="244">
        <v>0</v>
      </c>
    </row>
    <row r="338" spans="3:5">
      <c r="C338" s="233" t="s">
        <v>405</v>
      </c>
      <c r="D338" s="244">
        <v>-221498.90880000032</v>
      </c>
      <c r="E338" s="244">
        <v>-661866</v>
      </c>
    </row>
    <row r="339" spans="3:5" ht="13.5" thickBot="1">
      <c r="C339" s="205" t="s">
        <v>406</v>
      </c>
      <c r="D339" s="245">
        <v>-221498.90880000032</v>
      </c>
      <c r="E339" s="245">
        <v>-661866</v>
      </c>
    </row>
    <row r="340" spans="3:5" ht="14.25" thickTop="1" thickBot="1">
      <c r="C340" s="229" t="s">
        <v>407</v>
      </c>
      <c r="D340" s="229">
        <v>-2594632.0372000001</v>
      </c>
      <c r="E340" s="229">
        <v>-2535828.8095</v>
      </c>
    </row>
    <row r="341" spans="3:5" ht="13.5" thickTop="1">
      <c r="C341" s="150"/>
      <c r="D341" s="150"/>
      <c r="E341" s="150"/>
    </row>
    <row r="342" spans="3:5">
      <c r="C342" s="48"/>
      <c r="D342" s="150"/>
      <c r="E342" s="150"/>
    </row>
    <row r="343" spans="3:5">
      <c r="C343" s="51" t="s">
        <v>408</v>
      </c>
      <c r="D343" s="48"/>
      <c r="E343" s="48"/>
    </row>
    <row r="344" spans="3:5">
      <c r="C344" s="51" t="s">
        <v>409</v>
      </c>
      <c r="D344" s="51"/>
      <c r="E344" s="48"/>
    </row>
    <row r="345" spans="3:5">
      <c r="C345" s="48"/>
      <c r="D345" s="48"/>
      <c r="E345" s="48"/>
    </row>
    <row r="346" spans="3:5">
      <c r="C346" s="149" t="s">
        <v>207</v>
      </c>
      <c r="D346" s="48"/>
      <c r="E346" s="48"/>
    </row>
    <row r="347" spans="3:5" ht="13.5" thickBot="1">
      <c r="C347" s="165"/>
      <c r="D347" s="165"/>
      <c r="E347" s="165"/>
    </row>
    <row r="348" spans="3:5" ht="24" thickTop="1" thickBot="1">
      <c r="C348" s="166" t="s">
        <v>224</v>
      </c>
      <c r="D348" s="166" t="s">
        <v>225</v>
      </c>
      <c r="E348" s="167" t="s">
        <v>226</v>
      </c>
    </row>
    <row r="349" spans="3:5" ht="13.5" thickTop="1">
      <c r="C349" s="230" t="s">
        <v>410</v>
      </c>
      <c r="D349" s="220"/>
      <c r="E349" s="220"/>
    </row>
    <row r="350" spans="3:5">
      <c r="C350" s="233" t="s">
        <v>411</v>
      </c>
      <c r="D350" s="193">
        <v>0</v>
      </c>
      <c r="E350" s="193">
        <v>0</v>
      </c>
    </row>
    <row r="351" spans="3:5">
      <c r="C351" s="233" t="s">
        <v>412</v>
      </c>
      <c r="D351" s="193"/>
      <c r="E351" s="193"/>
    </row>
    <row r="352" spans="3:5">
      <c r="C352" s="204" t="s">
        <v>413</v>
      </c>
      <c r="D352" s="193">
        <v>0</v>
      </c>
      <c r="E352" s="193">
        <v>0</v>
      </c>
    </row>
    <row r="353" spans="3:5">
      <c r="C353" s="204" t="s">
        <v>414</v>
      </c>
      <c r="D353" s="193"/>
      <c r="E353" s="193"/>
    </row>
    <row r="354" spans="3:5">
      <c r="C354" s="233" t="s">
        <v>411</v>
      </c>
      <c r="D354" s="193">
        <v>221498.90880000032</v>
      </c>
      <c r="E354" s="193">
        <v>661866</v>
      </c>
    </row>
    <row r="355" spans="3:5">
      <c r="C355" s="233" t="s">
        <v>412</v>
      </c>
      <c r="D355" s="193"/>
      <c r="E355" s="193"/>
    </row>
    <row r="356" spans="3:5">
      <c r="C356" s="204" t="s">
        <v>415</v>
      </c>
      <c r="D356" s="193">
        <v>221498.90880000032</v>
      </c>
      <c r="E356" s="193">
        <v>661866</v>
      </c>
    </row>
    <row r="357" spans="3:5">
      <c r="C357" s="204" t="s">
        <v>416</v>
      </c>
      <c r="D357" s="193">
        <v>-221498.90880000032</v>
      </c>
      <c r="E357" s="193">
        <v>-661866</v>
      </c>
    </row>
    <row r="358" spans="3:5">
      <c r="C358" s="204" t="s">
        <v>417</v>
      </c>
      <c r="D358" s="193"/>
      <c r="E358" s="193"/>
    </row>
    <row r="359" spans="3:5">
      <c r="C359" s="233" t="s">
        <v>418</v>
      </c>
      <c r="D359" s="193">
        <v>0</v>
      </c>
      <c r="E359" s="193">
        <v>0</v>
      </c>
    </row>
    <row r="360" spans="3:5" ht="13.5" thickBot="1">
      <c r="C360" s="242" t="s">
        <v>419</v>
      </c>
      <c r="D360" s="206">
        <v>-221498.90880000032</v>
      </c>
      <c r="E360" s="206">
        <v>-661866</v>
      </c>
    </row>
    <row r="361" spans="3:5" ht="14.25" thickTop="1" thickBot="1">
      <c r="C361" s="229" t="s">
        <v>420</v>
      </c>
      <c r="D361" s="187">
        <v>221498.90880000032</v>
      </c>
      <c r="E361" s="187">
        <v>661866</v>
      </c>
    </row>
    <row r="362" spans="3:5" ht="13.5" thickTop="1">
      <c r="C362" s="150"/>
      <c r="D362" s="150"/>
      <c r="E362" s="150"/>
    </row>
    <row r="363" spans="3:5">
      <c r="C363" s="48"/>
      <c r="D363" s="48"/>
      <c r="E363" s="48"/>
    </row>
    <row r="364" spans="3:5">
      <c r="C364" s="51" t="s">
        <v>421</v>
      </c>
      <c r="D364" s="48"/>
      <c r="E364" s="48"/>
    </row>
    <row r="365" spans="3:5">
      <c r="C365" s="149" t="s">
        <v>207</v>
      </c>
      <c r="D365" s="48"/>
      <c r="E365" s="48"/>
    </row>
    <row r="366" spans="3:5" ht="13.5" thickBot="1">
      <c r="C366" s="165"/>
      <c r="D366" s="165"/>
      <c r="E366" s="165"/>
    </row>
    <row r="367" spans="3:5" ht="24" thickTop="1" thickBot="1">
      <c r="C367" s="166" t="s">
        <v>224</v>
      </c>
      <c r="D367" s="166" t="s">
        <v>225</v>
      </c>
      <c r="E367" s="167" t="s">
        <v>226</v>
      </c>
    </row>
    <row r="368" spans="3:5" ht="13.5" thickTop="1">
      <c r="C368" s="230" t="s">
        <v>141</v>
      </c>
      <c r="D368" s="220">
        <v>10151278.04247123</v>
      </c>
      <c r="E368" s="220">
        <v>8341464.0539285243</v>
      </c>
    </row>
    <row r="369" spans="3:5">
      <c r="C369" s="239" t="s">
        <v>422</v>
      </c>
      <c r="D369" s="193"/>
      <c r="E369" s="226"/>
    </row>
    <row r="370" spans="3:5">
      <c r="C370" s="233" t="s">
        <v>423</v>
      </c>
      <c r="D370" s="193">
        <v>0</v>
      </c>
      <c r="E370" s="193">
        <v>0</v>
      </c>
    </row>
    <row r="371" spans="3:5">
      <c r="C371" s="233" t="s">
        <v>424</v>
      </c>
      <c r="D371" s="193">
        <v>295481</v>
      </c>
      <c r="E371" s="193">
        <v>0</v>
      </c>
    </row>
    <row r="372" spans="3:5">
      <c r="C372" s="233" t="s">
        <v>425</v>
      </c>
      <c r="D372" s="193"/>
      <c r="E372" s="193"/>
    </row>
    <row r="373" spans="3:5">
      <c r="C373" s="233" t="s">
        <v>426</v>
      </c>
      <c r="D373" s="193">
        <v>0</v>
      </c>
      <c r="E373" s="193">
        <v>0</v>
      </c>
    </row>
    <row r="374" spans="3:5">
      <c r="C374" s="233" t="s">
        <v>427</v>
      </c>
      <c r="D374" s="193">
        <v>0</v>
      </c>
      <c r="E374" s="193">
        <v>0</v>
      </c>
    </row>
    <row r="375" spans="3:5">
      <c r="C375" s="239" t="s">
        <v>428</v>
      </c>
      <c r="D375" s="193">
        <v>295481</v>
      </c>
      <c r="E375" s="193">
        <v>0</v>
      </c>
    </row>
    <row r="376" spans="3:5">
      <c r="C376" s="204" t="s">
        <v>429</v>
      </c>
      <c r="D376" s="193">
        <v>10446759.04247123</v>
      </c>
      <c r="E376" s="193">
        <v>8341464.0539285243</v>
      </c>
    </row>
    <row r="377" spans="3:5" ht="13.5" thickBot="1">
      <c r="C377" s="205" t="s">
        <v>430</v>
      </c>
      <c r="D377" s="206">
        <v>1044675.904247123</v>
      </c>
      <c r="E377" s="206">
        <v>834146.4053928525</v>
      </c>
    </row>
    <row r="378" spans="3:5" ht="14.25" thickTop="1" thickBot="1">
      <c r="C378" s="229" t="s">
        <v>431</v>
      </c>
      <c r="D378" s="187">
        <v>9106602.1382241063</v>
      </c>
      <c r="E378" s="187">
        <v>7507317.6485356716</v>
      </c>
    </row>
    <row r="379" spans="3:5" ht="13.5" thickTop="1"/>
    <row r="380" spans="3:5">
      <c r="C380" t="s">
        <v>176</v>
      </c>
      <c r="D380" t="s">
        <v>177</v>
      </c>
    </row>
    <row r="382" spans="3:5">
      <c r="C382" t="s">
        <v>178</v>
      </c>
      <c r="D382" t="s">
        <v>179</v>
      </c>
    </row>
  </sheetData>
  <pageMargins left="1.52" right="0.5" top="0.5" bottom="0.5" header="0.19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8"/>
  </sheetPr>
  <dimension ref="B1:O62"/>
  <sheetViews>
    <sheetView topLeftCell="A26" workbookViewId="0">
      <selection activeCell="F35" sqref="F35"/>
    </sheetView>
  </sheetViews>
  <sheetFormatPr defaultRowHeight="12.75"/>
  <cols>
    <col min="1" max="1" width="2" customWidth="1"/>
    <col min="2" max="2" width="3.5703125" customWidth="1"/>
    <col min="3" max="3" width="16.140625" customWidth="1"/>
    <col min="4" max="4" width="16.5703125" customWidth="1"/>
    <col min="5" max="5" width="6.28515625" customWidth="1"/>
    <col min="6" max="6" width="6.7109375" customWidth="1"/>
    <col min="7" max="7" width="16.140625" customWidth="1"/>
    <col min="8" max="8" width="15.7109375" customWidth="1"/>
    <col min="9" max="9" width="5.42578125" customWidth="1"/>
    <col min="10" max="10" width="11.42578125" customWidth="1"/>
    <col min="11" max="11" width="36.5703125" customWidth="1"/>
    <col min="12" max="12" width="3.5703125" customWidth="1"/>
    <col min="13" max="13" width="3.7109375" customWidth="1"/>
    <col min="14" max="14" width="17" customWidth="1"/>
    <col min="15" max="15" width="16.7109375" customWidth="1"/>
    <col min="16" max="16" width="3.7109375" customWidth="1"/>
  </cols>
  <sheetData>
    <row r="1" spans="2:15" ht="13.5" thickBot="1">
      <c r="B1" s="246"/>
      <c r="C1" s="246"/>
      <c r="D1" s="246"/>
      <c r="E1" s="246"/>
      <c r="F1" s="246"/>
      <c r="G1" s="246"/>
      <c r="H1" s="246"/>
    </row>
    <row r="2" spans="2:15">
      <c r="B2" s="247" t="s">
        <v>432</v>
      </c>
      <c r="C2" s="247"/>
      <c r="D2" s="247"/>
      <c r="E2" s="247"/>
      <c r="F2" s="246"/>
      <c r="G2" s="248" t="s">
        <v>433</v>
      </c>
      <c r="H2" s="249"/>
      <c r="J2" s="108" t="s">
        <v>434</v>
      </c>
      <c r="K2" s="145"/>
      <c r="L2" s="145"/>
      <c r="M2" s="145"/>
      <c r="N2" s="250" t="s">
        <v>433</v>
      </c>
      <c r="O2" s="251"/>
    </row>
    <row r="3" spans="2:15">
      <c r="B3" s="247" t="s">
        <v>435</v>
      </c>
      <c r="C3" s="247"/>
      <c r="D3" s="247"/>
      <c r="E3" s="247"/>
      <c r="F3" s="246"/>
      <c r="G3" s="252" t="s">
        <v>436</v>
      </c>
      <c r="H3" s="253"/>
      <c r="J3" s="108" t="s">
        <v>437</v>
      </c>
      <c r="K3" s="145"/>
      <c r="L3" s="145"/>
      <c r="M3" s="145"/>
      <c r="N3" s="254" t="s">
        <v>438</v>
      </c>
      <c r="O3" s="255"/>
    </row>
    <row r="4" spans="2:15" ht="13.5" thickBot="1">
      <c r="B4" s="246"/>
      <c r="C4" s="246"/>
      <c r="D4" s="246"/>
      <c r="E4" s="246"/>
      <c r="F4" s="246"/>
      <c r="G4" s="256"/>
      <c r="H4" s="257"/>
      <c r="J4" s="145"/>
      <c r="K4" s="145"/>
      <c r="L4" s="145"/>
      <c r="M4" s="145"/>
      <c r="N4" s="258"/>
      <c r="O4" s="259"/>
    </row>
    <row r="5" spans="2:15" ht="13.5" thickBot="1">
      <c r="B5" s="246"/>
      <c r="C5" s="246"/>
      <c r="D5" s="246"/>
      <c r="E5" s="246"/>
      <c r="F5" s="246"/>
      <c r="G5" s="246"/>
      <c r="H5" s="246"/>
      <c r="J5" s="145"/>
      <c r="K5" s="145"/>
      <c r="L5" s="145"/>
      <c r="M5" s="145"/>
      <c r="N5" s="145"/>
      <c r="O5" s="145"/>
    </row>
    <row r="6" spans="2:15" ht="13.5" thickBot="1">
      <c r="B6" s="246"/>
      <c r="C6" s="246"/>
      <c r="D6" s="260" t="s">
        <v>439</v>
      </c>
      <c r="E6" s="246"/>
      <c r="F6" s="261" t="s">
        <v>440</v>
      </c>
      <c r="G6" s="262"/>
      <c r="H6" s="263"/>
      <c r="J6" s="264" t="s">
        <v>441</v>
      </c>
      <c r="K6" s="265" t="str">
        <f>G9</f>
        <v>K83103001E</v>
      </c>
      <c r="L6" s="251"/>
      <c r="M6" s="145"/>
      <c r="N6" s="266"/>
      <c r="O6" s="145"/>
    </row>
    <row r="7" spans="2:15" ht="13.5" thickBot="1">
      <c r="B7" s="246"/>
      <c r="C7" s="246"/>
      <c r="D7" s="267">
        <f>[1]Bler!I4</f>
        <v>2011</v>
      </c>
      <c r="E7" s="246"/>
      <c r="F7" s="256"/>
      <c r="G7" s="268"/>
      <c r="H7" s="257"/>
      <c r="J7" s="254" t="s">
        <v>442</v>
      </c>
      <c r="K7" s="269" t="str">
        <f>G10</f>
        <v>T.&amp;T.BETON  shpk</v>
      </c>
      <c r="L7" s="255"/>
      <c r="M7" s="145"/>
      <c r="N7" s="270" t="s">
        <v>443</v>
      </c>
      <c r="O7" s="145"/>
    </row>
    <row r="8" spans="2:15" ht="13.5" thickBot="1">
      <c r="B8" s="246"/>
      <c r="C8" s="246"/>
      <c r="D8" s="246"/>
      <c r="E8" s="246"/>
      <c r="F8" s="246"/>
      <c r="G8" s="262"/>
      <c r="H8" s="262"/>
      <c r="J8" s="254" t="s">
        <v>444</v>
      </c>
      <c r="K8" s="269"/>
      <c r="L8" s="255"/>
      <c r="M8" s="145"/>
      <c r="N8" s="266">
        <f>D7</f>
        <v>2011</v>
      </c>
      <c r="O8" s="145"/>
    </row>
    <row r="9" spans="2:15" ht="13.5" thickBot="1">
      <c r="B9" s="271" t="s">
        <v>445</v>
      </c>
      <c r="C9" s="272"/>
      <c r="D9" s="273"/>
      <c r="E9" s="273"/>
      <c r="F9" s="273"/>
      <c r="G9" s="274" t="str">
        <f>[1]Bler!D2</f>
        <v>K83103001E</v>
      </c>
      <c r="H9" s="275"/>
      <c r="J9" s="258"/>
      <c r="K9" s="276" t="str">
        <f>G13</f>
        <v>Berat</v>
      </c>
      <c r="L9" s="259"/>
      <c r="M9" s="145"/>
      <c r="N9" s="277"/>
      <c r="O9" s="145"/>
    </row>
    <row r="10" spans="2:15" ht="13.5" thickBot="1">
      <c r="B10" s="278" t="s">
        <v>446</v>
      </c>
      <c r="C10" s="279"/>
      <c r="D10" s="280"/>
      <c r="E10" s="280"/>
      <c r="F10" s="280"/>
      <c r="G10" s="280" t="str">
        <f>[1]Bler!D1</f>
        <v>T.&amp;T.BETON  shpk</v>
      </c>
      <c r="H10" s="253"/>
      <c r="J10" s="145"/>
      <c r="K10" s="108" t="s">
        <v>447</v>
      </c>
      <c r="L10" s="145"/>
      <c r="M10" s="145"/>
      <c r="N10" s="281" t="s">
        <v>448</v>
      </c>
      <c r="O10" s="281" t="s">
        <v>449</v>
      </c>
    </row>
    <row r="11" spans="2:15">
      <c r="B11" s="278" t="s">
        <v>450</v>
      </c>
      <c r="C11" s="279"/>
      <c r="D11" s="280"/>
      <c r="E11" s="280"/>
      <c r="F11" s="280"/>
      <c r="G11" s="282" t="str">
        <f>[1]Bler!J1176</f>
        <v xml:space="preserve"> GRAMOS   TOTO</v>
      </c>
      <c r="H11" s="283"/>
      <c r="J11" s="108" t="s">
        <v>451</v>
      </c>
      <c r="K11" s="145"/>
      <c r="L11" s="145"/>
      <c r="M11" s="145"/>
      <c r="N11" s="284">
        <f>G18</f>
        <v>132563868.34338842</v>
      </c>
      <c r="O11" s="284">
        <f>H18</f>
        <v>132563868.34338842</v>
      </c>
    </row>
    <row r="12" spans="2:15">
      <c r="B12" s="278" t="s">
        <v>452</v>
      </c>
      <c r="C12" s="279"/>
      <c r="D12" s="280"/>
      <c r="E12" s="280"/>
      <c r="F12" s="280"/>
      <c r="G12" s="280"/>
      <c r="H12" s="253"/>
      <c r="J12" s="108" t="s">
        <v>453</v>
      </c>
      <c r="K12" s="145"/>
      <c r="L12" s="145"/>
      <c r="M12" s="145"/>
      <c r="N12" s="285">
        <f>G19</f>
        <v>122412590.30091718</v>
      </c>
      <c r="O12" s="285">
        <f>H19</f>
        <v>122412590.30091718</v>
      </c>
    </row>
    <row r="13" spans="2:15">
      <c r="B13" s="278" t="s">
        <v>454</v>
      </c>
      <c r="C13" s="279"/>
      <c r="D13" s="280"/>
      <c r="E13" s="280"/>
      <c r="F13" s="280"/>
      <c r="G13" s="286" t="s">
        <v>455</v>
      </c>
      <c r="H13" s="283"/>
      <c r="J13" s="108" t="s">
        <v>456</v>
      </c>
      <c r="K13" s="145"/>
      <c r="L13" s="145"/>
      <c r="M13" s="145"/>
      <c r="N13" s="287"/>
      <c r="O13" s="285">
        <f>H20</f>
        <v>295481</v>
      </c>
    </row>
    <row r="14" spans="2:15">
      <c r="B14" s="278" t="s">
        <v>457</v>
      </c>
      <c r="C14" s="279"/>
      <c r="D14" s="280"/>
      <c r="E14" s="280"/>
      <c r="F14" s="280"/>
      <c r="G14" s="280"/>
      <c r="H14" s="253"/>
      <c r="J14" s="149" t="s">
        <v>458</v>
      </c>
      <c r="K14" s="145"/>
      <c r="L14" s="145"/>
      <c r="M14" s="145"/>
      <c r="N14" s="287"/>
      <c r="O14" s="288"/>
    </row>
    <row r="15" spans="2:15" ht="13.5" thickBot="1">
      <c r="B15" s="256"/>
      <c r="C15" s="268"/>
      <c r="D15" s="268" t="s">
        <v>459</v>
      </c>
      <c r="E15" s="268"/>
      <c r="F15" s="268"/>
      <c r="G15" s="289"/>
      <c r="H15" s="290"/>
      <c r="J15" s="145" t="s">
        <v>460</v>
      </c>
      <c r="K15" s="145"/>
      <c r="L15" s="145"/>
      <c r="M15" s="145"/>
      <c r="N15" s="291"/>
      <c r="O15" s="266"/>
    </row>
    <row r="16" spans="2:15">
      <c r="B16" s="246"/>
      <c r="C16" s="246"/>
      <c r="D16" s="246"/>
      <c r="E16" s="246"/>
      <c r="F16" s="292" t="s">
        <v>461</v>
      </c>
      <c r="G16" s="246"/>
      <c r="H16" s="246"/>
      <c r="J16" s="145" t="s">
        <v>462</v>
      </c>
      <c r="K16" s="145"/>
      <c r="L16" s="145"/>
      <c r="M16" s="145"/>
      <c r="N16" s="291"/>
      <c r="O16" s="293"/>
    </row>
    <row r="17" spans="2:15">
      <c r="B17" s="294" t="s">
        <v>463</v>
      </c>
      <c r="C17" s="294"/>
      <c r="D17" s="246"/>
      <c r="E17" s="246"/>
      <c r="F17" s="246"/>
      <c r="G17" s="247" t="s">
        <v>464</v>
      </c>
      <c r="H17" s="247" t="s">
        <v>465</v>
      </c>
      <c r="J17" s="145" t="s">
        <v>466</v>
      </c>
      <c r="K17" s="145"/>
      <c r="L17" s="145"/>
      <c r="M17" s="145"/>
      <c r="N17" s="295"/>
      <c r="O17" s="296"/>
    </row>
    <row r="18" spans="2:15">
      <c r="B18" s="247" t="s">
        <v>467</v>
      </c>
      <c r="C18" s="247"/>
      <c r="D18" s="246"/>
      <c r="E18" s="246"/>
      <c r="F18" s="246"/>
      <c r="G18" s="297">
        <f>[1]Centr!AL119+[1]Centr!AL120+[1]Centr!AL122+[1]Centr!AL124</f>
        <v>132563868.34338842</v>
      </c>
      <c r="H18" s="297">
        <f>G18</f>
        <v>132563868.34338842</v>
      </c>
      <c r="J18" s="145" t="s">
        <v>468</v>
      </c>
      <c r="K18" s="145"/>
      <c r="L18" s="145"/>
      <c r="M18" s="145"/>
      <c r="N18" s="295"/>
      <c r="O18" s="270"/>
    </row>
    <row r="19" spans="2:15">
      <c r="B19" s="247" t="s">
        <v>469</v>
      </c>
      <c r="C19" s="247"/>
      <c r="D19" s="246"/>
      <c r="E19" s="246"/>
      <c r="F19" s="246"/>
      <c r="G19" s="297">
        <f>[1]Centr!AL126+[1]Centr!AL127+[1]Centr!AL128+[1]Centr!AL133-+[1]Centr!AL140</f>
        <v>122412590.30091718</v>
      </c>
      <c r="H19" s="297">
        <f>G19</f>
        <v>122412590.30091718</v>
      </c>
      <c r="J19" s="145" t="s">
        <v>470</v>
      </c>
      <c r="K19" s="145"/>
      <c r="L19" s="145"/>
      <c r="M19" s="145"/>
      <c r="N19" s="287"/>
      <c r="O19" s="288"/>
    </row>
    <row r="20" spans="2:15">
      <c r="B20" s="247" t="s">
        <v>471</v>
      </c>
      <c r="C20" s="247"/>
      <c r="D20" s="246"/>
      <c r="E20" s="246"/>
      <c r="F20" s="246"/>
      <c r="G20" s="298"/>
      <c r="H20" s="297">
        <f>[1]Centr!I337</f>
        <v>295481</v>
      </c>
      <c r="J20" s="145" t="s">
        <v>472</v>
      </c>
      <c r="K20" s="145"/>
      <c r="L20" s="145"/>
      <c r="M20" s="145"/>
      <c r="N20" s="287"/>
      <c r="O20" s="288"/>
    </row>
    <row r="21" spans="2:15">
      <c r="B21" s="292" t="s">
        <v>473</v>
      </c>
      <c r="C21" s="292"/>
      <c r="D21" s="246"/>
      <c r="E21" s="246"/>
      <c r="F21" s="246"/>
      <c r="G21" s="299"/>
      <c r="H21" s="299"/>
      <c r="J21" s="145" t="s">
        <v>474</v>
      </c>
      <c r="K21" s="145"/>
      <c r="L21" s="145"/>
      <c r="M21" s="145"/>
      <c r="N21" s="287"/>
      <c r="O21" s="288"/>
    </row>
    <row r="22" spans="2:15">
      <c r="B22" s="247" t="s">
        <v>475</v>
      </c>
      <c r="C22" s="246"/>
      <c r="D22" s="246"/>
      <c r="E22" s="246"/>
      <c r="F22" s="246"/>
      <c r="G22" s="297">
        <f>IF(G19&gt;G18,G19-G18,0)</f>
        <v>0</v>
      </c>
      <c r="H22" s="297">
        <f>IF(H19&gt;H18+H20,H19-H18-H20,0)</f>
        <v>0</v>
      </c>
      <c r="J22" s="145" t="s">
        <v>476</v>
      </c>
      <c r="K22" s="145"/>
      <c r="L22" s="145"/>
      <c r="M22" s="145"/>
      <c r="N22" s="287"/>
      <c r="O22" s="288"/>
    </row>
    <row r="23" spans="2:15">
      <c r="B23" s="247" t="s">
        <v>477</v>
      </c>
      <c r="C23" s="246"/>
      <c r="D23" s="246"/>
      <c r="E23" s="246"/>
      <c r="F23" s="246"/>
      <c r="G23" s="297">
        <f>IF(G18&gt;G19,G18-G19,0)</f>
        <v>10151278.042471245</v>
      </c>
      <c r="H23" s="297">
        <f>IF(H18+H20&gt;H19,H18+H20-H19,0)</f>
        <v>10446759.042471245</v>
      </c>
      <c r="J23" s="145" t="s">
        <v>478</v>
      </c>
      <c r="K23" s="145"/>
      <c r="L23" s="145"/>
      <c r="M23" s="145"/>
      <c r="N23" s="287"/>
      <c r="O23" s="285">
        <f>O13</f>
        <v>295481</v>
      </c>
    </row>
    <row r="24" spans="2:15">
      <c r="B24" s="247" t="s">
        <v>479</v>
      </c>
      <c r="C24" s="246"/>
      <c r="D24" s="246"/>
      <c r="E24" s="246"/>
      <c r="F24" s="246"/>
      <c r="G24" s="246"/>
      <c r="H24" s="297">
        <f>[1]Centr!H347</f>
        <v>0</v>
      </c>
      <c r="J24" s="145" t="s">
        <v>480</v>
      </c>
      <c r="K24" s="145"/>
      <c r="L24" s="145"/>
      <c r="M24" s="145"/>
      <c r="N24" s="291"/>
      <c r="O24" s="266"/>
    </row>
    <row r="25" spans="2:15">
      <c r="B25" s="247" t="s">
        <v>481</v>
      </c>
      <c r="C25" s="246"/>
      <c r="D25" s="246"/>
      <c r="E25" s="246"/>
      <c r="F25" s="246"/>
      <c r="G25" s="246"/>
      <c r="H25" s="297">
        <f>H23-H24</f>
        <v>10446759.042471245</v>
      </c>
      <c r="J25" s="145" t="s">
        <v>482</v>
      </c>
      <c r="K25" s="145"/>
      <c r="L25" s="145"/>
      <c r="M25" s="145"/>
      <c r="N25" s="291"/>
      <c r="O25" s="293"/>
    </row>
    <row r="26" spans="2:15">
      <c r="B26" s="246"/>
      <c r="C26" s="246"/>
      <c r="D26" s="246"/>
      <c r="E26" s="246"/>
      <c r="F26" s="292" t="s">
        <v>483</v>
      </c>
      <c r="G26" s="246"/>
      <c r="H26" s="299"/>
      <c r="J26" s="145" t="s">
        <v>484</v>
      </c>
      <c r="K26" s="145"/>
      <c r="L26" s="145"/>
      <c r="M26" s="145"/>
      <c r="N26" s="295"/>
      <c r="O26" s="296"/>
    </row>
    <row r="27" spans="2:15">
      <c r="B27" s="247" t="s">
        <v>485</v>
      </c>
      <c r="C27" s="246"/>
      <c r="D27" s="246"/>
      <c r="E27" s="246"/>
      <c r="F27" s="246"/>
      <c r="G27" s="246"/>
      <c r="H27" s="297">
        <f>H25*0.1</f>
        <v>1044675.9042471246</v>
      </c>
      <c r="J27" s="145" t="s">
        <v>486</v>
      </c>
      <c r="K27" s="145"/>
      <c r="L27" s="145"/>
      <c r="M27" s="145"/>
      <c r="N27" s="295"/>
      <c r="O27" s="270"/>
    </row>
    <row r="28" spans="2:15">
      <c r="B28" s="247" t="s">
        <v>487</v>
      </c>
      <c r="C28" s="246"/>
      <c r="D28" s="246"/>
      <c r="E28" s="246"/>
      <c r="F28" s="246"/>
      <c r="G28" s="246"/>
      <c r="H28" s="297"/>
      <c r="J28" s="145" t="s">
        <v>488</v>
      </c>
      <c r="K28" s="145"/>
      <c r="L28" s="145"/>
      <c r="M28" s="145"/>
      <c r="N28" s="287"/>
      <c r="O28" s="288"/>
    </row>
    <row r="29" spans="2:15">
      <c r="B29" s="247" t="s">
        <v>489</v>
      </c>
      <c r="C29" s="246"/>
      <c r="D29" s="246"/>
      <c r="E29" s="246"/>
      <c r="F29" s="246"/>
      <c r="G29" s="246"/>
      <c r="H29" s="297">
        <f>H27+H28</f>
        <v>1044675.9042471246</v>
      </c>
      <c r="J29" s="145" t="s">
        <v>490</v>
      </c>
      <c r="K29" s="145"/>
      <c r="L29" s="145"/>
      <c r="M29" s="145"/>
      <c r="N29" s="287"/>
      <c r="O29" s="288"/>
    </row>
    <row r="30" spans="2:15">
      <c r="B30" s="247" t="s">
        <v>491</v>
      </c>
      <c r="C30" s="246"/>
      <c r="D30" s="246"/>
      <c r="E30" s="246"/>
      <c r="F30" s="246"/>
      <c r="G30" s="297">
        <f>[1]Centr!O147</f>
        <v>0</v>
      </c>
      <c r="H30" s="299"/>
      <c r="J30" s="145" t="s">
        <v>492</v>
      </c>
      <c r="K30" s="145"/>
      <c r="L30" s="145"/>
      <c r="M30" s="145"/>
      <c r="N30" s="287"/>
      <c r="O30" s="288"/>
    </row>
    <row r="31" spans="2:15">
      <c r="B31" s="247" t="s">
        <v>493</v>
      </c>
      <c r="C31" s="246"/>
      <c r="D31" s="246"/>
      <c r="E31" s="246"/>
      <c r="F31" s="246"/>
      <c r="G31" s="297">
        <f>[1]Centr!G140+[1]Centr!H140-[1]Centr!AE140</f>
        <v>1080000</v>
      </c>
      <c r="H31" s="299"/>
      <c r="J31" s="145" t="s">
        <v>494</v>
      </c>
      <c r="K31" s="145"/>
      <c r="L31" s="145"/>
      <c r="M31" s="145"/>
      <c r="N31" s="291"/>
      <c r="O31" s="266"/>
    </row>
    <row r="32" spans="2:15">
      <c r="B32" s="247" t="s">
        <v>495</v>
      </c>
      <c r="C32" s="246"/>
      <c r="D32" s="246"/>
      <c r="E32" s="246"/>
      <c r="F32" s="246"/>
      <c r="G32" s="297">
        <f>[1]Centr!F140-[1]Centr!AE140-[1]Centr!AD140-[1]Centr!AC140-[1]Centr!AB140-[1]Centr!AA140-[1]Centr!Z140-[1]Centr!Y140</f>
        <v>53884.475733331288</v>
      </c>
      <c r="H32" s="299"/>
      <c r="J32" s="145" t="s">
        <v>496</v>
      </c>
      <c r="K32" s="145"/>
      <c r="L32" s="145"/>
      <c r="M32" s="145"/>
      <c r="N32" s="300"/>
      <c r="O32" s="266"/>
    </row>
    <row r="33" spans="2:15">
      <c r="B33" s="247" t="s">
        <v>497</v>
      </c>
      <c r="C33" s="246"/>
      <c r="D33" s="246"/>
      <c r="E33" s="246"/>
      <c r="F33" s="246"/>
      <c r="G33" s="297">
        <f>IF(G30+G31+G32&gt;H29,G30+G31+G32-H29,0)</f>
        <v>89208.571486206842</v>
      </c>
      <c r="H33" s="299"/>
      <c r="J33" s="145" t="s">
        <v>498</v>
      </c>
      <c r="K33" s="145"/>
      <c r="L33" s="145"/>
      <c r="M33" s="145"/>
      <c r="N33" s="301"/>
      <c r="O33" s="270"/>
    </row>
    <row r="34" spans="2:15">
      <c r="B34" s="247" t="s">
        <v>499</v>
      </c>
      <c r="C34" s="246"/>
      <c r="D34" s="246"/>
      <c r="E34" s="246"/>
      <c r="F34" s="246"/>
      <c r="G34" s="246"/>
      <c r="H34" s="297">
        <f>IF(H29&gt;G30+G31+G32,H29-G30-G31-G32,0)</f>
        <v>0</v>
      </c>
      <c r="J34" s="145" t="s">
        <v>500</v>
      </c>
      <c r="K34" s="145"/>
      <c r="L34" s="145"/>
      <c r="M34" s="145"/>
      <c r="N34" s="302"/>
      <c r="O34" s="277"/>
    </row>
    <row r="35" spans="2:15">
      <c r="B35" s="247" t="s">
        <v>501</v>
      </c>
      <c r="C35" s="246"/>
      <c r="D35" s="246"/>
      <c r="E35" s="246"/>
      <c r="F35" s="246"/>
      <c r="G35" s="246"/>
      <c r="H35" s="297"/>
      <c r="J35" s="145" t="s">
        <v>502</v>
      </c>
      <c r="K35" s="145"/>
      <c r="L35" s="145"/>
      <c r="M35" s="145"/>
      <c r="N35" s="291"/>
      <c r="O35" s="293"/>
    </row>
    <row r="36" spans="2:15">
      <c r="B36" s="247" t="s">
        <v>503</v>
      </c>
      <c r="C36" s="246"/>
      <c r="D36" s="246"/>
      <c r="E36" s="246"/>
      <c r="F36" s="246"/>
      <c r="G36" s="246"/>
      <c r="H36" s="297">
        <f>H34+H35</f>
        <v>0</v>
      </c>
      <c r="J36" s="145" t="s">
        <v>504</v>
      </c>
      <c r="K36" s="145"/>
      <c r="L36" s="145"/>
      <c r="M36" s="145"/>
      <c r="N36" s="295"/>
      <c r="O36" s="296"/>
    </row>
    <row r="37" spans="2:15">
      <c r="B37" s="246"/>
      <c r="C37" s="246"/>
      <c r="D37" s="246"/>
      <c r="E37" s="246"/>
      <c r="F37" s="246"/>
      <c r="G37" s="246"/>
      <c r="H37" s="246"/>
      <c r="J37" s="145" t="s">
        <v>505</v>
      </c>
      <c r="K37" s="145"/>
      <c r="L37" s="145"/>
      <c r="M37" s="145"/>
      <c r="N37" s="295"/>
      <c r="O37" s="270"/>
    </row>
    <row r="38" spans="2:15">
      <c r="B38" s="303"/>
      <c r="C38" s="304" t="s">
        <v>506</v>
      </c>
      <c r="D38" s="304" t="str">
        <f>[1]Bler!J1176</f>
        <v xml:space="preserve"> GRAMOS   TOTO</v>
      </c>
      <c r="E38" s="274"/>
      <c r="F38" s="246"/>
      <c r="G38" s="246"/>
      <c r="H38" s="246"/>
      <c r="J38" s="108" t="s">
        <v>507</v>
      </c>
      <c r="K38" s="145"/>
      <c r="L38" s="145"/>
      <c r="M38" s="145"/>
      <c r="N38" s="305"/>
      <c r="O38" s="305"/>
    </row>
    <row r="39" spans="2:15">
      <c r="B39" s="303" t="s">
        <v>508</v>
      </c>
      <c r="C39" s="274"/>
      <c r="D39" s="274"/>
      <c r="E39" s="274"/>
      <c r="F39" s="274"/>
      <c r="G39" s="274"/>
      <c r="H39" s="274"/>
      <c r="J39" s="108" t="s">
        <v>509</v>
      </c>
      <c r="K39" s="145"/>
      <c r="L39" s="145"/>
      <c r="M39" s="145"/>
      <c r="N39" s="285">
        <f>G22</f>
        <v>0</v>
      </c>
      <c r="O39" s="285">
        <f>H22</f>
        <v>0</v>
      </c>
    </row>
    <row r="40" spans="2:15">
      <c r="B40" s="246"/>
      <c r="C40" s="246"/>
      <c r="D40" s="246"/>
      <c r="E40" s="246"/>
      <c r="F40" s="247" t="s">
        <v>510</v>
      </c>
      <c r="G40" s="246"/>
      <c r="H40" s="246"/>
      <c r="J40" s="108" t="s">
        <v>511</v>
      </c>
      <c r="K40" s="145"/>
      <c r="L40" s="145"/>
      <c r="M40" s="145"/>
      <c r="N40" s="285">
        <f>G23</f>
        <v>10151278.042471245</v>
      </c>
      <c r="O40" s="285">
        <f>H23</f>
        <v>10446759.042471245</v>
      </c>
    </row>
    <row r="41" spans="2:15" ht="13.5" thickBot="1">
      <c r="B41" s="246" t="s">
        <v>512</v>
      </c>
      <c r="C41" s="246"/>
      <c r="D41" s="246"/>
      <c r="E41" s="246"/>
      <c r="F41" s="246"/>
      <c r="G41" s="246"/>
      <c r="H41" s="246"/>
      <c r="J41" s="145" t="s">
        <v>513</v>
      </c>
      <c r="K41" s="145"/>
      <c r="L41" s="145"/>
      <c r="M41" s="145"/>
      <c r="N41" s="287"/>
      <c r="O41" s="288"/>
    </row>
    <row r="42" spans="2:15" ht="13.5" thickBot="1">
      <c r="B42" s="306"/>
      <c r="C42" s="247" t="s">
        <v>514</v>
      </c>
      <c r="D42" s="246"/>
      <c r="E42" s="246"/>
      <c r="F42" s="246"/>
      <c r="G42" s="246"/>
      <c r="H42" s="246"/>
      <c r="J42" s="145" t="s">
        <v>515</v>
      </c>
      <c r="K42" s="145"/>
      <c r="L42" s="145"/>
      <c r="M42" s="145"/>
      <c r="N42" s="287"/>
      <c r="O42" s="288"/>
    </row>
    <row r="43" spans="2:15" ht="13.5" thickBot="1">
      <c r="B43" s="246"/>
      <c r="C43" s="246"/>
      <c r="D43" s="246"/>
      <c r="E43" s="246"/>
      <c r="F43" s="246"/>
      <c r="G43" s="246"/>
      <c r="H43" s="246"/>
      <c r="J43" s="145" t="s">
        <v>516</v>
      </c>
      <c r="K43" s="145"/>
      <c r="L43" s="145"/>
      <c r="M43" s="145"/>
      <c r="N43" s="287"/>
      <c r="O43" s="288"/>
    </row>
    <row r="44" spans="2:15" ht="13.5" thickBot="1">
      <c r="B44" s="306"/>
      <c r="C44" s="247" t="s">
        <v>517</v>
      </c>
      <c r="D44" s="246"/>
      <c r="E44" s="246"/>
      <c r="F44" s="246"/>
      <c r="G44" s="246"/>
      <c r="H44" s="307"/>
      <c r="J44" s="145" t="s">
        <v>518</v>
      </c>
      <c r="K44" s="145"/>
      <c r="L44" s="145"/>
      <c r="M44" s="145"/>
      <c r="N44" s="288">
        <f>O41+O42+O43</f>
        <v>0</v>
      </c>
      <c r="O44" s="288">
        <f>O41+O42+O43</f>
        <v>0</v>
      </c>
    </row>
    <row r="45" spans="2:15" ht="13.5" thickBot="1">
      <c r="B45" s="246"/>
      <c r="C45" s="246"/>
      <c r="D45" s="246"/>
      <c r="E45" s="246"/>
      <c r="F45" s="246"/>
      <c r="G45" s="247" t="s">
        <v>519</v>
      </c>
      <c r="H45" s="267"/>
      <c r="J45" s="145" t="s">
        <v>520</v>
      </c>
      <c r="K45" s="145"/>
      <c r="L45" s="145"/>
      <c r="M45" s="145"/>
      <c r="N45" s="285"/>
      <c r="O45" s="288"/>
    </row>
    <row r="46" spans="2:15" ht="13.5" thickBot="1">
      <c r="B46" s="306"/>
      <c r="C46" s="247" t="s">
        <v>521</v>
      </c>
      <c r="D46" s="246"/>
      <c r="E46" s="246"/>
      <c r="F46" s="246"/>
      <c r="G46" s="246"/>
      <c r="H46" s="246"/>
      <c r="J46" s="145" t="s">
        <v>522</v>
      </c>
      <c r="K46" s="145"/>
      <c r="L46" s="145"/>
      <c r="M46" s="145"/>
      <c r="N46" s="287"/>
      <c r="O46" s="285">
        <f>O40-O44+O45</f>
        <v>10446759.042471245</v>
      </c>
    </row>
    <row r="47" spans="2:15" ht="13.5" thickBot="1">
      <c r="B47" s="246"/>
      <c r="C47" s="246"/>
      <c r="D47" s="246"/>
      <c r="E47" s="246"/>
      <c r="F47" s="246"/>
      <c r="G47" s="246"/>
      <c r="H47" s="246"/>
      <c r="J47" s="145" t="s">
        <v>523</v>
      </c>
      <c r="K47" s="145"/>
      <c r="L47" s="145"/>
      <c r="M47" s="145"/>
      <c r="N47" s="287"/>
      <c r="O47" s="285">
        <f>H29</f>
        <v>1044675.9042471246</v>
      </c>
    </row>
    <row r="48" spans="2:15" ht="13.5" thickBot="1">
      <c r="B48" s="306"/>
      <c r="C48" s="247" t="s">
        <v>524</v>
      </c>
      <c r="D48" s="246"/>
      <c r="E48" s="246"/>
      <c r="F48" s="246"/>
      <c r="G48" s="246"/>
      <c r="H48" s="246"/>
      <c r="J48" s="145" t="s">
        <v>525</v>
      </c>
      <c r="K48" s="145"/>
      <c r="L48" s="145"/>
      <c r="M48" s="145"/>
      <c r="N48" s="288"/>
      <c r="O48" s="288"/>
    </row>
    <row r="49" spans="2:15">
      <c r="B49" s="246"/>
      <c r="C49" s="246"/>
      <c r="D49" s="246"/>
      <c r="E49" s="246"/>
      <c r="F49" s="246"/>
      <c r="G49" s="246"/>
      <c r="H49" s="246"/>
      <c r="J49" s="145" t="s">
        <v>526</v>
      </c>
      <c r="K49" s="145"/>
      <c r="L49" s="145"/>
      <c r="M49" s="145"/>
      <c r="N49" s="287"/>
      <c r="O49" s="288"/>
    </row>
    <row r="50" spans="2:15">
      <c r="B50" s="246"/>
      <c r="C50" s="246"/>
      <c r="D50" s="246"/>
      <c r="E50" s="246"/>
      <c r="F50" s="246"/>
      <c r="G50" s="246"/>
      <c r="H50" s="246"/>
      <c r="J50" s="145" t="s">
        <v>527</v>
      </c>
      <c r="K50" s="145"/>
      <c r="L50" s="145"/>
      <c r="M50" s="145"/>
      <c r="N50" s="287"/>
      <c r="O50" s="288"/>
    </row>
    <row r="51" spans="2:15">
      <c r="B51" s="246"/>
      <c r="C51" s="246"/>
      <c r="D51" s="246"/>
      <c r="E51" s="246"/>
      <c r="F51" s="246"/>
      <c r="G51" s="246"/>
      <c r="H51" s="246"/>
      <c r="J51" s="145" t="s">
        <v>528</v>
      </c>
      <c r="K51" s="145"/>
      <c r="L51" s="145"/>
      <c r="M51" s="145"/>
      <c r="N51" s="287"/>
      <c r="O51" s="288"/>
    </row>
    <row r="52" spans="2:15">
      <c r="B52" s="246"/>
      <c r="C52" s="246"/>
      <c r="D52" s="246"/>
      <c r="E52" s="246"/>
      <c r="F52" s="246"/>
      <c r="G52" s="246"/>
      <c r="H52" s="246"/>
      <c r="J52" s="145" t="s">
        <v>529</v>
      </c>
      <c r="K52" s="145"/>
      <c r="L52" s="145"/>
      <c r="M52" s="145"/>
      <c r="N52" s="287"/>
      <c r="O52" s="288"/>
    </row>
    <row r="53" spans="2:15">
      <c r="B53" s="246"/>
      <c r="C53" s="246"/>
      <c r="D53" s="246"/>
      <c r="E53" s="246"/>
      <c r="F53" s="246"/>
      <c r="G53" s="246"/>
      <c r="H53" s="246"/>
      <c r="J53" s="145" t="s">
        <v>530</v>
      </c>
      <c r="K53" s="145"/>
      <c r="L53" s="145"/>
      <c r="M53" s="145"/>
      <c r="N53" s="287"/>
      <c r="O53" s="288"/>
    </row>
    <row r="54" spans="2:15">
      <c r="B54" s="246"/>
      <c r="C54" s="246"/>
      <c r="D54" s="246"/>
      <c r="E54" s="246"/>
      <c r="F54" s="246"/>
      <c r="G54" s="246"/>
      <c r="H54" s="246"/>
      <c r="J54" s="145" t="s">
        <v>531</v>
      </c>
      <c r="K54" s="108" t="s">
        <v>532</v>
      </c>
      <c r="L54" s="145"/>
      <c r="M54" s="145"/>
      <c r="N54" s="305"/>
      <c r="O54" s="305"/>
    </row>
    <row r="55" spans="2:15">
      <c r="B55" s="246"/>
      <c r="C55" s="246"/>
      <c r="D55" s="246"/>
      <c r="E55" s="246"/>
      <c r="F55" s="246"/>
      <c r="G55" s="246"/>
      <c r="H55" s="246"/>
      <c r="J55" s="145" t="s">
        <v>533</v>
      </c>
      <c r="K55" s="145"/>
      <c r="L55" s="145"/>
      <c r="M55" s="145"/>
      <c r="N55" s="285">
        <f>N56+N57+N58+N59</f>
        <v>9608709.7748333327</v>
      </c>
      <c r="O55" s="285">
        <f>O56+O57+O58+O59</f>
        <v>9656942.3248333335</v>
      </c>
    </row>
    <row r="56" spans="2:15">
      <c r="B56" s="246"/>
      <c r="C56" s="246"/>
      <c r="D56" s="246"/>
      <c r="E56" s="246"/>
      <c r="F56" s="246"/>
      <c r="G56" s="246"/>
      <c r="H56" s="246"/>
      <c r="J56" s="145" t="s">
        <v>534</v>
      </c>
      <c r="K56" s="145"/>
      <c r="L56" s="145"/>
      <c r="M56" s="145"/>
      <c r="N56" s="285">
        <f>'[1]V.#'!BP15</f>
        <v>0</v>
      </c>
      <c r="O56" s="285">
        <f>'[1]V.#'!BR15</f>
        <v>0</v>
      </c>
    </row>
    <row r="57" spans="2:15">
      <c r="B57" s="246"/>
      <c r="C57" s="246"/>
      <c r="D57" s="246"/>
      <c r="E57" s="246"/>
      <c r="F57" s="246"/>
      <c r="G57" s="246"/>
      <c r="H57" s="246"/>
      <c r="J57" s="145" t="s">
        <v>535</v>
      </c>
      <c r="K57" s="145"/>
      <c r="L57" s="145"/>
      <c r="M57" s="145"/>
      <c r="N57" s="285">
        <f>'[1]V.#'!BP10</f>
        <v>0</v>
      </c>
      <c r="O57" s="285">
        <f>'[1]V.#'!BR10</f>
        <v>0</v>
      </c>
    </row>
    <row r="58" spans="2:15">
      <c r="B58" s="246"/>
      <c r="C58" s="246"/>
      <c r="D58" s="246"/>
      <c r="E58" s="246"/>
      <c r="F58" s="246"/>
      <c r="G58" s="246"/>
      <c r="H58" s="246"/>
      <c r="J58" s="145" t="s">
        <v>536</v>
      </c>
      <c r="K58" s="145"/>
      <c r="L58" s="145"/>
      <c r="M58" s="145"/>
      <c r="N58" s="285">
        <f>'[1]V.#'!BP24</f>
        <v>10721.4375</v>
      </c>
      <c r="O58" s="285">
        <f>'[1]V.#'!BR24</f>
        <v>10721.4375</v>
      </c>
    </row>
    <row r="59" spans="2:15">
      <c r="B59" s="246"/>
      <c r="C59" s="246"/>
      <c r="D59" s="246"/>
      <c r="E59" s="246"/>
      <c r="F59" s="246"/>
      <c r="G59" s="246"/>
      <c r="H59" s="246"/>
      <c r="J59" s="145" t="s">
        <v>537</v>
      </c>
      <c r="K59" s="145"/>
      <c r="L59" s="145"/>
      <c r="M59" s="145"/>
      <c r="N59" s="285">
        <f>'[1]V.#'!BP18+'[1]V.#'!BP21</f>
        <v>9597988.3373333327</v>
      </c>
      <c r="O59" s="285">
        <f>'[1]V.#'!BR18+'[1]V.#'!BR21</f>
        <v>9646220.8873333335</v>
      </c>
    </row>
    <row r="60" spans="2:15">
      <c r="B60" s="246"/>
      <c r="C60" s="246"/>
      <c r="D60" s="246"/>
      <c r="E60" s="246"/>
      <c r="F60" s="246"/>
      <c r="G60" s="246"/>
      <c r="H60" s="246"/>
      <c r="J60" s="108" t="s">
        <v>538</v>
      </c>
      <c r="K60" s="145"/>
      <c r="L60" s="145"/>
      <c r="M60" s="145"/>
      <c r="N60" s="287"/>
      <c r="O60" s="288"/>
    </row>
    <row r="61" spans="2:15">
      <c r="B61" s="246"/>
      <c r="C61" s="246"/>
      <c r="D61" s="246"/>
      <c r="E61" s="246"/>
      <c r="F61" s="246"/>
      <c r="G61" s="246"/>
      <c r="H61" s="246"/>
      <c r="J61" s="108" t="s">
        <v>539</v>
      </c>
      <c r="K61" s="145"/>
      <c r="L61" s="145"/>
      <c r="M61" s="145"/>
      <c r="N61" s="305"/>
      <c r="O61" s="305"/>
    </row>
    <row r="62" spans="2:15">
      <c r="B62" s="246"/>
      <c r="C62" s="246"/>
      <c r="D62" s="246"/>
      <c r="E62" s="246"/>
      <c r="F62" s="246"/>
      <c r="G62" s="246"/>
      <c r="H62" s="246"/>
      <c r="J62" s="308" t="str">
        <f>C38</f>
        <v>15.03.2012</v>
      </c>
      <c r="K62" s="308" t="str">
        <f>D38</f>
        <v xml:space="preserve"> GRAMOS   TOTO</v>
      </c>
      <c r="L62" s="308"/>
      <c r="M62" s="308"/>
      <c r="N62" s="308"/>
      <c r="O62" s="308"/>
    </row>
  </sheetData>
  <pageMargins left="1.04" right="0.5" top="0.96" bottom="0.33" header="0.48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1"/>
  </sheetPr>
  <dimension ref="B1:J32"/>
  <sheetViews>
    <sheetView workbookViewId="0">
      <selection activeCell="E23" sqref="E23"/>
    </sheetView>
  </sheetViews>
  <sheetFormatPr defaultRowHeight="12.75"/>
  <cols>
    <col min="1" max="1" width="2.42578125" customWidth="1"/>
    <col min="2" max="2" width="4.28515625" customWidth="1"/>
    <col min="3" max="3" width="16.85546875" customWidth="1"/>
    <col min="4" max="4" width="9.5703125" customWidth="1"/>
    <col min="5" max="5" width="7.7109375" customWidth="1"/>
    <col min="6" max="7" width="8.28515625" customWidth="1"/>
    <col min="8" max="8" width="7.28515625" customWidth="1"/>
    <col min="9" max="9" width="10.28515625" customWidth="1"/>
    <col min="10" max="10" width="11" customWidth="1"/>
    <col min="11" max="11" width="1.7109375" customWidth="1"/>
  </cols>
  <sheetData>
    <row r="1" spans="2:10">
      <c r="C1" t="str">
        <f>[1]Bilanci!B2</f>
        <v>SUBJEKTI "T.&amp;T. BETON" SHPK</v>
      </c>
    </row>
    <row r="2" spans="2:10">
      <c r="C2" t="str">
        <f>[1]Bilanci!B3</f>
        <v>NIPTI: K83103001E</v>
      </c>
    </row>
    <row r="3" spans="2:10">
      <c r="C3" t="str">
        <f>[1]Bilanci!B4</f>
        <v>Adresa: KOMUNA OTLLAK BERAT</v>
      </c>
    </row>
    <row r="4" spans="2:10">
      <c r="B4" s="309" t="s">
        <v>540</v>
      </c>
      <c r="C4" s="309" t="s">
        <v>541</v>
      </c>
      <c r="D4" s="309" t="s">
        <v>542</v>
      </c>
      <c r="E4" s="309" t="s">
        <v>543</v>
      </c>
      <c r="F4" s="309" t="s">
        <v>544</v>
      </c>
      <c r="G4" s="309" t="s">
        <v>545</v>
      </c>
      <c r="H4" s="309" t="s">
        <v>546</v>
      </c>
      <c r="I4" s="309" t="s">
        <v>547</v>
      </c>
      <c r="J4" s="309" t="s">
        <v>548</v>
      </c>
    </row>
    <row r="5" spans="2:10">
      <c r="B5" s="309">
        <v>1</v>
      </c>
      <c r="C5" s="309" t="s">
        <v>549</v>
      </c>
      <c r="D5" s="309" t="s">
        <v>550</v>
      </c>
      <c r="E5" s="309">
        <v>600000</v>
      </c>
      <c r="F5" s="309" t="s">
        <v>551</v>
      </c>
      <c r="G5" s="309" t="s">
        <v>552</v>
      </c>
      <c r="H5" s="309" t="s">
        <v>553</v>
      </c>
      <c r="I5" s="309">
        <v>1987</v>
      </c>
      <c r="J5" s="309" t="s">
        <v>554</v>
      </c>
    </row>
    <row r="6" spans="2:10">
      <c r="B6" s="309">
        <v>2</v>
      </c>
      <c r="C6" s="309" t="s">
        <v>549</v>
      </c>
      <c r="D6" s="309" t="s">
        <v>555</v>
      </c>
      <c r="E6" s="309"/>
      <c r="F6" s="309" t="s">
        <v>556</v>
      </c>
      <c r="G6" s="309" t="s">
        <v>552</v>
      </c>
      <c r="H6" s="309" t="s">
        <v>557</v>
      </c>
      <c r="I6" s="309">
        <v>1989</v>
      </c>
      <c r="J6" s="309" t="s">
        <v>554</v>
      </c>
    </row>
    <row r="7" spans="2:10">
      <c r="B7" s="309">
        <v>3</v>
      </c>
      <c r="C7" s="309" t="s">
        <v>549</v>
      </c>
      <c r="D7" s="309" t="s">
        <v>558</v>
      </c>
      <c r="E7" s="309"/>
      <c r="F7" s="309" t="s">
        <v>559</v>
      </c>
      <c r="G7" s="309" t="s">
        <v>552</v>
      </c>
      <c r="H7" s="309" t="s">
        <v>557</v>
      </c>
      <c r="I7" s="309">
        <v>1989</v>
      </c>
      <c r="J7" s="309" t="s">
        <v>554</v>
      </c>
    </row>
    <row r="8" spans="2:10">
      <c r="B8" s="309">
        <v>4</v>
      </c>
      <c r="C8" s="309" t="s">
        <v>560</v>
      </c>
      <c r="D8" s="309" t="s">
        <v>561</v>
      </c>
      <c r="E8" s="309">
        <v>5000000</v>
      </c>
      <c r="F8" s="309"/>
      <c r="G8" s="309" t="s">
        <v>562</v>
      </c>
      <c r="H8" s="309"/>
      <c r="I8" s="309">
        <v>2000</v>
      </c>
      <c r="J8" s="309" t="s">
        <v>554</v>
      </c>
    </row>
    <row r="9" spans="2:10">
      <c r="B9" s="309">
        <v>5</v>
      </c>
      <c r="C9" s="309" t="s">
        <v>563</v>
      </c>
      <c r="D9" s="309" t="s">
        <v>564</v>
      </c>
      <c r="E9" s="309">
        <v>400000</v>
      </c>
      <c r="F9" s="309" t="s">
        <v>565</v>
      </c>
      <c r="G9" s="309" t="s">
        <v>566</v>
      </c>
      <c r="H9" s="309" t="s">
        <v>567</v>
      </c>
      <c r="I9" s="309">
        <v>1996</v>
      </c>
      <c r="J9" s="309" t="s">
        <v>554</v>
      </c>
    </row>
    <row r="10" spans="2:10">
      <c r="B10" s="309">
        <v>6</v>
      </c>
      <c r="C10" s="309" t="s">
        <v>563</v>
      </c>
      <c r="D10" s="309" t="s">
        <v>568</v>
      </c>
      <c r="E10" s="309">
        <v>400000</v>
      </c>
      <c r="F10" s="309" t="s">
        <v>569</v>
      </c>
      <c r="G10" s="309" t="s">
        <v>570</v>
      </c>
      <c r="H10" s="309" t="s">
        <v>571</v>
      </c>
      <c r="I10" s="309">
        <v>1993</v>
      </c>
      <c r="J10" s="309" t="s">
        <v>554</v>
      </c>
    </row>
    <row r="11" spans="2:10">
      <c r="B11" s="309">
        <v>7</v>
      </c>
      <c r="C11" s="309" t="s">
        <v>572</v>
      </c>
      <c r="D11" s="309"/>
      <c r="E11" s="309">
        <v>21500000</v>
      </c>
      <c r="F11" s="309" t="s">
        <v>573</v>
      </c>
      <c r="G11" s="309" t="s">
        <v>552</v>
      </c>
      <c r="H11" s="309" t="s">
        <v>553</v>
      </c>
      <c r="I11" s="309"/>
      <c r="J11" s="309" t="s">
        <v>554</v>
      </c>
    </row>
    <row r="12" spans="2:10">
      <c r="B12" s="309">
        <v>8</v>
      </c>
      <c r="C12" s="309" t="s">
        <v>549</v>
      </c>
      <c r="D12" s="309" t="s">
        <v>574</v>
      </c>
      <c r="E12" s="309">
        <v>3340608</v>
      </c>
      <c r="F12" s="309" t="s">
        <v>575</v>
      </c>
      <c r="G12" s="309" t="s">
        <v>552</v>
      </c>
      <c r="H12" s="309" t="s">
        <v>553</v>
      </c>
      <c r="I12" s="309">
        <v>2001</v>
      </c>
      <c r="J12" s="309" t="s">
        <v>554</v>
      </c>
    </row>
    <row r="13" spans="2:10">
      <c r="B13" s="309">
        <v>9</v>
      </c>
      <c r="C13" s="309" t="s">
        <v>560</v>
      </c>
      <c r="D13" s="309" t="s">
        <v>576</v>
      </c>
      <c r="E13" s="309">
        <v>1100000</v>
      </c>
      <c r="F13" s="309"/>
      <c r="G13" s="309" t="s">
        <v>577</v>
      </c>
      <c r="H13" s="309" t="s">
        <v>578</v>
      </c>
      <c r="I13" s="309">
        <v>1995</v>
      </c>
      <c r="J13" s="309" t="s">
        <v>554</v>
      </c>
    </row>
    <row r="14" spans="2:10">
      <c r="B14" s="309">
        <v>10</v>
      </c>
      <c r="C14" s="309" t="s">
        <v>563</v>
      </c>
      <c r="D14" s="309" t="s">
        <v>579</v>
      </c>
      <c r="E14" s="309">
        <v>600000</v>
      </c>
      <c r="F14" s="309" t="s">
        <v>580</v>
      </c>
      <c r="G14" s="309" t="s">
        <v>570</v>
      </c>
      <c r="H14" s="309" t="s">
        <v>571</v>
      </c>
      <c r="I14" s="309">
        <v>1998</v>
      </c>
      <c r="J14" s="309" t="s">
        <v>554</v>
      </c>
    </row>
    <row r="15" spans="2:10">
      <c r="B15" s="309">
        <v>11</v>
      </c>
      <c r="C15" s="309" t="s">
        <v>563</v>
      </c>
      <c r="D15" s="309" t="s">
        <v>579</v>
      </c>
      <c r="E15" s="309">
        <v>1666607</v>
      </c>
      <c r="F15" s="309" t="s">
        <v>581</v>
      </c>
      <c r="G15" s="309" t="s">
        <v>570</v>
      </c>
      <c r="H15" s="309" t="s">
        <v>571</v>
      </c>
      <c r="I15" s="309">
        <v>1994</v>
      </c>
      <c r="J15" s="309" t="s">
        <v>554</v>
      </c>
    </row>
    <row r="16" spans="2:10">
      <c r="B16" s="309">
        <v>12</v>
      </c>
      <c r="C16" s="309" t="s">
        <v>582</v>
      </c>
      <c r="D16" s="309" t="s">
        <v>583</v>
      </c>
      <c r="E16" s="309">
        <v>18500000</v>
      </c>
      <c r="F16" s="309"/>
      <c r="G16" s="309"/>
      <c r="H16" s="309"/>
      <c r="I16" s="309"/>
      <c r="J16" s="309"/>
    </row>
    <row r="17" spans="2:10">
      <c r="B17" s="309">
        <v>13</v>
      </c>
      <c r="C17" s="309" t="s">
        <v>584</v>
      </c>
      <c r="D17" s="309"/>
      <c r="E17" s="309">
        <v>2780000</v>
      </c>
      <c r="F17" s="309"/>
      <c r="G17" s="309" t="s">
        <v>585</v>
      </c>
      <c r="H17" s="309"/>
      <c r="I17" s="309">
        <v>2008</v>
      </c>
      <c r="J17" s="309" t="s">
        <v>554</v>
      </c>
    </row>
    <row r="18" spans="2:10">
      <c r="B18" s="309">
        <v>14</v>
      </c>
      <c r="C18" s="309"/>
      <c r="D18" s="309"/>
      <c r="E18" s="309"/>
      <c r="F18" s="309"/>
      <c r="G18" s="309"/>
      <c r="H18" s="309"/>
      <c r="I18" s="309"/>
      <c r="J18" s="309"/>
    </row>
    <row r="19" spans="2:10">
      <c r="B19" s="309">
        <v>15</v>
      </c>
      <c r="C19" s="309"/>
      <c r="D19" s="309"/>
      <c r="E19" s="309"/>
      <c r="F19" s="309"/>
      <c r="G19" s="309"/>
      <c r="H19" s="309"/>
      <c r="I19" s="309"/>
      <c r="J19" s="309"/>
    </row>
    <row r="20" spans="2:10">
      <c r="B20" s="309">
        <v>16</v>
      </c>
      <c r="C20" s="309"/>
      <c r="D20" s="309"/>
      <c r="E20" s="309"/>
      <c r="F20" s="309"/>
      <c r="G20" s="309"/>
      <c r="H20" s="309"/>
      <c r="I20" s="309"/>
      <c r="J20" s="309"/>
    </row>
    <row r="21" spans="2:10">
      <c r="B21" s="309">
        <v>17</v>
      </c>
      <c r="C21" s="309"/>
      <c r="D21" s="309"/>
      <c r="E21" s="309"/>
      <c r="F21" s="309"/>
      <c r="G21" s="309"/>
      <c r="H21" s="309"/>
      <c r="I21" s="309"/>
      <c r="J21" s="309"/>
    </row>
    <row r="22" spans="2:10">
      <c r="B22" s="309">
        <v>18</v>
      </c>
      <c r="C22" s="309"/>
      <c r="D22" s="309"/>
      <c r="E22" s="309"/>
      <c r="F22" s="309"/>
      <c r="G22" s="309"/>
      <c r="H22" s="309"/>
      <c r="I22" s="309"/>
      <c r="J22" s="309"/>
    </row>
    <row r="23" spans="2:10">
      <c r="B23" s="309">
        <v>19</v>
      </c>
      <c r="C23" s="309"/>
      <c r="D23" s="309"/>
      <c r="E23" s="309"/>
      <c r="F23" s="309"/>
      <c r="G23" s="309"/>
      <c r="H23" s="309"/>
      <c r="I23" s="309"/>
      <c r="J23" s="309"/>
    </row>
    <row r="24" spans="2:10">
      <c r="B24" s="309">
        <v>20</v>
      </c>
      <c r="C24" s="309"/>
      <c r="D24" s="309"/>
      <c r="E24" s="309"/>
      <c r="F24" s="309"/>
      <c r="G24" s="309"/>
      <c r="H24" s="309"/>
      <c r="I24" s="309"/>
      <c r="J24" s="309"/>
    </row>
    <row r="25" spans="2:10">
      <c r="B25" s="309">
        <v>21</v>
      </c>
      <c r="C25" s="309"/>
      <c r="D25" s="309"/>
      <c r="E25" s="309"/>
      <c r="F25" s="309"/>
      <c r="G25" s="309"/>
      <c r="H25" s="309"/>
      <c r="I25" s="309"/>
      <c r="J25" s="309"/>
    </row>
    <row r="26" spans="2:10">
      <c r="B26" s="309">
        <v>22</v>
      </c>
      <c r="C26" s="309"/>
      <c r="D26" s="309"/>
      <c r="E26" s="309"/>
      <c r="F26" s="309"/>
      <c r="G26" s="309"/>
      <c r="H26" s="309"/>
      <c r="I26" s="309"/>
      <c r="J26" s="309"/>
    </row>
    <row r="27" spans="2:10">
      <c r="B27" s="309">
        <v>23</v>
      </c>
      <c r="C27" s="309"/>
      <c r="D27" s="309"/>
      <c r="E27" s="309"/>
      <c r="F27" s="309"/>
      <c r="G27" s="309"/>
      <c r="H27" s="309"/>
      <c r="I27" s="309"/>
      <c r="J27" s="309"/>
    </row>
    <row r="28" spans="2:10">
      <c r="B28" s="309">
        <v>24</v>
      </c>
      <c r="C28" s="309"/>
      <c r="D28" s="309"/>
      <c r="E28" s="309"/>
      <c r="F28" s="309"/>
      <c r="G28" s="309"/>
      <c r="H28" s="309"/>
      <c r="I28" s="309"/>
      <c r="J28" s="309"/>
    </row>
    <row r="29" spans="2:10">
      <c r="B29" s="309">
        <v>25</v>
      </c>
      <c r="C29" s="309"/>
      <c r="D29" s="309"/>
      <c r="E29" s="309"/>
      <c r="F29" s="309"/>
      <c r="G29" s="309"/>
      <c r="H29" s="309"/>
      <c r="I29" s="309"/>
      <c r="J29" s="309"/>
    </row>
    <row r="30" spans="2:10">
      <c r="B30" s="246"/>
      <c r="C30" s="246"/>
      <c r="D30" s="246"/>
      <c r="E30" s="246"/>
      <c r="F30" s="246"/>
      <c r="G30" s="246"/>
      <c r="H30" s="246"/>
      <c r="I30" s="246"/>
      <c r="J30" s="246"/>
    </row>
    <row r="31" spans="2:10">
      <c r="G31" t="s">
        <v>177</v>
      </c>
    </row>
    <row r="32" spans="2:10">
      <c r="G32" t="s">
        <v>586</v>
      </c>
    </row>
  </sheetData>
  <pageMargins left="1.02" right="0.75" top="1.27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Bilanci</vt:lpstr>
      <vt:lpstr>Kapitalet</vt:lpstr>
      <vt:lpstr>Aktivet</vt:lpstr>
      <vt:lpstr>Shenime</vt:lpstr>
      <vt:lpstr>Print.Form.</vt:lpstr>
      <vt:lpstr>MAKINERIT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2012-03-21T00:18:32Z</dcterms:created>
  <dcterms:modified xsi:type="dcterms:W3CDTF">2012-07-24T20:04:46Z</dcterms:modified>
</cp:coreProperties>
</file>