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-15" windowWidth="12705" windowHeight="11640" tabRatio="823"/>
  </bookViews>
  <sheets>
    <sheet name="Kop." sheetId="1" r:id="rId1"/>
    <sheet name="Aktivet" sheetId="4" r:id="rId2"/>
    <sheet name="Pasivet" sheetId="14" r:id="rId3"/>
    <sheet name="PASH 1" sheetId="15" r:id="rId4"/>
    <sheet name="FLUKSI" sheetId="36" r:id="rId5"/>
    <sheet name="KAPITALI" sheetId="29" r:id="rId6"/>
    <sheet name="spjeguese 1" sheetId="37" r:id="rId7"/>
    <sheet name="spjeguese 2" sheetId="38" r:id="rId8"/>
  </sheets>
  <calcPr calcId="124519"/>
</workbook>
</file>

<file path=xl/calcChain.xml><?xml version="1.0" encoding="utf-8"?>
<calcChain xmlns="http://schemas.openxmlformats.org/spreadsheetml/2006/main">
  <c r="C7" i="36"/>
  <c r="C10"/>
  <c r="F46" i="4"/>
  <c r="F7"/>
  <c r="F14" i="14"/>
  <c r="F20" i="15"/>
  <c r="F11"/>
  <c r="F10" s="1"/>
  <c r="J35" i="38"/>
  <c r="D36"/>
  <c r="D39" s="1"/>
  <c r="E36"/>
  <c r="C36"/>
  <c r="C39" s="1"/>
  <c r="D33"/>
  <c r="E33"/>
  <c r="F33"/>
  <c r="C33"/>
  <c r="E39"/>
  <c r="F35"/>
  <c r="D17" i="29"/>
  <c r="E17"/>
  <c r="F17"/>
  <c r="G17"/>
  <c r="H17"/>
  <c r="I17"/>
  <c r="J17"/>
  <c r="K17"/>
  <c r="C17"/>
  <c r="D11"/>
  <c r="E11"/>
  <c r="F11"/>
  <c r="G11"/>
  <c r="H11"/>
  <c r="I11"/>
  <c r="J11"/>
  <c r="K11"/>
  <c r="K9"/>
  <c r="I38" i="38"/>
  <c r="I36" s="1"/>
  <c r="I37"/>
  <c r="I35"/>
  <c r="I34"/>
  <c r="H33"/>
  <c r="F38"/>
  <c r="F36" s="1"/>
  <c r="F37"/>
  <c r="H36"/>
  <c r="F34"/>
  <c r="J19" i="29"/>
  <c r="F5" i="14"/>
  <c r="F14" i="4"/>
  <c r="F6"/>
  <c r="C25" i="36"/>
  <c r="C24"/>
  <c r="C18"/>
  <c r="F22" i="15"/>
  <c r="G22"/>
  <c r="I33" i="38" l="1"/>
  <c r="J37"/>
  <c r="J36"/>
  <c r="H39"/>
  <c r="I39"/>
  <c r="J34"/>
  <c r="J33" s="1"/>
  <c r="J38"/>
  <c r="C11" i="36"/>
  <c r="F45" i="14"/>
  <c r="J39" i="38" l="1"/>
  <c r="F39"/>
  <c r="F9" i="15"/>
  <c r="K10" i="29" l="1"/>
  <c r="K12"/>
  <c r="K14"/>
  <c r="K15"/>
  <c r="K16"/>
  <c r="K18"/>
  <c r="K21"/>
  <c r="K22"/>
  <c r="K23"/>
  <c r="K24"/>
  <c r="G25"/>
  <c r="G59" i="15" l="1"/>
  <c r="F59"/>
  <c r="J20" i="29" l="1"/>
  <c r="J25" s="1"/>
  <c r="K20" l="1"/>
  <c r="G31" i="15" l="1"/>
  <c r="G38" s="1"/>
  <c r="G41" s="1"/>
  <c r="G40" s="1"/>
  <c r="F31"/>
  <c r="F13" l="1"/>
  <c r="F21" s="1"/>
  <c r="F38" l="1"/>
  <c r="F41" s="1"/>
  <c r="F40" s="1"/>
  <c r="G44"/>
  <c r="F52" i="14"/>
  <c r="F44" i="15" l="1"/>
  <c r="F51" s="1"/>
  <c r="F64"/>
  <c r="F74" s="1"/>
  <c r="G64"/>
  <c r="F46"/>
  <c r="G51"/>
  <c r="G46"/>
  <c r="K19" i="29"/>
  <c r="E25"/>
  <c r="D25"/>
  <c r="F25"/>
  <c r="C11"/>
  <c r="G75" i="15" l="1"/>
  <c r="G78" s="1"/>
  <c r="G74"/>
  <c r="F75"/>
  <c r="F78" s="1"/>
  <c r="C25" i="29"/>
  <c r="I25" l="1"/>
  <c r="K25" s="1"/>
  <c r="H33" i="14" l="1"/>
  <c r="F33"/>
  <c r="F21"/>
  <c r="F20"/>
  <c r="F51" i="4"/>
  <c r="F49"/>
  <c r="F43"/>
  <c r="F35"/>
  <c r="F21"/>
  <c r="H14"/>
  <c r="F9"/>
  <c r="F33" l="1"/>
  <c r="F38" i="14"/>
  <c r="F40" s="1"/>
  <c r="F54" s="1"/>
  <c r="F58" i="4"/>
  <c r="F59" s="1"/>
</calcChain>
</file>

<file path=xl/sharedStrings.xml><?xml version="1.0" encoding="utf-8"?>
<sst xmlns="http://schemas.openxmlformats.org/spreadsheetml/2006/main" count="441" uniqueCount="362">
  <si>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</si>
  <si>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</si>
  <si>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</si>
  <si>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</si>
  <si>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</si>
  <si>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</si>
  <si>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</si>
  <si>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</si>
  <si>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</si>
  <si>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</si>
  <si>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</si>
  <si>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</si>
  <si>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</si>
  <si>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</si>
  <si>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</si>
  <si>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</si>
  <si>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</si>
  <si>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</si>
  <si>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</si>
  <si>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</si>
  <si>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</si>
  <si>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</si>
  <si>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</si>
  <si>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Emertimi dhe Forma ligjore</t>
  </si>
  <si>
    <t>Totali</t>
  </si>
  <si>
    <t>C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</si>
  <si>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</si>
  <si>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</si>
  <si>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</si>
  <si>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</si>
  <si>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</si>
  <si>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</si>
  <si>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</si>
  <si>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</si>
  <si>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</si>
  <si>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</si>
  <si>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</si>
  <si>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</si>
  <si>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</si>
  <si>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</si>
  <si>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</si>
  <si>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</si>
  <si>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</si>
  <si>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</si>
  <si>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</si>
  <si>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</si>
  <si>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</si>
  <si>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</si>
  <si>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</si>
  <si>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</si>
  <si>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</si>
  <si>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</si>
  <si>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</si>
  <si>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</si>
  <si>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</si>
  <si>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</si>
  <si>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</si>
  <si>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</si>
  <si>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</si>
  <si>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</si>
  <si>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</si>
  <si>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</si>
  <si>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</si>
  <si>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</si>
  <si>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</si>
  <si>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</si>
  <si>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</si>
  <si>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</si>
  <si>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</si>
  <si>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</si>
  <si>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</si>
  <si>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</si>
  <si>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</si>
  <si>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</si>
  <si>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</si>
  <si>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</si>
  <si>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</si>
  <si>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</si>
  <si>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</si>
  <si>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</si>
  <si>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</si>
  <si>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</si>
  <si>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</si>
  <si>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</si>
  <si>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</si>
  <si>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</si>
  <si>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</si>
  <si>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</si>
  <si>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</si>
  <si>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</si>
  <si>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</si>
  <si>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</si>
  <si>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</si>
  <si>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</si>
  <si>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</si>
  <si>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</si>
  <si>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</si>
  <si>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</si>
  <si>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</si>
  <si>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</si>
  <si>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</si>
  <si>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</si>
  <si>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</si>
  <si>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</si>
  <si>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</si>
  <si>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</si>
  <si>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</si>
  <si>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</si>
  <si>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</si>
  <si>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</si>
  <si>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</si>
  <si>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</si>
  <si>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</si>
  <si>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</si>
  <si>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</si>
  <si>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</si>
  <si>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</si>
  <si>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</si>
  <si>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</si>
  <si>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</si>
  <si>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</si>
  <si>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</si>
  <si>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</si>
  <si>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</si>
  <si>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</si>
  <si>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</si>
  <si>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</si>
  <si>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</si>
  <si>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</si>
  <si>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</si>
  <si>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</si>
  <si>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</si>
  <si>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</si>
  <si>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</si>
  <si>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</si>
  <si>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</si>
  <si>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</si>
  <si>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</si>
  <si>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</si>
  <si>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</si>
  <si>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</si>
  <si>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</si>
  <si>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</si>
  <si>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</si>
  <si>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</si>
  <si>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</si>
  <si>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</si>
  <si>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</si>
  <si>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</si>
  <si>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</si>
  <si>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</si>
  <si>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</si>
  <si>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</si>
  <si>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 xml:space="preserve">(  Ne zbatim te Standartit Kombetar te Kontabilitetit Nr.2 te Permiresuar dhe </t>
  </si>
  <si>
    <t>Pasqyra e Pozicionit Financiar (Bilanci)</t>
  </si>
  <si>
    <t>PASQYRA  E NDRYSHIMEVE NE KAPITAL</t>
  </si>
  <si>
    <t>Në një pasqyre të pakonsoliduar</t>
  </si>
  <si>
    <t>Kapitali i rregjistruar(aksionar)</t>
  </si>
  <si>
    <t>Primi i aksionit</t>
  </si>
  <si>
    <t>Fitimi pashpërndarë</t>
  </si>
  <si>
    <t>Efekti ndryshimeve ne politikat kontabël</t>
  </si>
  <si>
    <t>Pozicioni I rregulluar</t>
  </si>
  <si>
    <t>Rritje e rezervës së kapitalit</t>
  </si>
  <si>
    <t>Emetimi I aksioneve</t>
  </si>
  <si>
    <t>ADMINISTRATORI</t>
  </si>
  <si>
    <t>Pozicioni më 31 Dhjetor 2015</t>
  </si>
  <si>
    <t>Te ardhura gjithperfshise per vitin</t>
  </si>
  <si>
    <t>Fitimi /humbje e vitit</t>
  </si>
  <si>
    <t>Transaksione me pronarët( shperdarje dividente)</t>
  </si>
  <si>
    <t>Fitim/humbje vitit</t>
  </si>
  <si>
    <t>Rezerve Statusore</t>
  </si>
  <si>
    <t>Rezerva te Tjera</t>
  </si>
  <si>
    <t>Leke</t>
  </si>
  <si>
    <t>Te tjera(interesa bankare mbi 1:4)</t>
  </si>
  <si>
    <t>a</t>
  </si>
  <si>
    <t>Shpenzime te pa njohura per efekt fiskal</t>
  </si>
  <si>
    <t>Amortizimi tej normave fiskale</t>
  </si>
  <si>
    <t>Gjoba,penalitete demshperblime</t>
  </si>
  <si>
    <t>Provizione  e shpenzime te tjera te pa njohura</t>
  </si>
  <si>
    <t>vlera e mbetur e aktiveve te qend.kur eshte me madhe se te ardhurat</t>
  </si>
  <si>
    <t>Pjese nga Humbja  e mbartur</t>
  </si>
  <si>
    <t>Fitimi/Humbja para llogaritjes tatimit</t>
  </si>
  <si>
    <t>PERCAKTIMI I REZULTATIT TATIMOR</t>
  </si>
  <si>
    <t>Rezerve Rivlersimi</t>
  </si>
  <si>
    <t>individuale</t>
  </si>
  <si>
    <t>deri 1 leke</t>
  </si>
  <si>
    <t xml:space="preserve">  TOTALI </t>
  </si>
  <si>
    <t>TOTALI</t>
  </si>
  <si>
    <t>Ndertesa</t>
  </si>
  <si>
    <t>Emertimi</t>
  </si>
  <si>
    <t>ARSALD SHPK</t>
  </si>
  <si>
    <t>K71630031J</t>
  </si>
  <si>
    <t>Rr. Myslym Shyri, P 49 shk. 1 Ap. 3</t>
  </si>
  <si>
    <t>Tirane</t>
  </si>
  <si>
    <t>23.04.2007</t>
  </si>
  <si>
    <t xml:space="preserve">Ndertime Civile dhe Industriale </t>
  </si>
  <si>
    <t>Sherbime ne Ndertim si Lyerje, Patinime</t>
  </si>
  <si>
    <t>Karton xhes, Elektrike, Hidraulike etj.</t>
  </si>
  <si>
    <t>Të tjera (Tatim fitim, TVSH, Debitore Kreditore te tjere etj)</t>
  </si>
  <si>
    <t>Dividente per tu paguar</t>
  </si>
  <si>
    <t>000 ∕ leke</t>
  </si>
  <si>
    <t>Nr.</t>
  </si>
  <si>
    <t>Pasqyra e fluksit monetar - metoda direkte</t>
  </si>
  <si>
    <t>Fluksi monetar nga veprimtarite e shfrytezimit</t>
  </si>
  <si>
    <t xml:space="preserve">         Mjetet monetare (MM) te arketuara nga klientet</t>
  </si>
  <si>
    <t xml:space="preserve">         MM te paguara ndaj furnitoreve dhe punonjesve</t>
  </si>
  <si>
    <t xml:space="preserve">         MM te ardhura nga veprimtarite</t>
  </si>
  <si>
    <t xml:space="preserve">         Interesi i paguar</t>
  </si>
  <si>
    <t xml:space="preserve">         MM neto nga veprimtarite e shfrytezimit</t>
  </si>
  <si>
    <t>Fluksi monetar nga veprimtarite e investuese</t>
  </si>
  <si>
    <t xml:space="preserve"> Blerja e njesise se kontrolluar X minus parate e Arketuara</t>
  </si>
  <si>
    <t xml:space="preserve">         Blerja e aktiveve afatgjata materiale</t>
  </si>
  <si>
    <t xml:space="preserve">         Te ardhura nga shitja e paisjeve</t>
  </si>
  <si>
    <t xml:space="preserve">         Interesi i arketuar</t>
  </si>
  <si>
    <t xml:space="preserve">         Dividentet e arketuara</t>
  </si>
  <si>
    <t xml:space="preserve">         MM neto te perdorura ne veprimtarite investuese</t>
  </si>
  <si>
    <t>Fluksi monetar nga aktivitetet financiare</t>
  </si>
  <si>
    <t xml:space="preserve">         Te ardhura nga emetimi i kapitalit aksioner</t>
  </si>
  <si>
    <t xml:space="preserve">         Fitim nga kembimet valutore</t>
  </si>
  <si>
    <t xml:space="preserve">         Dividente te paguar</t>
  </si>
  <si>
    <t xml:space="preserve">         MM neto e perdorura ne veprimtarite Financiare</t>
  </si>
  <si>
    <t>Rritja/Renia neto e mjeteve monetare</t>
  </si>
  <si>
    <t>Mjetet monetare ne fillim te periudhes kontabel</t>
  </si>
  <si>
    <t>Mjetet monetare ne fund te periudhes kontabel</t>
  </si>
  <si>
    <t>000/Leke</t>
  </si>
  <si>
    <t>Artan Lavdari</t>
  </si>
  <si>
    <t>Shoqeria "ARSALD" Shpk</t>
  </si>
  <si>
    <t xml:space="preserve">  Sqarim:</t>
  </si>
  <si>
    <t>Plotesimi i te dhenave te kesaj pjese duhet te behet sipas kerkesave dhe struktures  standarte te</t>
  </si>
  <si>
    <t>percaktuara ne SKK 2 dhe konkretisht paragrafeve 49-55. Rradha e dhenies se shpjegimeve duhet te jete:</t>
  </si>
  <si>
    <t>Kuadri ligjor: Ligjit 9228 dt 29.04.2004 "Per Kontabilitetin dhe Pasqyrat Financiare"</t>
  </si>
  <si>
    <t>Kuadri kontabel i aplikuar: Standartet Kombetare te Kontabilitetit ne Shqiperi.(SKK 2; 49)</t>
  </si>
  <si>
    <t>Baza e pergatitjes se PF: Te drejtat dhe detyrimet e konstatuara. (SKK 1, 35)</t>
  </si>
  <si>
    <t>Parimet dhe karakteristikat cilesore te perdorura per hartimin e PF. (SKK 1; 37-69)</t>
  </si>
  <si>
    <t xml:space="preserve">a) NJESIA EKONOMIKE RAPORTUESE ka mbajtur ne llogarite e saj aktivet, pasivet </t>
  </si>
  <si>
    <t xml:space="preserve">    dhe transaksionet ekonomike te veta.</t>
  </si>
  <si>
    <t xml:space="preserve">b) VIJIMESIA e veprimtarise ekonomike te njesise sone raportuese eshte siguruar duke  </t>
  </si>
  <si>
    <t xml:space="preserve">    mos pasur ne plan ose nevoje nderprerjen e aktivitetit te saj.</t>
  </si>
  <si>
    <t xml:space="preserve">c) KOMPESIM midis nje aktivi dhe nje pasivi nuk ka, ndersa midis te ardhurave dhe  </t>
  </si>
  <si>
    <t xml:space="preserve">    shpenzimeve ka vetem ne rastet qe lejohen nga SKK.</t>
  </si>
  <si>
    <t xml:space="preserve">d) KUPTUSHMERIA e Pasqyrave Financiare eshte realizuar ne masen e plote per te  </t>
  </si>
  <si>
    <t xml:space="preserve">    qene te qarta dhe te kuptueshme per perdorues te jashtem qe kane njohuri te </t>
  </si>
  <si>
    <t xml:space="preserve">    pergjitheshme  te mjaftueshme ne fushen e kontabilitetit.</t>
  </si>
  <si>
    <t>e) MATERIALITETI eshte vleresuar nga ana jone dhe ne baze te tij Pasyrat Financiare</t>
  </si>
  <si>
    <t xml:space="preserve">    jane hartuar vetem per zera materiale.</t>
  </si>
  <si>
    <t>f)  BESUSHMERIA per hartimin e Pasqyrave Financiare eshte siguruar pasi nuk ka</t>
  </si>
  <si>
    <t xml:space="preserve">   gabime materiale duke zbatuar parimet e meposhteme:</t>
  </si>
  <si>
    <t>­ Parimin e paraqitjes me besnikeri</t>
  </si>
  <si>
    <t>­ Parimin e perparesise se permbajtjes ekonomike mbi formen ligjore.</t>
  </si>
  <si>
    <t>­ Parimin e paanshmerise pa asnje influencim te qellimshem.</t>
  </si>
  <si>
    <t>­ Parimin e maturise pa optimizem te tepruar, pa nen e mbivlersim te qellimshem.</t>
  </si>
  <si>
    <t>­ Parimin e plotesise duke paraqitur nje pamje te vertete e te drejete te PF.</t>
  </si>
  <si>
    <t>­ Parimin e qendrushmerise per te mos ndryshuar politikat e metodat kontabel.</t>
  </si>
  <si>
    <t>­ Parimin e krahasueshmerise duke siguruar krahesimin midis dy periudhave.</t>
  </si>
  <si>
    <t xml:space="preserve">Per percaktimin e kostos se inventareve eshte zgjedhur metoda "FIFO" ( hyrje e pare, </t>
  </si>
  <si>
    <t>dalje e pare). (SKK 4; 15)</t>
  </si>
  <si>
    <t xml:space="preserve">Vleresimi  fillestar i  nje elementi te AAM qe ploteson kriteret per njohje si aktiv ne bilanc </t>
  </si>
  <si>
    <t>eshte vleresuar me kosto. (SKK 5; 21)</t>
  </si>
  <si>
    <t xml:space="preserve">Per vleresimin e mepasshem te AAM eshte zgjedhur modeli i kostos duke i paraqitur   </t>
  </si>
  <si>
    <t>ne bilanc me kosto minus amortizimin e akumuluar. (SKK 5; 21)</t>
  </si>
  <si>
    <t xml:space="preserve">Per llogarijen e amortizimit te AAM (SKK 5; 38) njesia jone ekonomike ka percaktuar  si </t>
  </si>
  <si>
    <t xml:space="preserve">metode  te amortizimit  te ndertesave metoden lineare dhe  per AAM te tjera metoden e </t>
  </si>
  <si>
    <t xml:space="preserve">amortizimit mbi bazen e vleres se mbetur  ndersa normat e amortizimit jane perdorur te </t>
  </si>
  <si>
    <t>njellojta me ato te sistemit fiskal ne fuqi dhe konkretisht:</t>
  </si>
  <si>
    <t>­ Per ndertesat ne menyre lineare me 5 % ne vit.</t>
  </si>
  <si>
    <t>­ Kompjutera e sisteme informacioni me 25% te vleres se mbetur.</t>
  </si>
  <si>
    <t>­ Te gjitha AAM te tjera me 20% te vleres se mbetur.                                                      1</t>
  </si>
  <si>
    <t>Dhenia e shenimeve shpjeguese ne kete pjese eshte e detyrueshme sipas SKK 2 te permiresuara.</t>
  </si>
  <si>
    <r>
      <t>B</t>
    </r>
    <r>
      <rPr>
        <b/>
        <sz val="12"/>
        <rFont val="Arial"/>
        <family val="2"/>
      </rPr>
      <t xml:space="preserve">   </t>
    </r>
    <r>
      <rPr>
        <b/>
        <u/>
        <sz val="12"/>
        <rFont val="Arial"/>
        <family val="2"/>
      </rPr>
      <t>Shenime qe shpjegojne zera te ndryshem te Pasqyrave Financiare</t>
    </r>
  </si>
  <si>
    <t>Aktivet monetare</t>
  </si>
  <si>
    <t xml:space="preserve">Aktivet monetare ne valute jane vleresuar me kursin e fundit te vitit perkatesisht: </t>
  </si>
  <si>
    <t>Aktive te tjera Financiare Afatshkurtra</t>
  </si>
  <si>
    <r>
      <t>­</t>
    </r>
    <r>
      <rPr>
        <sz val="11"/>
        <rFont val="Arial"/>
        <family val="2"/>
      </rPr>
      <t xml:space="preserve"> "Llogari te tjera te Arketueshme" perbehet nga: </t>
    </r>
  </si>
  <si>
    <r>
      <t xml:space="preserve">b) TVSH e zbritshme ne mbyllje te vitit ne shumen    </t>
    </r>
    <r>
      <rPr>
        <b/>
        <u/>
        <sz val="12"/>
        <rFont val="Arial"/>
        <family val="2"/>
      </rPr>
      <t xml:space="preserve">    s'ka .</t>
    </r>
    <r>
      <rPr>
        <b/>
        <u/>
        <sz val="12"/>
        <rFont val="Arial"/>
        <family val="2"/>
      </rPr>
      <t xml:space="preserve"> </t>
    </r>
  </si>
  <si>
    <r>
      <t xml:space="preserve">c) Debitore Kreditore te tjere ne shumen  </t>
    </r>
    <r>
      <rPr>
        <b/>
        <u/>
        <sz val="12"/>
        <rFont val="Arial"/>
        <family val="2"/>
      </rPr>
      <t>s'ka</t>
    </r>
  </si>
  <si>
    <t>Inventari</t>
  </si>
  <si>
    <r>
      <t>­</t>
    </r>
    <r>
      <rPr>
        <sz val="11"/>
        <rFont val="Arial"/>
        <family val="2"/>
      </rPr>
      <t xml:space="preserve"> "Lendet e Para" perbehen nga: </t>
    </r>
  </si>
  <si>
    <r>
      <t xml:space="preserve">b) Lende ndihmese ne shumen  </t>
    </r>
    <r>
      <rPr>
        <u/>
        <sz val="11"/>
        <rFont val="Arial"/>
        <family val="2"/>
      </rPr>
      <t xml:space="preserve">      s'ka      </t>
    </r>
    <r>
      <rPr>
        <sz val="11"/>
        <rFont val="Arial"/>
        <family val="2"/>
      </rPr>
      <t>.</t>
    </r>
  </si>
  <si>
    <r>
      <t xml:space="preserve">c) Inventar i Imet ne shumen  </t>
    </r>
    <r>
      <rPr>
        <u/>
        <sz val="11"/>
        <rFont val="Arial"/>
        <family val="2"/>
      </rPr>
      <t xml:space="preserve">     s'ka     .</t>
    </r>
    <r>
      <rPr>
        <sz val="11"/>
        <rFont val="Arial"/>
        <family val="2"/>
      </rPr>
      <t xml:space="preserve">  </t>
    </r>
  </si>
  <si>
    <r>
      <t xml:space="preserve">d) Mallra per rishitje        </t>
    </r>
    <r>
      <rPr>
        <u/>
        <sz val="11"/>
        <rFont val="Arial"/>
        <family val="2"/>
      </rPr>
      <t xml:space="preserve">             s'ka    . </t>
    </r>
  </si>
  <si>
    <r>
      <t xml:space="preserve">e) Prodhim ne Proces        </t>
    </r>
    <r>
      <rPr>
        <u/>
        <sz val="11"/>
        <rFont val="Arial"/>
        <family val="2"/>
      </rPr>
      <t xml:space="preserve">         s'ka       .</t>
    </r>
  </si>
  <si>
    <r>
      <t xml:space="preserve">f) Produkt i Gatshem        </t>
    </r>
    <r>
      <rPr>
        <u/>
        <sz val="11"/>
        <rFont val="Arial"/>
        <family val="2"/>
      </rPr>
      <t xml:space="preserve">           s'ka      . </t>
    </r>
  </si>
  <si>
    <t>Parapagimet dhe shpenzimet e shtyra</t>
  </si>
  <si>
    <r>
      <t>­</t>
    </r>
    <r>
      <rPr>
        <sz val="11"/>
        <rFont val="Arial"/>
        <family val="2"/>
      </rPr>
      <t xml:space="preserve"> "Shpenzime te periudhave te ardhme" ne shumen     </t>
    </r>
    <r>
      <rPr>
        <b/>
        <u/>
        <sz val="12"/>
        <rFont val="Arial"/>
        <family val="2"/>
      </rPr>
      <t xml:space="preserve"> s'ka . </t>
    </r>
  </si>
  <si>
    <t>Aktive Afatgjata Materiale</t>
  </si>
  <si>
    <t>Aktivet Afatgjata materiale jane llogaritur ne zerat perkates sipas tabeles se meposhteme:</t>
  </si>
  <si>
    <t>Ndryshimi i AAM gjate periudhes me vlere historike</t>
  </si>
  <si>
    <t>Amortizimi i llogaritur gjate periudhes</t>
  </si>
  <si>
    <t>Vlera e mbetur e AAM</t>
  </si>
  <si>
    <t>Vlera ne fillim te periudhes</t>
  </si>
  <si>
    <t>Shtesa gjate periudhes</t>
  </si>
  <si>
    <t>Pakesime gjate periudhes</t>
  </si>
  <si>
    <t>Vlera ne fund te periudhes</t>
  </si>
  <si>
    <t>Shuma ne fillim te periudhes</t>
  </si>
  <si>
    <t>Shtesa</t>
  </si>
  <si>
    <t>Shuma ne fund te periudhes</t>
  </si>
  <si>
    <t xml:space="preserve">Toka </t>
  </si>
  <si>
    <t>Mak. Pajisje</t>
  </si>
  <si>
    <t>­Mak pajisje</t>
  </si>
  <si>
    <t>­Mj. Transpor</t>
  </si>
  <si>
    <t>AAM te tjera</t>
  </si>
  <si>
    <t>­Pajisje Zyre</t>
  </si>
  <si>
    <t>­Pajisje Inform</t>
  </si>
  <si>
    <t>Gjithsej</t>
  </si>
  <si>
    <t>Shenim: Shtesat gjate periudhes kane ardhur nga blerja e AAM, perkatesisht:</t>
  </si>
  <si>
    <t xml:space="preserve">Pakesimet gjate periudhes kane ardhur nga nxjerrja jashte perdorimit e AAM, perkatesisht        </t>
  </si>
  <si>
    <r>
      <t>dhe shitja e AAM perkatesisht</t>
    </r>
    <r>
      <rPr>
        <u/>
        <sz val="11"/>
        <rFont val="Arial"/>
        <family val="2"/>
      </rPr>
      <t xml:space="preserve">     s'ka      </t>
    </r>
    <r>
      <rPr>
        <sz val="11"/>
        <rFont val="Arial"/>
        <family val="2"/>
      </rPr>
      <t>.</t>
    </r>
  </si>
  <si>
    <t xml:space="preserve">Huamarrjet </t>
  </si>
  <si>
    <t>­ "Huat dhe Obligacionet Afatshkurtra" perbehen nga:</t>
  </si>
  <si>
    <r>
      <t>a) Overdrafte bankare ne shumen</t>
    </r>
    <r>
      <rPr>
        <u/>
        <sz val="11"/>
        <rFont val="Arial"/>
        <family val="2"/>
      </rPr>
      <t xml:space="preserve">      s'ka         </t>
    </r>
    <r>
      <rPr>
        <sz val="11"/>
        <rFont val="Arial"/>
        <family val="2"/>
      </rPr>
      <t>.</t>
    </r>
  </si>
  <si>
    <r>
      <t>b) Hua te tjera afatshkurtra ne shumen</t>
    </r>
    <r>
      <rPr>
        <u/>
        <sz val="11"/>
        <rFont val="Arial"/>
        <family val="2"/>
      </rPr>
      <t xml:space="preserve">         s'ka        </t>
    </r>
    <r>
      <rPr>
        <sz val="11"/>
        <rFont val="Arial"/>
        <family val="2"/>
      </rPr>
      <t>.</t>
    </r>
  </si>
  <si>
    <t>Huate dhe Parapagimet</t>
  </si>
  <si>
    <t>­ "Detyrime Tatimore" perbehen nga:</t>
  </si>
  <si>
    <t xml:space="preserve"> </t>
  </si>
  <si>
    <t>Huate Afatatgjata</t>
  </si>
  <si>
    <t>­ " Hua, bono dhe detyrime nga qiraja financiare" perbehen nga:</t>
  </si>
  <si>
    <r>
      <t xml:space="preserve">a) Hua bankare afatgjata ne shumen </t>
    </r>
    <r>
      <rPr>
        <u/>
        <sz val="11"/>
        <rFont val="Arial"/>
        <family val="2"/>
      </rPr>
      <t xml:space="preserve">        s'ka         .</t>
    </r>
  </si>
  <si>
    <r>
      <t xml:space="preserve">b) Qira Financiare ne shumen   </t>
    </r>
    <r>
      <rPr>
        <u/>
        <sz val="11"/>
        <rFont val="Arial"/>
        <family val="2"/>
      </rPr>
      <t xml:space="preserve">                s'ka         .</t>
    </r>
  </si>
  <si>
    <t>Fitimi (humbja) e vitit financiar</t>
  </si>
  <si>
    <t xml:space="preserve">Fitimi (humbja) e vitit financiar eshte krijuar nga: </t>
  </si>
  <si>
    <r>
      <t xml:space="preserve">▪ Shpenzime te pazbritshme </t>
    </r>
    <r>
      <rPr>
        <u/>
        <sz val="11"/>
        <rFont val="Arial"/>
        <family val="2"/>
      </rPr>
      <t xml:space="preserve">        S'ka       .</t>
    </r>
  </si>
  <si>
    <t>Shenime te tjera shpjeguese</t>
  </si>
  <si>
    <t>Hartoi</t>
  </si>
  <si>
    <t>Per Drejtimin e Njesise Ekonomike</t>
  </si>
  <si>
    <r>
      <t xml:space="preserve">              (</t>
    </r>
    <r>
      <rPr>
        <b/>
        <u/>
        <sz val="12"/>
        <rFont val="Arial"/>
        <family val="2"/>
        <charset val="238"/>
      </rPr>
      <t xml:space="preserve">LEONARD LLESHI </t>
    </r>
    <r>
      <rPr>
        <b/>
        <u/>
        <sz val="12"/>
        <rFont val="Arial"/>
        <family val="2"/>
      </rPr>
      <t xml:space="preserve"> )</t>
    </r>
  </si>
  <si>
    <r>
      <t xml:space="preserve">  (</t>
    </r>
    <r>
      <rPr>
        <b/>
        <u/>
        <sz val="14"/>
        <rFont val="Arial"/>
        <family val="2"/>
      </rPr>
      <t xml:space="preserve">      ARTAN  LAVDARI        )</t>
    </r>
  </si>
  <si>
    <t xml:space="preserve">         Tatim mbi fitimin , TVSH e tatime te tjera te paguar</t>
  </si>
  <si>
    <r>
      <t xml:space="preserve">               </t>
    </r>
    <r>
      <rPr>
        <b/>
        <u/>
        <sz val="10"/>
        <rFont val="Arial"/>
        <family val="2"/>
      </rPr>
      <t>S H E N I M E T      S H P J E G U E S E</t>
    </r>
  </si>
  <si>
    <r>
      <t>a)</t>
    </r>
    <r>
      <rPr>
        <sz val="10"/>
        <rFont val="Arial"/>
        <family val="2"/>
      </rPr>
      <t xml:space="preserve"> Informacion i pergjithshem dhe politikat kontabel</t>
    </r>
  </si>
  <si>
    <r>
      <t xml:space="preserve">b) </t>
    </r>
    <r>
      <rPr>
        <sz val="10"/>
        <rFont val="Arial"/>
        <family val="2"/>
      </rPr>
      <t>Shenimet qe shpjegojne zerat e ndryshem te pasqyrave financiare</t>
    </r>
  </si>
  <si>
    <r>
      <t>c)</t>
    </r>
    <r>
      <rPr>
        <sz val="10"/>
        <rFont val="Arial"/>
        <family val="2"/>
      </rPr>
      <t xml:space="preserve"> Shenime te tjera shpjeguese</t>
    </r>
  </si>
  <si>
    <r>
      <t>A I</t>
    </r>
    <r>
      <rPr>
        <b/>
        <sz val="10"/>
        <rFont val="Arial"/>
        <family val="2"/>
      </rPr>
      <t xml:space="preserve">   </t>
    </r>
    <r>
      <rPr>
        <b/>
        <u/>
        <sz val="10"/>
        <rFont val="Arial"/>
        <family val="2"/>
      </rPr>
      <t>Informacioni i pergjithshem</t>
    </r>
  </si>
  <si>
    <r>
      <t>A II</t>
    </r>
    <r>
      <rPr>
        <b/>
        <sz val="10"/>
        <rFont val="Arial"/>
        <family val="2"/>
      </rPr>
      <t xml:space="preserve">   </t>
    </r>
    <r>
      <rPr>
        <b/>
        <u/>
        <sz val="10"/>
        <rFont val="Arial"/>
        <family val="2"/>
      </rPr>
      <t>Politikat Kontabel</t>
    </r>
  </si>
  <si>
    <t>shpenzime pritje e dhurim  tej kufirit lejuar</t>
  </si>
  <si>
    <t>Viti   2016</t>
  </si>
  <si>
    <t>01.01.2016</t>
  </si>
  <si>
    <t>31.12.2016</t>
  </si>
  <si>
    <t xml:space="preserve">       Pasqyra   e  Fluksit  Monetar  -  Metoda  Direkte  2016</t>
  </si>
  <si>
    <t>Shoqeria : " ARSALD "  sh.p.k,  TIRANE     2016</t>
  </si>
  <si>
    <t>Pozicioni më 31 Dhjetor 2016</t>
  </si>
  <si>
    <t>Fitimi /humbje e vitit 2016</t>
  </si>
  <si>
    <r>
      <t xml:space="preserve">­ per EURO  = </t>
    </r>
    <r>
      <rPr>
        <b/>
        <sz val="11"/>
        <rFont val="Arial"/>
        <family val="2"/>
      </rPr>
      <t>135.2 leke</t>
    </r>
  </si>
  <si>
    <r>
      <t xml:space="preserve">Paisje informative </t>
    </r>
    <r>
      <rPr>
        <b/>
        <sz val="11"/>
        <rFont val="Arial"/>
        <family val="2"/>
        <charset val="238"/>
      </rPr>
      <t xml:space="preserve"> 302'537 leke</t>
    </r>
    <r>
      <rPr>
        <sz val="11"/>
        <rFont val="Arial"/>
        <family val="2"/>
      </rPr>
      <t xml:space="preserve">  , paisje pune  </t>
    </r>
    <r>
      <rPr>
        <b/>
        <u/>
        <sz val="11"/>
        <rFont val="Arial"/>
        <family val="2"/>
        <charset val="238"/>
      </rPr>
      <t xml:space="preserve">180'650  leke,  </t>
    </r>
    <r>
      <rPr>
        <sz val="11"/>
        <rFont val="Arial"/>
        <family val="2"/>
      </rPr>
      <t>Mjete transporti 690'000  leke.</t>
    </r>
  </si>
  <si>
    <t>Debitore e Kreditore te tjere</t>
  </si>
  <si>
    <t>Zhvlerësimi i aktiveve  financiare dhe investimeve financiare të mbajtura si  aktive afatshkurtra</t>
  </si>
  <si>
    <t xml:space="preserve">         Huamarrje nga debitore e kreditore te tjere</t>
  </si>
  <si>
    <r>
      <t xml:space="preserve">a) Tatim fitimi i derdhur teper si paradhenie ne shumen  </t>
    </r>
    <r>
      <rPr>
        <u/>
        <sz val="11"/>
        <rFont val="Arial"/>
        <family val="2"/>
      </rPr>
      <t xml:space="preserve">  </t>
    </r>
    <r>
      <rPr>
        <b/>
        <u/>
        <sz val="12"/>
        <rFont val="Arial"/>
        <family val="2"/>
      </rPr>
      <t xml:space="preserve">ska.  </t>
    </r>
  </si>
  <si>
    <r>
      <t xml:space="preserve">a) Lende te Para ne shumen       </t>
    </r>
    <r>
      <rPr>
        <b/>
        <u/>
        <sz val="11"/>
        <rFont val="Arial"/>
        <family val="2"/>
        <charset val="238"/>
      </rPr>
      <t xml:space="preserve"> 982'990</t>
    </r>
    <r>
      <rPr>
        <b/>
        <u/>
        <sz val="12"/>
        <rFont val="Arial"/>
        <family val="2"/>
      </rPr>
      <t xml:space="preserve"> leke</t>
    </r>
  </si>
  <si>
    <r>
      <t>c) Tatim ne burim ne shumen</t>
    </r>
    <r>
      <rPr>
        <u/>
        <sz val="11"/>
        <rFont val="Arial"/>
        <family val="2"/>
      </rPr>
      <t xml:space="preserve">        </t>
    </r>
    <r>
      <rPr>
        <b/>
        <u/>
        <sz val="11"/>
        <rFont val="Arial"/>
        <family val="2"/>
      </rPr>
      <t xml:space="preserve"> 1'575 leke </t>
    </r>
    <r>
      <rPr>
        <u/>
        <sz val="11"/>
        <rFont val="Arial"/>
        <family val="2"/>
      </rPr>
      <t xml:space="preserve">           .</t>
    </r>
  </si>
  <si>
    <r>
      <t>d) Sigurime shoqerore dhe TAP ne shumen</t>
    </r>
    <r>
      <rPr>
        <u/>
        <sz val="11"/>
        <rFont val="Arial"/>
        <family val="2"/>
      </rPr>
      <t xml:space="preserve">       </t>
    </r>
    <r>
      <rPr>
        <b/>
        <u/>
        <sz val="11"/>
        <rFont val="Arial"/>
        <family val="2"/>
      </rPr>
      <t>143</t>
    </r>
    <r>
      <rPr>
        <b/>
        <u/>
        <sz val="12"/>
        <rFont val="Arial"/>
        <family val="2"/>
      </rPr>
      <t>'681 leke .</t>
    </r>
  </si>
  <si>
    <r>
      <t>e) Dividente per t'u paguar ne shumen</t>
    </r>
    <r>
      <rPr>
        <u/>
        <sz val="11"/>
        <rFont val="Arial"/>
        <family val="2"/>
      </rPr>
      <t xml:space="preserve">  </t>
    </r>
    <r>
      <rPr>
        <b/>
        <u/>
        <sz val="11"/>
        <rFont val="Arial"/>
        <family val="2"/>
        <charset val="238"/>
      </rPr>
      <t>ska</t>
    </r>
    <r>
      <rPr>
        <b/>
        <u/>
        <sz val="12"/>
        <rFont val="Arial"/>
        <family val="2"/>
      </rPr>
      <t xml:space="preserve"> </t>
    </r>
    <r>
      <rPr>
        <u/>
        <sz val="11"/>
        <rFont val="Arial"/>
        <family val="2"/>
      </rPr>
      <t xml:space="preserve">  .</t>
    </r>
    <r>
      <rPr>
        <sz val="11"/>
        <rFont val="Arial"/>
        <family val="2"/>
      </rPr>
      <t xml:space="preserve"> </t>
    </r>
  </si>
  <si>
    <r>
      <t xml:space="preserve">f) Debitore Kreditore te tjere ne shumen  </t>
    </r>
    <r>
      <rPr>
        <b/>
        <u/>
        <sz val="12"/>
        <rFont val="Arial"/>
        <family val="2"/>
      </rPr>
      <t>1'500'000 leke</t>
    </r>
  </si>
  <si>
    <r>
      <t xml:space="preserve">▪ Fitimi i Ushtimit  </t>
    </r>
    <r>
      <rPr>
        <u/>
        <sz val="11"/>
        <rFont val="Arial"/>
        <family val="2"/>
      </rPr>
      <t xml:space="preserve">          </t>
    </r>
    <r>
      <rPr>
        <b/>
        <u/>
        <sz val="12"/>
        <rFont val="Arial"/>
        <family val="2"/>
      </rPr>
      <t>10'583'894 leke</t>
    </r>
    <r>
      <rPr>
        <u/>
        <sz val="11"/>
        <rFont val="Arial"/>
        <family val="2"/>
      </rPr>
      <t xml:space="preserve"> .</t>
    </r>
  </si>
  <si>
    <r>
      <t xml:space="preserve">▪ Fitimi para tatimit     </t>
    </r>
    <r>
      <rPr>
        <u/>
        <sz val="11"/>
        <rFont val="Arial"/>
        <family val="2"/>
      </rPr>
      <t xml:space="preserve">     </t>
    </r>
    <r>
      <rPr>
        <b/>
        <u/>
        <sz val="11"/>
        <rFont val="Arial"/>
        <family val="2"/>
      </rPr>
      <t xml:space="preserve"> 10'583'894 leke</t>
    </r>
    <r>
      <rPr>
        <u/>
        <sz val="11"/>
        <rFont val="Arial"/>
        <family val="2"/>
      </rPr>
      <t xml:space="preserve">  .</t>
    </r>
    <r>
      <rPr>
        <sz val="11"/>
        <rFont val="Arial"/>
        <family val="2"/>
      </rPr>
      <t xml:space="preserve"> </t>
    </r>
  </si>
  <si>
    <r>
      <t xml:space="preserve">▪ Tatimi mbi fitimin </t>
    </r>
    <r>
      <rPr>
        <u/>
        <sz val="11"/>
        <rFont val="Arial"/>
        <family val="2"/>
      </rPr>
      <t xml:space="preserve">             </t>
    </r>
    <r>
      <rPr>
        <b/>
        <u/>
        <sz val="12"/>
        <rFont val="Arial"/>
        <family val="2"/>
      </rPr>
      <t>1'587'584  leke</t>
    </r>
    <r>
      <rPr>
        <u/>
        <sz val="11"/>
        <rFont val="Arial"/>
        <family val="2"/>
      </rPr>
      <t xml:space="preserve"> .</t>
    </r>
    <r>
      <rPr>
        <sz val="11"/>
        <rFont val="Arial"/>
        <family val="2"/>
      </rPr>
      <t xml:space="preserve">   </t>
    </r>
  </si>
  <si>
    <r>
      <t>▪ Fitimi neto i Vitit</t>
    </r>
    <r>
      <rPr>
        <u/>
        <sz val="11"/>
        <rFont val="Arial"/>
        <family val="2"/>
      </rPr>
      <t xml:space="preserve">              </t>
    </r>
    <r>
      <rPr>
        <b/>
        <u/>
        <sz val="11"/>
        <rFont val="Arial"/>
        <family val="2"/>
        <charset val="238"/>
      </rPr>
      <t xml:space="preserve">  8'996'310</t>
    </r>
    <r>
      <rPr>
        <b/>
        <u/>
        <sz val="12"/>
        <rFont val="Arial"/>
        <family val="2"/>
      </rPr>
      <t xml:space="preserve">  leke</t>
    </r>
    <r>
      <rPr>
        <u/>
        <sz val="11"/>
        <rFont val="Arial"/>
        <family val="2"/>
      </rPr>
      <t xml:space="preserve"> .</t>
    </r>
    <r>
      <rPr>
        <sz val="11"/>
        <rFont val="Arial"/>
        <family val="2"/>
      </rPr>
      <t xml:space="preserve">   </t>
    </r>
  </si>
  <si>
    <t>Ne  zerin   shpenzime   te   tjera   jane   perfshire   qera 126'000 leke, shpenzime transporti</t>
  </si>
  <si>
    <t>1'098'400 leke, shpenzime postare dhe telefonike 71'747 leke, sherbime bankare 51'884 leke</t>
  </si>
  <si>
    <t>Taksa Vendore111'370 leke, punime nga te trete 1'054'300 leke, udhetime e dieta 1'591'000 leke</t>
  </si>
  <si>
    <t xml:space="preserve"> e te tjera shpenzime .</t>
  </si>
  <si>
    <r>
      <t xml:space="preserve">b) TVSH per tu paguar ne shumen </t>
    </r>
    <r>
      <rPr>
        <u/>
        <sz val="11"/>
        <rFont val="Arial"/>
        <family val="2"/>
      </rPr>
      <t xml:space="preserve">     </t>
    </r>
    <r>
      <rPr>
        <b/>
        <u/>
        <sz val="12"/>
        <rFont val="Arial"/>
        <family val="2"/>
      </rPr>
      <t>345'698  leke</t>
    </r>
    <r>
      <rPr>
        <u/>
        <sz val="11"/>
        <rFont val="Arial"/>
        <family val="2"/>
      </rPr>
      <t xml:space="preserve"> .</t>
    </r>
  </si>
  <si>
    <r>
      <t xml:space="preserve">a) Tatim Fitimi ne shumen       </t>
    </r>
    <r>
      <rPr>
        <b/>
        <u/>
        <sz val="11"/>
        <rFont val="Arial"/>
        <family val="2"/>
      </rPr>
      <t xml:space="preserve">         474'674 leke </t>
    </r>
    <r>
      <rPr>
        <sz val="11"/>
        <rFont val="Arial"/>
        <family val="2"/>
      </rPr>
      <t>.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</si>
</sst>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color indexed="56"/>
      <name val="Arial"/>
      <family val="2"/>
    </font>
    <font>
      <sz val="11"/>
      <color indexed="8"/>
      <name val="Calibri"/>
      <family val="2"/>
    </font>
    <font>
      <b/>
      <i/>
      <sz val="10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b/>
      <sz val="14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b/>
      <sz val="11"/>
      <color rgb="FF0000FF"/>
      <name val="Calibri"/>
      <family val="2"/>
      <scheme val="minor"/>
    </font>
    <font>
      <b/>
      <sz val="26"/>
      <color rgb="FF0000FF"/>
      <name val="Arial"/>
      <family val="2"/>
    </font>
    <font>
      <i/>
      <sz val="12"/>
      <color rgb="FF0000FF"/>
      <name val="Arial"/>
      <family val="2"/>
    </font>
    <font>
      <b/>
      <sz val="26"/>
      <color rgb="FF0000FF"/>
      <name val="Arial Narrow"/>
      <family val="2"/>
    </font>
    <font>
      <b/>
      <sz val="11"/>
      <color rgb="FF0000FF"/>
      <name val="Arial"/>
      <family val="2"/>
    </font>
    <font>
      <sz val="12"/>
      <color rgb="FF0000FF"/>
      <name val="Calibri"/>
      <family val="2"/>
      <scheme val="minor"/>
    </font>
    <font>
      <b/>
      <u/>
      <sz val="12"/>
      <color rgb="FF0000FF"/>
      <name val="Arial"/>
      <family val="2"/>
    </font>
    <font>
      <u/>
      <sz val="12"/>
      <color rgb="FF0000FF"/>
      <name val="Calibri"/>
      <family val="2"/>
      <scheme val="minor"/>
    </font>
    <font>
      <u/>
      <sz val="12"/>
      <color rgb="FF0000FF"/>
      <name val="Times New Roman"/>
      <family val="1"/>
    </font>
    <font>
      <u/>
      <sz val="11"/>
      <name val="Arial"/>
      <family val="2"/>
    </font>
    <font>
      <i/>
      <sz val="11"/>
      <name val="Arial"/>
      <family val="2"/>
    </font>
    <font>
      <b/>
      <sz val="11"/>
      <name val="Calibri"/>
      <family val="2"/>
      <scheme val="minor"/>
    </font>
    <font>
      <sz val="14"/>
      <name val="Arial"/>
      <family val="2"/>
    </font>
    <font>
      <b/>
      <sz val="12"/>
      <name val="Arial Black"/>
      <family val="2"/>
    </font>
    <font>
      <sz val="12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u/>
      <sz val="11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b/>
      <u/>
      <sz val="11"/>
      <name val="Arial"/>
      <family val="2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0" fontId="14" fillId="0" borderId="15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</cellStyleXfs>
  <cellXfs count="396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9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12" fillId="0" borderId="4" xfId="0" applyFont="1" applyBorder="1"/>
    <xf numFmtId="0" fontId="12" fillId="0" borderId="0" xfId="0" applyFont="1" applyBorder="1"/>
    <xf numFmtId="0" fontId="12" fillId="0" borderId="5" xfId="0" applyFont="1" applyBorder="1"/>
    <xf numFmtId="0" fontId="12" fillId="0" borderId="0" xfId="0" applyFont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0" xfId="0" applyFont="1" applyAlignment="1">
      <alignment horizontal="center"/>
    </xf>
    <xf numFmtId="1" fontId="9" fillId="3" borderId="3" xfId="0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6" fillId="0" borderId="0" xfId="0" applyFont="1" applyFill="1"/>
    <xf numFmtId="0" fontId="17" fillId="0" borderId="0" xfId="0" applyFont="1"/>
    <xf numFmtId="0" fontId="18" fillId="4" borderId="0" xfId="0" applyFont="1" applyFill="1"/>
    <xf numFmtId="0" fontId="17" fillId="0" borderId="0" xfId="0" applyFont="1" applyFill="1"/>
    <xf numFmtId="0" fontId="18" fillId="0" borderId="0" xfId="0" applyFont="1" applyFill="1"/>
    <xf numFmtId="0" fontId="19" fillId="4" borderId="0" xfId="2" applyFont="1" applyFill="1" applyBorder="1" applyAlignment="1">
      <alignment horizontal="left"/>
    </xf>
    <xf numFmtId="0" fontId="17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7" fillId="0" borderId="17" xfId="0" applyFont="1" applyBorder="1"/>
    <xf numFmtId="0" fontId="17" fillId="0" borderId="18" xfId="0" applyFont="1" applyBorder="1"/>
    <xf numFmtId="164" fontId="9" fillId="0" borderId="19" xfId="3" applyNumberFormat="1" applyFont="1" applyBorder="1" applyAlignment="1">
      <alignment horizontal="center"/>
    </xf>
    <xf numFmtId="0" fontId="17" fillId="0" borderId="20" xfId="0" applyFont="1" applyBorder="1"/>
    <xf numFmtId="0" fontId="17" fillId="0" borderId="21" xfId="0" applyFont="1" applyBorder="1"/>
    <xf numFmtId="164" fontId="9" fillId="0" borderId="22" xfId="3" applyNumberFormat="1" applyFont="1" applyBorder="1" applyAlignment="1">
      <alignment horizontal="center"/>
    </xf>
    <xf numFmtId="0" fontId="17" fillId="0" borderId="23" xfId="0" applyFont="1" applyBorder="1"/>
    <xf numFmtId="164" fontId="9" fillId="0" borderId="24" xfId="3" applyNumberFormat="1" applyFont="1" applyBorder="1" applyAlignment="1">
      <alignment horizontal="center"/>
    </xf>
    <xf numFmtId="164" fontId="9" fillId="0" borderId="25" xfId="3" applyNumberFormat="1" applyFont="1" applyBorder="1" applyAlignment="1">
      <alignment horizontal="center"/>
    </xf>
    <xf numFmtId="0" fontId="17" fillId="0" borderId="26" xfId="0" applyFont="1" applyBorder="1"/>
    <xf numFmtId="164" fontId="9" fillId="0" borderId="27" xfId="3" applyNumberFormat="1" applyFont="1" applyBorder="1" applyAlignment="1">
      <alignment horizontal="center"/>
    </xf>
    <xf numFmtId="0" fontId="23" fillId="0" borderId="24" xfId="0" applyFont="1" applyBorder="1"/>
    <xf numFmtId="0" fontId="22" fillId="0" borderId="27" xfId="0" applyFont="1" applyBorder="1"/>
    <xf numFmtId="0" fontId="22" fillId="0" borderId="19" xfId="0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0" fontId="24" fillId="0" borderId="19" xfId="0" applyFont="1" applyBorder="1" applyAlignment="1">
      <alignment horizontal="left"/>
    </xf>
    <xf numFmtId="0" fontId="17" fillId="0" borderId="28" xfId="0" applyFont="1" applyBorder="1"/>
    <xf numFmtId="164" fontId="9" fillId="0" borderId="29" xfId="3" applyNumberFormat="1" applyFont="1" applyBorder="1" applyAlignment="1">
      <alignment horizontal="center"/>
    </xf>
    <xf numFmtId="164" fontId="9" fillId="0" borderId="30" xfId="3" applyNumberFormat="1" applyFont="1" applyBorder="1" applyAlignment="1">
      <alignment horizontal="center"/>
    </xf>
    <xf numFmtId="0" fontId="6" fillId="5" borderId="16" xfId="0" applyFont="1" applyFill="1" applyBorder="1" applyAlignment="1">
      <alignment horizontal="center" vertical="center" wrapText="1"/>
    </xf>
    <xf numFmtId="3" fontId="21" fillId="0" borderId="0" xfId="0" applyNumberFormat="1" applyFont="1" applyBorder="1"/>
    <xf numFmtId="0" fontId="17" fillId="6" borderId="0" xfId="0" applyFont="1" applyFill="1"/>
    <xf numFmtId="0" fontId="2" fillId="0" borderId="9" xfId="0" applyFont="1" applyBorder="1"/>
    <xf numFmtId="0" fontId="2" fillId="0" borderId="8" xfId="0" applyFont="1" applyBorder="1"/>
    <xf numFmtId="0" fontId="6" fillId="0" borderId="11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6" fillId="7" borderId="37" xfId="0" applyFont="1" applyFill="1" applyBorder="1"/>
    <xf numFmtId="0" fontId="2" fillId="0" borderId="0" xfId="0" applyFont="1" applyAlignment="1">
      <alignment vertical="center"/>
    </xf>
    <xf numFmtId="0" fontId="11" fillId="0" borderId="0" xfId="5" applyFont="1" applyBorder="1" applyAlignment="1">
      <alignment horizontal="right"/>
    </xf>
    <xf numFmtId="0" fontId="3" fillId="0" borderId="0" xfId="5" applyFont="1" applyBorder="1"/>
    <xf numFmtId="3" fontId="2" fillId="0" borderId="12" xfId="0" applyNumberFormat="1" applyFont="1" applyBorder="1" applyAlignment="1">
      <alignment horizontal="right" vertical="center"/>
    </xf>
    <xf numFmtId="164" fontId="9" fillId="0" borderId="46" xfId="3" applyNumberFormat="1" applyFont="1" applyBorder="1" applyAlignment="1">
      <alignment horizontal="center"/>
    </xf>
    <xf numFmtId="164" fontId="15" fillId="0" borderId="19" xfId="4" applyNumberFormat="1" applyFont="1" applyBorder="1" applyAlignment="1">
      <alignment horizontal="center"/>
    </xf>
    <xf numFmtId="164" fontId="16" fillId="0" borderId="12" xfId="4" applyNumberFormat="1" applyFont="1" applyFill="1" applyBorder="1"/>
    <xf numFmtId="0" fontId="1" fillId="0" borderId="0" xfId="5" applyBorder="1"/>
    <xf numFmtId="164" fontId="15" fillId="0" borderId="19" xfId="4" applyNumberFormat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6" fillId="0" borderId="0" xfId="5" applyFont="1" applyBorder="1" applyAlignment="1">
      <alignment horizontal="left"/>
    </xf>
    <xf numFmtId="0" fontId="26" fillId="0" borderId="0" xfId="5" applyFont="1" applyBorder="1" applyAlignment="1"/>
    <xf numFmtId="0" fontId="27" fillId="0" borderId="0" xfId="5" applyFont="1" applyBorder="1"/>
    <xf numFmtId="0" fontId="29" fillId="0" borderId="10" xfId="5" applyFont="1" applyBorder="1" applyAlignment="1"/>
    <xf numFmtId="0" fontId="27" fillId="0" borderId="10" xfId="5" applyFont="1" applyBorder="1" applyAlignment="1">
      <alignment horizontal="center"/>
    </xf>
    <xf numFmtId="0" fontId="29" fillId="0" borderId="0" xfId="5" applyFont="1" applyBorder="1" applyAlignment="1"/>
    <xf numFmtId="0" fontId="30" fillId="0" borderId="0" xfId="5" applyFont="1" applyBorder="1"/>
    <xf numFmtId="0" fontId="30" fillId="0" borderId="0" xfId="5" applyFont="1" applyBorder="1" applyAlignment="1">
      <alignment horizontal="center"/>
    </xf>
    <xf numFmtId="0" fontId="31" fillId="0" borderId="0" xfId="5" applyFont="1" applyBorder="1"/>
    <xf numFmtId="0" fontId="32" fillId="0" borderId="0" xfId="0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" fontId="6" fillId="3" borderId="12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3" fontId="2" fillId="0" borderId="12" xfId="0" applyNumberFormat="1" applyFont="1" applyBorder="1" applyAlignment="1">
      <alignment horizontal="right"/>
    </xf>
    <xf numFmtId="0" fontId="2" fillId="0" borderId="27" xfId="0" applyFont="1" applyBorder="1" applyAlignment="1">
      <alignment horizontal="center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3" fontId="2" fillId="0" borderId="27" xfId="0" applyNumberFormat="1" applyFont="1" applyBorder="1" applyAlignment="1">
      <alignment horizontal="right"/>
    </xf>
    <xf numFmtId="0" fontId="2" fillId="7" borderId="34" xfId="0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3" fontId="2" fillId="7" borderId="34" xfId="0" applyNumberFormat="1" applyFont="1" applyFill="1" applyBorder="1"/>
    <xf numFmtId="0" fontId="2" fillId="0" borderId="11" xfId="0" applyFont="1" applyBorder="1" applyAlignment="1">
      <alignment horizontal="center"/>
    </xf>
    <xf numFmtId="3" fontId="2" fillId="0" borderId="12" xfId="0" applyNumberFormat="1" applyFont="1" applyFill="1" applyBorder="1"/>
    <xf numFmtId="3" fontId="2" fillId="0" borderId="12" xfId="0" applyNumberFormat="1" applyFont="1" applyBorder="1"/>
    <xf numFmtId="0" fontId="2" fillId="7" borderId="12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3" fontId="6" fillId="7" borderId="12" xfId="0" applyNumberFormat="1" applyFont="1" applyFill="1" applyBorder="1" applyAlignment="1">
      <alignment horizontal="right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left" vertical="center"/>
    </xf>
    <xf numFmtId="0" fontId="2" fillId="10" borderId="10" xfId="0" applyFont="1" applyFill="1" applyBorder="1" applyAlignment="1">
      <alignment horizontal="left" vertical="center"/>
    </xf>
    <xf numFmtId="3" fontId="6" fillId="10" borderId="12" xfId="0" applyNumberFormat="1" applyFont="1" applyFill="1" applyBorder="1" applyAlignment="1">
      <alignment horizontal="right" vertical="center"/>
    </xf>
    <xf numFmtId="0" fontId="2" fillId="7" borderId="9" xfId="0" applyFont="1" applyFill="1" applyBorder="1" applyAlignment="1">
      <alignment horizontal="left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/>
    </xf>
    <xf numFmtId="0" fontId="2" fillId="9" borderId="8" xfId="0" applyFont="1" applyFill="1" applyBorder="1" applyAlignment="1">
      <alignment horizontal="left" vertical="center"/>
    </xf>
    <xf numFmtId="3" fontId="6" fillId="9" borderId="14" xfId="0" applyNumberFormat="1" applyFont="1" applyFill="1" applyBorder="1" applyAlignment="1">
      <alignment horizontal="right" vertical="center"/>
    </xf>
    <xf numFmtId="0" fontId="6" fillId="9" borderId="12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left" vertical="center"/>
    </xf>
    <xf numFmtId="0" fontId="6" fillId="9" borderId="10" xfId="0" applyFont="1" applyFill="1" applyBorder="1" applyAlignment="1">
      <alignment horizontal="center"/>
    </xf>
    <xf numFmtId="0" fontId="6" fillId="9" borderId="9" xfId="0" applyFont="1" applyFill="1" applyBorder="1"/>
    <xf numFmtId="3" fontId="6" fillId="9" borderId="12" xfId="0" applyNumberFormat="1" applyFont="1" applyFill="1" applyBorder="1" applyAlignment="1">
      <alignment horizontal="right"/>
    </xf>
    <xf numFmtId="0" fontId="6" fillId="9" borderId="27" xfId="0" applyFont="1" applyFill="1" applyBorder="1" applyAlignment="1">
      <alignment horizontal="center" vertical="center"/>
    </xf>
    <xf numFmtId="0" fontId="6" fillId="9" borderId="31" xfId="0" applyFont="1" applyFill="1" applyBorder="1" applyAlignment="1">
      <alignment horizontal="left" vertical="center"/>
    </xf>
    <xf numFmtId="0" fontId="2" fillId="9" borderId="32" xfId="0" applyFont="1" applyFill="1" applyBorder="1" applyAlignment="1">
      <alignment horizontal="left" vertical="center"/>
    </xf>
    <xf numFmtId="0" fontId="2" fillId="9" borderId="33" xfId="0" applyFont="1" applyFill="1" applyBorder="1" applyAlignment="1">
      <alignment horizontal="left" vertical="center"/>
    </xf>
    <xf numFmtId="3" fontId="6" fillId="9" borderId="27" xfId="0" applyNumberFormat="1" applyFont="1" applyFill="1" applyBorder="1" applyAlignment="1">
      <alignment horizontal="right" vertical="center"/>
    </xf>
    <xf numFmtId="0" fontId="1" fillId="0" borderId="5" xfId="5" applyBorder="1" applyAlignment="1">
      <alignment horizontal="center"/>
    </xf>
    <xf numFmtId="0" fontId="36" fillId="0" borderId="10" xfId="5" applyFont="1" applyBorder="1"/>
    <xf numFmtId="0" fontId="35" fillId="0" borderId="0" xfId="0" applyFont="1" applyBorder="1"/>
    <xf numFmtId="0" fontId="35" fillId="0" borderId="0" xfId="0" applyFont="1" applyBorder="1" applyAlignment="1">
      <alignment horizontal="center"/>
    </xf>
    <xf numFmtId="0" fontId="35" fillId="0" borderId="7" xfId="0" applyFont="1" applyBorder="1"/>
    <xf numFmtId="3" fontId="2" fillId="0" borderId="12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7" fillId="0" borderId="0" xfId="5" applyFont="1" applyBorder="1"/>
    <xf numFmtId="0" fontId="38" fillId="0" borderId="0" xfId="5" applyFont="1" applyBorder="1"/>
    <xf numFmtId="0" fontId="39" fillId="0" borderId="0" xfId="0" applyFont="1" applyBorder="1"/>
    <xf numFmtId="14" fontId="35" fillId="0" borderId="7" xfId="0" applyNumberFormat="1" applyFont="1" applyBorder="1" applyAlignment="1">
      <alignment horizontal="left"/>
    </xf>
    <xf numFmtId="3" fontId="2" fillId="0" borderId="12" xfId="4" applyNumberFormat="1" applyFont="1" applyFill="1" applyBorder="1"/>
    <xf numFmtId="3" fontId="6" fillId="0" borderId="12" xfId="4" applyNumberFormat="1" applyFont="1" applyFill="1" applyBorder="1"/>
    <xf numFmtId="3" fontId="22" fillId="0" borderId="12" xfId="0" applyNumberFormat="1" applyFont="1" applyBorder="1" applyAlignment="1">
      <alignment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3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4" fillId="0" borderId="0" xfId="0" applyFont="1"/>
    <xf numFmtId="3" fontId="24" fillId="0" borderId="0" xfId="0" applyNumberFormat="1" applyFont="1"/>
    <xf numFmtId="0" fontId="22" fillId="2" borderId="13" xfId="0" applyFont="1" applyFill="1" applyBorder="1" applyAlignment="1">
      <alignment vertical="center"/>
    </xf>
    <xf numFmtId="1" fontId="22" fillId="2" borderId="12" xfId="0" applyNumberFormat="1" applyFont="1" applyFill="1" applyBorder="1" applyAlignment="1">
      <alignment horizontal="center" vertical="center"/>
    </xf>
    <xf numFmtId="0" fontId="22" fillId="0" borderId="0" xfId="0" applyFont="1"/>
    <xf numFmtId="0" fontId="24" fillId="0" borderId="12" xfId="0" applyFont="1" applyBorder="1" applyAlignment="1">
      <alignment horizontal="center" vertical="center"/>
    </xf>
    <xf numFmtId="3" fontId="24" fillId="0" borderId="12" xfId="0" applyNumberFormat="1" applyFont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0" fontId="22" fillId="3" borderId="10" xfId="0" applyFont="1" applyFill="1" applyBorder="1" applyAlignment="1">
      <alignment horizontal="left" vertical="center"/>
    </xf>
    <xf numFmtId="0" fontId="24" fillId="3" borderId="10" xfId="0" applyFont="1" applyFill="1" applyBorder="1" applyAlignment="1">
      <alignment vertical="center"/>
    </xf>
    <xf numFmtId="3" fontId="22" fillId="8" borderId="12" xfId="4" applyNumberFormat="1" applyFont="1" applyFill="1" applyBorder="1"/>
    <xf numFmtId="0" fontId="22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vertical="center"/>
    </xf>
    <xf numFmtId="0" fontId="41" fillId="3" borderId="10" xfId="0" applyFont="1" applyFill="1" applyBorder="1" applyAlignment="1">
      <alignment vertical="center"/>
    </xf>
    <xf numFmtId="3" fontId="24" fillId="3" borderId="12" xfId="0" applyNumberFormat="1" applyFont="1" applyFill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3" fontId="22" fillId="3" borderId="12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4" fillId="0" borderId="12" xfId="4" applyNumberFormat="1" applyFont="1" applyFill="1" applyBorder="1"/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3" fontId="22" fillId="0" borderId="12" xfId="4" applyNumberFormat="1" applyFont="1" applyFill="1" applyBorder="1"/>
    <xf numFmtId="0" fontId="24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3" borderId="10" xfId="0" applyFont="1" applyFill="1" applyBorder="1" applyAlignment="1">
      <alignment vertical="center"/>
    </xf>
    <xf numFmtId="0" fontId="22" fillId="0" borderId="10" xfId="0" applyFont="1" applyBorder="1" applyAlignment="1">
      <alignment vertical="center"/>
    </xf>
    <xf numFmtId="3" fontId="24" fillId="0" borderId="12" xfId="4" applyNumberFormat="1" applyFont="1" applyFill="1" applyBorder="1" applyAlignment="1">
      <alignment horizontal="right"/>
    </xf>
    <xf numFmtId="3" fontId="24" fillId="0" borderId="12" xfId="0" applyNumberFormat="1" applyFont="1" applyBorder="1" applyAlignment="1">
      <alignment horizontal="right" vertical="center"/>
    </xf>
    <xf numFmtId="0" fontId="22" fillId="0" borderId="9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41" fillId="0" borderId="9" xfId="0" applyFont="1" applyBorder="1" applyAlignment="1">
      <alignment vertical="center"/>
    </xf>
    <xf numFmtId="3" fontId="23" fillId="0" borderId="12" xfId="4" applyNumberFormat="1" applyFont="1" applyFill="1" applyBorder="1"/>
    <xf numFmtId="0" fontId="22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3" fontId="24" fillId="0" borderId="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22" fillId="3" borderId="13" xfId="0" applyFont="1" applyFill="1" applyBorder="1" applyAlignment="1">
      <alignment vertical="center"/>
    </xf>
    <xf numFmtId="1" fontId="22" fillId="3" borderId="3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5" fillId="3" borderId="10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42" fillId="0" borderId="0" xfId="0" applyFont="1" applyAlignment="1">
      <alignment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4" fillId="0" borderId="0" xfId="0" applyFont="1" applyBorder="1"/>
    <xf numFmtId="3" fontId="24" fillId="0" borderId="0" xfId="0" applyNumberFormat="1" applyFont="1" applyBorder="1"/>
    <xf numFmtId="3" fontId="2" fillId="10" borderId="12" xfId="4" applyNumberFormat="1" applyFont="1" applyFill="1" applyBorder="1"/>
    <xf numFmtId="0" fontId="43" fillId="0" borderId="0" xfId="0" applyFont="1"/>
    <xf numFmtId="0" fontId="44" fillId="0" borderId="0" xfId="0" applyFont="1"/>
    <xf numFmtId="0" fontId="11" fillId="0" borderId="0" xfId="0" applyFont="1"/>
    <xf numFmtId="0" fontId="11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3" fontId="3" fillId="0" borderId="12" xfId="0" applyNumberFormat="1" applyFont="1" applyBorder="1"/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3" fontId="3" fillId="0" borderId="12" xfId="0" applyNumberFormat="1" applyFont="1" applyBorder="1" applyAlignment="1">
      <alignment horizontal="right"/>
    </xf>
    <xf numFmtId="3" fontId="11" fillId="0" borderId="12" xfId="0" applyNumberFormat="1" applyFont="1" applyBorder="1"/>
    <xf numFmtId="3" fontId="0" fillId="0" borderId="0" xfId="0" applyNumberFormat="1"/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12" xfId="0" applyFont="1" applyFill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0" fontId="45" fillId="0" borderId="0" xfId="0" applyFont="1"/>
    <xf numFmtId="0" fontId="0" fillId="0" borderId="43" xfId="0" applyBorder="1"/>
    <xf numFmtId="0" fontId="0" fillId="0" borderId="41" xfId="0" applyBorder="1"/>
    <xf numFmtId="0" fontId="0" fillId="0" borderId="44" xfId="0" applyBorder="1"/>
    <xf numFmtId="0" fontId="0" fillId="0" borderId="40" xfId="0" applyBorder="1"/>
    <xf numFmtId="0" fontId="6" fillId="0" borderId="47" xfId="0" applyFont="1" applyBorder="1"/>
    <xf numFmtId="0" fontId="8" fillId="0" borderId="0" xfId="0" applyFont="1" applyFill="1" applyBorder="1" applyAlignment="1"/>
    <xf numFmtId="0" fontId="22" fillId="0" borderId="44" xfId="0" applyFont="1" applyBorder="1" applyAlignment="1">
      <alignment horizontal="center"/>
    </xf>
    <xf numFmtId="0" fontId="49" fillId="0" borderId="44" xfId="0" applyFont="1" applyBorder="1"/>
    <xf numFmtId="0" fontId="49" fillId="0" borderId="0" xfId="0" applyFont="1" applyBorder="1"/>
    <xf numFmtId="0" fontId="7" fillId="0" borderId="42" xfId="0" applyFont="1" applyFill="1" applyBorder="1" applyAlignment="1"/>
    <xf numFmtId="0" fontId="49" fillId="0" borderId="0" xfId="0" applyFont="1" applyBorder="1" applyAlignment="1"/>
    <xf numFmtId="0" fontId="49" fillId="0" borderId="0" xfId="0" applyFont="1" applyBorder="1" applyAlignment="1">
      <alignment horizontal="center"/>
    </xf>
    <xf numFmtId="0" fontId="49" fillId="0" borderId="44" xfId="0" applyFont="1" applyBorder="1" applyAlignment="1">
      <alignment horizontal="center"/>
    </xf>
    <xf numFmtId="0" fontId="48" fillId="0" borderId="12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49" fillId="0" borderId="12" xfId="0" applyFont="1" applyBorder="1"/>
    <xf numFmtId="3" fontId="0" fillId="0" borderId="12" xfId="0" applyNumberFormat="1" applyBorder="1"/>
    <xf numFmtId="3" fontId="6" fillId="0" borderId="50" xfId="0" applyNumberFormat="1" applyFont="1" applyBorder="1"/>
    <xf numFmtId="3" fontId="22" fillId="0" borderId="12" xfId="0" applyNumberFormat="1" applyFont="1" applyBorder="1"/>
    <xf numFmtId="3" fontId="22" fillId="0" borderId="50" xfId="0" applyNumberFormat="1" applyFont="1" applyBorder="1"/>
    <xf numFmtId="0" fontId="0" fillId="0" borderId="49" xfId="0" applyBorder="1"/>
    <xf numFmtId="3" fontId="24" fillId="0" borderId="12" xfId="0" applyNumberFormat="1" applyFont="1" applyBorder="1"/>
    <xf numFmtId="0" fontId="6" fillId="0" borderId="12" xfId="0" applyFont="1" applyBorder="1" applyAlignment="1">
      <alignment horizontal="center"/>
    </xf>
    <xf numFmtId="0" fontId="24" fillId="0" borderId="40" xfId="0" applyFont="1" applyBorder="1"/>
    <xf numFmtId="0" fontId="0" fillId="0" borderId="44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5" xfId="0" applyBorder="1"/>
    <xf numFmtId="0" fontId="0" fillId="0" borderId="38" xfId="0" applyBorder="1"/>
    <xf numFmtId="0" fontId="11" fillId="0" borderId="42" xfId="0" applyFont="1" applyBorder="1" applyAlignment="1">
      <alignment horizontal="center"/>
    </xf>
    <xf numFmtId="0" fontId="3" fillId="0" borderId="44" xfId="0" applyFont="1" applyBorder="1"/>
    <xf numFmtId="0" fontId="24" fillId="0" borderId="0" xfId="0" applyFont="1" applyBorder="1" applyAlignment="1">
      <alignment horizontal="left"/>
    </xf>
    <xf numFmtId="0" fontId="11" fillId="0" borderId="44" xfId="0" applyFont="1" applyBorder="1" applyAlignment="1">
      <alignment horizontal="center"/>
    </xf>
    <xf numFmtId="0" fontId="24" fillId="0" borderId="0" xfId="0" applyFont="1" applyBorder="1" applyAlignment="1"/>
    <xf numFmtId="0" fontId="7" fillId="0" borderId="44" xfId="0" applyFont="1" applyBorder="1"/>
    <xf numFmtId="0" fontId="24" fillId="0" borderId="44" xfId="0" applyFont="1" applyBorder="1"/>
    <xf numFmtId="0" fontId="47" fillId="0" borderId="0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24" fillId="0" borderId="45" xfId="0" applyFont="1" applyBorder="1"/>
    <xf numFmtId="0" fontId="24" fillId="0" borderId="38" xfId="0" applyFont="1" applyBorder="1"/>
    <xf numFmtId="0" fontId="24" fillId="0" borderId="39" xfId="0" applyFont="1" applyBorder="1"/>
    <xf numFmtId="3" fontId="2" fillId="0" borderId="12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43" xfId="0" applyFont="1" applyBorder="1"/>
    <xf numFmtId="0" fontId="2" fillId="0" borderId="41" xfId="0" applyFont="1" applyBorder="1"/>
    <xf numFmtId="0" fontId="2" fillId="0" borderId="0" xfId="0" applyFont="1"/>
    <xf numFmtId="0" fontId="2" fillId="0" borderId="44" xfId="0" applyFont="1" applyBorder="1"/>
    <xf numFmtId="0" fontId="2" fillId="0" borderId="0" xfId="0" applyFont="1" applyBorder="1"/>
    <xf numFmtId="0" fontId="2" fillId="0" borderId="40" xfId="0" applyFont="1" applyBorder="1"/>
    <xf numFmtId="0" fontId="6" fillId="0" borderId="44" xfId="0" applyFont="1" applyBorder="1"/>
    <xf numFmtId="0" fontId="2" fillId="0" borderId="2" xfId="0" applyFont="1" applyBorder="1"/>
    <xf numFmtId="0" fontId="2" fillId="0" borderId="48" xfId="0" applyFont="1" applyBorder="1"/>
    <xf numFmtId="0" fontId="2" fillId="0" borderId="44" xfId="0" applyFont="1" applyFill="1" applyBorder="1"/>
    <xf numFmtId="0" fontId="2" fillId="0" borderId="0" xfId="0" applyFont="1" applyFill="1" applyBorder="1"/>
    <xf numFmtId="0" fontId="2" fillId="0" borderId="47" xfId="0" applyFont="1" applyFill="1" applyBorder="1"/>
    <xf numFmtId="0" fontId="8" fillId="0" borderId="44" xfId="0" applyFont="1" applyFill="1" applyBorder="1" applyAlignment="1"/>
    <xf numFmtId="0" fontId="6" fillId="0" borderId="44" xfId="0" applyFont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2" fillId="0" borderId="45" xfId="0" applyFont="1" applyBorder="1"/>
    <xf numFmtId="3" fontId="6" fillId="0" borderId="12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2" fillId="0" borderId="10" xfId="0" applyFont="1" applyFill="1" applyBorder="1" applyAlignment="1"/>
    <xf numFmtId="0" fontId="2" fillId="0" borderId="12" xfId="0" applyFont="1" applyFill="1" applyBorder="1" applyAlignment="1"/>
    <xf numFmtId="0" fontId="28" fillId="0" borderId="10" xfId="5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46" fontId="35" fillId="0" borderId="0" xfId="0" applyNumberFormat="1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21" fontId="35" fillId="0" borderId="0" xfId="0" applyNumberFormat="1" applyFont="1" applyBorder="1" applyAlignment="1">
      <alignment horizontal="center"/>
    </xf>
    <xf numFmtId="0" fontId="22" fillId="3" borderId="11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35" fillId="3" borderId="11" xfId="0" applyFont="1" applyFill="1" applyBorder="1" applyAlignment="1">
      <alignment horizontal="center" vertical="center"/>
    </xf>
    <xf numFmtId="0" fontId="35" fillId="3" borderId="10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/>
    </xf>
    <xf numFmtId="0" fontId="33" fillId="3" borderId="7" xfId="0" applyFont="1" applyFill="1" applyBorder="1" applyAlignment="1">
      <alignment horizontal="center"/>
    </xf>
    <xf numFmtId="0" fontId="33" fillId="3" borderId="8" xfId="0" applyFont="1" applyFill="1" applyBorder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49" fontId="19" fillId="4" borderId="0" xfId="2" applyNumberFormat="1" applyFont="1" applyFill="1" applyBorder="1" applyAlignment="1">
      <alignment horizontal="left"/>
    </xf>
    <xf numFmtId="0" fontId="19" fillId="4" borderId="0" xfId="2" applyFont="1" applyFill="1" applyBorder="1" applyAlignment="1">
      <alignment horizontal="left"/>
    </xf>
    <xf numFmtId="0" fontId="4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6" fillId="0" borderId="43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38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4" fillId="0" borderId="0" xfId="0" applyFont="1" applyBorder="1" applyAlignment="1">
      <alignment horizontal="left"/>
    </xf>
    <xf numFmtId="0" fontId="49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/>
    <xf numFmtId="0" fontId="49" fillId="0" borderId="0" xfId="0" applyFont="1" applyBorder="1" applyAlignment="1">
      <alignment horizontal="center"/>
    </xf>
    <xf numFmtId="0" fontId="49" fillId="0" borderId="40" xfId="0" applyFont="1" applyBorder="1" applyAlignment="1">
      <alignment horizontal="left"/>
    </xf>
    <xf numFmtId="0" fontId="53" fillId="0" borderId="44" xfId="0" applyFont="1" applyBorder="1" applyAlignment="1">
      <alignment horizontal="left"/>
    </xf>
    <xf numFmtId="0" fontId="53" fillId="0" borderId="0" xfId="0" applyFont="1" applyBorder="1" applyAlignment="1">
      <alignment horizontal="left"/>
    </xf>
    <xf numFmtId="0" fontId="53" fillId="0" borderId="40" xfId="0" applyFont="1" applyBorder="1" applyAlignment="1">
      <alignment horizontal="left"/>
    </xf>
    <xf numFmtId="0" fontId="0" fillId="0" borderId="40" xfId="0" applyBorder="1" applyAlignment="1">
      <alignment horizontal="right"/>
    </xf>
    <xf numFmtId="0" fontId="0" fillId="0" borderId="39" xfId="0" applyBorder="1" applyAlignment="1">
      <alignment horizontal="right"/>
    </xf>
    <xf numFmtId="0" fontId="11" fillId="0" borderId="43" xfId="0" applyFont="1" applyBorder="1" applyAlignment="1">
      <alignment horizontal="left"/>
    </xf>
    <xf numFmtId="0" fontId="6" fillId="0" borderId="4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50" xfId="0" applyFont="1" applyBorder="1" applyAlignment="1">
      <alignment horizontal="center" vertical="center" wrapText="1"/>
    </xf>
    <xf numFmtId="0" fontId="24" fillId="0" borderId="0" xfId="0" applyFont="1" applyBorder="1" applyAlignment="1"/>
    <xf numFmtId="0" fontId="1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4" fillId="0" borderId="0" xfId="0" applyFont="1" applyBorder="1" applyAlignment="1">
      <alignment horizontal="center"/>
    </xf>
    <xf numFmtId="0" fontId="11" fillId="0" borderId="44" xfId="0" applyFont="1" applyBorder="1" applyAlignment="1"/>
    <xf numFmtId="0" fontId="11" fillId="0" borderId="0" xfId="0" applyFont="1" applyBorder="1" applyAlignment="1"/>
    <xf numFmtId="0" fontId="47" fillId="0" borderId="0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58" fillId="0" borderId="0" xfId="0" applyFont="1" applyBorder="1" applyAlignment="1">
      <alignment horizontal="left"/>
    </xf>
    <xf numFmtId="0" fontId="58" fillId="0" borderId="40" xfId="0" applyFont="1" applyBorder="1" applyAlignment="1">
      <alignment horizontal="left"/>
    </xf>
    <xf numFmtId="0" fontId="58" fillId="0" borderId="0" xfId="0" applyFont="1" applyBorder="1" applyAlignment="1"/>
    <xf numFmtId="0" fontId="58" fillId="0" borderId="40" xfId="0" applyFont="1" applyBorder="1" applyAlignment="1"/>
    <xf numFmtId="0" fontId="56" fillId="0" borderId="0" xfId="0" applyFont="1" applyBorder="1" applyAlignment="1">
      <alignment horizontal="left"/>
    </xf>
    <xf numFmtId="0" fontId="56" fillId="0" borderId="40" xfId="0" applyFont="1" applyBorder="1" applyAlignment="1">
      <alignment horizontal="left"/>
    </xf>
    <xf numFmtId="0" fontId="11" fillId="0" borderId="44" xfId="0" applyFont="1" applyBorder="1" applyAlignment="1">
      <alignment horizontal="center"/>
    </xf>
    <xf numFmtId="0" fontId="11" fillId="0" borderId="40" xfId="0" applyFont="1" applyBorder="1" applyAlignment="1">
      <alignment horizontal="center"/>
    </xf>
  </cellXfs>
  <cellStyles count="6">
    <cellStyle name="Comma 2" xfId="4"/>
    <cellStyle name="Comma 7" xfId="3"/>
    <cellStyle name="Heading 3" xfId="2" builtinId="18"/>
    <cellStyle name="Normal" xfId="0" builtinId="0"/>
    <cellStyle name="Normal 2" xfId="1"/>
    <cellStyle name="Normal 3" xf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27</xdr:row>
      <xdr:rowOff>123825</xdr:rowOff>
    </xdr:from>
    <xdr:to>
      <xdr:col>1</xdr:col>
      <xdr:colOff>257175</xdr:colOff>
      <xdr:row>28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" y="53244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495300</xdr:colOff>
      <xdr:row>27</xdr:row>
      <xdr:rowOff>123825</xdr:rowOff>
    </xdr:from>
    <xdr:to>
      <xdr:col>1</xdr:col>
      <xdr:colOff>257175</xdr:colOff>
      <xdr:row>28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8600" y="53244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495300</xdr:colOff>
      <xdr:row>27</xdr:row>
      <xdr:rowOff>123825</xdr:rowOff>
    </xdr:from>
    <xdr:to>
      <xdr:col>1</xdr:col>
      <xdr:colOff>257175</xdr:colOff>
      <xdr:row>28</xdr:row>
      <xdr:rowOff>123825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28600" y="53244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495300</xdr:colOff>
      <xdr:row>27</xdr:row>
      <xdr:rowOff>123825</xdr:rowOff>
    </xdr:from>
    <xdr:to>
      <xdr:col>1</xdr:col>
      <xdr:colOff>257175</xdr:colOff>
      <xdr:row>28</xdr:row>
      <xdr:rowOff>123825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28600" y="53244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495300</xdr:colOff>
      <xdr:row>27</xdr:row>
      <xdr:rowOff>123825</xdr:rowOff>
    </xdr:from>
    <xdr:to>
      <xdr:col>1</xdr:col>
      <xdr:colOff>257175</xdr:colOff>
      <xdr:row>28</xdr:row>
      <xdr:rowOff>123825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28600" y="5324475"/>
          <a:ext cx="142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4"/>
  <sheetViews>
    <sheetView tabSelected="1" workbookViewId="0">
      <selection activeCell="F52" sqref="F52"/>
    </sheetView>
  </sheetViews>
  <sheetFormatPr defaultColWidth="9.140625" defaultRowHeight="12.75"/>
  <cols>
    <col min="1" max="1" width="4" style="6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8" width="11.28515625" style="6" bestFit="1" customWidth="1"/>
    <col min="9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17"/>
      <c r="C2" s="18"/>
      <c r="D2" s="18"/>
      <c r="E2" s="18"/>
      <c r="F2" s="18"/>
      <c r="G2" s="18"/>
      <c r="H2" s="18"/>
      <c r="I2" s="18"/>
      <c r="J2" s="18"/>
      <c r="K2" s="19"/>
    </row>
    <row r="3" spans="2:11" s="23" customFormat="1" ht="17.25" customHeight="1">
      <c r="B3" s="20"/>
      <c r="C3" s="21" t="s">
        <v>23</v>
      </c>
      <c r="D3" s="21"/>
      <c r="E3" s="21"/>
      <c r="F3" s="80" t="s">
        <v>190</v>
      </c>
      <c r="G3" s="81"/>
      <c r="H3" s="82"/>
      <c r="I3" s="82"/>
      <c r="J3" s="70"/>
      <c r="K3" s="147"/>
    </row>
    <row r="4" spans="2:11" s="23" customFormat="1" ht="18" customHeight="1">
      <c r="B4" s="20"/>
      <c r="C4" s="21" t="s">
        <v>13</v>
      </c>
      <c r="D4" s="21"/>
      <c r="E4" s="21"/>
      <c r="F4" s="83" t="s">
        <v>191</v>
      </c>
      <c r="G4" s="83"/>
      <c r="H4" s="84"/>
      <c r="I4" s="82"/>
      <c r="J4" s="21"/>
      <c r="K4" s="22"/>
    </row>
    <row r="5" spans="2:11" s="23" customFormat="1" ht="18" customHeight="1">
      <c r="B5" s="20"/>
      <c r="C5" s="21" t="s">
        <v>5</v>
      </c>
      <c r="D5" s="21"/>
      <c r="E5" s="21"/>
      <c r="F5" s="82" t="s">
        <v>192</v>
      </c>
      <c r="G5" s="85"/>
      <c r="H5" s="86"/>
      <c r="I5" s="82"/>
      <c r="J5" s="21"/>
      <c r="K5" s="22"/>
    </row>
    <row r="6" spans="2:11" s="23" customFormat="1" ht="14.1" customHeight="1">
      <c r="B6" s="20"/>
      <c r="C6" s="21"/>
      <c r="D6" s="21"/>
      <c r="E6" s="21"/>
      <c r="F6" s="148"/>
      <c r="G6" s="305" t="s">
        <v>193</v>
      </c>
      <c r="H6" s="305"/>
      <c r="I6" s="82"/>
      <c r="J6" s="21"/>
      <c r="K6" s="22"/>
    </row>
    <row r="7" spans="2:11" s="23" customFormat="1" ht="14.1" customHeight="1">
      <c r="B7" s="20"/>
      <c r="C7" s="21" t="s">
        <v>0</v>
      </c>
      <c r="D7" s="21"/>
      <c r="E7" s="21"/>
      <c r="F7" s="156" t="s">
        <v>194</v>
      </c>
      <c r="G7" s="82"/>
      <c r="H7" s="87"/>
      <c r="I7" s="87"/>
      <c r="J7" s="21"/>
      <c r="K7" s="22"/>
    </row>
    <row r="8" spans="2:11" s="23" customFormat="1" ht="14.1" customHeight="1">
      <c r="B8" s="20"/>
      <c r="C8" s="21" t="s">
        <v>1</v>
      </c>
      <c r="D8" s="21"/>
      <c r="E8" s="21"/>
      <c r="F8" s="157">
        <v>38090</v>
      </c>
      <c r="G8" s="82"/>
      <c r="H8" s="82"/>
      <c r="I8" s="82"/>
      <c r="J8" s="21"/>
      <c r="K8" s="22"/>
    </row>
    <row r="9" spans="2:11" s="23" customFormat="1" ht="14.1" customHeight="1">
      <c r="B9" s="20"/>
      <c r="C9" s="21"/>
      <c r="D9" s="21"/>
      <c r="E9" s="21"/>
      <c r="F9" s="82"/>
      <c r="G9" s="82"/>
      <c r="H9" s="82"/>
      <c r="I9" s="82"/>
      <c r="J9" s="21"/>
      <c r="K9" s="22"/>
    </row>
    <row r="10" spans="2:11" s="23" customFormat="1" ht="14.25" customHeight="1">
      <c r="B10" s="20"/>
      <c r="C10" s="21" t="s">
        <v>11</v>
      </c>
      <c r="D10" s="21"/>
      <c r="E10" s="21"/>
      <c r="F10" s="155" t="s">
        <v>195</v>
      </c>
      <c r="G10" s="88"/>
      <c r="H10" s="88"/>
      <c r="I10" s="88"/>
      <c r="J10" s="21"/>
      <c r="K10" s="22"/>
    </row>
    <row r="11" spans="2:11" s="23" customFormat="1" ht="16.5" customHeight="1">
      <c r="B11" s="20"/>
      <c r="C11" s="21"/>
      <c r="D11" s="21"/>
      <c r="E11" s="21"/>
      <c r="F11" s="155" t="s">
        <v>196</v>
      </c>
      <c r="G11" s="88"/>
      <c r="H11" s="88"/>
      <c r="I11" s="88"/>
      <c r="J11" s="21"/>
      <c r="K11" s="22"/>
    </row>
    <row r="12" spans="2:11" s="23" customFormat="1" ht="18" customHeight="1">
      <c r="B12" s="20"/>
      <c r="C12" s="21"/>
      <c r="D12" s="21"/>
      <c r="E12" s="21"/>
      <c r="F12" s="155" t="s">
        <v>197</v>
      </c>
      <c r="G12" s="4"/>
      <c r="H12" s="4"/>
      <c r="I12" s="4"/>
      <c r="J12" s="21"/>
      <c r="K12" s="22"/>
    </row>
    <row r="13" spans="2:11" ht="15">
      <c r="B13" s="3"/>
      <c r="C13" s="4"/>
      <c r="D13" s="4"/>
      <c r="E13" s="4"/>
      <c r="F13" s="76"/>
      <c r="G13" s="76"/>
      <c r="H13" s="76"/>
      <c r="I13" s="76"/>
      <c r="J13" s="4"/>
      <c r="K13" s="5"/>
    </row>
    <row r="14" spans="2:11" ht="15">
      <c r="B14" s="3"/>
      <c r="C14" s="4"/>
      <c r="D14" s="4"/>
      <c r="E14" s="4"/>
      <c r="F14" s="76"/>
      <c r="G14" s="76"/>
      <c r="H14" s="76"/>
      <c r="I14" s="76"/>
      <c r="J14" s="4"/>
      <c r="K14" s="5"/>
    </row>
    <row r="15" spans="2:11" ht="15.75">
      <c r="B15" s="3"/>
      <c r="C15" s="4"/>
      <c r="D15" s="4"/>
      <c r="E15" s="4"/>
      <c r="F15" s="71"/>
      <c r="G15" s="76"/>
      <c r="H15" s="76"/>
      <c r="I15" s="76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C21" s="4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 ht="33.75">
      <c r="B24" s="306" t="s">
        <v>6</v>
      </c>
      <c r="C24" s="307"/>
      <c r="D24" s="307"/>
      <c r="E24" s="307"/>
      <c r="F24" s="307"/>
      <c r="G24" s="307"/>
      <c r="H24" s="307"/>
      <c r="I24" s="307"/>
      <c r="J24" s="307"/>
      <c r="K24" s="308"/>
    </row>
    <row r="25" spans="2:11">
      <c r="B25" s="3"/>
      <c r="C25" s="309" t="s">
        <v>153</v>
      </c>
      <c r="D25" s="309"/>
      <c r="E25" s="309"/>
      <c r="F25" s="309"/>
      <c r="G25" s="309"/>
      <c r="H25" s="309"/>
      <c r="I25" s="309"/>
      <c r="J25" s="309"/>
      <c r="K25" s="5"/>
    </row>
    <row r="26" spans="2:11">
      <c r="B26" s="3"/>
      <c r="C26" s="309" t="s">
        <v>12</v>
      </c>
      <c r="D26" s="309"/>
      <c r="E26" s="309"/>
      <c r="F26" s="309"/>
      <c r="G26" s="309"/>
      <c r="H26" s="309"/>
      <c r="I26" s="309"/>
      <c r="J26" s="309"/>
      <c r="K26" s="5"/>
    </row>
    <row r="27" spans="2:11">
      <c r="B27" s="3"/>
      <c r="C27" s="4"/>
      <c r="D27" s="4"/>
      <c r="E27" s="4"/>
      <c r="F27" s="4"/>
      <c r="G27" s="4"/>
      <c r="H27" s="4"/>
      <c r="I27" s="4"/>
      <c r="J27" s="4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 ht="33.75">
      <c r="B29" s="3"/>
      <c r="C29" s="4"/>
      <c r="D29" s="4"/>
      <c r="E29" s="4"/>
      <c r="F29" s="89" t="s">
        <v>334</v>
      </c>
      <c r="G29" s="4"/>
      <c r="H29" s="4"/>
      <c r="I29" s="4"/>
      <c r="J29" s="4"/>
      <c r="K29" s="5"/>
    </row>
    <row r="30" spans="2:11">
      <c r="B30" s="3"/>
      <c r="C30" s="4"/>
      <c r="D30" s="4"/>
      <c r="E30" s="4"/>
      <c r="F30" s="4"/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 ht="9" customHeight="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 s="23" customFormat="1" ht="12.95" customHeight="1">
      <c r="B44" s="20"/>
      <c r="C44" s="21" t="s">
        <v>19</v>
      </c>
      <c r="D44" s="21"/>
      <c r="E44" s="21"/>
      <c r="F44" s="21"/>
      <c r="G44" s="21"/>
      <c r="H44" s="310" t="s">
        <v>184</v>
      </c>
      <c r="I44" s="310"/>
      <c r="J44" s="21"/>
      <c r="K44" s="22"/>
    </row>
    <row r="45" spans="2:11" s="23" customFormat="1" ht="12.95" customHeight="1">
      <c r="B45" s="20"/>
      <c r="C45" s="21" t="s">
        <v>20</v>
      </c>
      <c r="D45" s="21"/>
      <c r="E45" s="21"/>
      <c r="F45" s="21"/>
      <c r="G45" s="21"/>
      <c r="H45" s="313"/>
      <c r="I45" s="313"/>
      <c r="J45" s="21"/>
      <c r="K45" s="22"/>
    </row>
    <row r="46" spans="2:11" s="23" customFormat="1" ht="12.95" customHeight="1">
      <c r="B46" s="20"/>
      <c r="C46" s="21" t="s">
        <v>14</v>
      </c>
      <c r="D46" s="21"/>
      <c r="E46" s="21"/>
      <c r="F46" s="21"/>
      <c r="G46" s="21"/>
      <c r="H46" s="313" t="s">
        <v>172</v>
      </c>
      <c r="I46" s="313"/>
      <c r="J46" s="21"/>
      <c r="K46" s="22"/>
    </row>
    <row r="47" spans="2:11" s="23" customFormat="1" ht="12.95" customHeight="1">
      <c r="B47" s="20"/>
      <c r="C47" s="21" t="s">
        <v>15</v>
      </c>
      <c r="D47" s="21"/>
      <c r="E47" s="21"/>
      <c r="F47" s="21"/>
      <c r="G47" s="21"/>
      <c r="H47" s="313" t="s">
        <v>185</v>
      </c>
      <c r="I47" s="313"/>
      <c r="J47" s="21"/>
      <c r="K47" s="22"/>
    </row>
    <row r="48" spans="2:11" ht="15">
      <c r="B48" s="3"/>
      <c r="C48" s="4"/>
      <c r="D48" s="4"/>
      <c r="E48" s="4"/>
      <c r="F48" s="4"/>
      <c r="G48" s="4"/>
      <c r="H48" s="149"/>
      <c r="I48" s="149"/>
      <c r="J48" s="4"/>
      <c r="K48" s="5"/>
    </row>
    <row r="49" spans="2:11" s="27" customFormat="1" ht="12.95" customHeight="1">
      <c r="B49" s="24"/>
      <c r="C49" s="21" t="s">
        <v>21</v>
      </c>
      <c r="D49" s="21"/>
      <c r="E49" s="21"/>
      <c r="F49" s="21"/>
      <c r="G49" s="78" t="s">
        <v>16</v>
      </c>
      <c r="H49" s="314" t="s">
        <v>335</v>
      </c>
      <c r="I49" s="312"/>
      <c r="J49" s="25"/>
      <c r="K49" s="26"/>
    </row>
    <row r="50" spans="2:11" s="27" customFormat="1" ht="12.95" customHeight="1">
      <c r="B50" s="24"/>
      <c r="C50" s="21"/>
      <c r="D50" s="21"/>
      <c r="E50" s="21"/>
      <c r="F50" s="21"/>
      <c r="G50" s="78" t="s">
        <v>17</v>
      </c>
      <c r="H50" s="311" t="s">
        <v>336</v>
      </c>
      <c r="I50" s="312"/>
      <c r="J50" s="25"/>
      <c r="K50" s="26"/>
    </row>
    <row r="51" spans="2:11" s="27" customFormat="1" ht="7.5" customHeight="1">
      <c r="B51" s="24"/>
      <c r="C51" s="21"/>
      <c r="D51" s="21"/>
      <c r="E51" s="21"/>
      <c r="F51" s="21"/>
      <c r="G51" s="78"/>
      <c r="H51" s="150"/>
      <c r="I51" s="150"/>
      <c r="J51" s="25"/>
      <c r="K51" s="26"/>
    </row>
    <row r="52" spans="2:11" s="27" customFormat="1" ht="15.75" customHeight="1">
      <c r="B52" s="24"/>
      <c r="C52" s="21" t="s">
        <v>18</v>
      </c>
      <c r="D52" s="21"/>
      <c r="E52" s="21"/>
      <c r="F52" s="78"/>
      <c r="G52" s="21"/>
      <c r="H52" s="158">
        <v>42809</v>
      </c>
      <c r="I52" s="151"/>
      <c r="J52" s="25"/>
      <c r="K52" s="26"/>
    </row>
    <row r="53" spans="2:11" ht="22.5" customHeight="1">
      <c r="B53" s="28"/>
      <c r="C53" s="29"/>
      <c r="D53" s="29"/>
      <c r="E53" s="29"/>
      <c r="F53" s="29"/>
      <c r="G53" s="29"/>
      <c r="H53" s="29"/>
      <c r="I53" s="29"/>
      <c r="J53" s="29"/>
      <c r="K53" s="30"/>
    </row>
    <row r="54" spans="2:11" ht="6.75" customHeight="1"/>
  </sheetData>
  <mergeCells count="10">
    <mergeCell ref="H50:I50"/>
    <mergeCell ref="H45:I45"/>
    <mergeCell ref="H46:I46"/>
    <mergeCell ref="H47:I47"/>
    <mergeCell ref="H49:I49"/>
    <mergeCell ref="G6:H6"/>
    <mergeCell ref="B24:K24"/>
    <mergeCell ref="C25:J25"/>
    <mergeCell ref="C26:J26"/>
    <mergeCell ref="H44:I44"/>
  </mergeCells>
  <phoneticPr fontId="0" type="noConversion"/>
  <printOptions horizontalCentered="1" verticalCentered="1"/>
  <pageMargins left="0" right="0" top="0" bottom="0" header="0.34" footer="0.2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61"/>
  <sheetViews>
    <sheetView workbookViewId="0">
      <selection activeCell="F47" sqref="F47"/>
    </sheetView>
  </sheetViews>
  <sheetFormatPr defaultColWidth="9.140625" defaultRowHeight="14.25"/>
  <cols>
    <col min="1" max="1" width="4.28515625" style="168" customWidth="1"/>
    <col min="2" max="3" width="3.7109375" style="167" customWidth="1"/>
    <col min="4" max="4" width="4" style="167" customWidth="1"/>
    <col min="5" max="5" width="63.7109375" style="168" customWidth="1"/>
    <col min="6" max="7" width="15.7109375" style="169" customWidth="1"/>
    <col min="8" max="8" width="1.42578125" style="168" customWidth="1"/>
    <col min="9" max="16384" width="9.140625" style="168"/>
  </cols>
  <sheetData>
    <row r="1" spans="2:8" s="166" customFormat="1" ht="9" customHeight="1">
      <c r="B1" s="162"/>
      <c r="C1" s="163"/>
      <c r="D1" s="163"/>
      <c r="E1" s="164"/>
      <c r="F1" s="165"/>
      <c r="G1" s="165"/>
    </row>
    <row r="2" spans="2:8" s="166" customFormat="1" ht="18" customHeight="1">
      <c r="B2" s="317" t="s">
        <v>154</v>
      </c>
      <c r="C2" s="318"/>
      <c r="D2" s="318"/>
      <c r="E2" s="318"/>
      <c r="F2" s="318"/>
      <c r="G2" s="319"/>
    </row>
    <row r="3" spans="2:8" ht="13.9" customHeight="1"/>
    <row r="4" spans="2:8" s="172" customFormat="1" ht="21" customHeight="1">
      <c r="B4" s="170" t="s">
        <v>2</v>
      </c>
      <c r="C4" s="326" t="s">
        <v>7</v>
      </c>
      <c r="D4" s="327"/>
      <c r="E4" s="327"/>
      <c r="F4" s="171">
        <v>2016</v>
      </c>
      <c r="G4" s="171">
        <v>2015</v>
      </c>
    </row>
    <row r="5" spans="2:8" s="166" customFormat="1" ht="14.85" customHeight="1">
      <c r="B5" s="173"/>
      <c r="C5" s="320" t="s">
        <v>65</v>
      </c>
      <c r="D5" s="321"/>
      <c r="E5" s="321"/>
      <c r="F5" s="174"/>
      <c r="G5" s="174"/>
    </row>
    <row r="6" spans="2:8" s="166" customFormat="1" ht="14.85" customHeight="1">
      <c r="B6" s="173"/>
      <c r="C6" s="175" t="s">
        <v>90</v>
      </c>
      <c r="D6" s="176" t="s">
        <v>8</v>
      </c>
      <c r="E6" s="177"/>
      <c r="F6" s="178">
        <f>F7+F8</f>
        <v>14087422</v>
      </c>
      <c r="G6" s="178">
        <v>8952503</v>
      </c>
    </row>
    <row r="7" spans="2:8" s="166" customFormat="1" ht="14.85" customHeight="1">
      <c r="B7" s="173"/>
      <c r="C7" s="179"/>
      <c r="D7" s="180">
        <v>1</v>
      </c>
      <c r="E7" s="181" t="s">
        <v>9</v>
      </c>
      <c r="F7" s="174">
        <f>13619906+426476</f>
        <v>14046382</v>
      </c>
      <c r="G7" s="174">
        <v>8941936</v>
      </c>
    </row>
    <row r="8" spans="2:8" s="166" customFormat="1" ht="14.85" customHeight="1">
      <c r="B8" s="173"/>
      <c r="C8" s="179"/>
      <c r="D8" s="180">
        <v>2</v>
      </c>
      <c r="E8" s="181" t="s">
        <v>10</v>
      </c>
      <c r="F8" s="174">
        <v>41040</v>
      </c>
      <c r="G8" s="174">
        <v>10567</v>
      </c>
    </row>
    <row r="9" spans="2:8" s="166" customFormat="1" ht="14.85" customHeight="1">
      <c r="B9" s="173"/>
      <c r="C9" s="175" t="s">
        <v>90</v>
      </c>
      <c r="D9" s="176" t="s">
        <v>26</v>
      </c>
      <c r="E9" s="182"/>
      <c r="F9" s="183">
        <f>F10+F11+F12+F13</f>
        <v>0</v>
      </c>
      <c r="G9" s="183">
        <v>0</v>
      </c>
    </row>
    <row r="10" spans="2:8" s="166" customFormat="1" ht="14.85" customHeight="1">
      <c r="B10" s="173"/>
      <c r="C10" s="179"/>
      <c r="D10" s="180">
        <v>1</v>
      </c>
      <c r="E10" s="181" t="s">
        <v>28</v>
      </c>
      <c r="F10" s="174"/>
      <c r="G10" s="174"/>
    </row>
    <row r="11" spans="2:8" s="166" customFormat="1" ht="14.85" customHeight="1">
      <c r="B11" s="173"/>
      <c r="C11" s="179"/>
      <c r="D11" s="180">
        <v>2</v>
      </c>
      <c r="E11" s="181" t="s">
        <v>29</v>
      </c>
      <c r="F11" s="174"/>
      <c r="G11" s="174"/>
    </row>
    <row r="12" spans="2:8" s="166" customFormat="1" ht="14.85" customHeight="1">
      <c r="B12" s="173"/>
      <c r="C12" s="179"/>
      <c r="D12" s="180">
        <v>3</v>
      </c>
      <c r="E12" s="181" t="s">
        <v>27</v>
      </c>
      <c r="F12" s="174"/>
      <c r="G12" s="174"/>
    </row>
    <row r="13" spans="2:8" s="166" customFormat="1" ht="14.85" customHeight="1">
      <c r="B13" s="173"/>
      <c r="C13" s="179"/>
      <c r="D13" s="180"/>
      <c r="E13" s="181"/>
      <c r="F13" s="174"/>
      <c r="G13" s="174"/>
    </row>
    <row r="14" spans="2:8" s="166" customFormat="1" ht="14.85" customHeight="1">
      <c r="B14" s="173"/>
      <c r="C14" s="175" t="s">
        <v>90</v>
      </c>
      <c r="D14" s="184" t="s">
        <v>30</v>
      </c>
      <c r="E14" s="181"/>
      <c r="F14" s="185">
        <f t="shared" ref="F14:H14" si="0">F15+F16+F17+F18+F19+F20</f>
        <v>3211863</v>
      </c>
      <c r="G14" s="185">
        <v>2952801</v>
      </c>
      <c r="H14" s="186">
        <f t="shared" si="0"/>
        <v>0</v>
      </c>
    </row>
    <row r="15" spans="2:8" s="166" customFormat="1" ht="14.85" customHeight="1">
      <c r="B15" s="173"/>
      <c r="C15" s="179"/>
      <c r="D15" s="180">
        <v>1</v>
      </c>
      <c r="E15" s="181" t="s">
        <v>31</v>
      </c>
      <c r="F15" s="187">
        <v>3211863</v>
      </c>
      <c r="G15" s="187">
        <v>1710915</v>
      </c>
    </row>
    <row r="16" spans="2:8" s="166" customFormat="1" ht="14.85" customHeight="1">
      <c r="B16" s="173"/>
      <c r="C16" s="179"/>
      <c r="D16" s="180">
        <v>2</v>
      </c>
      <c r="E16" s="181" t="s">
        <v>32</v>
      </c>
      <c r="F16" s="174"/>
      <c r="G16" s="174"/>
    </row>
    <row r="17" spans="2:7" s="166" customFormat="1" ht="14.85" customHeight="1">
      <c r="B17" s="173"/>
      <c r="C17" s="179"/>
      <c r="D17" s="180">
        <v>3</v>
      </c>
      <c r="E17" s="181" t="s">
        <v>33</v>
      </c>
      <c r="F17" s="187"/>
      <c r="G17" s="187"/>
    </row>
    <row r="18" spans="2:7" s="166" customFormat="1" ht="14.85" customHeight="1">
      <c r="B18" s="173"/>
      <c r="C18" s="179"/>
      <c r="D18" s="180">
        <v>4</v>
      </c>
      <c r="E18" s="181" t="s">
        <v>198</v>
      </c>
      <c r="F18" s="174"/>
      <c r="G18" s="174">
        <v>1241886</v>
      </c>
    </row>
    <row r="19" spans="2:7" s="166" customFormat="1" ht="14.85" customHeight="1">
      <c r="B19" s="173"/>
      <c r="C19" s="179"/>
      <c r="D19" s="180">
        <v>5</v>
      </c>
      <c r="E19" s="181" t="s">
        <v>34</v>
      </c>
      <c r="F19" s="174"/>
      <c r="G19" s="174"/>
    </row>
    <row r="20" spans="2:7" s="166" customFormat="1" ht="14.85" customHeight="1">
      <c r="B20" s="173"/>
      <c r="C20" s="179"/>
      <c r="D20" s="180"/>
      <c r="E20" s="181"/>
      <c r="F20" s="174"/>
      <c r="G20" s="174"/>
    </row>
    <row r="21" spans="2:7" s="166" customFormat="1" ht="14.85" customHeight="1">
      <c r="B21" s="173"/>
      <c r="C21" s="175" t="s">
        <v>90</v>
      </c>
      <c r="D21" s="184" t="s">
        <v>35</v>
      </c>
      <c r="E21" s="188"/>
      <c r="F21" s="185">
        <f>F22+F23+F24+F25+F26+F27+F29</f>
        <v>982990</v>
      </c>
      <c r="G21" s="185">
        <v>1071040</v>
      </c>
    </row>
    <row r="22" spans="2:7" s="166" customFormat="1" ht="14.85" customHeight="1">
      <c r="B22" s="173"/>
      <c r="C22" s="189"/>
      <c r="D22" s="180">
        <v>1</v>
      </c>
      <c r="E22" s="181" t="s">
        <v>36</v>
      </c>
      <c r="F22" s="187">
        <v>982990</v>
      </c>
      <c r="G22" s="187">
        <v>1071040</v>
      </c>
    </row>
    <row r="23" spans="2:7" s="166" customFormat="1" ht="14.85" customHeight="1">
      <c r="B23" s="173"/>
      <c r="C23" s="189"/>
      <c r="D23" s="180">
        <v>2</v>
      </c>
      <c r="E23" s="181" t="s">
        <v>37</v>
      </c>
      <c r="F23" s="174"/>
      <c r="G23" s="174"/>
    </row>
    <row r="24" spans="2:7" s="166" customFormat="1" ht="14.85" customHeight="1">
      <c r="B24" s="173"/>
      <c r="C24" s="189"/>
      <c r="D24" s="180">
        <v>3</v>
      </c>
      <c r="E24" s="181" t="s">
        <v>38</v>
      </c>
      <c r="F24" s="187"/>
      <c r="G24" s="187"/>
    </row>
    <row r="25" spans="2:7" s="166" customFormat="1" ht="14.85" customHeight="1">
      <c r="B25" s="173"/>
      <c r="C25" s="189"/>
      <c r="D25" s="180">
        <v>4</v>
      </c>
      <c r="E25" s="181" t="s">
        <v>39</v>
      </c>
      <c r="F25" s="187"/>
      <c r="G25" s="187"/>
    </row>
    <row r="26" spans="2:7" s="166" customFormat="1" ht="14.85" customHeight="1">
      <c r="B26" s="173"/>
      <c r="C26" s="189"/>
      <c r="D26" s="180">
        <v>5</v>
      </c>
      <c r="E26" s="181" t="s">
        <v>40</v>
      </c>
      <c r="F26" s="174"/>
      <c r="G26" s="174"/>
    </row>
    <row r="27" spans="2:7" s="166" customFormat="1" ht="14.85" customHeight="1">
      <c r="B27" s="173"/>
      <c r="C27" s="189"/>
      <c r="D27" s="180">
        <v>6</v>
      </c>
      <c r="E27" s="181" t="s">
        <v>41</v>
      </c>
      <c r="F27" s="174"/>
      <c r="G27" s="174"/>
    </row>
    <row r="28" spans="2:7" s="166" customFormat="1" ht="14.85" customHeight="1">
      <c r="B28" s="173"/>
      <c r="C28" s="189"/>
      <c r="D28" s="180">
        <v>7</v>
      </c>
      <c r="E28" s="181" t="s">
        <v>42</v>
      </c>
      <c r="F28" s="174"/>
      <c r="G28" s="174"/>
    </row>
    <row r="29" spans="2:7" s="166" customFormat="1" ht="14.85" customHeight="1">
      <c r="B29" s="173"/>
      <c r="C29" s="189"/>
      <c r="D29" s="180"/>
      <c r="E29" s="181"/>
      <c r="F29" s="174"/>
      <c r="G29" s="174"/>
    </row>
    <row r="30" spans="2:7" s="166" customFormat="1" ht="14.85" customHeight="1">
      <c r="B30" s="173"/>
      <c r="C30" s="175" t="s">
        <v>90</v>
      </c>
      <c r="D30" s="184" t="s">
        <v>43</v>
      </c>
      <c r="E30" s="188"/>
      <c r="F30" s="190">
        <v>0</v>
      </c>
      <c r="G30" s="190">
        <v>0</v>
      </c>
    </row>
    <row r="31" spans="2:7" s="166" customFormat="1" ht="14.85" customHeight="1">
      <c r="B31" s="173"/>
      <c r="C31" s="175" t="s">
        <v>90</v>
      </c>
      <c r="D31" s="184" t="s">
        <v>44</v>
      </c>
      <c r="E31" s="188"/>
      <c r="F31" s="174">
        <v>0</v>
      </c>
      <c r="G31" s="174">
        <v>0</v>
      </c>
    </row>
    <row r="32" spans="2:7" s="166" customFormat="1" ht="14.85" customHeight="1">
      <c r="B32" s="191"/>
      <c r="C32" s="179"/>
      <c r="D32" s="184"/>
      <c r="E32" s="188"/>
      <c r="F32" s="174"/>
      <c r="G32" s="174"/>
    </row>
    <row r="33" spans="2:7" s="166" customFormat="1" ht="14.85" customHeight="1">
      <c r="B33" s="192" t="s">
        <v>3</v>
      </c>
      <c r="C33" s="315" t="s">
        <v>64</v>
      </c>
      <c r="D33" s="316"/>
      <c r="E33" s="316"/>
      <c r="F33" s="185">
        <f>F31+F30+F21+F14+F9+F6</f>
        <v>18282275</v>
      </c>
      <c r="G33" s="185">
        <v>12976344</v>
      </c>
    </row>
    <row r="34" spans="2:7" s="166" customFormat="1" ht="14.85" customHeight="1">
      <c r="B34" s="173"/>
      <c r="C34" s="320" t="s">
        <v>67</v>
      </c>
      <c r="D34" s="321"/>
      <c r="E34" s="321"/>
      <c r="F34" s="174"/>
      <c r="G34" s="174"/>
    </row>
    <row r="35" spans="2:7" s="166" customFormat="1" ht="14.85" customHeight="1">
      <c r="B35" s="173"/>
      <c r="C35" s="175" t="s">
        <v>90</v>
      </c>
      <c r="D35" s="176" t="s">
        <v>47</v>
      </c>
      <c r="E35" s="193"/>
      <c r="F35" s="185">
        <f>F36+F37+F38+F39+F40+F41+F42</f>
        <v>0</v>
      </c>
      <c r="G35" s="185">
        <v>0</v>
      </c>
    </row>
    <row r="36" spans="2:7" s="166" customFormat="1" ht="14.85" customHeight="1">
      <c r="B36" s="173"/>
      <c r="C36" s="189"/>
      <c r="D36" s="180">
        <v>1</v>
      </c>
      <c r="E36" s="181" t="s">
        <v>48</v>
      </c>
      <c r="F36" s="174"/>
      <c r="G36" s="174"/>
    </row>
    <row r="37" spans="2:7" s="166" customFormat="1" ht="14.85" customHeight="1">
      <c r="B37" s="173"/>
      <c r="C37" s="189"/>
      <c r="D37" s="180">
        <v>2</v>
      </c>
      <c r="E37" s="181" t="s">
        <v>49</v>
      </c>
      <c r="F37" s="174"/>
      <c r="G37" s="174"/>
    </row>
    <row r="38" spans="2:7" s="166" customFormat="1" ht="14.85" customHeight="1">
      <c r="B38" s="173"/>
      <c r="C38" s="189"/>
      <c r="D38" s="180">
        <v>3</v>
      </c>
      <c r="E38" s="181" t="s">
        <v>50</v>
      </c>
      <c r="F38" s="174"/>
      <c r="G38" s="174"/>
    </row>
    <row r="39" spans="2:7" s="166" customFormat="1" ht="14.85" customHeight="1">
      <c r="B39" s="173"/>
      <c r="C39" s="189"/>
      <c r="D39" s="180">
        <v>4</v>
      </c>
      <c r="E39" s="181" t="s">
        <v>51</v>
      </c>
      <c r="F39" s="187"/>
      <c r="G39" s="187"/>
    </row>
    <row r="40" spans="2:7" s="166" customFormat="1" ht="14.85" customHeight="1">
      <c r="B40" s="173"/>
      <c r="C40" s="189"/>
      <c r="D40" s="180">
        <v>5</v>
      </c>
      <c r="E40" s="181" t="s">
        <v>52</v>
      </c>
      <c r="F40" s="174"/>
      <c r="G40" s="174"/>
    </row>
    <row r="41" spans="2:7" s="166" customFormat="1" ht="14.85" customHeight="1">
      <c r="B41" s="173"/>
      <c r="C41" s="189"/>
      <c r="D41" s="180">
        <v>6</v>
      </c>
      <c r="E41" s="181" t="s">
        <v>53</v>
      </c>
      <c r="F41" s="174"/>
      <c r="G41" s="174"/>
    </row>
    <row r="42" spans="2:7" s="166" customFormat="1" ht="14.85" customHeight="1">
      <c r="B42" s="173"/>
      <c r="C42" s="189"/>
      <c r="D42" s="180"/>
      <c r="E42" s="188"/>
      <c r="F42" s="174"/>
      <c r="G42" s="174"/>
    </row>
    <row r="43" spans="2:7" s="166" customFormat="1" ht="14.85" customHeight="1">
      <c r="B43" s="173"/>
      <c r="C43" s="175" t="s">
        <v>90</v>
      </c>
      <c r="D43" s="184" t="s">
        <v>54</v>
      </c>
      <c r="E43" s="194"/>
      <c r="F43" s="185">
        <f>F44+F45+F46+F47+F48</f>
        <v>1264811</v>
      </c>
      <c r="G43" s="185">
        <v>248059</v>
      </c>
    </row>
    <row r="44" spans="2:7" s="166" customFormat="1" ht="14.85" customHeight="1">
      <c r="B44" s="173"/>
      <c r="C44" s="179"/>
      <c r="D44" s="180">
        <v>1</v>
      </c>
      <c r="E44" s="181" t="s">
        <v>55</v>
      </c>
      <c r="F44" s="187"/>
      <c r="G44" s="187"/>
    </row>
    <row r="45" spans="2:7" s="166" customFormat="1" ht="14.85" customHeight="1">
      <c r="B45" s="173"/>
      <c r="C45" s="179"/>
      <c r="D45" s="180">
        <v>2</v>
      </c>
      <c r="E45" s="181" t="s">
        <v>56</v>
      </c>
      <c r="F45" s="187"/>
      <c r="G45" s="187"/>
    </row>
    <row r="46" spans="2:7" s="166" customFormat="1" ht="14.85" customHeight="1">
      <c r="B46" s="173"/>
      <c r="C46" s="179"/>
      <c r="D46" s="180">
        <v>3</v>
      </c>
      <c r="E46" s="181" t="s">
        <v>57</v>
      </c>
      <c r="F46" s="187">
        <f>262585+609500+392726</f>
        <v>1264811</v>
      </c>
      <c r="G46" s="195">
        <v>248059</v>
      </c>
    </row>
    <row r="47" spans="2:7" s="166" customFormat="1" ht="14.85" customHeight="1">
      <c r="B47" s="173"/>
      <c r="C47" s="179"/>
      <c r="D47" s="180">
        <v>4</v>
      </c>
      <c r="E47" s="181" t="s">
        <v>58</v>
      </c>
      <c r="F47" s="174"/>
      <c r="G47" s="196"/>
    </row>
    <row r="48" spans="2:7" s="166" customFormat="1" ht="14.85" customHeight="1">
      <c r="B48" s="173"/>
      <c r="C48" s="179"/>
      <c r="D48" s="180"/>
      <c r="E48" s="197"/>
      <c r="F48" s="174"/>
      <c r="G48" s="174"/>
    </row>
    <row r="49" spans="2:7" s="166" customFormat="1" ht="14.85" customHeight="1">
      <c r="B49" s="173"/>
      <c r="C49" s="175" t="s">
        <v>90</v>
      </c>
      <c r="D49" s="184" t="s">
        <v>59</v>
      </c>
      <c r="E49" s="198"/>
      <c r="F49" s="185">
        <f>F50</f>
        <v>0</v>
      </c>
      <c r="G49" s="185">
        <v>0</v>
      </c>
    </row>
    <row r="50" spans="2:7" s="166" customFormat="1" ht="14.85" customHeight="1">
      <c r="B50" s="173"/>
      <c r="C50" s="179"/>
      <c r="D50" s="184"/>
      <c r="E50" s="198"/>
      <c r="F50" s="174"/>
      <c r="G50" s="174"/>
    </row>
    <row r="51" spans="2:7" s="166" customFormat="1" ht="14.85" customHeight="1">
      <c r="B51" s="173"/>
      <c r="C51" s="175" t="s">
        <v>90</v>
      </c>
      <c r="D51" s="184" t="s">
        <v>60</v>
      </c>
      <c r="E51" s="198"/>
      <c r="F51" s="185">
        <f>F52+F53+F54</f>
        <v>0</v>
      </c>
      <c r="G51" s="185">
        <v>0</v>
      </c>
    </row>
    <row r="52" spans="2:7" s="166" customFormat="1" ht="14.85" customHeight="1">
      <c r="B52" s="173"/>
      <c r="C52" s="179"/>
      <c r="D52" s="180">
        <v>1</v>
      </c>
      <c r="E52" s="198" t="s">
        <v>61</v>
      </c>
      <c r="F52" s="174"/>
      <c r="G52" s="174"/>
    </row>
    <row r="53" spans="2:7" s="166" customFormat="1" ht="14.85" customHeight="1">
      <c r="B53" s="173"/>
      <c r="C53" s="179"/>
      <c r="D53" s="180">
        <v>2</v>
      </c>
      <c r="E53" s="199" t="s">
        <v>62</v>
      </c>
      <c r="F53" s="174"/>
      <c r="G53" s="174"/>
    </row>
    <row r="54" spans="2:7" s="166" customFormat="1" ht="14.85" customHeight="1">
      <c r="B54" s="173"/>
      <c r="C54" s="179"/>
      <c r="D54" s="180">
        <v>3</v>
      </c>
      <c r="E54" s="199" t="s">
        <v>63</v>
      </c>
      <c r="F54" s="174"/>
      <c r="G54" s="174"/>
    </row>
    <row r="55" spans="2:7" s="166" customFormat="1" ht="14.85" customHeight="1">
      <c r="B55" s="173"/>
      <c r="C55" s="179"/>
      <c r="D55" s="180"/>
      <c r="E55" s="198"/>
      <c r="F55" s="174"/>
      <c r="G55" s="174"/>
    </row>
    <row r="56" spans="2:7" s="166" customFormat="1" ht="14.85" customHeight="1">
      <c r="B56" s="173"/>
      <c r="C56" s="175" t="s">
        <v>90</v>
      </c>
      <c r="D56" s="184" t="s">
        <v>45</v>
      </c>
      <c r="E56" s="198"/>
      <c r="F56" s="200">
        <v>0</v>
      </c>
      <c r="G56" s="200">
        <v>0</v>
      </c>
    </row>
    <row r="57" spans="2:7" s="166" customFormat="1" ht="14.85" customHeight="1">
      <c r="B57" s="173"/>
      <c r="C57" s="175" t="s">
        <v>90</v>
      </c>
      <c r="D57" s="184" t="s">
        <v>46</v>
      </c>
      <c r="E57" s="198"/>
      <c r="F57" s="174"/>
      <c r="G57" s="174"/>
    </row>
    <row r="58" spans="2:7" s="166" customFormat="1" ht="14.85" customHeight="1">
      <c r="B58" s="201" t="s">
        <v>4</v>
      </c>
      <c r="C58" s="315" t="s">
        <v>66</v>
      </c>
      <c r="D58" s="316"/>
      <c r="E58" s="325"/>
      <c r="F58" s="183">
        <f>F57+F56+F51+F49+F43+F35</f>
        <v>1264811</v>
      </c>
      <c r="G58" s="183">
        <v>248059</v>
      </c>
    </row>
    <row r="59" spans="2:7" s="166" customFormat="1" ht="16.899999999999999" customHeight="1">
      <c r="B59" s="202"/>
      <c r="C59" s="322" t="s">
        <v>82</v>
      </c>
      <c r="D59" s="323"/>
      <c r="E59" s="324"/>
      <c r="F59" s="161">
        <f>F58+F33</f>
        <v>19547086</v>
      </c>
      <c r="G59" s="161">
        <v>13224403</v>
      </c>
    </row>
    <row r="60" spans="2:7" s="166" customFormat="1" ht="9.75" customHeight="1">
      <c r="B60" s="203"/>
      <c r="C60" s="203"/>
      <c r="D60" s="203"/>
      <c r="E60" s="203"/>
      <c r="F60" s="204"/>
      <c r="G60" s="204"/>
    </row>
    <row r="61" spans="2:7" s="166" customFormat="1" ht="15.95" customHeight="1">
      <c r="B61" s="203"/>
      <c r="C61" s="203"/>
      <c r="D61" s="203"/>
      <c r="E61" s="203"/>
      <c r="F61" s="204"/>
      <c r="G61" s="204"/>
    </row>
  </sheetData>
  <mergeCells count="7">
    <mergeCell ref="C33:E33"/>
    <mergeCell ref="B2:G2"/>
    <mergeCell ref="C34:E34"/>
    <mergeCell ref="C59:E59"/>
    <mergeCell ref="C5:E5"/>
    <mergeCell ref="C58:E58"/>
    <mergeCell ref="C4:E4"/>
  </mergeCells>
  <phoneticPr fontId="0" type="noConversion"/>
  <printOptions horizontalCentered="1" verticalCentered="1"/>
  <pageMargins left="0" right="0.17" top="0" bottom="0" header="0.17" footer="0.19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H65"/>
  <sheetViews>
    <sheetView workbookViewId="0">
      <selection activeCell="F14" sqref="F14"/>
    </sheetView>
  </sheetViews>
  <sheetFormatPr defaultColWidth="9.140625" defaultRowHeight="14.25"/>
  <cols>
    <col min="1" max="1" width="0.85546875" style="168" customWidth="1"/>
    <col min="2" max="2" width="3.140625" style="167" customWidth="1"/>
    <col min="3" max="3" width="2.85546875" style="167" customWidth="1"/>
    <col min="4" max="4" width="3.42578125" style="167" customWidth="1"/>
    <col min="5" max="5" width="59.42578125" style="168" customWidth="1"/>
    <col min="6" max="7" width="15.7109375" style="169" customWidth="1"/>
    <col min="8" max="8" width="1.42578125" style="168" customWidth="1"/>
    <col min="9" max="16384" width="9.140625" style="168"/>
  </cols>
  <sheetData>
    <row r="2" spans="2:7" s="166" customFormat="1" ht="18" customHeight="1">
      <c r="B2" s="328" t="s">
        <v>154</v>
      </c>
      <c r="C2" s="329"/>
      <c r="D2" s="329"/>
      <c r="E2" s="329"/>
      <c r="F2" s="329"/>
      <c r="G2" s="330"/>
    </row>
    <row r="3" spans="2:7" ht="14.45" customHeight="1"/>
    <row r="4" spans="2:7" s="208" customFormat="1" ht="21" customHeight="1">
      <c r="B4" s="206" t="s">
        <v>2</v>
      </c>
      <c r="C4" s="315" t="s">
        <v>68</v>
      </c>
      <c r="D4" s="316"/>
      <c r="E4" s="325"/>
      <c r="F4" s="207">
        <v>2016</v>
      </c>
      <c r="G4" s="207">
        <v>2015</v>
      </c>
    </row>
    <row r="5" spans="2:7" s="166" customFormat="1" ht="14.65" customHeight="1">
      <c r="B5" s="173"/>
      <c r="C5" s="209" t="s">
        <v>90</v>
      </c>
      <c r="D5" s="176" t="s">
        <v>69</v>
      </c>
      <c r="E5" s="210"/>
      <c r="F5" s="185">
        <f>F6+F7+F8+F9+F10+F11+F12+F13+F14+F16+F15</f>
        <v>9450776</v>
      </c>
      <c r="G5" s="185">
        <v>10277321</v>
      </c>
    </row>
    <row r="6" spans="2:7" s="166" customFormat="1" ht="14.65" customHeight="1">
      <c r="B6" s="173"/>
      <c r="C6" s="179"/>
      <c r="D6" s="180">
        <v>1</v>
      </c>
      <c r="E6" s="199" t="s">
        <v>70</v>
      </c>
      <c r="F6" s="200"/>
      <c r="G6" s="200"/>
    </row>
    <row r="7" spans="2:7" s="166" customFormat="1" ht="14.65" customHeight="1">
      <c r="B7" s="173"/>
      <c r="C7" s="179"/>
      <c r="D7" s="180">
        <v>2</v>
      </c>
      <c r="E7" s="181" t="s">
        <v>71</v>
      </c>
      <c r="F7" s="187"/>
      <c r="G7" s="187"/>
    </row>
    <row r="8" spans="2:7" s="166" customFormat="1" ht="14.65" customHeight="1">
      <c r="B8" s="173"/>
      <c r="C8" s="179"/>
      <c r="D8" s="180">
        <v>3</v>
      </c>
      <c r="E8" s="181" t="s">
        <v>72</v>
      </c>
      <c r="F8" s="174"/>
      <c r="G8" s="174"/>
    </row>
    <row r="9" spans="2:7" s="166" customFormat="1" ht="14.65" customHeight="1">
      <c r="B9" s="173"/>
      <c r="C9" s="179"/>
      <c r="D9" s="180">
        <v>4</v>
      </c>
      <c r="E9" s="181" t="s">
        <v>73</v>
      </c>
      <c r="F9" s="187">
        <v>6985148</v>
      </c>
      <c r="G9" s="187">
        <v>6634864</v>
      </c>
    </row>
    <row r="10" spans="2:7" s="166" customFormat="1" ht="14.65" customHeight="1">
      <c r="B10" s="173"/>
      <c r="C10" s="179"/>
      <c r="D10" s="180">
        <v>5</v>
      </c>
      <c r="E10" s="181" t="s">
        <v>74</v>
      </c>
      <c r="F10" s="174"/>
      <c r="G10" s="174"/>
    </row>
    <row r="11" spans="2:7" s="166" customFormat="1" ht="14.65" customHeight="1">
      <c r="B11" s="173"/>
      <c r="C11" s="179"/>
      <c r="D11" s="180">
        <v>6</v>
      </c>
      <c r="E11" s="181" t="s">
        <v>75</v>
      </c>
      <c r="F11" s="174"/>
      <c r="G11" s="174"/>
    </row>
    <row r="12" spans="2:7" s="166" customFormat="1" ht="14.65" customHeight="1">
      <c r="B12" s="173"/>
      <c r="C12" s="179"/>
      <c r="D12" s="180">
        <v>7</v>
      </c>
      <c r="E12" s="14" t="s">
        <v>76</v>
      </c>
      <c r="F12" s="174"/>
      <c r="G12" s="174"/>
    </row>
    <row r="13" spans="2:7" s="166" customFormat="1" ht="14.65" customHeight="1">
      <c r="B13" s="173"/>
      <c r="C13" s="179"/>
      <c r="D13" s="180">
        <v>8</v>
      </c>
      <c r="E13" s="14" t="s">
        <v>77</v>
      </c>
      <c r="F13" s="187">
        <v>143681</v>
      </c>
      <c r="G13" s="187">
        <v>93640</v>
      </c>
    </row>
    <row r="14" spans="2:7" s="166" customFormat="1" ht="14.65" customHeight="1">
      <c r="B14" s="173"/>
      <c r="C14" s="179"/>
      <c r="D14" s="180">
        <v>9</v>
      </c>
      <c r="E14" s="181" t="s">
        <v>78</v>
      </c>
      <c r="F14" s="187">
        <f>474674+1575+345698</f>
        <v>821947</v>
      </c>
      <c r="G14" s="187">
        <v>651913</v>
      </c>
    </row>
    <row r="15" spans="2:7" s="166" customFormat="1" ht="14.65" customHeight="1">
      <c r="B15" s="173"/>
      <c r="C15" s="179"/>
      <c r="D15" s="180">
        <v>10</v>
      </c>
      <c r="E15" s="181" t="s">
        <v>199</v>
      </c>
      <c r="F15" s="187">
        <v>0</v>
      </c>
      <c r="G15" s="187">
        <v>2896904</v>
      </c>
    </row>
    <row r="16" spans="2:7" s="166" customFormat="1" ht="14.65" customHeight="1">
      <c r="B16" s="173"/>
      <c r="C16" s="179"/>
      <c r="D16" s="180">
        <v>11</v>
      </c>
      <c r="E16" s="181" t="s">
        <v>343</v>
      </c>
      <c r="F16" s="174">
        <v>1500000</v>
      </c>
      <c r="G16" s="174"/>
    </row>
    <row r="17" spans="2:8" s="166" customFormat="1" ht="14.65" customHeight="1">
      <c r="B17" s="173"/>
      <c r="C17" s="175" t="s">
        <v>90</v>
      </c>
      <c r="D17" s="184" t="s">
        <v>79</v>
      </c>
      <c r="E17" s="188"/>
      <c r="F17" s="174">
        <v>0</v>
      </c>
      <c r="G17" s="174">
        <v>0</v>
      </c>
    </row>
    <row r="18" spans="2:8" s="166" customFormat="1" ht="14.65" customHeight="1">
      <c r="B18" s="173"/>
      <c r="C18" s="175" t="s">
        <v>90</v>
      </c>
      <c r="D18" s="184" t="s">
        <v>80</v>
      </c>
      <c r="E18" s="181"/>
      <c r="F18" s="190">
        <v>0</v>
      </c>
      <c r="G18" s="190">
        <v>0</v>
      </c>
    </row>
    <row r="19" spans="2:8" s="166" customFormat="1" ht="14.65" customHeight="1">
      <c r="B19" s="173"/>
      <c r="C19" s="175" t="s">
        <v>90</v>
      </c>
      <c r="D19" s="184" t="s">
        <v>81</v>
      </c>
      <c r="E19" s="181"/>
      <c r="F19" s="174"/>
      <c r="G19" s="174"/>
    </row>
    <row r="20" spans="2:8" s="166" customFormat="1" ht="14.65" customHeight="1">
      <c r="B20" s="173"/>
      <c r="C20" s="315" t="s">
        <v>94</v>
      </c>
      <c r="D20" s="316"/>
      <c r="E20" s="325"/>
      <c r="F20" s="185">
        <f>F19+F18+F17+F5</f>
        <v>9450776</v>
      </c>
      <c r="G20" s="185">
        <v>10277321</v>
      </c>
    </row>
    <row r="21" spans="2:8" s="166" customFormat="1" ht="14.65" customHeight="1">
      <c r="B21" s="173"/>
      <c r="C21" s="175" t="s">
        <v>90</v>
      </c>
      <c r="D21" s="184" t="s">
        <v>84</v>
      </c>
      <c r="E21" s="197"/>
      <c r="F21" s="161">
        <f>F22+F23+F24+F25+F26+F27+F28+F29+F30</f>
        <v>0</v>
      </c>
      <c r="G21" s="161">
        <v>0</v>
      </c>
    </row>
    <row r="22" spans="2:8" s="166" customFormat="1" ht="14.65" customHeight="1">
      <c r="B22" s="173"/>
      <c r="C22" s="189"/>
      <c r="D22" s="180">
        <v>1</v>
      </c>
      <c r="E22" s="199" t="s">
        <v>70</v>
      </c>
      <c r="F22" s="174"/>
      <c r="G22" s="174"/>
    </row>
    <row r="23" spans="2:8" s="166" customFormat="1" ht="14.65" customHeight="1">
      <c r="B23" s="173"/>
      <c r="C23" s="189"/>
      <c r="D23" s="180">
        <v>2</v>
      </c>
      <c r="E23" s="199" t="s">
        <v>71</v>
      </c>
      <c r="F23" s="174"/>
      <c r="G23" s="174"/>
    </row>
    <row r="24" spans="2:8" s="166" customFormat="1" ht="14.65" customHeight="1">
      <c r="B24" s="173"/>
      <c r="C24" s="189"/>
      <c r="D24" s="180">
        <v>3</v>
      </c>
      <c r="E24" s="199" t="s">
        <v>85</v>
      </c>
      <c r="F24" s="174"/>
      <c r="G24" s="174"/>
    </row>
    <row r="25" spans="2:8" s="166" customFormat="1" ht="14.65" customHeight="1">
      <c r="B25" s="173"/>
      <c r="C25" s="189"/>
      <c r="D25" s="180">
        <v>4</v>
      </c>
      <c r="E25" s="199" t="s">
        <v>73</v>
      </c>
      <c r="F25" s="174"/>
      <c r="G25" s="174"/>
    </row>
    <row r="26" spans="2:8" s="166" customFormat="1" ht="14.65" customHeight="1">
      <c r="B26" s="173"/>
      <c r="C26" s="189"/>
      <c r="D26" s="180">
        <v>5</v>
      </c>
      <c r="E26" s="199" t="s">
        <v>74</v>
      </c>
      <c r="F26" s="174"/>
      <c r="G26" s="174"/>
    </row>
    <row r="27" spans="2:8" s="166" customFormat="1" ht="14.65" customHeight="1">
      <c r="B27" s="173"/>
      <c r="C27" s="189"/>
      <c r="D27" s="180">
        <v>6</v>
      </c>
      <c r="E27" s="199" t="s">
        <v>75</v>
      </c>
      <c r="F27" s="174"/>
      <c r="G27" s="174"/>
    </row>
    <row r="28" spans="2:8" s="166" customFormat="1" ht="14.65" customHeight="1">
      <c r="B28" s="173"/>
      <c r="C28" s="189"/>
      <c r="D28" s="180">
        <v>7</v>
      </c>
      <c r="E28" s="10" t="s">
        <v>76</v>
      </c>
      <c r="F28" s="174"/>
      <c r="G28" s="174"/>
    </row>
    <row r="29" spans="2:8" s="166" customFormat="1" ht="14.65" customHeight="1">
      <c r="B29" s="173"/>
      <c r="C29" s="189"/>
      <c r="D29" s="180">
        <v>8</v>
      </c>
      <c r="E29" s="199" t="s">
        <v>86</v>
      </c>
      <c r="F29" s="174"/>
      <c r="G29" s="174"/>
    </row>
    <row r="30" spans="2:8" s="166" customFormat="1" ht="14.65" customHeight="1">
      <c r="B30" s="173"/>
      <c r="C30" s="189"/>
      <c r="D30" s="180"/>
      <c r="E30" s="199"/>
      <c r="F30" s="174"/>
      <c r="G30" s="174"/>
    </row>
    <row r="31" spans="2:8" s="166" customFormat="1" ht="14.65" customHeight="1">
      <c r="B31" s="173"/>
      <c r="C31" s="175" t="s">
        <v>90</v>
      </c>
      <c r="D31" s="184" t="s">
        <v>87</v>
      </c>
      <c r="E31" s="198"/>
      <c r="F31" s="174">
        <v>0</v>
      </c>
      <c r="G31" s="174">
        <v>0</v>
      </c>
    </row>
    <row r="32" spans="2:8" s="166" customFormat="1" ht="14.65" customHeight="1">
      <c r="B32" s="173"/>
      <c r="C32" s="175" t="s">
        <v>90</v>
      </c>
      <c r="D32" s="184" t="s">
        <v>88</v>
      </c>
      <c r="E32" s="198"/>
      <c r="F32" s="174">
        <v>0</v>
      </c>
      <c r="G32" s="174">
        <v>0</v>
      </c>
      <c r="H32" s="211"/>
    </row>
    <row r="33" spans="2:8" s="166" customFormat="1" ht="14.65" customHeight="1">
      <c r="B33" s="173"/>
      <c r="C33" s="175" t="s">
        <v>90</v>
      </c>
      <c r="D33" s="184" t="s">
        <v>89</v>
      </c>
      <c r="E33" s="198"/>
      <c r="F33" s="161">
        <f>F34+F35</f>
        <v>0</v>
      </c>
      <c r="G33" s="161">
        <v>0</v>
      </c>
      <c r="H33" s="204">
        <f t="shared" ref="H33" si="0">H34+H35</f>
        <v>0</v>
      </c>
    </row>
    <row r="34" spans="2:8" s="166" customFormat="1" ht="14.65" customHeight="1">
      <c r="B34" s="173"/>
      <c r="C34" s="179"/>
      <c r="D34" s="180">
        <v>1</v>
      </c>
      <c r="E34" s="199" t="s">
        <v>91</v>
      </c>
      <c r="F34" s="174"/>
      <c r="G34" s="174"/>
      <c r="H34" s="211"/>
    </row>
    <row r="35" spans="2:8" s="166" customFormat="1" ht="14.65" customHeight="1">
      <c r="B35" s="173"/>
      <c r="C35" s="179"/>
      <c r="D35" s="180">
        <v>2</v>
      </c>
      <c r="E35" s="199" t="s">
        <v>92</v>
      </c>
      <c r="F35" s="174"/>
      <c r="G35" s="174"/>
    </row>
    <row r="36" spans="2:8" s="166" customFormat="1" ht="14.65" customHeight="1">
      <c r="B36" s="173"/>
      <c r="C36" s="175" t="s">
        <v>90</v>
      </c>
      <c r="D36" s="184" t="s">
        <v>93</v>
      </c>
      <c r="E36" s="198"/>
      <c r="F36" s="174"/>
      <c r="G36" s="174"/>
    </row>
    <row r="37" spans="2:8" s="166" customFormat="1" ht="14.65" customHeight="1">
      <c r="B37" s="173"/>
      <c r="C37" s="179"/>
      <c r="D37" s="184"/>
      <c r="E37" s="198"/>
      <c r="F37" s="174"/>
      <c r="G37" s="174"/>
    </row>
    <row r="38" spans="2:8" s="166" customFormat="1" ht="14.65" customHeight="1">
      <c r="B38" s="173"/>
      <c r="C38" s="315" t="s">
        <v>95</v>
      </c>
      <c r="D38" s="316"/>
      <c r="E38" s="325"/>
      <c r="F38" s="185">
        <f>F36+F33+F32+F31+F21</f>
        <v>0</v>
      </c>
      <c r="G38" s="185">
        <v>0</v>
      </c>
    </row>
    <row r="39" spans="2:8" s="166" customFormat="1" ht="14.65" customHeight="1">
      <c r="B39" s="173"/>
      <c r="C39" s="179"/>
      <c r="D39" s="184"/>
      <c r="E39" s="198"/>
      <c r="F39" s="174"/>
      <c r="G39" s="174"/>
    </row>
    <row r="40" spans="2:8" s="166" customFormat="1" ht="14.65" customHeight="1">
      <c r="B40" s="173"/>
      <c r="C40" s="322" t="s">
        <v>83</v>
      </c>
      <c r="D40" s="323"/>
      <c r="E40" s="324"/>
      <c r="F40" s="185">
        <f>F38+F20</f>
        <v>9450776</v>
      </c>
      <c r="G40" s="185">
        <v>10277321</v>
      </c>
    </row>
    <row r="41" spans="2:8" s="166" customFormat="1" ht="14.65" customHeight="1">
      <c r="B41" s="173"/>
      <c r="C41" s="175" t="s">
        <v>90</v>
      </c>
      <c r="D41" s="184" t="s">
        <v>96</v>
      </c>
      <c r="E41" s="198"/>
      <c r="F41" s="174"/>
      <c r="G41" s="174"/>
    </row>
    <row r="42" spans="2:8" s="166" customFormat="1" ht="14.65" customHeight="1">
      <c r="B42" s="173"/>
      <c r="C42" s="175" t="s">
        <v>90</v>
      </c>
      <c r="D42" s="184" t="s">
        <v>97</v>
      </c>
      <c r="E42" s="188"/>
      <c r="F42" s="187">
        <v>1000000</v>
      </c>
      <c r="G42" s="187">
        <v>1000000</v>
      </c>
    </row>
    <row r="43" spans="2:8" s="166" customFormat="1" ht="14.65" customHeight="1">
      <c r="B43" s="173"/>
      <c r="C43" s="175" t="s">
        <v>90</v>
      </c>
      <c r="D43" s="184" t="s">
        <v>98</v>
      </c>
      <c r="E43" s="188"/>
      <c r="F43" s="174"/>
      <c r="G43" s="174"/>
    </row>
    <row r="44" spans="2:8" s="166" customFormat="1" ht="14.65" customHeight="1">
      <c r="B44" s="173"/>
      <c r="C44" s="175" t="s">
        <v>90</v>
      </c>
      <c r="D44" s="184" t="s">
        <v>99</v>
      </c>
      <c r="E44" s="188"/>
      <c r="F44" s="174"/>
      <c r="G44" s="174"/>
    </row>
    <row r="45" spans="2:8" s="166" customFormat="1" ht="14.65" customHeight="1">
      <c r="B45" s="173"/>
      <c r="C45" s="175" t="s">
        <v>90</v>
      </c>
      <c r="D45" s="184" t="s">
        <v>100</v>
      </c>
      <c r="E45" s="188"/>
      <c r="F45" s="161">
        <f>F46</f>
        <v>100000</v>
      </c>
      <c r="G45" s="161">
        <v>100000</v>
      </c>
    </row>
    <row r="46" spans="2:8" s="166" customFormat="1" ht="14.65" customHeight="1">
      <c r="B46" s="173"/>
      <c r="C46" s="212"/>
      <c r="D46" s="180">
        <v>1</v>
      </c>
      <c r="E46" s="181" t="s">
        <v>101</v>
      </c>
      <c r="F46" s="187">
        <v>100000</v>
      </c>
      <c r="G46" s="187">
        <v>100000</v>
      </c>
    </row>
    <row r="47" spans="2:8" s="166" customFormat="1" ht="14.65" customHeight="1">
      <c r="B47" s="173"/>
      <c r="C47" s="212"/>
      <c r="D47" s="180">
        <v>2</v>
      </c>
      <c r="E47" s="181" t="s">
        <v>102</v>
      </c>
      <c r="F47" s="174"/>
      <c r="G47" s="174"/>
    </row>
    <row r="48" spans="2:8" s="166" customFormat="1" ht="14.65" customHeight="1">
      <c r="B48" s="173"/>
      <c r="C48" s="212"/>
      <c r="D48" s="180">
        <v>3</v>
      </c>
      <c r="E48" s="181" t="s">
        <v>100</v>
      </c>
      <c r="F48" s="174"/>
      <c r="G48" s="174"/>
    </row>
    <row r="49" spans="2:7" s="166" customFormat="1" ht="14.65" customHeight="1">
      <c r="B49" s="173"/>
      <c r="C49" s="175" t="s">
        <v>90</v>
      </c>
      <c r="D49" s="184" t="s">
        <v>103</v>
      </c>
      <c r="E49" s="188"/>
      <c r="F49" s="190">
        <v>0</v>
      </c>
      <c r="G49" s="190">
        <v>0</v>
      </c>
    </row>
    <row r="50" spans="2:7" s="166" customFormat="1" ht="14.65" customHeight="1">
      <c r="B50" s="173"/>
      <c r="C50" s="175" t="s">
        <v>90</v>
      </c>
      <c r="D50" s="184" t="s">
        <v>104</v>
      </c>
      <c r="E50" s="188"/>
      <c r="F50" s="190">
        <v>8996309.9000000004</v>
      </c>
      <c r="G50" s="190">
        <v>1847082</v>
      </c>
    </row>
    <row r="51" spans="2:7" s="166" customFormat="1" ht="14.65" customHeight="1">
      <c r="B51" s="173"/>
      <c r="C51" s="213"/>
      <c r="D51" s="184"/>
      <c r="E51" s="188"/>
      <c r="F51" s="174"/>
      <c r="G51" s="174"/>
    </row>
    <row r="52" spans="2:7" s="166" customFormat="1" ht="14.65" customHeight="1">
      <c r="B52" s="173"/>
      <c r="C52" s="322" t="s">
        <v>105</v>
      </c>
      <c r="D52" s="323"/>
      <c r="E52" s="323"/>
      <c r="F52" s="161">
        <f>F42+F43+F45+F49+F50</f>
        <v>10096309.9</v>
      </c>
      <c r="G52" s="161">
        <v>2947082</v>
      </c>
    </row>
    <row r="53" spans="2:7" s="166" customFormat="1" ht="14.65" customHeight="1">
      <c r="B53" s="173"/>
      <c r="C53" s="213"/>
      <c r="D53" s="184"/>
      <c r="E53" s="188"/>
      <c r="F53" s="174"/>
      <c r="G53" s="174"/>
    </row>
    <row r="54" spans="2:7" s="166" customFormat="1" ht="14.65" customHeight="1">
      <c r="B54" s="173"/>
      <c r="C54" s="322" t="s">
        <v>106</v>
      </c>
      <c r="D54" s="323"/>
      <c r="E54" s="323"/>
      <c r="F54" s="185">
        <f>F52+F40</f>
        <v>19547085.899999999</v>
      </c>
      <c r="G54" s="185">
        <v>13224403</v>
      </c>
    </row>
    <row r="55" spans="2:7" s="166" customFormat="1" ht="14.65" customHeight="1">
      <c r="B55" s="203"/>
      <c r="C55" s="203"/>
      <c r="D55" s="214"/>
      <c r="E55" s="211"/>
      <c r="F55" s="204"/>
      <c r="G55" s="204"/>
    </row>
    <row r="56" spans="2:7" s="166" customFormat="1" ht="14.65" customHeight="1">
      <c r="B56" s="203"/>
      <c r="C56" s="203"/>
      <c r="D56" s="214"/>
      <c r="E56" s="211"/>
      <c r="F56" s="204"/>
      <c r="G56" s="204"/>
    </row>
    <row r="57" spans="2:7" s="166" customFormat="1" ht="14.65" customHeight="1">
      <c r="B57" s="203"/>
      <c r="C57" s="203"/>
      <c r="D57" s="214"/>
      <c r="E57" s="211"/>
      <c r="F57" s="204"/>
      <c r="G57" s="204"/>
    </row>
    <row r="58" spans="2:7" s="166" customFormat="1" ht="14.65" customHeight="1">
      <c r="B58" s="203"/>
      <c r="C58" s="203"/>
      <c r="D58" s="214"/>
      <c r="E58" s="211"/>
      <c r="F58" s="204"/>
      <c r="G58" s="204"/>
    </row>
    <row r="59" spans="2:7" s="166" customFormat="1" ht="14.65" customHeight="1">
      <c r="B59" s="215"/>
      <c r="C59" s="215"/>
      <c r="D59" s="215"/>
      <c r="E59" s="211"/>
      <c r="F59" s="204"/>
      <c r="G59" s="204"/>
    </row>
    <row r="60" spans="2:7" s="166" customFormat="1" ht="14.65" customHeight="1">
      <c r="B60" s="203"/>
      <c r="C60" s="203"/>
      <c r="D60" s="214"/>
      <c r="E60" s="211"/>
      <c r="F60" s="204"/>
      <c r="G60" s="204"/>
    </row>
    <row r="61" spans="2:7" s="166" customFormat="1" ht="15.95" customHeight="1">
      <c r="B61" s="203"/>
      <c r="C61" s="203"/>
      <c r="D61" s="214"/>
      <c r="E61" s="211"/>
      <c r="F61" s="204"/>
      <c r="G61" s="204"/>
    </row>
    <row r="62" spans="2:7" s="166" customFormat="1" ht="15.95" customHeight="1">
      <c r="B62" s="203"/>
      <c r="C62" s="203"/>
      <c r="D62" s="214"/>
      <c r="E62" s="211"/>
      <c r="F62" s="204"/>
      <c r="G62" s="204"/>
    </row>
    <row r="63" spans="2:7" s="166" customFormat="1" ht="15.95" customHeight="1">
      <c r="B63" s="203"/>
      <c r="C63" s="203"/>
      <c r="D63" s="214"/>
      <c r="E63" s="211"/>
      <c r="F63" s="204"/>
      <c r="G63" s="204"/>
    </row>
    <row r="64" spans="2:7" s="166" customFormat="1" ht="15.95" customHeight="1">
      <c r="B64" s="203"/>
      <c r="C64" s="203"/>
      <c r="D64" s="203"/>
      <c r="E64" s="203"/>
      <c r="F64" s="204"/>
      <c r="G64" s="204"/>
    </row>
    <row r="65" spans="2:7">
      <c r="B65" s="216"/>
      <c r="C65" s="216"/>
      <c r="D65" s="217"/>
      <c r="E65" s="218"/>
      <c r="F65" s="219"/>
      <c r="G65" s="219"/>
    </row>
  </sheetData>
  <mergeCells count="7">
    <mergeCell ref="C54:E54"/>
    <mergeCell ref="B2:G2"/>
    <mergeCell ref="C40:E40"/>
    <mergeCell ref="C20:E20"/>
    <mergeCell ref="C38:E38"/>
    <mergeCell ref="C52:E52"/>
    <mergeCell ref="C4:E4"/>
  </mergeCells>
  <phoneticPr fontId="0" type="noConversion"/>
  <printOptions horizontalCentered="1" verticalCentered="1"/>
  <pageMargins left="0" right="0" top="0.17" bottom="0" header="0.2" footer="0.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H112"/>
  <sheetViews>
    <sheetView topLeftCell="B1" workbookViewId="0">
      <selection activeCell="B49" sqref="B49:G49"/>
    </sheetView>
  </sheetViews>
  <sheetFormatPr defaultColWidth="9.140625" defaultRowHeight="15"/>
  <cols>
    <col min="1" max="1" width="6.140625" style="6" customWidth="1"/>
    <col min="2" max="2" width="3.7109375" style="31" customWidth="1"/>
    <col min="3" max="3" width="3.42578125" style="2" customWidth="1"/>
    <col min="4" max="4" width="2.7109375" style="2" customWidth="1"/>
    <col min="5" max="5" width="63.140625" style="6" customWidth="1"/>
    <col min="6" max="7" width="20.7109375" style="13" customWidth="1"/>
    <col min="8" max="16384" width="9.140625" style="6"/>
  </cols>
  <sheetData>
    <row r="1" spans="2:8" s="12" customFormat="1" ht="17.25" customHeight="1">
      <c r="B1" s="338" t="s">
        <v>107</v>
      </c>
      <c r="C1" s="339"/>
      <c r="D1" s="339"/>
      <c r="E1" s="339"/>
      <c r="F1" s="339"/>
      <c r="G1" s="340"/>
    </row>
    <row r="2" spans="2:8" s="12" customFormat="1" ht="17.25" customHeight="1">
      <c r="B2" s="345" t="s">
        <v>108</v>
      </c>
      <c r="C2" s="346"/>
      <c r="D2" s="346"/>
      <c r="E2" s="346"/>
      <c r="F2" s="346"/>
      <c r="G2" s="347"/>
    </row>
    <row r="3" spans="2:8" s="12" customFormat="1" ht="17.25" customHeight="1">
      <c r="B3" s="341" t="s">
        <v>109</v>
      </c>
      <c r="C3" s="342"/>
      <c r="D3" s="342"/>
      <c r="E3" s="342"/>
      <c r="F3" s="342"/>
      <c r="G3" s="343"/>
    </row>
    <row r="4" spans="2:8" s="12" customFormat="1" ht="15.95" customHeight="1">
      <c r="B4" s="33" t="s">
        <v>2</v>
      </c>
      <c r="C4" s="348" t="s">
        <v>22</v>
      </c>
      <c r="D4" s="349"/>
      <c r="E4" s="350"/>
      <c r="F4" s="32">
        <v>2016</v>
      </c>
      <c r="G4" s="32">
        <v>2015</v>
      </c>
      <c r="H4" s="9"/>
    </row>
    <row r="5" spans="2:8" s="12" customFormat="1" ht="12.95" customHeight="1">
      <c r="B5" s="94" t="s">
        <v>90</v>
      </c>
      <c r="C5" s="66" t="s">
        <v>110</v>
      </c>
      <c r="D5" s="91"/>
      <c r="E5" s="91"/>
      <c r="F5" s="159">
        <v>45547099</v>
      </c>
      <c r="G5" s="159">
        <v>16446456</v>
      </c>
      <c r="H5" s="9"/>
    </row>
    <row r="6" spans="2:8" s="12" customFormat="1" ht="12.95" customHeight="1">
      <c r="B6" s="94" t="s">
        <v>90</v>
      </c>
      <c r="C6" s="66" t="s">
        <v>111</v>
      </c>
      <c r="D6" s="91"/>
      <c r="E6" s="91"/>
      <c r="F6" s="159">
        <v>0</v>
      </c>
      <c r="G6" s="159">
        <v>0</v>
      </c>
      <c r="H6" s="9"/>
    </row>
    <row r="7" spans="2:8" s="12" customFormat="1" ht="12.95" customHeight="1">
      <c r="B7" s="94" t="s">
        <v>90</v>
      </c>
      <c r="C7" s="66" t="s">
        <v>112</v>
      </c>
      <c r="D7" s="91"/>
      <c r="E7" s="91"/>
      <c r="F7" s="159">
        <v>0</v>
      </c>
      <c r="G7" s="159">
        <v>0</v>
      </c>
      <c r="H7" s="9"/>
    </row>
    <row r="8" spans="2:8" s="12" customFormat="1" ht="12.95" customHeight="1">
      <c r="B8" s="94" t="s">
        <v>90</v>
      </c>
      <c r="C8" s="66" t="s">
        <v>113</v>
      </c>
      <c r="D8" s="91"/>
      <c r="E8" s="91"/>
      <c r="F8" s="153"/>
      <c r="G8" s="159"/>
      <c r="H8" s="9"/>
    </row>
    <row r="9" spans="2:8" s="12" customFormat="1" ht="12.95" customHeight="1">
      <c r="B9" s="120"/>
      <c r="C9" s="121"/>
      <c r="D9" s="122"/>
      <c r="E9" s="123" t="s">
        <v>186</v>
      </c>
      <c r="F9" s="124">
        <f>SUM(F5:F8)</f>
        <v>45547099</v>
      </c>
      <c r="G9" s="124">
        <v>16446456</v>
      </c>
      <c r="H9" s="9"/>
    </row>
    <row r="10" spans="2:8" s="12" customFormat="1" ht="12.95" customHeight="1">
      <c r="B10" s="127" t="s">
        <v>90</v>
      </c>
      <c r="C10" s="128" t="s">
        <v>114</v>
      </c>
      <c r="D10" s="129"/>
      <c r="E10" s="129"/>
      <c r="F10" s="220">
        <f>F11+F12</f>
        <v>24946265</v>
      </c>
      <c r="G10" s="220">
        <v>10179953</v>
      </c>
      <c r="H10" s="9"/>
    </row>
    <row r="11" spans="2:8" s="12" customFormat="1" ht="12.95" customHeight="1">
      <c r="B11" s="95"/>
      <c r="C11" s="96"/>
      <c r="D11" s="97">
        <v>1</v>
      </c>
      <c r="E11" s="15" t="s">
        <v>114</v>
      </c>
      <c r="F11" s="159">
        <f>24858215+88050</f>
        <v>24946265</v>
      </c>
      <c r="G11" s="159">
        <v>10179953</v>
      </c>
      <c r="H11" s="9"/>
    </row>
    <row r="12" spans="2:8" s="12" customFormat="1" ht="12.95" customHeight="1">
      <c r="B12" s="98"/>
      <c r="C12" s="96"/>
      <c r="D12" s="69">
        <v>2</v>
      </c>
      <c r="E12" s="15" t="s">
        <v>115</v>
      </c>
      <c r="F12" s="152">
        <v>0</v>
      </c>
      <c r="G12" s="152">
        <v>0</v>
      </c>
      <c r="H12" s="9"/>
    </row>
    <row r="13" spans="2:8" s="12" customFormat="1" ht="12.95" customHeight="1">
      <c r="B13" s="127" t="s">
        <v>90</v>
      </c>
      <c r="C13" s="128" t="s">
        <v>116</v>
      </c>
      <c r="D13" s="129"/>
      <c r="E13" s="129"/>
      <c r="F13" s="130">
        <f>F14+F15</f>
        <v>5450070</v>
      </c>
      <c r="G13" s="130">
        <v>3447668</v>
      </c>
      <c r="H13" s="9"/>
    </row>
    <row r="14" spans="2:8" s="12" customFormat="1" ht="12.95" customHeight="1">
      <c r="B14" s="98"/>
      <c r="C14" s="96"/>
      <c r="D14" s="14">
        <v>1</v>
      </c>
      <c r="E14" s="14" t="s">
        <v>117</v>
      </c>
      <c r="F14" s="159">
        <v>4673367</v>
      </c>
      <c r="G14" s="159">
        <v>2954300</v>
      </c>
      <c r="H14" s="9"/>
    </row>
    <row r="15" spans="2:8" s="12" customFormat="1" ht="12.95" customHeight="1">
      <c r="B15" s="98"/>
      <c r="C15" s="96"/>
      <c r="D15" s="14">
        <v>2</v>
      </c>
      <c r="E15" s="14" t="s">
        <v>118</v>
      </c>
      <c r="F15" s="159">
        <v>776703</v>
      </c>
      <c r="G15" s="159">
        <v>493368</v>
      </c>
      <c r="H15" s="9"/>
    </row>
    <row r="16" spans="2:8" s="12" customFormat="1" ht="12.95" customHeight="1">
      <c r="B16" s="98"/>
      <c r="C16" s="96"/>
      <c r="D16" s="14"/>
      <c r="E16" s="14" t="s">
        <v>119</v>
      </c>
      <c r="F16" s="152"/>
      <c r="G16" s="152"/>
      <c r="H16" s="9"/>
    </row>
    <row r="17" spans="2:8" s="12" customFormat="1" ht="12.95" customHeight="1">
      <c r="B17" s="95"/>
      <c r="C17" s="96"/>
      <c r="D17" s="91"/>
      <c r="E17" s="91"/>
      <c r="F17" s="152"/>
      <c r="G17" s="152"/>
      <c r="H17" s="9"/>
    </row>
    <row r="18" spans="2:8" s="12" customFormat="1" ht="12.95" customHeight="1">
      <c r="B18" s="94" t="s">
        <v>90</v>
      </c>
      <c r="C18" s="66" t="s">
        <v>120</v>
      </c>
      <c r="D18" s="91"/>
      <c r="E18" s="91"/>
      <c r="F18" s="159"/>
      <c r="G18" s="159"/>
      <c r="H18" s="9"/>
    </row>
    <row r="19" spans="2:8" s="12" customFormat="1" ht="12.95" customHeight="1">
      <c r="B19" s="94" t="s">
        <v>90</v>
      </c>
      <c r="C19" s="66" t="s">
        <v>121</v>
      </c>
      <c r="D19" s="91"/>
      <c r="E19" s="91"/>
      <c r="F19" s="160">
        <v>156435</v>
      </c>
      <c r="G19" s="160">
        <v>55292</v>
      </c>
      <c r="H19" s="9"/>
    </row>
    <row r="20" spans="2:8" s="12" customFormat="1" ht="12.95" customHeight="1">
      <c r="B20" s="94" t="s">
        <v>90</v>
      </c>
      <c r="C20" s="66" t="s">
        <v>122</v>
      </c>
      <c r="D20" s="91"/>
      <c r="E20" s="91"/>
      <c r="F20" s="160">
        <f>1054300+126001+75593+2700+227515+1591000+71747+1098400+51884+111370</f>
        <v>4410510</v>
      </c>
      <c r="G20" s="160">
        <v>581266</v>
      </c>
      <c r="H20" s="9"/>
    </row>
    <row r="21" spans="2:8" s="12" customFormat="1" ht="12.95" customHeight="1">
      <c r="B21" s="125"/>
      <c r="C21" s="126"/>
      <c r="D21" s="123"/>
      <c r="E21" s="123" t="s">
        <v>187</v>
      </c>
      <c r="F21" s="124">
        <f>F10+F13+F19+F20</f>
        <v>34963280</v>
      </c>
      <c r="G21" s="124">
        <v>14264179</v>
      </c>
      <c r="H21" s="9"/>
    </row>
    <row r="22" spans="2:8" s="12" customFormat="1" ht="12.95" customHeight="1">
      <c r="B22" s="127" t="s">
        <v>90</v>
      </c>
      <c r="C22" s="128" t="s">
        <v>123</v>
      </c>
      <c r="D22" s="129"/>
      <c r="E22" s="129"/>
      <c r="F22" s="130">
        <f>F23+F25+F27+F28</f>
        <v>0</v>
      </c>
      <c r="G22" s="130">
        <f>G23+G25+G27+G28</f>
        <v>0</v>
      </c>
      <c r="H22" s="9"/>
    </row>
    <row r="23" spans="2:8" s="12" customFormat="1" ht="12.95" customHeight="1">
      <c r="B23" s="98"/>
      <c r="C23" s="99"/>
      <c r="D23" s="331">
        <v>1</v>
      </c>
      <c r="E23" s="92" t="s">
        <v>124</v>
      </c>
      <c r="F23" s="333"/>
      <c r="G23" s="333"/>
      <c r="H23" s="9"/>
    </row>
    <row r="24" spans="2:8" s="12" customFormat="1" ht="10.5" customHeight="1">
      <c r="B24" s="100"/>
      <c r="C24" s="101"/>
      <c r="D24" s="332"/>
      <c r="E24" s="93" t="s">
        <v>125</v>
      </c>
      <c r="F24" s="333"/>
      <c r="G24" s="333"/>
      <c r="H24" s="9"/>
    </row>
    <row r="25" spans="2:8" s="12" customFormat="1" ht="12.95" customHeight="1">
      <c r="B25" s="98"/>
      <c r="C25" s="99"/>
      <c r="D25" s="331">
        <v>2</v>
      </c>
      <c r="E25" s="92" t="s">
        <v>126</v>
      </c>
      <c r="F25" s="333"/>
      <c r="G25" s="333"/>
      <c r="H25" s="9"/>
    </row>
    <row r="26" spans="2:8" s="12" customFormat="1" ht="12.95" customHeight="1">
      <c r="B26" s="100"/>
      <c r="C26" s="101"/>
      <c r="D26" s="332"/>
      <c r="E26" s="93" t="s">
        <v>129</v>
      </c>
      <c r="F26" s="333"/>
      <c r="G26" s="333"/>
      <c r="H26" s="9"/>
    </row>
    <row r="27" spans="2:8" s="12" customFormat="1" ht="12.95" customHeight="1">
      <c r="B27" s="98"/>
      <c r="C27" s="99"/>
      <c r="D27" s="331">
        <v>3</v>
      </c>
      <c r="E27" s="92" t="s">
        <v>127</v>
      </c>
      <c r="F27" s="159"/>
      <c r="G27" s="159"/>
      <c r="H27" s="9"/>
    </row>
    <row r="28" spans="2:8" s="12" customFormat="1" ht="12.95" customHeight="1">
      <c r="B28" s="100"/>
      <c r="C28" s="101"/>
      <c r="D28" s="332"/>
      <c r="E28" s="93" t="s">
        <v>128</v>
      </c>
      <c r="F28" s="159"/>
      <c r="G28" s="159"/>
      <c r="H28" s="9"/>
    </row>
    <row r="29" spans="2:8" s="12" customFormat="1" ht="22.5" customHeight="1">
      <c r="B29" s="302" t="s">
        <v>90</v>
      </c>
      <c r="C29" s="335" t="s">
        <v>344</v>
      </c>
      <c r="D29" s="336"/>
      <c r="E29" s="337"/>
      <c r="F29" s="301">
        <v>0</v>
      </c>
      <c r="G29" s="301">
        <v>0</v>
      </c>
      <c r="H29" s="9"/>
    </row>
    <row r="30" spans="2:8" s="12" customFormat="1" ht="12.95" customHeight="1">
      <c r="B30" s="95"/>
      <c r="C30" s="96"/>
      <c r="D30" s="91"/>
      <c r="E30" s="91"/>
      <c r="F30" s="152"/>
      <c r="G30" s="152"/>
      <c r="H30" s="9"/>
    </row>
    <row r="31" spans="2:8" s="12" customFormat="1" ht="12.95" customHeight="1">
      <c r="B31" s="127" t="s">
        <v>90</v>
      </c>
      <c r="C31" s="128" t="s">
        <v>130</v>
      </c>
      <c r="D31" s="129"/>
      <c r="E31" s="129"/>
      <c r="F31" s="130">
        <f>F32+F34</f>
        <v>-75</v>
      </c>
      <c r="G31" s="130">
        <f>G32+G34</f>
        <v>9239</v>
      </c>
      <c r="H31" s="9"/>
    </row>
    <row r="32" spans="2:8" s="12" customFormat="1" ht="12.95" customHeight="1">
      <c r="B32" s="98"/>
      <c r="C32" s="99"/>
      <c r="D32" s="331">
        <v>1</v>
      </c>
      <c r="E32" s="92" t="s">
        <v>132</v>
      </c>
      <c r="F32" s="333">
        <v>-75</v>
      </c>
      <c r="G32" s="333">
        <v>-2429</v>
      </c>
      <c r="H32" s="9"/>
    </row>
    <row r="33" spans="2:8" s="12" customFormat="1" ht="12.95" customHeight="1">
      <c r="B33" s="100"/>
      <c r="C33" s="101"/>
      <c r="D33" s="332"/>
      <c r="E33" s="93" t="s">
        <v>133</v>
      </c>
      <c r="F33" s="333"/>
      <c r="G33" s="333"/>
      <c r="H33" s="9"/>
    </row>
    <row r="34" spans="2:8" s="12" customFormat="1" ht="12.95" customHeight="1">
      <c r="B34" s="95"/>
      <c r="C34" s="96"/>
      <c r="D34" s="102">
        <v>2</v>
      </c>
      <c r="E34" s="15" t="s">
        <v>131</v>
      </c>
      <c r="F34" s="159">
        <v>0</v>
      </c>
      <c r="G34" s="159">
        <v>11668</v>
      </c>
      <c r="H34" s="9"/>
    </row>
    <row r="35" spans="2:8" s="12" customFormat="1" ht="12.95" customHeight="1">
      <c r="B35" s="95"/>
      <c r="C35" s="96"/>
      <c r="D35" s="91"/>
      <c r="E35" s="91"/>
      <c r="F35" s="152"/>
      <c r="G35" s="152"/>
      <c r="H35" s="9"/>
    </row>
    <row r="36" spans="2:8" s="12" customFormat="1" ht="12.95" customHeight="1">
      <c r="B36" s="94" t="s">
        <v>90</v>
      </c>
      <c r="C36" s="66" t="s">
        <v>134</v>
      </c>
      <c r="D36" s="91"/>
      <c r="E36" s="79"/>
      <c r="F36" s="153">
        <v>0</v>
      </c>
      <c r="G36" s="153">
        <v>0</v>
      </c>
      <c r="H36" s="9"/>
    </row>
    <row r="37" spans="2:8" s="12" customFormat="1" ht="12.95" customHeight="1">
      <c r="B37" s="95"/>
      <c r="C37" s="66"/>
      <c r="D37" s="91"/>
      <c r="E37" s="79"/>
      <c r="F37" s="152"/>
      <c r="G37" s="152"/>
      <c r="H37" s="9"/>
    </row>
    <row r="38" spans="2:8" s="12" customFormat="1" ht="12.95" customHeight="1">
      <c r="B38" s="125" t="s">
        <v>90</v>
      </c>
      <c r="C38" s="126" t="s">
        <v>135</v>
      </c>
      <c r="D38" s="122"/>
      <c r="E38" s="131"/>
      <c r="F38" s="124">
        <f>F9-F21-F22-F31</f>
        <v>10583894</v>
      </c>
      <c r="G38" s="124">
        <f>G9-G21-G22-G31</f>
        <v>2173038</v>
      </c>
      <c r="H38" s="9"/>
    </row>
    <row r="39" spans="2:8" s="12" customFormat="1" ht="12.95" customHeight="1">
      <c r="B39" s="95"/>
      <c r="C39" s="96"/>
      <c r="D39" s="91"/>
      <c r="E39" s="79"/>
      <c r="F39" s="152"/>
      <c r="G39" s="152"/>
      <c r="H39" s="9"/>
    </row>
    <row r="40" spans="2:8" s="12" customFormat="1" ht="12.95" customHeight="1">
      <c r="B40" s="94" t="s">
        <v>90</v>
      </c>
      <c r="C40" s="66" t="s">
        <v>136</v>
      </c>
      <c r="D40" s="91"/>
      <c r="E40" s="79"/>
      <c r="F40" s="153">
        <f>F41+F42+F43</f>
        <v>1587584.0999999999</v>
      </c>
      <c r="G40" s="153">
        <f>G41+G42+G43</f>
        <v>325955.7</v>
      </c>
      <c r="H40" s="9"/>
    </row>
    <row r="41" spans="2:8" s="12" customFormat="1" ht="12.95" customHeight="1">
      <c r="B41" s="95"/>
      <c r="C41" s="96"/>
      <c r="D41" s="102">
        <v>1</v>
      </c>
      <c r="E41" s="11" t="s">
        <v>137</v>
      </c>
      <c r="F41" s="152">
        <f>F38*15%</f>
        <v>1587584.0999999999</v>
      </c>
      <c r="G41" s="152">
        <f>G38*0.15</f>
        <v>325955.7</v>
      </c>
      <c r="H41" s="9"/>
    </row>
    <row r="42" spans="2:8" s="12" customFormat="1" ht="12.95" customHeight="1">
      <c r="B42" s="95"/>
      <c r="C42" s="96"/>
      <c r="D42" s="102">
        <v>2</v>
      </c>
      <c r="E42" s="11" t="s">
        <v>138</v>
      </c>
      <c r="F42" s="152">
        <v>0</v>
      </c>
      <c r="G42" s="152">
        <v>0</v>
      </c>
      <c r="H42" s="9"/>
    </row>
    <row r="43" spans="2:8" s="12" customFormat="1" ht="12.95" customHeight="1">
      <c r="B43" s="95"/>
      <c r="C43" s="96"/>
      <c r="D43" s="102">
        <v>3</v>
      </c>
      <c r="E43" s="11" t="s">
        <v>139</v>
      </c>
      <c r="F43" s="152">
        <v>0</v>
      </c>
      <c r="G43" s="152">
        <v>0</v>
      </c>
      <c r="H43" s="9"/>
    </row>
    <row r="44" spans="2:8" s="12" customFormat="1" ht="12.95" customHeight="1">
      <c r="B44" s="125" t="s">
        <v>90</v>
      </c>
      <c r="C44" s="126" t="s">
        <v>140</v>
      </c>
      <c r="D44" s="122"/>
      <c r="E44" s="131"/>
      <c r="F44" s="124">
        <f>F38-F40</f>
        <v>8996309.9000000004</v>
      </c>
      <c r="G44" s="124">
        <f>G38-G40</f>
        <v>1847082.3</v>
      </c>
      <c r="H44" s="9"/>
    </row>
    <row r="45" spans="2:8" s="12" customFormat="1" ht="12.95" customHeight="1">
      <c r="B45" s="95"/>
      <c r="C45" s="96"/>
      <c r="D45" s="91"/>
      <c r="E45" s="79"/>
      <c r="F45" s="152"/>
      <c r="G45" s="152"/>
      <c r="H45" s="9"/>
    </row>
    <row r="46" spans="2:8" s="12" customFormat="1" ht="12.95" customHeight="1">
      <c r="B46" s="125" t="s">
        <v>90</v>
      </c>
      <c r="C46" s="126" t="s">
        <v>141</v>
      </c>
      <c r="D46" s="122"/>
      <c r="E46" s="131"/>
      <c r="F46" s="124">
        <f>F47+F48</f>
        <v>0</v>
      </c>
      <c r="G46" s="124">
        <f>G47+G48</f>
        <v>0</v>
      </c>
      <c r="H46" s="9"/>
    </row>
    <row r="47" spans="2:8" s="12" customFormat="1" ht="12.95" customHeight="1">
      <c r="B47" s="95"/>
      <c r="C47" s="96"/>
      <c r="D47" s="91"/>
      <c r="E47" s="11" t="s">
        <v>142</v>
      </c>
      <c r="F47" s="153">
        <v>0</v>
      </c>
      <c r="G47" s="153">
        <v>0</v>
      </c>
      <c r="H47" s="9"/>
    </row>
    <row r="48" spans="2:8" s="12" customFormat="1" ht="12.95" customHeight="1">
      <c r="B48" s="95"/>
      <c r="C48" s="96"/>
      <c r="D48" s="91"/>
      <c r="E48" s="11" t="s">
        <v>143</v>
      </c>
      <c r="F48" s="152">
        <v>0</v>
      </c>
      <c r="G48" s="152">
        <v>0</v>
      </c>
      <c r="H48" s="9"/>
    </row>
    <row r="49" spans="2:8" ht="20.25" customHeight="1">
      <c r="B49" s="344" t="s">
        <v>144</v>
      </c>
      <c r="C49" s="344"/>
      <c r="D49" s="344"/>
      <c r="E49" s="344"/>
      <c r="F49" s="344"/>
      <c r="G49" s="344"/>
      <c r="H49" s="4"/>
    </row>
    <row r="50" spans="2:8" ht="12.95" customHeight="1">
      <c r="B50" s="103" t="s">
        <v>2</v>
      </c>
      <c r="C50" s="334" t="s">
        <v>22</v>
      </c>
      <c r="D50" s="334"/>
      <c r="E50" s="334"/>
      <c r="F50" s="104">
        <v>2016</v>
      </c>
      <c r="G50" s="104">
        <v>2015</v>
      </c>
      <c r="H50" s="4"/>
    </row>
    <row r="51" spans="2:8" ht="12.95" customHeight="1">
      <c r="B51" s="94" t="s">
        <v>90</v>
      </c>
      <c r="C51" s="105" t="s">
        <v>140</v>
      </c>
      <c r="D51" s="106"/>
      <c r="E51" s="64"/>
      <c r="F51" s="153">
        <f>F44</f>
        <v>8996309.9000000004</v>
      </c>
      <c r="G51" s="153">
        <f>G44</f>
        <v>1847082.3</v>
      </c>
      <c r="H51" s="4"/>
    </row>
    <row r="52" spans="2:8" ht="12.95" customHeight="1">
      <c r="B52" s="107"/>
      <c r="C52" s="105"/>
      <c r="D52" s="106"/>
      <c r="E52" s="64"/>
      <c r="F52" s="108"/>
      <c r="G52" s="108"/>
      <c r="H52" s="4"/>
    </row>
    <row r="53" spans="2:8" ht="12.95" customHeight="1">
      <c r="B53" s="94"/>
      <c r="C53" s="105" t="s">
        <v>145</v>
      </c>
      <c r="D53" s="106"/>
      <c r="E53" s="64"/>
      <c r="F53" s="153">
        <v>0</v>
      </c>
      <c r="G53" s="153">
        <v>0</v>
      </c>
      <c r="H53" s="4"/>
    </row>
    <row r="54" spans="2:8" ht="12.95" customHeight="1">
      <c r="B54" s="107"/>
      <c r="C54" s="105" t="s">
        <v>146</v>
      </c>
      <c r="D54" s="106"/>
      <c r="E54" s="64"/>
      <c r="F54" s="153">
        <v>0</v>
      </c>
      <c r="G54" s="153">
        <v>0</v>
      </c>
      <c r="H54" s="4"/>
    </row>
    <row r="55" spans="2:8" ht="12.95" customHeight="1">
      <c r="B55" s="107"/>
      <c r="C55" s="105" t="s">
        <v>147</v>
      </c>
      <c r="D55" s="106"/>
      <c r="E55" s="64"/>
      <c r="F55" s="153">
        <v>0</v>
      </c>
      <c r="G55" s="153">
        <v>0</v>
      </c>
      <c r="H55" s="4"/>
    </row>
    <row r="56" spans="2:8" ht="12.95" customHeight="1">
      <c r="B56" s="107"/>
      <c r="C56" s="105" t="s">
        <v>148</v>
      </c>
      <c r="D56" s="106"/>
      <c r="E56" s="64"/>
      <c r="F56" s="153">
        <v>0</v>
      </c>
      <c r="G56" s="153">
        <v>0</v>
      </c>
      <c r="H56" s="4"/>
    </row>
    <row r="57" spans="2:8" ht="12.95" customHeight="1">
      <c r="B57" s="107"/>
      <c r="C57" s="105" t="s">
        <v>149</v>
      </c>
      <c r="D57" s="106"/>
      <c r="E57" s="64"/>
      <c r="F57" s="153">
        <v>0</v>
      </c>
      <c r="G57" s="153">
        <v>0</v>
      </c>
      <c r="H57" s="4"/>
    </row>
    <row r="58" spans="2:8" ht="12.95" customHeight="1">
      <c r="B58" s="94" t="s">
        <v>90</v>
      </c>
      <c r="C58" s="105" t="s">
        <v>150</v>
      </c>
      <c r="D58" s="106"/>
      <c r="E58" s="64"/>
      <c r="F58" s="153">
        <v>0</v>
      </c>
      <c r="G58" s="153">
        <v>0</v>
      </c>
      <c r="H58" s="4"/>
    </row>
    <row r="59" spans="2:8" ht="12.95" customHeight="1">
      <c r="B59" s="94" t="s">
        <v>90</v>
      </c>
      <c r="C59" s="105" t="s">
        <v>151</v>
      </c>
      <c r="D59" s="106"/>
      <c r="E59" s="64"/>
      <c r="F59" s="153">
        <f>SUM(F53:F58)</f>
        <v>0</v>
      </c>
      <c r="G59" s="153">
        <f>SUM(G53:G58)</f>
        <v>0</v>
      </c>
      <c r="H59" s="4"/>
    </row>
    <row r="60" spans="2:8" ht="12.95" customHeight="1">
      <c r="B60" s="94" t="s">
        <v>90</v>
      </c>
      <c r="C60" s="105" t="s">
        <v>152</v>
      </c>
      <c r="D60" s="106"/>
      <c r="E60" s="64"/>
      <c r="F60" s="153">
        <v>0</v>
      </c>
      <c r="G60" s="153">
        <v>0</v>
      </c>
      <c r="H60" s="4"/>
    </row>
    <row r="61" spans="2:8" ht="12.95" customHeight="1">
      <c r="B61" s="107"/>
      <c r="C61" s="105"/>
      <c r="D61" s="106"/>
      <c r="E61" s="11" t="s">
        <v>142</v>
      </c>
      <c r="F61" s="108"/>
      <c r="G61" s="108"/>
      <c r="H61" s="4"/>
    </row>
    <row r="62" spans="2:8" ht="12.95" customHeight="1" thickBot="1">
      <c r="B62" s="109"/>
      <c r="C62" s="110"/>
      <c r="D62" s="111"/>
      <c r="E62" s="67" t="s">
        <v>143</v>
      </c>
      <c r="F62" s="112"/>
      <c r="G62" s="112"/>
      <c r="H62" s="4"/>
    </row>
    <row r="63" spans="2:8" ht="12.95" customHeight="1" thickTop="1" thickBot="1">
      <c r="B63" s="113"/>
      <c r="C63" s="114"/>
      <c r="D63" s="115"/>
      <c r="E63" s="68" t="s">
        <v>182</v>
      </c>
      <c r="F63" s="116"/>
      <c r="G63" s="116"/>
      <c r="H63" s="4"/>
    </row>
    <row r="64" spans="2:8" ht="12.95" customHeight="1" thickTop="1">
      <c r="B64" s="132" t="s">
        <v>90</v>
      </c>
      <c r="C64" s="133" t="s">
        <v>135</v>
      </c>
      <c r="D64" s="134"/>
      <c r="E64" s="135"/>
      <c r="F64" s="136">
        <f>F38</f>
        <v>10583894</v>
      </c>
      <c r="G64" s="136">
        <f>G38</f>
        <v>2173038</v>
      </c>
      <c r="H64" s="4"/>
    </row>
    <row r="65" spans="2:8" ht="12.95" customHeight="1">
      <c r="B65" s="107" t="s">
        <v>174</v>
      </c>
      <c r="C65" s="117"/>
      <c r="D65" s="106"/>
      <c r="E65" s="64" t="s">
        <v>175</v>
      </c>
      <c r="F65" s="108">
        <v>0</v>
      </c>
      <c r="G65" s="108">
        <v>0</v>
      </c>
      <c r="H65" s="4"/>
    </row>
    <row r="66" spans="2:8" ht="12.95" customHeight="1">
      <c r="B66" s="107"/>
      <c r="C66" s="117"/>
      <c r="D66" s="106"/>
      <c r="E66" s="65" t="s">
        <v>176</v>
      </c>
      <c r="F66" s="108">
        <v>0</v>
      </c>
      <c r="G66" s="108">
        <v>0</v>
      </c>
      <c r="H66" s="4"/>
    </row>
    <row r="67" spans="2:8" ht="12.95" customHeight="1">
      <c r="B67" s="107"/>
      <c r="C67" s="117"/>
      <c r="D67" s="106"/>
      <c r="E67" s="64" t="s">
        <v>333</v>
      </c>
      <c r="F67" s="108">
        <v>0</v>
      </c>
      <c r="G67" s="108">
        <v>0</v>
      </c>
      <c r="H67" s="4"/>
    </row>
    <row r="68" spans="2:8" ht="12.95" customHeight="1">
      <c r="B68" s="107"/>
      <c r="C68" s="117"/>
      <c r="D68" s="106"/>
      <c r="E68" s="90" t="s">
        <v>177</v>
      </c>
      <c r="F68" s="118">
        <v>0</v>
      </c>
      <c r="G68" s="118">
        <v>0</v>
      </c>
      <c r="H68" s="4"/>
    </row>
    <row r="69" spans="2:8" ht="12.95" customHeight="1">
      <c r="B69" s="107"/>
      <c r="C69" s="117"/>
      <c r="D69" s="106"/>
      <c r="E69" s="90" t="s">
        <v>178</v>
      </c>
      <c r="F69" s="118">
        <v>0</v>
      </c>
      <c r="G69" s="118">
        <v>0</v>
      </c>
      <c r="H69" s="4"/>
    </row>
    <row r="70" spans="2:8" ht="12.95" customHeight="1">
      <c r="B70" s="107"/>
      <c r="C70" s="117"/>
      <c r="D70" s="106"/>
      <c r="E70" s="64" t="s">
        <v>179</v>
      </c>
      <c r="F70" s="108">
        <v>0</v>
      </c>
      <c r="G70" s="108">
        <v>0</v>
      </c>
      <c r="H70" s="4"/>
    </row>
    <row r="71" spans="2:8" ht="12.95" customHeight="1">
      <c r="B71" s="107"/>
      <c r="C71" s="117"/>
      <c r="D71" s="106"/>
      <c r="E71" s="64" t="s">
        <v>173</v>
      </c>
      <c r="F71" s="108">
        <v>0</v>
      </c>
      <c r="G71" s="108">
        <v>0</v>
      </c>
      <c r="H71" s="4"/>
    </row>
    <row r="72" spans="2:8" ht="12.95" customHeight="1">
      <c r="B72" s="107"/>
      <c r="C72" s="117"/>
      <c r="D72" s="106"/>
      <c r="E72" s="64"/>
      <c r="F72" s="108">
        <v>0</v>
      </c>
      <c r="G72" s="108">
        <v>0</v>
      </c>
      <c r="H72" s="4"/>
    </row>
    <row r="73" spans="2:8" ht="12.95" customHeight="1">
      <c r="B73" s="137" t="s">
        <v>90</v>
      </c>
      <c r="C73" s="138" t="s">
        <v>180</v>
      </c>
      <c r="D73" s="139"/>
      <c r="E73" s="140"/>
      <c r="F73" s="141">
        <v>0</v>
      </c>
      <c r="G73" s="141">
        <v>0</v>
      </c>
      <c r="H73" s="4"/>
    </row>
    <row r="74" spans="2:8" ht="17.25" customHeight="1">
      <c r="B74" s="137" t="s">
        <v>90</v>
      </c>
      <c r="C74" s="138" t="s">
        <v>181</v>
      </c>
      <c r="D74" s="139"/>
      <c r="E74" s="140"/>
      <c r="F74" s="141">
        <f>F64+F65</f>
        <v>10583894</v>
      </c>
      <c r="G74" s="141">
        <f>G64+G65</f>
        <v>2173038</v>
      </c>
      <c r="H74" s="4"/>
    </row>
    <row r="75" spans="2:8" ht="15" customHeight="1">
      <c r="B75" s="107"/>
      <c r="C75" s="117"/>
      <c r="D75" s="102">
        <v>1</v>
      </c>
      <c r="E75" s="11" t="s">
        <v>137</v>
      </c>
      <c r="F75" s="72">
        <f>F74*15%</f>
        <v>1587584.0999999999</v>
      </c>
      <c r="G75" s="108">
        <f>G64*0.15</f>
        <v>325955.7</v>
      </c>
      <c r="H75" s="4"/>
    </row>
    <row r="76" spans="2:8" ht="12.95" customHeight="1">
      <c r="B76" s="107"/>
      <c r="C76" s="117"/>
      <c r="D76" s="102">
        <v>2</v>
      </c>
      <c r="E76" s="15" t="s">
        <v>138</v>
      </c>
      <c r="F76" s="283">
        <v>0</v>
      </c>
      <c r="G76" s="72"/>
      <c r="H76" s="4"/>
    </row>
    <row r="77" spans="2:8" ht="12.95" customHeight="1">
      <c r="B77" s="107"/>
      <c r="C77" s="117"/>
      <c r="D77" s="106"/>
      <c r="E77" s="303"/>
      <c r="F77" s="304"/>
      <c r="G77" s="119"/>
      <c r="H77" s="4"/>
    </row>
    <row r="78" spans="2:8" ht="15" customHeight="1" thickBot="1">
      <c r="B78" s="142" t="s">
        <v>90</v>
      </c>
      <c r="C78" s="143" t="s">
        <v>140</v>
      </c>
      <c r="D78" s="144"/>
      <c r="E78" s="145"/>
      <c r="F78" s="146">
        <f>F64-F75</f>
        <v>8996309.9000000004</v>
      </c>
      <c r="G78" s="146">
        <f>G64-G75</f>
        <v>1847082.3</v>
      </c>
      <c r="H78" s="4"/>
    </row>
    <row r="79" spans="2:8" ht="15.75" thickTop="1">
      <c r="H79" s="4"/>
    </row>
    <row r="80" spans="2:8">
      <c r="H80" s="4"/>
    </row>
    <row r="81" spans="8:8">
      <c r="H81" s="4"/>
    </row>
    <row r="82" spans="8:8">
      <c r="H82" s="4"/>
    </row>
    <row r="83" spans="8:8">
      <c r="H83" s="4"/>
    </row>
    <row r="84" spans="8:8">
      <c r="H84" s="4"/>
    </row>
    <row r="85" spans="8:8">
      <c r="H85" s="4"/>
    </row>
    <row r="86" spans="8:8">
      <c r="H86" s="4"/>
    </row>
    <row r="87" spans="8:8">
      <c r="H87" s="4"/>
    </row>
    <row r="88" spans="8:8">
      <c r="H88" s="4"/>
    </row>
    <row r="89" spans="8:8">
      <c r="H89" s="4"/>
    </row>
    <row r="90" spans="8:8">
      <c r="H90" s="4"/>
    </row>
    <row r="91" spans="8:8">
      <c r="H91" s="4"/>
    </row>
    <row r="92" spans="8:8">
      <c r="H92" s="4"/>
    </row>
    <row r="93" spans="8:8">
      <c r="H93" s="4"/>
    </row>
    <row r="94" spans="8:8">
      <c r="H94" s="4"/>
    </row>
    <row r="95" spans="8:8">
      <c r="H95" s="4"/>
    </row>
    <row r="96" spans="8:8">
      <c r="H96" s="4"/>
    </row>
    <row r="97" spans="8:8">
      <c r="H97" s="4"/>
    </row>
    <row r="98" spans="8:8">
      <c r="H98" s="4"/>
    </row>
    <row r="99" spans="8:8">
      <c r="H99" s="4"/>
    </row>
    <row r="100" spans="8:8">
      <c r="H100" s="4"/>
    </row>
    <row r="101" spans="8:8">
      <c r="H101" s="4"/>
    </row>
    <row r="102" spans="8:8">
      <c r="H102" s="4"/>
    </row>
    <row r="103" spans="8:8">
      <c r="H103" s="4"/>
    </row>
    <row r="104" spans="8:8">
      <c r="H104" s="4"/>
    </row>
    <row r="105" spans="8:8">
      <c r="H105" s="4"/>
    </row>
    <row r="106" spans="8:8">
      <c r="H106" s="4"/>
    </row>
    <row r="107" spans="8:8">
      <c r="H107" s="4"/>
    </row>
    <row r="108" spans="8:8">
      <c r="H108" s="4"/>
    </row>
    <row r="109" spans="8:8">
      <c r="H109" s="4"/>
    </row>
    <row r="110" spans="8:8">
      <c r="H110" s="4"/>
    </row>
    <row r="111" spans="8:8">
      <c r="H111" s="4"/>
    </row>
    <row r="112" spans="8:8">
      <c r="H112" s="4"/>
    </row>
  </sheetData>
  <mergeCells count="17">
    <mergeCell ref="B1:G1"/>
    <mergeCell ref="D27:D28"/>
    <mergeCell ref="B3:G3"/>
    <mergeCell ref="B49:G49"/>
    <mergeCell ref="B2:G2"/>
    <mergeCell ref="C4:E4"/>
    <mergeCell ref="F23:F24"/>
    <mergeCell ref="G23:G24"/>
    <mergeCell ref="D25:D26"/>
    <mergeCell ref="G32:G33"/>
    <mergeCell ref="F25:F26"/>
    <mergeCell ref="G25:G26"/>
    <mergeCell ref="D32:D33"/>
    <mergeCell ref="F32:F33"/>
    <mergeCell ref="C50:E50"/>
    <mergeCell ref="C29:E29"/>
    <mergeCell ref="D23:D24"/>
  </mergeCells>
  <phoneticPr fontId="0" type="noConversion"/>
  <printOptions horizontalCentered="1" verticalCentered="1"/>
  <pageMargins left="0" right="0" top="0" bottom="0.17" header="1.1811024E-2" footer="0.17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G16" sqref="G16"/>
    </sheetView>
  </sheetViews>
  <sheetFormatPr defaultRowHeight="12.75"/>
  <cols>
    <col min="1" max="1" width="4.7109375" customWidth="1"/>
    <col min="2" max="2" width="61.7109375" customWidth="1"/>
    <col min="3" max="3" width="13.85546875" customWidth="1"/>
    <col min="4" max="4" width="12.85546875" customWidth="1"/>
  </cols>
  <sheetData>
    <row r="1" spans="1:7" s="221" customFormat="1" ht="20.25">
      <c r="B1" s="222" t="s">
        <v>337</v>
      </c>
    </row>
    <row r="2" spans="1:7" ht="15.75">
      <c r="B2" s="223"/>
    </row>
    <row r="3" spans="1:7" ht="15.75">
      <c r="C3" s="351" t="s">
        <v>200</v>
      </c>
      <c r="D3" s="351"/>
    </row>
    <row r="4" spans="1:7" ht="27" customHeight="1">
      <c r="A4" s="232" t="s">
        <v>201</v>
      </c>
      <c r="B4" s="232" t="s">
        <v>202</v>
      </c>
      <c r="C4" s="239">
        <v>2016</v>
      </c>
      <c r="D4" s="239">
        <v>2015</v>
      </c>
    </row>
    <row r="5" spans="1:7" ht="28.5" customHeight="1">
      <c r="A5" s="225"/>
      <c r="B5" s="232" t="s">
        <v>203</v>
      </c>
      <c r="C5" s="226"/>
      <c r="D5" s="226"/>
    </row>
    <row r="6" spans="1:7" ht="20.100000000000001" customHeight="1">
      <c r="A6" s="225"/>
      <c r="B6" s="227" t="s">
        <v>204</v>
      </c>
      <c r="C6" s="226">
        <v>53156</v>
      </c>
      <c r="D6" s="226">
        <v>19587</v>
      </c>
    </row>
    <row r="7" spans="1:7" ht="20.100000000000001" customHeight="1">
      <c r="A7" s="224"/>
      <c r="B7" s="228" t="s">
        <v>205</v>
      </c>
      <c r="C7" s="226">
        <f>-33396-4111-1289-1591-52-108</f>
        <v>-40547</v>
      </c>
      <c r="D7" s="226">
        <v>-15516</v>
      </c>
    </row>
    <row r="8" spans="1:7" ht="20.100000000000001" customHeight="1">
      <c r="A8" s="225"/>
      <c r="B8" s="227" t="s">
        <v>206</v>
      </c>
      <c r="C8" s="226"/>
      <c r="D8" s="226"/>
    </row>
    <row r="9" spans="1:7" ht="20.100000000000001" customHeight="1">
      <c r="A9" s="205"/>
      <c r="B9" s="228" t="s">
        <v>207</v>
      </c>
      <c r="C9" s="229"/>
      <c r="D9" s="229"/>
    </row>
    <row r="10" spans="1:7" ht="20.100000000000001" customHeight="1">
      <c r="A10" s="205"/>
      <c r="B10" s="228" t="s">
        <v>326</v>
      </c>
      <c r="C10" s="226">
        <f>-4100-297-111</f>
        <v>-4508</v>
      </c>
      <c r="D10" s="226">
        <v>-1548</v>
      </c>
    </row>
    <row r="11" spans="1:7" ht="20.100000000000001" customHeight="1">
      <c r="A11" s="225"/>
      <c r="B11" s="227" t="s">
        <v>208</v>
      </c>
      <c r="C11" s="226">
        <f>SUM(C6:C10)</f>
        <v>8101</v>
      </c>
      <c r="D11" s="226">
        <v>2523</v>
      </c>
    </row>
    <row r="12" spans="1:7" ht="27" customHeight="1">
      <c r="A12" s="225"/>
      <c r="B12" s="232" t="s">
        <v>209</v>
      </c>
      <c r="C12" s="230"/>
      <c r="D12" s="230"/>
    </row>
    <row r="13" spans="1:7" ht="20.100000000000001" customHeight="1">
      <c r="A13" s="225"/>
      <c r="B13" s="227" t="s">
        <v>210</v>
      </c>
      <c r="C13" s="226"/>
      <c r="D13" s="226"/>
      <c r="G13" s="231"/>
    </row>
    <row r="14" spans="1:7" ht="20.100000000000001" customHeight="1">
      <c r="A14" s="225"/>
      <c r="B14" s="227" t="s">
        <v>211</v>
      </c>
      <c r="C14" s="226"/>
      <c r="D14" s="226"/>
    </row>
    <row r="15" spans="1:7" ht="20.100000000000001" customHeight="1">
      <c r="A15" s="224"/>
      <c r="B15" s="228" t="s">
        <v>212</v>
      </c>
      <c r="C15" s="226"/>
      <c r="D15" s="226"/>
    </row>
    <row r="16" spans="1:7" ht="20.100000000000001" customHeight="1">
      <c r="A16" s="232"/>
      <c r="B16" s="228" t="s">
        <v>213</v>
      </c>
      <c r="C16" s="226"/>
      <c r="D16" s="226"/>
      <c r="G16" s="231"/>
    </row>
    <row r="17" spans="1:7" ht="20.100000000000001" customHeight="1">
      <c r="A17" s="225"/>
      <c r="B17" s="227" t="s">
        <v>214</v>
      </c>
      <c r="C17" s="226"/>
      <c r="D17" s="226"/>
    </row>
    <row r="18" spans="1:7" ht="20.100000000000001" customHeight="1">
      <c r="A18" s="225"/>
      <c r="B18" s="227" t="s">
        <v>215</v>
      </c>
      <c r="C18" s="230">
        <f>C14+C16</f>
        <v>0</v>
      </c>
      <c r="D18" s="230">
        <v>0</v>
      </c>
      <c r="F18" s="231"/>
      <c r="G18" s="231"/>
    </row>
    <row r="19" spans="1:7" ht="15.75">
      <c r="A19" s="225"/>
      <c r="B19" s="232" t="s">
        <v>216</v>
      </c>
      <c r="C19" s="230"/>
      <c r="D19" s="230"/>
    </row>
    <row r="20" spans="1:7" ht="20.100000000000001" customHeight="1">
      <c r="A20" s="224"/>
      <c r="B20" s="237" t="s">
        <v>217</v>
      </c>
      <c r="C20" s="226"/>
      <c r="D20" s="226"/>
      <c r="G20" s="231"/>
    </row>
    <row r="21" spans="1:7" ht="20.100000000000001" customHeight="1">
      <c r="A21" s="224"/>
      <c r="B21" s="227" t="s">
        <v>345</v>
      </c>
      <c r="C21" s="226">
        <v>1500</v>
      </c>
      <c r="D21" s="226"/>
      <c r="F21" s="231"/>
      <c r="G21" s="231"/>
    </row>
    <row r="22" spans="1:7" ht="20.100000000000001" customHeight="1">
      <c r="A22" s="224"/>
      <c r="B22" s="228" t="s">
        <v>218</v>
      </c>
      <c r="C22" s="226"/>
      <c r="D22" s="226"/>
      <c r="F22" s="231"/>
      <c r="G22" s="231"/>
    </row>
    <row r="23" spans="1:7" ht="20.100000000000001" customHeight="1">
      <c r="A23" s="232"/>
      <c r="B23" s="227" t="s">
        <v>219</v>
      </c>
      <c r="C23" s="226">
        <v>-4467</v>
      </c>
      <c r="D23" s="226">
        <v>-4472</v>
      </c>
    </row>
    <row r="24" spans="1:7" ht="20.100000000000001" customHeight="1">
      <c r="A24" s="232"/>
      <c r="B24" s="227" t="s">
        <v>220</v>
      </c>
      <c r="C24" s="230">
        <f>SUM(C20:C23)</f>
        <v>-2967</v>
      </c>
      <c r="D24" s="230">
        <v>-4472</v>
      </c>
    </row>
    <row r="25" spans="1:7" ht="23.25" customHeight="1">
      <c r="A25" s="232"/>
      <c r="B25" s="238" t="s">
        <v>221</v>
      </c>
      <c r="C25" s="230">
        <f>C27-C26</f>
        <v>5134</v>
      </c>
      <c r="D25" s="230">
        <v>-1949</v>
      </c>
    </row>
    <row r="26" spans="1:7" ht="23.25" customHeight="1">
      <c r="A26" s="232"/>
      <c r="B26" s="233" t="s">
        <v>222</v>
      </c>
      <c r="C26" s="230">
        <v>8953</v>
      </c>
      <c r="D26" s="230">
        <v>10902</v>
      </c>
    </row>
    <row r="27" spans="1:7" ht="25.5" customHeight="1">
      <c r="A27" s="225"/>
      <c r="B27" s="233" t="s">
        <v>223</v>
      </c>
      <c r="C27" s="230">
        <v>14087</v>
      </c>
      <c r="D27" s="230">
        <v>8953</v>
      </c>
    </row>
    <row r="28" spans="1:7" ht="15">
      <c r="A28" s="154"/>
      <c r="B28" s="25"/>
      <c r="C28" s="25"/>
      <c r="D28" s="25"/>
    </row>
    <row r="29" spans="1:7">
      <c r="A29" s="7"/>
      <c r="B29" s="1"/>
      <c r="C29" s="1"/>
      <c r="D29" s="1"/>
    </row>
    <row r="30" spans="1:7">
      <c r="A30" s="7"/>
      <c r="B30" s="234"/>
      <c r="C30" s="1"/>
      <c r="D30" s="1"/>
    </row>
    <row r="31" spans="1:7">
      <c r="A31" s="7"/>
      <c r="B31" s="234"/>
      <c r="C31" s="1"/>
      <c r="D31" s="1"/>
    </row>
    <row r="32" spans="1:7">
      <c r="A32" s="7"/>
      <c r="B32" s="234"/>
      <c r="C32" s="1"/>
      <c r="D32" s="1"/>
    </row>
    <row r="33" spans="1:4">
      <c r="A33" s="7"/>
      <c r="B33" s="234"/>
      <c r="C33" s="1"/>
      <c r="D33" s="1"/>
    </row>
    <row r="34" spans="1:4">
      <c r="A34" s="235"/>
      <c r="B34" s="235"/>
      <c r="C34" s="1"/>
      <c r="D34" s="1"/>
    </row>
    <row r="35" spans="1:4">
      <c r="A35" s="235"/>
      <c r="B35" s="236"/>
      <c r="C35" s="1"/>
      <c r="D35" s="1"/>
    </row>
    <row r="36" spans="1:4">
      <c r="A36" s="1"/>
      <c r="B36" s="234"/>
      <c r="C36" s="1"/>
      <c r="D36" s="1"/>
    </row>
    <row r="37" spans="1:4">
      <c r="A37" s="1"/>
      <c r="B37" s="234"/>
      <c r="C37" s="1"/>
      <c r="D37" s="1"/>
    </row>
    <row r="38" spans="1:4">
      <c r="A38" s="1"/>
      <c r="B38" s="234"/>
      <c r="C38" s="1"/>
      <c r="D38" s="1"/>
    </row>
    <row r="39" spans="1:4">
      <c r="A39" s="1"/>
      <c r="B39" s="234"/>
      <c r="C39" s="1"/>
      <c r="D39" s="1"/>
    </row>
    <row r="40" spans="1:4">
      <c r="A40" s="1"/>
      <c r="B40" s="234"/>
      <c r="C40" s="1"/>
      <c r="D40" s="1"/>
    </row>
    <row r="41" spans="1:4">
      <c r="A41" s="1"/>
      <c r="B41" s="234"/>
      <c r="C41" s="1"/>
      <c r="D41" s="1"/>
    </row>
    <row r="42" spans="1:4">
      <c r="A42" s="1"/>
      <c r="B42" s="234"/>
      <c r="C42" s="1"/>
      <c r="D42" s="1"/>
    </row>
    <row r="43" spans="1:4">
      <c r="A43" s="1"/>
      <c r="B43" s="234"/>
      <c r="C43" s="1"/>
      <c r="D43" s="1"/>
    </row>
    <row r="44" spans="1:4">
      <c r="A44" s="1"/>
      <c r="B44" s="234"/>
      <c r="C44" s="1"/>
      <c r="D44" s="1"/>
    </row>
    <row r="45" spans="1:4">
      <c r="A45" s="1"/>
      <c r="B45" s="234"/>
      <c r="C45" s="1"/>
      <c r="D45" s="1"/>
    </row>
    <row r="46" spans="1:4">
      <c r="A46" s="1"/>
      <c r="B46" s="235"/>
      <c r="C46" s="1"/>
      <c r="D46" s="1"/>
    </row>
  </sheetData>
  <mergeCells count="1">
    <mergeCell ref="C3:D3"/>
  </mergeCells>
  <pageMargins left="0.53" right="0.18" top="0.37" bottom="0.28000000000000003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K29"/>
  <sheetViews>
    <sheetView workbookViewId="0">
      <selection activeCell="E26" sqref="E26"/>
    </sheetView>
  </sheetViews>
  <sheetFormatPr defaultRowHeight="12.75"/>
  <cols>
    <col min="1" max="1" width="3" customWidth="1"/>
    <col min="2" max="2" width="40.28515625" customWidth="1"/>
    <col min="3" max="3" width="12.140625" customWidth="1"/>
    <col min="4" max="4" width="10.28515625" bestFit="1" customWidth="1"/>
    <col min="5" max="5" width="10.42578125" customWidth="1"/>
    <col min="6" max="6" width="10.140625" customWidth="1"/>
    <col min="7" max="7" width="9.5703125" customWidth="1"/>
    <col min="8" max="8" width="8" customWidth="1"/>
    <col min="9" max="9" width="14.42578125" customWidth="1"/>
    <col min="10" max="10" width="12" customWidth="1"/>
    <col min="11" max="11" width="12.42578125" customWidth="1"/>
  </cols>
  <sheetData>
    <row r="2" spans="1:11">
      <c r="A2" s="35"/>
      <c r="B2" s="16" t="s">
        <v>155</v>
      </c>
      <c r="C2" s="35"/>
      <c r="D2" s="35"/>
      <c r="E2" s="35"/>
      <c r="F2" s="34"/>
      <c r="G2" s="34"/>
      <c r="H2" s="34"/>
      <c r="I2" s="34"/>
      <c r="J2" s="34"/>
    </row>
    <row r="3" spans="1:11">
      <c r="A3" s="35"/>
      <c r="B3" s="36" t="s">
        <v>156</v>
      </c>
      <c r="C3" s="35"/>
      <c r="D3" s="35"/>
      <c r="E3" s="35"/>
    </row>
    <row r="4" spans="1:11">
      <c r="A4" s="37"/>
      <c r="B4" s="38"/>
      <c r="C4" s="37"/>
      <c r="D4" s="37"/>
      <c r="E4" s="37"/>
      <c r="F4" s="35"/>
      <c r="G4" s="35"/>
      <c r="H4" s="35"/>
      <c r="I4" s="35"/>
      <c r="J4" s="35"/>
      <c r="K4" s="35"/>
    </row>
    <row r="5" spans="1:11">
      <c r="F5" s="35"/>
      <c r="G5" s="35"/>
      <c r="H5" s="35"/>
      <c r="I5" s="35"/>
      <c r="J5" s="35"/>
      <c r="K5" s="35"/>
    </row>
    <row r="6" spans="1:11">
      <c r="A6" s="34"/>
      <c r="B6" s="352" t="s">
        <v>338</v>
      </c>
      <c r="C6" s="353"/>
      <c r="D6" s="353"/>
      <c r="E6" s="353"/>
      <c r="F6" s="353"/>
      <c r="G6" s="39"/>
      <c r="H6" s="39"/>
      <c r="I6" s="37"/>
      <c r="J6" s="37" t="s">
        <v>224</v>
      </c>
      <c r="K6" s="37"/>
    </row>
    <row r="7" spans="1:11" ht="39" thickBot="1">
      <c r="A7" s="40"/>
      <c r="B7" s="40"/>
      <c r="C7" s="41" t="s">
        <v>157</v>
      </c>
      <c r="D7" s="41" t="s">
        <v>158</v>
      </c>
      <c r="E7" s="61" t="s">
        <v>183</v>
      </c>
      <c r="F7" s="61" t="s">
        <v>101</v>
      </c>
      <c r="G7" s="61" t="s">
        <v>170</v>
      </c>
      <c r="H7" s="61" t="s">
        <v>171</v>
      </c>
      <c r="I7" s="41" t="s">
        <v>159</v>
      </c>
      <c r="J7" s="61" t="s">
        <v>169</v>
      </c>
      <c r="K7" s="41" t="s">
        <v>24</v>
      </c>
    </row>
    <row r="8" spans="1:11" ht="13.5" thickTop="1">
      <c r="A8" s="42"/>
      <c r="B8" s="43"/>
      <c r="C8" s="43"/>
      <c r="D8" s="44"/>
      <c r="E8" s="43"/>
      <c r="F8" s="43"/>
      <c r="G8" s="43"/>
      <c r="H8" s="43"/>
      <c r="I8" s="43"/>
      <c r="J8" s="58"/>
      <c r="K8" s="45"/>
    </row>
    <row r="9" spans="1:11" ht="15">
      <c r="A9" s="46"/>
      <c r="B9" s="55" t="s">
        <v>165</v>
      </c>
      <c r="C9" s="77">
        <v>1000</v>
      </c>
      <c r="D9" s="63">
        <v>0</v>
      </c>
      <c r="E9" s="44">
        <v>0</v>
      </c>
      <c r="F9" s="75">
        <v>100</v>
      </c>
      <c r="G9" s="74">
        <v>0</v>
      </c>
      <c r="H9" s="44"/>
      <c r="I9" s="44">
        <v>5.1369404300317237E-2</v>
      </c>
      <c r="J9" s="59">
        <v>1847</v>
      </c>
      <c r="K9" s="47">
        <f>SUM(C9:J9)</f>
        <v>2947.0513694043002</v>
      </c>
    </row>
    <row r="10" spans="1:11" ht="14.25">
      <c r="A10" s="46"/>
      <c r="B10" s="56" t="s">
        <v>160</v>
      </c>
      <c r="C10" s="44"/>
      <c r="D10" s="44">
        <v>0</v>
      </c>
      <c r="E10" s="44"/>
      <c r="F10" s="44"/>
      <c r="G10" s="44"/>
      <c r="H10" s="44"/>
      <c r="I10" s="44">
        <v>0</v>
      </c>
      <c r="J10" s="59"/>
      <c r="K10" s="47">
        <f t="shared" ref="K10:K25" si="0">C10+D10+E10+F10+G10+H10+I10+J10</f>
        <v>0</v>
      </c>
    </row>
    <row r="11" spans="1:11" ht="15">
      <c r="A11" s="46"/>
      <c r="B11" s="55" t="s">
        <v>161</v>
      </c>
      <c r="C11" s="44">
        <f>C9</f>
        <v>1000</v>
      </c>
      <c r="D11" s="44">
        <f t="shared" ref="D11:K11" si="1">D9</f>
        <v>0</v>
      </c>
      <c r="E11" s="44">
        <f t="shared" si="1"/>
        <v>0</v>
      </c>
      <c r="F11" s="44">
        <f t="shared" si="1"/>
        <v>100</v>
      </c>
      <c r="G11" s="44">
        <f t="shared" si="1"/>
        <v>0</v>
      </c>
      <c r="H11" s="44">
        <f t="shared" si="1"/>
        <v>0</v>
      </c>
      <c r="I11" s="44">
        <f t="shared" si="1"/>
        <v>5.1369404300317237E-2</v>
      </c>
      <c r="J11" s="44">
        <f t="shared" si="1"/>
        <v>1847</v>
      </c>
      <c r="K11" s="44">
        <f t="shared" si="1"/>
        <v>2947.0513694043002</v>
      </c>
    </row>
    <row r="12" spans="1:11" ht="14.25">
      <c r="A12" s="46"/>
      <c r="B12" s="57" t="s">
        <v>166</v>
      </c>
      <c r="C12" s="44"/>
      <c r="D12" s="44"/>
      <c r="E12" s="44"/>
      <c r="F12" s="44"/>
      <c r="G12" s="44"/>
      <c r="H12" s="44"/>
      <c r="I12" s="44"/>
      <c r="J12" s="59"/>
      <c r="K12" s="47">
        <f t="shared" si="0"/>
        <v>0</v>
      </c>
    </row>
    <row r="13" spans="1:11" ht="14.25">
      <c r="A13" s="46"/>
      <c r="B13" s="56" t="s">
        <v>167</v>
      </c>
      <c r="C13" s="44"/>
      <c r="D13" s="44"/>
      <c r="E13" s="44"/>
      <c r="F13" s="44"/>
      <c r="G13" s="44"/>
      <c r="H13" s="44"/>
      <c r="I13" s="44"/>
      <c r="J13" s="59"/>
      <c r="K13" s="47"/>
    </row>
    <row r="14" spans="1:11">
      <c r="A14" s="46"/>
      <c r="B14" s="284" t="s">
        <v>168</v>
      </c>
      <c r="C14" s="44"/>
      <c r="D14" s="44"/>
      <c r="E14" s="44"/>
      <c r="F14" s="44"/>
      <c r="G14" s="44"/>
      <c r="H14" s="44"/>
      <c r="I14" s="44">
        <v>0</v>
      </c>
      <c r="J14" s="59">
        <v>-1847</v>
      </c>
      <c r="K14" s="47">
        <f t="shared" si="0"/>
        <v>-1847</v>
      </c>
    </row>
    <row r="15" spans="1:11" ht="14.25">
      <c r="A15" s="46"/>
      <c r="B15" s="56" t="s">
        <v>162</v>
      </c>
      <c r="C15" s="44"/>
      <c r="D15" s="44"/>
      <c r="E15" s="44"/>
      <c r="F15" s="44"/>
      <c r="G15" s="44"/>
      <c r="H15" s="44"/>
      <c r="I15" s="44"/>
      <c r="J15" s="59"/>
      <c r="K15" s="47">
        <f t="shared" si="0"/>
        <v>0</v>
      </c>
    </row>
    <row r="16" spans="1:11" ht="14.25">
      <c r="A16" s="46"/>
      <c r="B16" s="56" t="s">
        <v>163</v>
      </c>
      <c r="C16" s="44"/>
      <c r="D16" s="44"/>
      <c r="E16" s="44"/>
      <c r="F16" s="44"/>
      <c r="G16" s="44"/>
      <c r="H16" s="44"/>
      <c r="I16" s="44"/>
      <c r="J16" s="59"/>
      <c r="K16" s="47">
        <f t="shared" si="0"/>
        <v>0</v>
      </c>
    </row>
    <row r="17" spans="1:11" ht="15">
      <c r="A17" s="46"/>
      <c r="B17" s="55" t="s">
        <v>165</v>
      </c>
      <c r="C17" s="44">
        <f>C11+C13+C14+C15+C16</f>
        <v>1000</v>
      </c>
      <c r="D17" s="44">
        <f t="shared" ref="D17:K17" si="2">D11+D13+D14+D15+D16</f>
        <v>0</v>
      </c>
      <c r="E17" s="44">
        <f t="shared" si="2"/>
        <v>0</v>
      </c>
      <c r="F17" s="44">
        <f t="shared" si="2"/>
        <v>100</v>
      </c>
      <c r="G17" s="44">
        <f t="shared" si="2"/>
        <v>0</v>
      </c>
      <c r="H17" s="44">
        <f t="shared" si="2"/>
        <v>0</v>
      </c>
      <c r="I17" s="44">
        <f t="shared" si="2"/>
        <v>5.1369404300317237E-2</v>
      </c>
      <c r="J17" s="44">
        <f t="shared" si="2"/>
        <v>0</v>
      </c>
      <c r="K17" s="44">
        <f t="shared" si="2"/>
        <v>1100.0513694043002</v>
      </c>
    </row>
    <row r="18" spans="1:11" ht="14.25">
      <c r="A18" s="46"/>
      <c r="B18" s="57" t="s">
        <v>166</v>
      </c>
      <c r="C18" s="44"/>
      <c r="D18" s="44"/>
      <c r="E18" s="44"/>
      <c r="F18" s="44"/>
      <c r="G18" s="44"/>
      <c r="H18" s="44"/>
      <c r="I18" s="44"/>
      <c r="J18" s="59"/>
      <c r="K18" s="47">
        <f t="shared" si="0"/>
        <v>0</v>
      </c>
    </row>
    <row r="19" spans="1:11" ht="14.25">
      <c r="A19" s="46"/>
      <c r="B19" s="56" t="s">
        <v>340</v>
      </c>
      <c r="C19" s="44"/>
      <c r="D19" s="44">
        <v>0</v>
      </c>
      <c r="E19" s="44"/>
      <c r="F19" s="44"/>
      <c r="G19" s="44"/>
      <c r="H19" s="44"/>
      <c r="I19" s="44">
        <v>5.1369404300317237E-2</v>
      </c>
      <c r="J19" s="59">
        <f>Pasivet!F50/1000</f>
        <v>8996.3099000000002</v>
      </c>
      <c r="K19" s="47">
        <f t="shared" si="0"/>
        <v>8996.3612694043004</v>
      </c>
    </row>
    <row r="20" spans="1:11">
      <c r="A20" s="46"/>
      <c r="B20" s="284" t="s">
        <v>168</v>
      </c>
      <c r="C20" s="44"/>
      <c r="D20" s="44">
        <v>0</v>
      </c>
      <c r="E20" s="44"/>
      <c r="F20" s="44"/>
      <c r="G20" s="44"/>
      <c r="H20" s="44"/>
      <c r="I20" s="44"/>
      <c r="J20" s="59">
        <f>-J17</f>
        <v>0</v>
      </c>
      <c r="K20" s="47">
        <f t="shared" si="0"/>
        <v>0</v>
      </c>
    </row>
    <row r="21" spans="1:11" ht="14.25">
      <c r="A21" s="46"/>
      <c r="B21" s="56" t="s">
        <v>162</v>
      </c>
      <c r="C21" s="44"/>
      <c r="D21" s="44">
        <v>0</v>
      </c>
      <c r="E21" s="44"/>
      <c r="F21" s="44"/>
      <c r="G21" s="44"/>
      <c r="H21" s="44"/>
      <c r="I21" s="44"/>
      <c r="J21" s="59"/>
      <c r="K21" s="47">
        <f t="shared" si="0"/>
        <v>0</v>
      </c>
    </row>
    <row r="22" spans="1:11" ht="14.25">
      <c r="A22" s="46"/>
      <c r="B22" s="56" t="s">
        <v>163</v>
      </c>
      <c r="C22" s="44"/>
      <c r="D22" s="44"/>
      <c r="E22" s="44"/>
      <c r="F22" s="44"/>
      <c r="G22" s="44"/>
      <c r="H22" s="44"/>
      <c r="I22" s="44"/>
      <c r="J22" s="59"/>
      <c r="K22" s="47">
        <f t="shared" si="0"/>
        <v>0</v>
      </c>
    </row>
    <row r="23" spans="1:11" ht="14.25">
      <c r="A23" s="46"/>
      <c r="B23" s="56"/>
      <c r="C23" s="44">
        <v>0</v>
      </c>
      <c r="D23" s="44">
        <v>0</v>
      </c>
      <c r="E23" s="44">
        <v>0</v>
      </c>
      <c r="F23" s="44">
        <v>0</v>
      </c>
      <c r="G23" s="44"/>
      <c r="H23" s="44"/>
      <c r="I23" s="44">
        <v>0</v>
      </c>
      <c r="J23" s="59"/>
      <c r="K23" s="47">
        <f t="shared" si="0"/>
        <v>0</v>
      </c>
    </row>
    <row r="24" spans="1:11" ht="14.25">
      <c r="A24" s="48"/>
      <c r="B24" s="53"/>
      <c r="C24" s="49"/>
      <c r="D24" s="49"/>
      <c r="E24" s="49"/>
      <c r="F24" s="49"/>
      <c r="G24" s="49"/>
      <c r="H24" s="49"/>
      <c r="I24" s="49"/>
      <c r="J24" s="60"/>
      <c r="K24" s="50">
        <f t="shared" si="0"/>
        <v>0</v>
      </c>
    </row>
    <row r="25" spans="1:11" ht="15.75" thickBot="1">
      <c r="A25" s="51"/>
      <c r="B25" s="54" t="s">
        <v>339</v>
      </c>
      <c r="C25" s="52">
        <f>C19+C17+C20+C21+C22+C23</f>
        <v>1000</v>
      </c>
      <c r="D25" s="52">
        <f t="shared" ref="D25:I25" si="3">D19+D17+D20+D21+D22+D23</f>
        <v>0</v>
      </c>
      <c r="E25" s="52">
        <f t="shared" si="3"/>
        <v>0</v>
      </c>
      <c r="F25" s="52">
        <f t="shared" si="3"/>
        <v>100</v>
      </c>
      <c r="G25" s="52">
        <f>SUM(G17:G24)</f>
        <v>0</v>
      </c>
      <c r="H25" s="52"/>
      <c r="I25" s="52">
        <f t="shared" si="3"/>
        <v>0.10273880860063447</v>
      </c>
      <c r="J25" s="52">
        <f>SUM(J17:J24)</f>
        <v>8996.3099000000002</v>
      </c>
      <c r="K25" s="73">
        <f t="shared" si="0"/>
        <v>10096.412638808601</v>
      </c>
    </row>
    <row r="26" spans="1:11" ht="13.5" thickTop="1">
      <c r="F26" s="35"/>
      <c r="G26" s="35"/>
      <c r="H26" s="35"/>
      <c r="I26" s="35"/>
      <c r="J26" s="35"/>
      <c r="K26" s="62"/>
    </row>
    <row r="27" spans="1:11" ht="15">
      <c r="D27" s="240" t="s">
        <v>164</v>
      </c>
    </row>
    <row r="28" spans="1:11" ht="15">
      <c r="D28" s="354" t="s">
        <v>225</v>
      </c>
      <c r="E28" s="354"/>
    </row>
    <row r="29" spans="1:11">
      <c r="B29" s="1"/>
      <c r="C29" s="1"/>
      <c r="D29" s="1"/>
      <c r="E29" s="1"/>
      <c r="F29" s="1"/>
    </row>
  </sheetData>
  <mergeCells count="2">
    <mergeCell ref="B6:F6"/>
    <mergeCell ref="D28:E28"/>
  </mergeCells>
  <pageMargins left="0" right="0" top="0.82" bottom="0.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8"/>
  <sheetViews>
    <sheetView workbookViewId="0">
      <selection activeCell="B18" sqref="B18:G18"/>
    </sheetView>
  </sheetViews>
  <sheetFormatPr defaultColWidth="4.85546875" defaultRowHeight="12.75"/>
  <cols>
    <col min="1" max="2" width="3.5703125" style="287" customWidth="1"/>
    <col min="3" max="3" width="21.5703125" style="287" customWidth="1"/>
    <col min="4" max="4" width="19.7109375" style="287" customWidth="1"/>
    <col min="5" max="5" width="20" style="287" customWidth="1"/>
    <col min="6" max="6" width="15.42578125" style="287" customWidth="1"/>
    <col min="7" max="7" width="11" style="287" customWidth="1"/>
    <col min="8" max="16384" width="4.85546875" style="287"/>
  </cols>
  <sheetData>
    <row r="1" spans="1:7">
      <c r="A1" s="357" t="s">
        <v>226</v>
      </c>
      <c r="B1" s="358"/>
      <c r="C1" s="358"/>
      <c r="D1" s="358"/>
      <c r="E1" s="358"/>
      <c r="F1" s="285"/>
      <c r="G1" s="286"/>
    </row>
    <row r="2" spans="1:7">
      <c r="A2" s="288"/>
      <c r="B2" s="289"/>
      <c r="C2" s="289"/>
      <c r="D2" s="359"/>
      <c r="E2" s="359"/>
      <c r="F2" s="289"/>
      <c r="G2" s="290"/>
    </row>
    <row r="3" spans="1:7">
      <c r="A3" s="291" t="s">
        <v>327</v>
      </c>
      <c r="B3" s="289"/>
      <c r="C3" s="289"/>
      <c r="D3" s="289"/>
      <c r="E3" s="289"/>
      <c r="F3" s="289"/>
      <c r="G3" s="290"/>
    </row>
    <row r="4" spans="1:7">
      <c r="A4" s="288"/>
      <c r="B4" s="289"/>
      <c r="C4" s="289"/>
      <c r="D4" s="289"/>
      <c r="E4" s="289"/>
      <c r="F4" s="289"/>
      <c r="G4" s="290"/>
    </row>
    <row r="5" spans="1:7">
      <c r="A5" s="245" t="s">
        <v>227</v>
      </c>
      <c r="B5" s="292"/>
      <c r="C5" s="292"/>
      <c r="D5" s="292"/>
      <c r="E5" s="292"/>
      <c r="F5" s="292"/>
      <c r="G5" s="293"/>
    </row>
    <row r="6" spans="1:7">
      <c r="A6" s="288"/>
      <c r="B6" s="355" t="s">
        <v>267</v>
      </c>
      <c r="C6" s="355"/>
      <c r="D6" s="355"/>
      <c r="E6" s="355"/>
      <c r="F6" s="355"/>
      <c r="G6" s="356"/>
    </row>
    <row r="7" spans="1:7">
      <c r="A7" s="294"/>
      <c r="B7" s="289" t="s">
        <v>228</v>
      </c>
      <c r="C7" s="289"/>
      <c r="D7" s="289"/>
      <c r="E7" s="295"/>
      <c r="F7" s="289"/>
      <c r="G7" s="290"/>
    </row>
    <row r="8" spans="1:7">
      <c r="A8" s="294"/>
      <c r="B8" s="355" t="s">
        <v>229</v>
      </c>
      <c r="C8" s="355"/>
      <c r="D8" s="355"/>
      <c r="E8" s="355"/>
      <c r="F8" s="355"/>
      <c r="G8" s="356"/>
    </row>
    <row r="9" spans="1:7">
      <c r="A9" s="294"/>
      <c r="B9" s="289"/>
      <c r="C9" s="234" t="s">
        <v>328</v>
      </c>
      <c r="D9" s="289"/>
      <c r="E9" s="289"/>
      <c r="F9" s="289"/>
      <c r="G9" s="290"/>
    </row>
    <row r="10" spans="1:7">
      <c r="A10" s="288"/>
      <c r="B10" s="289"/>
      <c r="C10" s="234" t="s">
        <v>329</v>
      </c>
      <c r="D10" s="289"/>
      <c r="E10" s="295"/>
      <c r="F10" s="289"/>
      <c r="G10" s="290"/>
    </row>
    <row r="11" spans="1:7">
      <c r="A11" s="294"/>
      <c r="B11" s="289"/>
      <c r="C11" s="234" t="s">
        <v>330</v>
      </c>
      <c r="D11" s="289"/>
      <c r="E11" s="295"/>
      <c r="F11" s="289"/>
      <c r="G11" s="290"/>
    </row>
    <row r="12" spans="1:7">
      <c r="A12" s="296"/>
      <c r="B12" s="292"/>
      <c r="C12" s="292"/>
      <c r="D12" s="292"/>
      <c r="E12" s="292"/>
      <c r="F12" s="292"/>
      <c r="G12" s="293"/>
    </row>
    <row r="13" spans="1:7">
      <c r="A13" s="297" t="s">
        <v>331</v>
      </c>
      <c r="B13" s="246"/>
      <c r="C13" s="246"/>
      <c r="D13" s="246"/>
      <c r="E13" s="295"/>
      <c r="F13" s="289"/>
      <c r="G13" s="290"/>
    </row>
    <row r="14" spans="1:7">
      <c r="A14" s="288"/>
      <c r="B14" s="289"/>
      <c r="C14" s="289"/>
      <c r="D14" s="289"/>
      <c r="E14" s="289"/>
      <c r="F14" s="289"/>
      <c r="G14" s="290"/>
    </row>
    <row r="15" spans="1:7">
      <c r="A15" s="298">
        <v>1</v>
      </c>
      <c r="B15" s="355" t="s">
        <v>230</v>
      </c>
      <c r="C15" s="355"/>
      <c r="D15" s="355"/>
      <c r="E15" s="355"/>
      <c r="F15" s="355"/>
      <c r="G15" s="356"/>
    </row>
    <row r="16" spans="1:7">
      <c r="A16" s="298">
        <v>2</v>
      </c>
      <c r="B16" s="355" t="s">
        <v>231</v>
      </c>
      <c r="C16" s="355"/>
      <c r="D16" s="355"/>
      <c r="E16" s="355"/>
      <c r="F16" s="355"/>
      <c r="G16" s="356"/>
    </row>
    <row r="17" spans="1:7">
      <c r="A17" s="298">
        <v>3</v>
      </c>
      <c r="B17" s="355" t="s">
        <v>232</v>
      </c>
      <c r="C17" s="355"/>
      <c r="D17" s="355"/>
      <c r="E17" s="355"/>
      <c r="F17" s="355"/>
      <c r="G17" s="356"/>
    </row>
    <row r="18" spans="1:7">
      <c r="A18" s="299">
        <v>4</v>
      </c>
      <c r="B18" s="355" t="s">
        <v>233</v>
      </c>
      <c r="C18" s="355"/>
      <c r="D18" s="355"/>
      <c r="E18" s="355"/>
      <c r="F18" s="355"/>
      <c r="G18" s="356"/>
    </row>
    <row r="19" spans="1:7">
      <c r="A19" s="288"/>
      <c r="B19" s="355" t="s">
        <v>234</v>
      </c>
      <c r="C19" s="355"/>
      <c r="D19" s="355"/>
      <c r="E19" s="355"/>
      <c r="F19" s="355"/>
      <c r="G19" s="356"/>
    </row>
    <row r="20" spans="1:7">
      <c r="A20" s="288"/>
      <c r="B20" s="355" t="s">
        <v>235</v>
      </c>
      <c r="C20" s="355"/>
      <c r="D20" s="355"/>
      <c r="E20" s="355"/>
      <c r="F20" s="355"/>
      <c r="G20" s="356"/>
    </row>
    <row r="21" spans="1:7">
      <c r="A21" s="288"/>
      <c r="B21" s="355" t="s">
        <v>236</v>
      </c>
      <c r="C21" s="355"/>
      <c r="D21" s="355"/>
      <c r="E21" s="355"/>
      <c r="F21" s="355"/>
      <c r="G21" s="356"/>
    </row>
    <row r="22" spans="1:7">
      <c r="A22" s="288"/>
      <c r="B22" s="355" t="s">
        <v>237</v>
      </c>
      <c r="C22" s="355"/>
      <c r="D22" s="355"/>
      <c r="E22" s="355"/>
      <c r="F22" s="355"/>
      <c r="G22" s="356"/>
    </row>
    <row r="23" spans="1:7">
      <c r="A23" s="288"/>
      <c r="B23" s="355" t="s">
        <v>238</v>
      </c>
      <c r="C23" s="355"/>
      <c r="D23" s="355"/>
      <c r="E23" s="355"/>
      <c r="F23" s="355"/>
      <c r="G23" s="356"/>
    </row>
    <row r="24" spans="1:7">
      <c r="A24" s="288"/>
      <c r="B24" s="355" t="s">
        <v>239</v>
      </c>
      <c r="C24" s="355"/>
      <c r="D24" s="355"/>
      <c r="E24" s="355"/>
      <c r="F24" s="355"/>
      <c r="G24" s="356"/>
    </row>
    <row r="25" spans="1:7">
      <c r="A25" s="288"/>
      <c r="B25" s="355" t="s">
        <v>240</v>
      </c>
      <c r="C25" s="355"/>
      <c r="D25" s="355"/>
      <c r="E25" s="355"/>
      <c r="F25" s="355"/>
      <c r="G25" s="356"/>
    </row>
    <row r="26" spans="1:7">
      <c r="A26" s="291"/>
      <c r="B26" s="355" t="s">
        <v>241</v>
      </c>
      <c r="C26" s="355"/>
      <c r="D26" s="355"/>
      <c r="E26" s="355"/>
      <c r="F26" s="355"/>
      <c r="G26" s="356"/>
    </row>
    <row r="27" spans="1:7">
      <c r="A27" s="291"/>
      <c r="B27" s="355" t="s">
        <v>242</v>
      </c>
      <c r="C27" s="355"/>
      <c r="D27" s="355"/>
      <c r="E27" s="355"/>
      <c r="F27" s="355"/>
      <c r="G27" s="356"/>
    </row>
    <row r="28" spans="1:7">
      <c r="A28" s="288"/>
      <c r="B28" s="355" t="s">
        <v>243</v>
      </c>
      <c r="C28" s="355"/>
      <c r="D28" s="355"/>
      <c r="E28" s="355"/>
      <c r="F28" s="355"/>
      <c r="G28" s="356"/>
    </row>
    <row r="29" spans="1:7">
      <c r="A29" s="288"/>
      <c r="B29" s="355" t="s">
        <v>244</v>
      </c>
      <c r="C29" s="355"/>
      <c r="D29" s="355"/>
      <c r="E29" s="355"/>
      <c r="F29" s="355"/>
      <c r="G29" s="356"/>
    </row>
    <row r="30" spans="1:7">
      <c r="A30" s="288"/>
      <c r="B30" s="355" t="s">
        <v>245</v>
      </c>
      <c r="C30" s="355"/>
      <c r="D30" s="355"/>
      <c r="E30" s="355"/>
      <c r="F30" s="355"/>
      <c r="G30" s="356"/>
    </row>
    <row r="31" spans="1:7">
      <c r="A31" s="288"/>
      <c r="B31" s="355" t="s">
        <v>246</v>
      </c>
      <c r="C31" s="355"/>
      <c r="D31" s="355"/>
      <c r="E31" s="355"/>
      <c r="F31" s="355"/>
      <c r="G31" s="356"/>
    </row>
    <row r="32" spans="1:7">
      <c r="A32" s="288"/>
      <c r="B32" s="289"/>
      <c r="C32" s="355" t="s">
        <v>247</v>
      </c>
      <c r="D32" s="355"/>
      <c r="E32" s="355"/>
      <c r="F32" s="355"/>
      <c r="G32" s="356"/>
    </row>
    <row r="33" spans="1:7">
      <c r="A33" s="288"/>
      <c r="B33" s="289"/>
      <c r="C33" s="355" t="s">
        <v>248</v>
      </c>
      <c r="D33" s="355"/>
      <c r="E33" s="355"/>
      <c r="F33" s="355"/>
      <c r="G33" s="356"/>
    </row>
    <row r="34" spans="1:7">
      <c r="A34" s="288"/>
      <c r="B34" s="289"/>
      <c r="C34" s="355" t="s">
        <v>249</v>
      </c>
      <c r="D34" s="355"/>
      <c r="E34" s="355"/>
      <c r="F34" s="355"/>
      <c r="G34" s="356"/>
    </row>
    <row r="35" spans="1:7">
      <c r="A35" s="288"/>
      <c r="B35" s="289"/>
      <c r="C35" s="355" t="s">
        <v>250</v>
      </c>
      <c r="D35" s="355"/>
      <c r="E35" s="355"/>
      <c r="F35" s="355"/>
      <c r="G35" s="356"/>
    </row>
    <row r="36" spans="1:7">
      <c r="A36" s="288"/>
      <c r="B36" s="289"/>
      <c r="C36" s="355" t="s">
        <v>251</v>
      </c>
      <c r="D36" s="355"/>
      <c r="E36" s="355"/>
      <c r="F36" s="355"/>
      <c r="G36" s="356"/>
    </row>
    <row r="37" spans="1:7">
      <c r="A37" s="288"/>
      <c r="B37" s="289"/>
      <c r="C37" s="355" t="s">
        <v>252</v>
      </c>
      <c r="D37" s="355"/>
      <c r="E37" s="355"/>
      <c r="F37" s="355"/>
      <c r="G37" s="356"/>
    </row>
    <row r="38" spans="1:7">
      <c r="A38" s="288"/>
      <c r="B38" s="289"/>
      <c r="C38" s="355" t="s">
        <v>253</v>
      </c>
      <c r="D38" s="355"/>
      <c r="E38" s="355"/>
      <c r="F38" s="355"/>
      <c r="G38" s="356"/>
    </row>
    <row r="39" spans="1:7">
      <c r="A39" s="288"/>
      <c r="B39" s="289"/>
      <c r="C39" s="289"/>
      <c r="D39" s="289"/>
      <c r="E39" s="289"/>
      <c r="F39" s="289"/>
      <c r="G39" s="290"/>
    </row>
    <row r="40" spans="1:7">
      <c r="A40" s="297" t="s">
        <v>332</v>
      </c>
      <c r="B40" s="289"/>
      <c r="C40" s="289"/>
      <c r="D40" s="289"/>
      <c r="E40" s="289"/>
      <c r="F40" s="289"/>
      <c r="G40" s="290"/>
    </row>
    <row r="41" spans="1:7">
      <c r="A41" s="288"/>
      <c r="B41" s="289"/>
      <c r="C41" s="289"/>
      <c r="D41" s="289"/>
      <c r="E41" s="289"/>
      <c r="F41" s="289"/>
      <c r="G41" s="290"/>
    </row>
    <row r="42" spans="1:7">
      <c r="A42" s="288"/>
      <c r="B42" s="355" t="s">
        <v>254</v>
      </c>
      <c r="C42" s="355"/>
      <c r="D42" s="355"/>
      <c r="E42" s="355"/>
      <c r="F42" s="355"/>
      <c r="G42" s="356"/>
    </row>
    <row r="43" spans="1:7">
      <c r="A43" s="288"/>
      <c r="B43" s="355" t="s">
        <v>255</v>
      </c>
      <c r="C43" s="355"/>
      <c r="D43" s="355"/>
      <c r="E43" s="355"/>
      <c r="F43" s="355"/>
      <c r="G43" s="356"/>
    </row>
    <row r="44" spans="1:7">
      <c r="A44" s="288"/>
      <c r="B44" s="355" t="s">
        <v>256</v>
      </c>
      <c r="C44" s="355"/>
      <c r="D44" s="355"/>
      <c r="E44" s="355"/>
      <c r="F44" s="355"/>
      <c r="G44" s="356"/>
    </row>
    <row r="45" spans="1:7">
      <c r="A45" s="288"/>
      <c r="B45" s="355" t="s">
        <v>257</v>
      </c>
      <c r="C45" s="355"/>
      <c r="D45" s="355"/>
      <c r="E45" s="355"/>
      <c r="F45" s="355"/>
      <c r="G45" s="356"/>
    </row>
    <row r="46" spans="1:7">
      <c r="A46" s="288"/>
      <c r="B46" s="355" t="s">
        <v>258</v>
      </c>
      <c r="C46" s="355"/>
      <c r="D46" s="355"/>
      <c r="E46" s="355"/>
      <c r="F46" s="355"/>
      <c r="G46" s="356"/>
    </row>
    <row r="47" spans="1:7">
      <c r="A47" s="288"/>
      <c r="B47" s="355" t="s">
        <v>259</v>
      </c>
      <c r="C47" s="355"/>
      <c r="D47" s="355"/>
      <c r="E47" s="355"/>
      <c r="F47" s="355"/>
      <c r="G47" s="356"/>
    </row>
    <row r="48" spans="1:7">
      <c r="A48" s="288"/>
      <c r="B48" s="355" t="s">
        <v>260</v>
      </c>
      <c r="C48" s="355"/>
      <c r="D48" s="355"/>
      <c r="E48" s="355"/>
      <c r="F48" s="355"/>
      <c r="G48" s="356"/>
    </row>
    <row r="49" spans="1:7">
      <c r="A49" s="288"/>
      <c r="B49" s="355" t="s">
        <v>261</v>
      </c>
      <c r="C49" s="355"/>
      <c r="D49" s="355"/>
      <c r="E49" s="355"/>
      <c r="F49" s="355"/>
      <c r="G49" s="356"/>
    </row>
    <row r="50" spans="1:7">
      <c r="A50" s="288"/>
      <c r="B50" s="355" t="s">
        <v>262</v>
      </c>
      <c r="C50" s="355"/>
      <c r="D50" s="355"/>
      <c r="E50" s="355"/>
      <c r="F50" s="355"/>
      <c r="G50" s="356"/>
    </row>
    <row r="51" spans="1:7">
      <c r="A51" s="288"/>
      <c r="B51" s="355" t="s">
        <v>263</v>
      </c>
      <c r="C51" s="355"/>
      <c r="D51" s="355"/>
      <c r="E51" s="355"/>
      <c r="F51" s="355"/>
      <c r="G51" s="356"/>
    </row>
    <row r="52" spans="1:7">
      <c r="A52" s="288"/>
      <c r="B52" s="355" t="s">
        <v>264</v>
      </c>
      <c r="C52" s="355"/>
      <c r="D52" s="355"/>
      <c r="E52" s="355"/>
      <c r="F52" s="355"/>
      <c r="G52" s="356"/>
    </row>
    <row r="53" spans="1:7">
      <c r="A53" s="288"/>
      <c r="B53" s="355" t="s">
        <v>265</v>
      </c>
      <c r="C53" s="355"/>
      <c r="D53" s="355"/>
      <c r="E53" s="355"/>
      <c r="F53" s="355"/>
      <c r="G53" s="356"/>
    </row>
    <row r="54" spans="1:7" ht="13.5" thickBot="1">
      <c r="A54" s="300"/>
      <c r="B54" s="360" t="s">
        <v>266</v>
      </c>
      <c r="C54" s="360"/>
      <c r="D54" s="360"/>
      <c r="E54" s="360"/>
      <c r="F54" s="360"/>
      <c r="G54" s="361"/>
    </row>
    <row r="55" spans="1:7">
      <c r="A55" s="289"/>
      <c r="B55" s="289"/>
      <c r="C55" s="289"/>
      <c r="D55" s="289"/>
      <c r="E55" s="289"/>
      <c r="F55" s="289"/>
      <c r="G55" s="289"/>
    </row>
    <row r="56" spans="1:7">
      <c r="A56" s="289"/>
      <c r="B56" s="289"/>
      <c r="C56" s="289"/>
      <c r="D56" s="289"/>
      <c r="E56" s="289"/>
      <c r="F56" s="289"/>
      <c r="G56" s="289"/>
    </row>
    <row r="57" spans="1:7">
      <c r="A57" s="289"/>
      <c r="B57" s="289"/>
      <c r="C57" s="289"/>
      <c r="D57" s="289"/>
      <c r="E57" s="289"/>
      <c r="F57" s="289"/>
      <c r="G57" s="289"/>
    </row>
    <row r="58" spans="1:7">
      <c r="A58" s="289"/>
      <c r="B58" s="289"/>
      <c r="C58" s="289"/>
      <c r="D58" s="289"/>
      <c r="E58" s="289"/>
      <c r="F58" s="289"/>
      <c r="G58" s="289"/>
    </row>
    <row r="59" spans="1:7">
      <c r="A59" s="289"/>
      <c r="B59" s="289"/>
      <c r="C59" s="289"/>
      <c r="D59" s="289"/>
      <c r="E59" s="289"/>
      <c r="F59" s="289"/>
      <c r="G59" s="289"/>
    </row>
    <row r="60" spans="1:7">
      <c r="A60" s="289"/>
      <c r="B60" s="289"/>
      <c r="C60" s="289"/>
      <c r="D60" s="289"/>
      <c r="E60" s="289"/>
      <c r="F60" s="289"/>
      <c r="G60" s="289"/>
    </row>
    <row r="61" spans="1:7">
      <c r="A61" s="289"/>
      <c r="B61" s="289"/>
      <c r="C61" s="289"/>
      <c r="D61" s="289"/>
      <c r="E61" s="289"/>
      <c r="F61" s="289"/>
      <c r="G61" s="289"/>
    </row>
    <row r="62" spans="1:7">
      <c r="A62" s="289"/>
      <c r="B62" s="289"/>
      <c r="C62" s="289"/>
      <c r="D62" s="289"/>
      <c r="E62" s="289"/>
      <c r="F62" s="289"/>
      <c r="G62" s="289"/>
    </row>
    <row r="63" spans="1:7">
      <c r="A63" s="289"/>
      <c r="B63" s="289"/>
      <c r="C63" s="289"/>
      <c r="D63" s="289"/>
      <c r="E63" s="289"/>
      <c r="F63" s="289"/>
      <c r="G63" s="289"/>
    </row>
    <row r="64" spans="1:7">
      <c r="A64" s="289"/>
      <c r="B64" s="289"/>
      <c r="C64" s="289"/>
      <c r="D64" s="289"/>
      <c r="E64" s="289"/>
      <c r="F64" s="289"/>
      <c r="G64" s="289"/>
    </row>
    <row r="65" spans="1:7">
      <c r="A65" s="289"/>
      <c r="B65" s="289"/>
      <c r="C65" s="289"/>
      <c r="D65" s="289"/>
      <c r="E65" s="289"/>
      <c r="F65" s="289"/>
      <c r="G65" s="289"/>
    </row>
    <row r="66" spans="1:7">
      <c r="A66" s="289"/>
      <c r="B66" s="289"/>
      <c r="C66" s="289"/>
      <c r="D66" s="289"/>
      <c r="E66" s="289"/>
      <c r="F66" s="289"/>
      <c r="G66" s="289"/>
    </row>
    <row r="67" spans="1:7">
      <c r="A67" s="289"/>
      <c r="B67" s="289"/>
      <c r="C67" s="289"/>
      <c r="D67" s="289"/>
      <c r="E67" s="289"/>
      <c r="F67" s="289"/>
      <c r="G67" s="289"/>
    </row>
    <row r="68" spans="1:7">
      <c r="A68" s="289"/>
      <c r="B68" s="289"/>
      <c r="C68" s="289"/>
      <c r="D68" s="289"/>
      <c r="E68" s="289"/>
      <c r="F68" s="289"/>
      <c r="G68" s="289"/>
    </row>
  </sheetData>
  <mergeCells count="41">
    <mergeCell ref="B50:G50"/>
    <mergeCell ref="B51:G51"/>
    <mergeCell ref="B52:G52"/>
    <mergeCell ref="B53:G53"/>
    <mergeCell ref="B54:G54"/>
    <mergeCell ref="B49:G49"/>
    <mergeCell ref="C35:G35"/>
    <mergeCell ref="C36:G36"/>
    <mergeCell ref="C37:G37"/>
    <mergeCell ref="C38:G38"/>
    <mergeCell ref="B42:G42"/>
    <mergeCell ref="B43:G43"/>
    <mergeCell ref="B44:G44"/>
    <mergeCell ref="B45:G45"/>
    <mergeCell ref="B46:G46"/>
    <mergeCell ref="B47:G47"/>
    <mergeCell ref="B48:G48"/>
    <mergeCell ref="C34:G34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C32:G32"/>
    <mergeCell ref="C33:G33"/>
    <mergeCell ref="B22:G22"/>
    <mergeCell ref="A1:E1"/>
    <mergeCell ref="D2:E2"/>
    <mergeCell ref="B6:G6"/>
    <mergeCell ref="B8:G8"/>
    <mergeCell ref="B15:G15"/>
    <mergeCell ref="B16:G16"/>
    <mergeCell ref="B17:G17"/>
    <mergeCell ref="B18:G18"/>
    <mergeCell ref="B19:G19"/>
    <mergeCell ref="B20:G20"/>
    <mergeCell ref="B21:G21"/>
  </mergeCells>
  <pageMargins left="0.7" right="0.16" top="0.37" bottom="0.24" header="0.3" footer="0.18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90"/>
  <sheetViews>
    <sheetView topLeftCell="A49" workbookViewId="0">
      <selection activeCell="B60" sqref="B60:G60"/>
    </sheetView>
  </sheetViews>
  <sheetFormatPr defaultRowHeight="12.75"/>
  <cols>
    <col min="1" max="1" width="4.42578125" customWidth="1"/>
    <col min="2" max="2" width="14.42578125" customWidth="1"/>
    <col min="3" max="3" width="10.140625" customWidth="1"/>
    <col min="4" max="4" width="10.140625" bestFit="1" customWidth="1"/>
    <col min="5" max="5" width="8" customWidth="1"/>
    <col min="6" max="6" width="10.140625" bestFit="1" customWidth="1"/>
    <col min="8" max="8" width="9.28515625" customWidth="1"/>
    <col min="9" max="9" width="9.5703125" customWidth="1"/>
    <col min="10" max="10" width="10.140625" customWidth="1"/>
  </cols>
  <sheetData>
    <row r="1" spans="1:10" ht="15.75">
      <c r="A1" s="250" t="s">
        <v>268</v>
      </c>
      <c r="B1" s="241"/>
      <c r="C1" s="241"/>
      <c r="D1" s="241"/>
      <c r="E1" s="241"/>
      <c r="F1" s="241"/>
      <c r="G1" s="242"/>
      <c r="H1" s="241"/>
      <c r="I1" s="241"/>
      <c r="J1" s="242"/>
    </row>
    <row r="2" spans="1:10">
      <c r="A2" s="243"/>
      <c r="B2" s="1"/>
      <c r="C2" s="1"/>
      <c r="D2" s="1"/>
      <c r="E2" s="1"/>
      <c r="F2" s="1"/>
      <c r="G2" s="1"/>
      <c r="H2" s="1"/>
      <c r="I2" s="1"/>
      <c r="J2" s="244"/>
    </row>
    <row r="3" spans="1:10" ht="15">
      <c r="A3" s="247">
        <v>1</v>
      </c>
      <c r="B3" s="364" t="s">
        <v>269</v>
      </c>
      <c r="C3" s="364"/>
      <c r="D3" s="364"/>
      <c r="E3" s="249"/>
      <c r="F3" s="249"/>
      <c r="G3" s="249"/>
      <c r="H3" s="1"/>
      <c r="I3" s="1"/>
      <c r="J3" s="244"/>
    </row>
    <row r="4" spans="1:10" ht="14.25">
      <c r="A4" s="248"/>
      <c r="B4" s="251" t="s">
        <v>270</v>
      </c>
      <c r="C4" s="251"/>
      <c r="D4" s="251"/>
      <c r="E4" s="251"/>
      <c r="F4" s="251"/>
      <c r="G4" s="251"/>
      <c r="H4" s="1"/>
      <c r="I4" s="1"/>
      <c r="J4" s="244"/>
    </row>
    <row r="5" spans="1:10" ht="15">
      <c r="A5" s="248"/>
      <c r="B5" s="362" t="s">
        <v>341</v>
      </c>
      <c r="C5" s="363"/>
      <c r="D5" s="363"/>
      <c r="E5" s="363"/>
      <c r="F5" s="363"/>
      <c r="G5" s="363"/>
      <c r="H5" s="1"/>
      <c r="I5" s="1"/>
      <c r="J5" s="244"/>
    </row>
    <row r="6" spans="1:10" ht="14.25">
      <c r="A6" s="248"/>
      <c r="B6" s="363"/>
      <c r="C6" s="363"/>
      <c r="D6" s="363"/>
      <c r="E6" s="363"/>
      <c r="F6" s="363"/>
      <c r="G6" s="363"/>
      <c r="H6" s="1"/>
      <c r="I6" s="1"/>
      <c r="J6" s="244"/>
    </row>
    <row r="7" spans="1:10">
      <c r="A7" s="243"/>
      <c r="B7" s="1"/>
      <c r="C7" s="1"/>
      <c r="D7" s="1"/>
      <c r="E7" s="1"/>
      <c r="F7" s="1"/>
      <c r="G7" s="1"/>
      <c r="H7" s="1"/>
      <c r="I7" s="1"/>
      <c r="J7" s="244"/>
    </row>
    <row r="8" spans="1:10" ht="15">
      <c r="A8" s="247">
        <v>2</v>
      </c>
      <c r="B8" s="365" t="s">
        <v>271</v>
      </c>
      <c r="C8" s="365"/>
      <c r="D8" s="365"/>
      <c r="E8" s="365"/>
      <c r="F8" s="365"/>
      <c r="G8" s="365"/>
      <c r="H8" s="1"/>
      <c r="I8" s="1"/>
      <c r="J8" s="244"/>
    </row>
    <row r="9" spans="1:10" ht="14.25">
      <c r="A9" s="248"/>
      <c r="B9" s="362" t="s">
        <v>272</v>
      </c>
      <c r="C9" s="363"/>
      <c r="D9" s="363"/>
      <c r="E9" s="363"/>
      <c r="F9" s="363"/>
      <c r="G9" s="363"/>
      <c r="H9" s="1"/>
      <c r="I9" s="1"/>
      <c r="J9" s="244"/>
    </row>
    <row r="10" spans="1:10" ht="17.25" customHeight="1">
      <c r="A10" s="248"/>
      <c r="B10" s="362" t="s">
        <v>346</v>
      </c>
      <c r="C10" s="363"/>
      <c r="D10" s="363"/>
      <c r="E10" s="363"/>
      <c r="F10" s="363"/>
      <c r="G10" s="363"/>
      <c r="H10" s="363"/>
      <c r="I10" s="1"/>
      <c r="J10" s="244"/>
    </row>
    <row r="11" spans="1:10" ht="15.75">
      <c r="A11" s="248"/>
      <c r="B11" s="363" t="s">
        <v>273</v>
      </c>
      <c r="C11" s="363"/>
      <c r="D11" s="363"/>
      <c r="E11" s="363"/>
      <c r="F11" s="363"/>
      <c r="G11" s="363"/>
      <c r="H11" s="363"/>
      <c r="I11" s="1"/>
      <c r="J11" s="244"/>
    </row>
    <row r="12" spans="1:10" ht="15.75">
      <c r="A12" s="248"/>
      <c r="B12" s="362" t="s">
        <v>274</v>
      </c>
      <c r="C12" s="362"/>
      <c r="D12" s="362"/>
      <c r="E12" s="362"/>
      <c r="F12" s="362"/>
      <c r="G12" s="362"/>
      <c r="H12" s="1"/>
      <c r="I12" s="1"/>
      <c r="J12" s="244"/>
    </row>
    <row r="13" spans="1:10" ht="14.25">
      <c r="A13" s="248"/>
      <c r="B13" s="363"/>
      <c r="C13" s="363"/>
      <c r="D13" s="363"/>
      <c r="E13" s="363"/>
      <c r="F13" s="363"/>
      <c r="G13" s="363"/>
      <c r="H13" s="1"/>
      <c r="I13" s="1"/>
      <c r="J13" s="244"/>
    </row>
    <row r="14" spans="1:10" ht="15">
      <c r="A14" s="247">
        <v>3</v>
      </c>
      <c r="B14" s="364" t="s">
        <v>275</v>
      </c>
      <c r="C14" s="364"/>
      <c r="D14" s="364"/>
      <c r="E14" s="364"/>
      <c r="F14" s="364"/>
      <c r="G14" s="364"/>
      <c r="H14" s="1"/>
      <c r="I14" s="1"/>
      <c r="J14" s="244"/>
    </row>
    <row r="15" spans="1:10" ht="14.25">
      <c r="A15" s="248"/>
      <c r="B15" s="362" t="s">
        <v>276</v>
      </c>
      <c r="C15" s="363"/>
      <c r="D15" s="363"/>
      <c r="E15" s="363"/>
      <c r="F15" s="363"/>
      <c r="G15" s="363"/>
      <c r="H15" s="1"/>
      <c r="I15" s="1"/>
      <c r="J15" s="244"/>
    </row>
    <row r="16" spans="1:10" ht="15.75">
      <c r="A16" s="248"/>
      <c r="B16" s="362" t="s">
        <v>347</v>
      </c>
      <c r="C16" s="363"/>
      <c r="D16" s="363"/>
      <c r="E16" s="363"/>
      <c r="F16" s="363"/>
      <c r="G16" s="363"/>
      <c r="H16" s="1"/>
      <c r="I16" s="1"/>
      <c r="J16" s="244"/>
    </row>
    <row r="17" spans="1:10" ht="14.25">
      <c r="A17" s="248"/>
      <c r="B17" s="363" t="s">
        <v>277</v>
      </c>
      <c r="C17" s="363"/>
      <c r="D17" s="363"/>
      <c r="E17" s="363"/>
      <c r="F17" s="363"/>
      <c r="G17" s="363"/>
      <c r="H17" s="1"/>
      <c r="I17" s="1"/>
      <c r="J17" s="244"/>
    </row>
    <row r="18" spans="1:10" ht="14.25">
      <c r="A18" s="248"/>
      <c r="B18" s="363" t="s">
        <v>278</v>
      </c>
      <c r="C18" s="363"/>
      <c r="D18" s="363"/>
      <c r="E18" s="363"/>
      <c r="F18" s="363"/>
      <c r="G18" s="363"/>
      <c r="H18" s="1"/>
      <c r="I18" s="1"/>
      <c r="J18" s="244"/>
    </row>
    <row r="19" spans="1:10" ht="14.25">
      <c r="A19" s="248"/>
      <c r="B19" s="363" t="s">
        <v>279</v>
      </c>
      <c r="C19" s="363"/>
      <c r="D19" s="363"/>
      <c r="E19" s="363"/>
      <c r="F19" s="363"/>
      <c r="G19" s="363"/>
      <c r="H19" s="1"/>
      <c r="I19" s="1"/>
      <c r="J19" s="244"/>
    </row>
    <row r="20" spans="1:10" ht="14.25">
      <c r="A20" s="248"/>
      <c r="B20" s="363" t="s">
        <v>280</v>
      </c>
      <c r="C20" s="363"/>
      <c r="D20" s="363"/>
      <c r="E20" s="363"/>
      <c r="F20" s="363"/>
      <c r="G20" s="363"/>
      <c r="H20" s="1"/>
      <c r="I20" s="1"/>
      <c r="J20" s="244"/>
    </row>
    <row r="21" spans="1:10" ht="14.25">
      <c r="A21" s="248"/>
      <c r="B21" s="363" t="s">
        <v>281</v>
      </c>
      <c r="C21" s="363"/>
      <c r="D21" s="363"/>
      <c r="E21" s="363"/>
      <c r="F21" s="363"/>
      <c r="G21" s="363"/>
      <c r="H21" s="1"/>
      <c r="I21" s="1"/>
      <c r="J21" s="244"/>
    </row>
    <row r="22" spans="1:10" ht="14.25">
      <c r="A22" s="248"/>
      <c r="B22" s="252"/>
      <c r="C22" s="252"/>
      <c r="D22" s="252"/>
      <c r="E22" s="252"/>
      <c r="F22" s="252"/>
      <c r="G22" s="252"/>
      <c r="H22" s="1"/>
      <c r="I22" s="1"/>
      <c r="J22" s="244"/>
    </row>
    <row r="23" spans="1:10" ht="15">
      <c r="A23" s="247">
        <v>4</v>
      </c>
      <c r="B23" s="364" t="s">
        <v>282</v>
      </c>
      <c r="C23" s="364"/>
      <c r="D23" s="364"/>
      <c r="E23" s="364"/>
      <c r="F23" s="364"/>
      <c r="G23" s="364"/>
      <c r="H23" s="1"/>
      <c r="I23" s="1"/>
      <c r="J23" s="244"/>
    </row>
    <row r="24" spans="1:10" ht="15.75">
      <c r="A24" s="253"/>
      <c r="B24" s="362" t="s">
        <v>283</v>
      </c>
      <c r="C24" s="363"/>
      <c r="D24" s="363"/>
      <c r="E24" s="363"/>
      <c r="F24" s="363"/>
      <c r="G24" s="363"/>
      <c r="H24" s="1"/>
      <c r="I24" s="1"/>
      <c r="J24" s="244"/>
    </row>
    <row r="25" spans="1:10" ht="14.25">
      <c r="A25" s="253"/>
      <c r="B25" s="366"/>
      <c r="C25" s="366"/>
      <c r="D25" s="366"/>
      <c r="E25" s="366"/>
      <c r="F25" s="366"/>
      <c r="G25" s="366"/>
      <c r="H25" s="1"/>
      <c r="I25" s="1"/>
      <c r="J25" s="244"/>
    </row>
    <row r="26" spans="1:10" ht="15">
      <c r="A26" s="247">
        <v>5</v>
      </c>
      <c r="B26" s="364" t="s">
        <v>284</v>
      </c>
      <c r="C26" s="364"/>
      <c r="D26" s="364"/>
      <c r="E26" s="364"/>
      <c r="F26" s="364"/>
      <c r="G26" s="364"/>
      <c r="H26" s="1"/>
      <c r="I26" s="1"/>
      <c r="J26" s="244"/>
    </row>
    <row r="27" spans="1:10" ht="14.25">
      <c r="A27" s="248"/>
      <c r="B27" s="363" t="s">
        <v>285</v>
      </c>
      <c r="C27" s="363"/>
      <c r="D27" s="363"/>
      <c r="E27" s="363"/>
      <c r="F27" s="363"/>
      <c r="G27" s="363"/>
      <c r="H27" s="363"/>
      <c r="I27" s="363"/>
      <c r="J27" s="367"/>
    </row>
    <row r="28" spans="1:10" ht="14.25">
      <c r="A28" s="248"/>
      <c r="B28" s="363"/>
      <c r="C28" s="363"/>
      <c r="D28" s="363"/>
      <c r="E28" s="363"/>
      <c r="F28" s="363"/>
      <c r="G28" s="363"/>
      <c r="H28" s="1"/>
      <c r="I28" s="1"/>
      <c r="J28" s="244"/>
    </row>
    <row r="29" spans="1:10" ht="29.25" customHeight="1">
      <c r="A29" s="374" t="s">
        <v>2</v>
      </c>
      <c r="B29" s="375" t="s">
        <v>189</v>
      </c>
      <c r="C29" s="376" t="s">
        <v>286</v>
      </c>
      <c r="D29" s="377"/>
      <c r="E29" s="377"/>
      <c r="F29" s="378"/>
      <c r="G29" s="376" t="s">
        <v>287</v>
      </c>
      <c r="H29" s="377"/>
      <c r="I29" s="378"/>
      <c r="J29" s="379" t="s">
        <v>288</v>
      </c>
    </row>
    <row r="30" spans="1:10" ht="40.5" customHeight="1">
      <c r="A30" s="374"/>
      <c r="B30" s="375"/>
      <c r="C30" s="254" t="s">
        <v>289</v>
      </c>
      <c r="D30" s="254" t="s">
        <v>290</v>
      </c>
      <c r="E30" s="255" t="s">
        <v>291</v>
      </c>
      <c r="F30" s="254" t="s">
        <v>292</v>
      </c>
      <c r="G30" s="254" t="s">
        <v>293</v>
      </c>
      <c r="H30" s="256" t="s">
        <v>294</v>
      </c>
      <c r="I30" s="255" t="s">
        <v>295</v>
      </c>
      <c r="J30" s="379"/>
    </row>
    <row r="31" spans="1:10" ht="14.25">
      <c r="A31" s="257">
        <v>1</v>
      </c>
      <c r="B31" s="258" t="s">
        <v>296</v>
      </c>
      <c r="C31" s="259"/>
      <c r="D31" s="259"/>
      <c r="E31" s="259"/>
      <c r="F31" s="259"/>
      <c r="G31" s="259"/>
      <c r="H31" s="259"/>
      <c r="I31" s="259"/>
      <c r="J31" s="260"/>
    </row>
    <row r="32" spans="1:10" ht="14.25">
      <c r="A32" s="257">
        <v>2</v>
      </c>
      <c r="B32" s="258" t="s">
        <v>188</v>
      </c>
      <c r="C32" s="259"/>
      <c r="D32" s="259"/>
      <c r="E32" s="259"/>
      <c r="F32" s="259"/>
      <c r="G32" s="259"/>
      <c r="H32" s="259"/>
      <c r="I32" s="259"/>
      <c r="J32" s="260"/>
    </row>
    <row r="33" spans="1:10" ht="18" customHeight="1">
      <c r="A33" s="257">
        <v>3</v>
      </c>
      <c r="B33" s="258" t="s">
        <v>297</v>
      </c>
      <c r="C33" s="261">
        <f>C34+C35</f>
        <v>206898</v>
      </c>
      <c r="D33" s="261">
        <f t="shared" ref="D33:F33" si="0">D34+D35</f>
        <v>870650</v>
      </c>
      <c r="E33" s="261">
        <f t="shared" si="0"/>
        <v>0</v>
      </c>
      <c r="F33" s="261">
        <f t="shared" si="0"/>
        <v>1077548</v>
      </c>
      <c r="G33" s="261">
        <v>95897</v>
      </c>
      <c r="H33" s="261">
        <f t="shared" ref="H33" si="1">H34+H35</f>
        <v>109565</v>
      </c>
      <c r="I33" s="261">
        <f>I34+I35</f>
        <v>205463</v>
      </c>
      <c r="J33" s="262">
        <f>J34+J35</f>
        <v>872085</v>
      </c>
    </row>
    <row r="34" spans="1:10" ht="18" customHeight="1">
      <c r="A34" s="263"/>
      <c r="B34" s="258" t="s">
        <v>298</v>
      </c>
      <c r="C34" s="264">
        <v>206898</v>
      </c>
      <c r="D34" s="264">
        <v>180650</v>
      </c>
      <c r="E34" s="264"/>
      <c r="F34" s="261">
        <f>C34+D34-E34</f>
        <v>387548</v>
      </c>
      <c r="G34" s="264">
        <v>95898</v>
      </c>
      <c r="H34" s="264">
        <v>29065</v>
      </c>
      <c r="I34" s="264">
        <f>G34+H34</f>
        <v>124963</v>
      </c>
      <c r="J34" s="262">
        <f>F34-I34</f>
        <v>262585</v>
      </c>
    </row>
    <row r="35" spans="1:10" ht="15">
      <c r="A35" s="263"/>
      <c r="B35" s="258" t="s">
        <v>299</v>
      </c>
      <c r="C35" s="264"/>
      <c r="D35" s="264">
        <v>690000</v>
      </c>
      <c r="E35" s="264"/>
      <c r="F35" s="261">
        <f>C35+D35-E35</f>
        <v>690000</v>
      </c>
      <c r="G35" s="264">
        <v>0</v>
      </c>
      <c r="H35" s="264">
        <v>80500</v>
      </c>
      <c r="I35" s="264">
        <f>G35+H35</f>
        <v>80500</v>
      </c>
      <c r="J35" s="262">
        <f>F35-I35</f>
        <v>609500</v>
      </c>
    </row>
    <row r="36" spans="1:10" ht="17.25" customHeight="1">
      <c r="A36" s="257">
        <v>4</v>
      </c>
      <c r="B36" s="258" t="s">
        <v>300</v>
      </c>
      <c r="C36" s="261">
        <f>C37+C38</f>
        <v>253655</v>
      </c>
      <c r="D36" s="261">
        <f t="shared" ref="D36:F36" si="2">D37+D38</f>
        <v>302537</v>
      </c>
      <c r="E36" s="261">
        <f t="shared" si="2"/>
        <v>0</v>
      </c>
      <c r="F36" s="261">
        <f t="shared" si="2"/>
        <v>556192</v>
      </c>
      <c r="G36" s="261">
        <v>116597</v>
      </c>
      <c r="H36" s="261">
        <f>H38</f>
        <v>46870</v>
      </c>
      <c r="I36" s="261">
        <f>I37+I38</f>
        <v>163467</v>
      </c>
      <c r="J36" s="262">
        <f>F36-I36</f>
        <v>392725</v>
      </c>
    </row>
    <row r="37" spans="1:10" ht="15">
      <c r="A37" s="263"/>
      <c r="B37" s="258" t="s">
        <v>301</v>
      </c>
      <c r="C37" s="264">
        <v>0</v>
      </c>
      <c r="D37" s="264"/>
      <c r="E37" s="264"/>
      <c r="F37" s="261">
        <f>C37+D37-E37</f>
        <v>0</v>
      </c>
      <c r="G37" s="264">
        <v>0</v>
      </c>
      <c r="H37" s="264"/>
      <c r="I37" s="264">
        <f>G37+H37</f>
        <v>0</v>
      </c>
      <c r="J37" s="262">
        <f>F37-I37</f>
        <v>0</v>
      </c>
    </row>
    <row r="38" spans="1:10" ht="15">
      <c r="A38" s="263"/>
      <c r="B38" s="258" t="s">
        <v>302</v>
      </c>
      <c r="C38" s="264">
        <v>253655</v>
      </c>
      <c r="D38" s="264">
        <v>302537</v>
      </c>
      <c r="E38" s="264"/>
      <c r="F38" s="261">
        <f>C38+D38-E38</f>
        <v>556192</v>
      </c>
      <c r="G38" s="264">
        <v>116597</v>
      </c>
      <c r="H38" s="264">
        <v>46870</v>
      </c>
      <c r="I38" s="264">
        <f>G38+H38</f>
        <v>163467</v>
      </c>
      <c r="J38" s="262">
        <f>F38-I38</f>
        <v>392725</v>
      </c>
    </row>
    <row r="39" spans="1:10" ht="19.5" customHeight="1">
      <c r="A39" s="263"/>
      <c r="B39" s="265" t="s">
        <v>303</v>
      </c>
      <c r="C39" s="261">
        <f>C33+C36</f>
        <v>460553</v>
      </c>
      <c r="D39" s="261">
        <f t="shared" ref="D39:F39" si="3">D33+D36</f>
        <v>1173187</v>
      </c>
      <c r="E39" s="261">
        <f t="shared" si="3"/>
        <v>0</v>
      </c>
      <c r="F39" s="261">
        <f t="shared" si="3"/>
        <v>1633740</v>
      </c>
      <c r="G39" s="261">
        <v>212494</v>
      </c>
      <c r="H39" s="261">
        <f t="shared" ref="H39:J39" si="4">H33+H36</f>
        <v>156435</v>
      </c>
      <c r="I39" s="261">
        <f t="shared" si="4"/>
        <v>368930</v>
      </c>
      <c r="J39" s="262">
        <f t="shared" si="4"/>
        <v>1264810</v>
      </c>
    </row>
    <row r="40" spans="1:10" ht="14.25">
      <c r="A40" s="243"/>
      <c r="B40" s="1"/>
      <c r="C40" s="218"/>
      <c r="D40" s="218"/>
      <c r="E40" s="218"/>
      <c r="F40" s="218"/>
      <c r="G40" s="218"/>
      <c r="H40" s="218"/>
      <c r="I40" s="218"/>
      <c r="J40" s="266"/>
    </row>
    <row r="41" spans="1:10" ht="18" customHeight="1">
      <c r="A41" s="368" t="s">
        <v>304</v>
      </c>
      <c r="B41" s="369"/>
      <c r="C41" s="369"/>
      <c r="D41" s="369"/>
      <c r="E41" s="369"/>
      <c r="F41" s="369"/>
      <c r="G41" s="369"/>
      <c r="H41" s="369"/>
      <c r="I41" s="369"/>
      <c r="J41" s="370"/>
    </row>
    <row r="42" spans="1:10" ht="24.75" customHeight="1">
      <c r="A42" s="267"/>
      <c r="B42" s="362" t="s">
        <v>342</v>
      </c>
      <c r="C42" s="363"/>
      <c r="D42" s="363"/>
      <c r="E42" s="363"/>
      <c r="F42" s="363"/>
      <c r="G42" s="363"/>
      <c r="H42" s="363"/>
      <c r="I42" s="363"/>
      <c r="J42" s="268"/>
    </row>
    <row r="43" spans="1:10" ht="17.25" customHeight="1">
      <c r="A43" s="243"/>
      <c r="B43" s="251" t="s">
        <v>305</v>
      </c>
      <c r="C43" s="8"/>
      <c r="D43" s="8"/>
      <c r="E43" s="8"/>
      <c r="F43" s="8"/>
      <c r="G43" s="8"/>
      <c r="H43" s="8"/>
      <c r="I43" s="1"/>
      <c r="J43" s="244"/>
    </row>
    <row r="44" spans="1:10" ht="19.5" customHeight="1">
      <c r="A44" s="243"/>
      <c r="B44" s="363" t="s">
        <v>306</v>
      </c>
      <c r="C44" s="363"/>
      <c r="D44" s="363"/>
      <c r="E44" s="363"/>
      <c r="F44" s="363"/>
      <c r="G44" s="363"/>
      <c r="H44" s="363"/>
      <c r="I44" s="363"/>
      <c r="J44" s="371">
        <v>2</v>
      </c>
    </row>
    <row r="45" spans="1:10" ht="35.25" customHeight="1" thickBot="1">
      <c r="A45" s="269"/>
      <c r="B45" s="270"/>
      <c r="C45" s="270"/>
      <c r="D45" s="270"/>
      <c r="E45" s="270"/>
      <c r="F45" s="270"/>
      <c r="G45" s="270"/>
      <c r="H45" s="270"/>
      <c r="I45" s="270"/>
      <c r="J45" s="372"/>
    </row>
    <row r="46" spans="1:10" ht="24" customHeight="1">
      <c r="A46" s="271">
        <v>6</v>
      </c>
      <c r="B46" s="373" t="s">
        <v>307</v>
      </c>
      <c r="C46" s="373"/>
      <c r="D46" s="373"/>
      <c r="E46" s="373"/>
      <c r="F46" s="373"/>
      <c r="G46" s="373"/>
      <c r="H46" s="373"/>
      <c r="I46" s="241"/>
      <c r="J46" s="242"/>
    </row>
    <row r="47" spans="1:10" ht="15">
      <c r="A47" s="272"/>
      <c r="B47" s="362" t="s">
        <v>308</v>
      </c>
      <c r="C47" s="362"/>
      <c r="D47" s="362"/>
      <c r="E47" s="362"/>
      <c r="F47" s="362"/>
      <c r="G47" s="362"/>
      <c r="H47" s="362"/>
      <c r="I47" s="1"/>
      <c r="J47" s="244"/>
    </row>
    <row r="48" spans="1:10" ht="15">
      <c r="A48" s="272"/>
      <c r="B48" s="362" t="s">
        <v>309</v>
      </c>
      <c r="C48" s="362"/>
      <c r="D48" s="362"/>
      <c r="E48" s="362"/>
      <c r="F48" s="362"/>
      <c r="G48" s="362"/>
      <c r="H48" s="362"/>
      <c r="I48" s="1"/>
      <c r="J48" s="244"/>
    </row>
    <row r="49" spans="1:10" ht="15">
      <c r="A49" s="272"/>
      <c r="B49" s="362" t="s">
        <v>310</v>
      </c>
      <c r="C49" s="362"/>
      <c r="D49" s="362"/>
      <c r="E49" s="362"/>
      <c r="F49" s="362"/>
      <c r="G49" s="362"/>
      <c r="H49" s="362"/>
      <c r="I49" s="1"/>
      <c r="J49" s="244"/>
    </row>
    <row r="50" spans="1:10" ht="15">
      <c r="A50" s="272"/>
      <c r="B50" s="218"/>
      <c r="C50" s="218"/>
      <c r="D50" s="218"/>
      <c r="E50" s="218"/>
      <c r="F50" s="218"/>
      <c r="G50" s="218"/>
      <c r="H50" s="218"/>
      <c r="I50" s="1"/>
      <c r="J50" s="244"/>
    </row>
    <row r="51" spans="1:10" ht="15.75">
      <c r="A51" s="274">
        <v>7</v>
      </c>
      <c r="B51" s="381" t="s">
        <v>311</v>
      </c>
      <c r="C51" s="381"/>
      <c r="D51" s="381"/>
      <c r="E51" s="381"/>
      <c r="F51" s="381"/>
      <c r="G51" s="381"/>
      <c r="H51" s="381"/>
      <c r="I51" s="1"/>
      <c r="J51" s="244"/>
    </row>
    <row r="52" spans="1:10" ht="15">
      <c r="A52" s="272"/>
      <c r="B52" s="362" t="s">
        <v>312</v>
      </c>
      <c r="C52" s="362"/>
      <c r="D52" s="362"/>
      <c r="E52" s="362"/>
      <c r="F52" s="362"/>
      <c r="G52" s="362"/>
      <c r="H52" s="362"/>
      <c r="I52" s="1"/>
      <c r="J52" s="244"/>
    </row>
    <row r="53" spans="1:10" ht="15.75">
      <c r="A53" s="272"/>
      <c r="B53" s="362" t="s">
        <v>361</v>
      </c>
      <c r="C53" s="362"/>
      <c r="D53" s="362"/>
      <c r="E53" s="362"/>
      <c r="F53" s="362"/>
      <c r="G53" s="362"/>
      <c r="H53" s="362"/>
      <c r="I53" s="1"/>
      <c r="J53" s="244"/>
    </row>
    <row r="54" spans="1:10" ht="15.75">
      <c r="A54" s="272"/>
      <c r="B54" s="362" t="s">
        <v>360</v>
      </c>
      <c r="C54" s="362"/>
      <c r="D54" s="362"/>
      <c r="E54" s="362"/>
      <c r="F54" s="362"/>
      <c r="G54" s="362"/>
      <c r="H54" s="362"/>
      <c r="I54" s="1"/>
      <c r="J54" s="244"/>
    </row>
    <row r="55" spans="1:10" ht="15.75">
      <c r="A55" s="272"/>
      <c r="B55" s="362" t="s">
        <v>348</v>
      </c>
      <c r="C55" s="362"/>
      <c r="D55" s="362"/>
      <c r="E55" s="362"/>
      <c r="F55" s="362"/>
      <c r="G55" s="362"/>
      <c r="H55" s="362"/>
      <c r="I55" s="1"/>
      <c r="J55" s="244"/>
    </row>
    <row r="56" spans="1:10" ht="15.75">
      <c r="A56" s="272"/>
      <c r="B56" s="362" t="s">
        <v>349</v>
      </c>
      <c r="C56" s="362"/>
      <c r="D56" s="362"/>
      <c r="E56" s="362"/>
      <c r="F56" s="362"/>
      <c r="G56" s="362"/>
      <c r="H56" s="362"/>
      <c r="I56" s="1"/>
      <c r="J56" s="244"/>
    </row>
    <row r="57" spans="1:10" ht="15.75">
      <c r="A57" s="272"/>
      <c r="B57" s="362" t="s">
        <v>350</v>
      </c>
      <c r="C57" s="362"/>
      <c r="D57" s="362"/>
      <c r="E57" s="362"/>
      <c r="F57" s="362"/>
      <c r="G57" s="362"/>
      <c r="H57" s="273"/>
      <c r="I57" s="1"/>
      <c r="J57" s="244"/>
    </row>
    <row r="58" spans="1:10" ht="15.75">
      <c r="A58" s="272"/>
      <c r="B58" s="362" t="s">
        <v>351</v>
      </c>
      <c r="C58" s="362"/>
      <c r="D58" s="362"/>
      <c r="E58" s="362"/>
      <c r="F58" s="362"/>
      <c r="G58" s="362"/>
      <c r="H58" s="273"/>
      <c r="I58" s="1"/>
      <c r="J58" s="244"/>
    </row>
    <row r="59" spans="1:10" ht="15">
      <c r="A59" s="272"/>
      <c r="B59" s="218"/>
      <c r="C59" s="218"/>
      <c r="D59" s="218"/>
      <c r="E59" s="218"/>
      <c r="F59" s="218"/>
      <c r="G59" s="218"/>
      <c r="H59" s="218"/>
      <c r="I59" s="1" t="s">
        <v>313</v>
      </c>
      <c r="J59" s="244"/>
    </row>
    <row r="60" spans="1:10" ht="15.75">
      <c r="A60" s="274">
        <v>8</v>
      </c>
      <c r="B60" s="381" t="s">
        <v>314</v>
      </c>
      <c r="C60" s="381"/>
      <c r="D60" s="381"/>
      <c r="E60" s="381"/>
      <c r="F60" s="381"/>
      <c r="G60" s="381"/>
      <c r="H60" s="218"/>
      <c r="I60" s="218"/>
      <c r="J60" s="266"/>
    </row>
    <row r="61" spans="1:10" ht="15">
      <c r="A61" s="272"/>
      <c r="B61" s="380" t="s">
        <v>315</v>
      </c>
      <c r="C61" s="380"/>
      <c r="D61" s="380"/>
      <c r="E61" s="380"/>
      <c r="F61" s="380"/>
      <c r="G61" s="380"/>
      <c r="H61" s="380"/>
      <c r="I61" s="218"/>
      <c r="J61" s="266"/>
    </row>
    <row r="62" spans="1:10" ht="15">
      <c r="A62" s="272"/>
      <c r="B62" s="380" t="s">
        <v>316</v>
      </c>
      <c r="C62" s="380"/>
      <c r="D62" s="380"/>
      <c r="E62" s="380"/>
      <c r="F62" s="380"/>
      <c r="G62" s="380"/>
      <c r="H62" s="380"/>
      <c r="I62" s="218"/>
      <c r="J62" s="266"/>
    </row>
    <row r="63" spans="1:10" ht="15">
      <c r="A63" s="272"/>
      <c r="B63" s="380" t="s">
        <v>317</v>
      </c>
      <c r="C63" s="380"/>
      <c r="D63" s="380"/>
      <c r="E63" s="380"/>
      <c r="F63" s="380"/>
      <c r="G63" s="380"/>
      <c r="H63" s="275"/>
      <c r="I63" s="218"/>
      <c r="J63" s="266"/>
    </row>
    <row r="64" spans="1:10" ht="15">
      <c r="A64" s="272"/>
      <c r="B64" s="362"/>
      <c r="C64" s="362"/>
      <c r="D64" s="362"/>
      <c r="E64" s="362"/>
      <c r="F64" s="362"/>
      <c r="G64" s="362"/>
      <c r="H64" s="218"/>
      <c r="I64" s="218"/>
      <c r="J64" s="266"/>
    </row>
    <row r="65" spans="1:10" ht="15.75">
      <c r="A65" s="274">
        <v>9</v>
      </c>
      <c r="B65" s="364" t="s">
        <v>318</v>
      </c>
      <c r="C65" s="364"/>
      <c r="D65" s="364"/>
      <c r="E65" s="364"/>
      <c r="F65" s="364"/>
      <c r="G65" s="364"/>
      <c r="H65" s="273"/>
      <c r="I65" s="218"/>
      <c r="J65" s="266"/>
    </row>
    <row r="66" spans="1:10" ht="15">
      <c r="A66" s="272"/>
      <c r="B66" s="362" t="s">
        <v>319</v>
      </c>
      <c r="C66" s="362"/>
      <c r="D66" s="362"/>
      <c r="E66" s="362"/>
      <c r="F66" s="362"/>
      <c r="G66" s="362"/>
      <c r="H66" s="362"/>
      <c r="I66" s="218"/>
      <c r="J66" s="266"/>
    </row>
    <row r="67" spans="1:10" ht="15.75">
      <c r="A67" s="272"/>
      <c r="B67" s="362" t="s">
        <v>352</v>
      </c>
      <c r="C67" s="362"/>
      <c r="D67" s="362"/>
      <c r="E67" s="362"/>
      <c r="F67" s="362"/>
      <c r="G67" s="362"/>
      <c r="H67" s="273"/>
      <c r="I67" s="218"/>
      <c r="J67" s="266"/>
    </row>
    <row r="68" spans="1:10" ht="15">
      <c r="A68" s="272"/>
      <c r="B68" s="362" t="s">
        <v>320</v>
      </c>
      <c r="C68" s="362"/>
      <c r="D68" s="362"/>
      <c r="E68" s="362"/>
      <c r="F68" s="362"/>
      <c r="G68" s="362"/>
      <c r="H68" s="273"/>
      <c r="I68" s="218"/>
      <c r="J68" s="266"/>
    </row>
    <row r="69" spans="1:10" ht="15.75">
      <c r="A69" s="272"/>
      <c r="B69" s="362" t="s">
        <v>353</v>
      </c>
      <c r="C69" s="362"/>
      <c r="D69" s="362"/>
      <c r="E69" s="362"/>
      <c r="F69" s="362"/>
      <c r="G69" s="362"/>
      <c r="H69" s="218"/>
      <c r="I69" s="218"/>
      <c r="J69" s="266"/>
    </row>
    <row r="70" spans="1:10" ht="15.75">
      <c r="A70" s="272"/>
      <c r="B70" s="362" t="s">
        <v>354</v>
      </c>
      <c r="C70" s="362"/>
      <c r="D70" s="362"/>
      <c r="E70" s="362"/>
      <c r="F70" s="362"/>
      <c r="G70" s="362"/>
      <c r="H70" s="218"/>
      <c r="I70" s="218"/>
      <c r="J70" s="266"/>
    </row>
    <row r="71" spans="1:10" ht="15.75">
      <c r="A71" s="272"/>
      <c r="B71" s="362" t="s">
        <v>355</v>
      </c>
      <c r="C71" s="362"/>
      <c r="D71" s="362"/>
      <c r="E71" s="362"/>
      <c r="F71" s="362"/>
      <c r="G71" s="362"/>
      <c r="H71" s="218"/>
      <c r="I71" s="218"/>
      <c r="J71" s="266"/>
    </row>
    <row r="72" spans="1:10" ht="15">
      <c r="A72" s="272"/>
      <c r="B72" s="383"/>
      <c r="C72" s="383"/>
      <c r="D72" s="383"/>
      <c r="E72" s="383"/>
      <c r="F72" s="383"/>
      <c r="G72" s="383"/>
      <c r="H72" s="218"/>
      <c r="I72" s="218"/>
      <c r="J72" s="266"/>
    </row>
    <row r="73" spans="1:10" ht="15">
      <c r="A73" s="272"/>
      <c r="B73" s="218"/>
      <c r="C73" s="218"/>
      <c r="D73" s="218"/>
      <c r="E73" s="218"/>
      <c r="F73" s="218"/>
      <c r="G73" s="218"/>
      <c r="H73" s="218"/>
      <c r="I73" s="218"/>
      <c r="J73" s="266"/>
    </row>
    <row r="74" spans="1:10" ht="15.75">
      <c r="A74" s="276" t="s">
        <v>25</v>
      </c>
      <c r="B74" s="382" t="s">
        <v>321</v>
      </c>
      <c r="C74" s="382"/>
      <c r="D74" s="382"/>
      <c r="E74" s="382"/>
      <c r="F74" s="382"/>
      <c r="G74" s="218"/>
      <c r="H74" s="218"/>
      <c r="I74" s="218"/>
      <c r="J74" s="266"/>
    </row>
    <row r="75" spans="1:10" ht="15">
      <c r="A75" s="272"/>
      <c r="B75" s="218"/>
      <c r="C75" s="218"/>
      <c r="D75" s="218"/>
      <c r="E75" s="218"/>
      <c r="F75" s="218"/>
      <c r="G75" s="218"/>
      <c r="H75" s="218"/>
      <c r="I75" s="218"/>
      <c r="J75" s="266"/>
    </row>
    <row r="76" spans="1:10" ht="14.25">
      <c r="A76" s="277"/>
      <c r="B76" s="388" t="s">
        <v>356</v>
      </c>
      <c r="C76" s="388"/>
      <c r="D76" s="388"/>
      <c r="E76" s="388"/>
      <c r="F76" s="388"/>
      <c r="G76" s="388"/>
      <c r="H76" s="388"/>
      <c r="I76" s="388"/>
      <c r="J76" s="389"/>
    </row>
    <row r="77" spans="1:10" ht="14.25">
      <c r="A77" s="277"/>
      <c r="B77" s="388" t="s">
        <v>357</v>
      </c>
      <c r="C77" s="388"/>
      <c r="D77" s="388"/>
      <c r="E77" s="388"/>
      <c r="F77" s="388"/>
      <c r="G77" s="388"/>
      <c r="H77" s="388"/>
      <c r="I77" s="388"/>
      <c r="J77" s="389"/>
    </row>
    <row r="78" spans="1:10" ht="14.25">
      <c r="A78" s="277"/>
      <c r="B78" s="390" t="s">
        <v>358</v>
      </c>
      <c r="C78" s="390"/>
      <c r="D78" s="390"/>
      <c r="E78" s="390"/>
      <c r="F78" s="390"/>
      <c r="G78" s="390"/>
      <c r="H78" s="390"/>
      <c r="I78" s="390"/>
      <c r="J78" s="391"/>
    </row>
    <row r="79" spans="1:10" ht="15">
      <c r="A79" s="277"/>
      <c r="B79" s="392" t="s">
        <v>359</v>
      </c>
      <c r="C79" s="392"/>
      <c r="D79" s="392"/>
      <c r="E79" s="392"/>
      <c r="F79" s="392"/>
      <c r="G79" s="392"/>
      <c r="H79" s="392"/>
      <c r="I79" s="392"/>
      <c r="J79" s="393"/>
    </row>
    <row r="80" spans="1:10" ht="15">
      <c r="A80" s="277"/>
      <c r="B80" s="392"/>
      <c r="C80" s="392"/>
      <c r="D80" s="392"/>
      <c r="E80" s="392"/>
      <c r="F80" s="392"/>
      <c r="G80" s="392"/>
      <c r="H80" s="392"/>
      <c r="I80" s="392"/>
      <c r="J80" s="393"/>
    </row>
    <row r="81" spans="1:10" ht="14.25">
      <c r="A81" s="277"/>
      <c r="B81" s="218"/>
      <c r="C81" s="218"/>
      <c r="D81" s="218"/>
      <c r="E81" s="218"/>
      <c r="F81" s="218"/>
      <c r="G81" s="218"/>
      <c r="H81" s="218"/>
      <c r="I81" s="218"/>
      <c r="J81" s="266"/>
    </row>
    <row r="82" spans="1:10" ht="14.25">
      <c r="A82" s="277"/>
      <c r="B82" s="218"/>
      <c r="C82" s="218"/>
      <c r="D82" s="218"/>
      <c r="E82" s="218"/>
      <c r="F82" s="218"/>
      <c r="G82" s="218"/>
      <c r="H82" s="218"/>
      <c r="I82" s="218"/>
      <c r="J82" s="266"/>
    </row>
    <row r="83" spans="1:10" ht="15.75">
      <c r="A83" s="394" t="s">
        <v>322</v>
      </c>
      <c r="B83" s="351"/>
      <c r="C83" s="351"/>
      <c r="D83" s="351"/>
      <c r="E83" s="218"/>
      <c r="F83" s="351" t="s">
        <v>323</v>
      </c>
      <c r="G83" s="351"/>
      <c r="H83" s="351"/>
      <c r="I83" s="351"/>
      <c r="J83" s="395"/>
    </row>
    <row r="84" spans="1:10" ht="14.25">
      <c r="A84" s="277"/>
      <c r="B84" s="218"/>
      <c r="C84" s="218"/>
      <c r="D84" s="218"/>
      <c r="E84" s="218"/>
      <c r="F84" s="218"/>
      <c r="G84" s="218"/>
      <c r="H84" s="218"/>
      <c r="I84" s="218"/>
      <c r="J84" s="266"/>
    </row>
    <row r="85" spans="1:10" ht="18">
      <c r="A85" s="384" t="s">
        <v>324</v>
      </c>
      <c r="B85" s="385"/>
      <c r="C85" s="385"/>
      <c r="D85" s="385"/>
      <c r="E85" s="385"/>
      <c r="F85" s="386" t="s">
        <v>325</v>
      </c>
      <c r="G85" s="386"/>
      <c r="H85" s="386"/>
      <c r="I85" s="386"/>
      <c r="J85" s="387"/>
    </row>
    <row r="86" spans="1:10" ht="18">
      <c r="A86" s="277"/>
      <c r="B86" s="218"/>
      <c r="C86" s="218"/>
      <c r="D86" s="218"/>
      <c r="E86" s="278"/>
      <c r="F86" s="278"/>
      <c r="G86" s="278"/>
      <c r="H86" s="278"/>
      <c r="I86" s="278"/>
      <c r="J86" s="279"/>
    </row>
    <row r="87" spans="1:10" ht="14.25">
      <c r="A87" s="277"/>
      <c r="B87" s="218"/>
      <c r="C87" s="218"/>
      <c r="D87" s="218"/>
      <c r="E87" s="218"/>
      <c r="F87" s="218"/>
      <c r="G87" s="218"/>
      <c r="H87" s="218"/>
      <c r="I87" s="218"/>
      <c r="J87" s="266"/>
    </row>
    <row r="88" spans="1:10" ht="15" thickBot="1">
      <c r="A88" s="280"/>
      <c r="B88" s="281"/>
      <c r="C88" s="281"/>
      <c r="D88" s="281"/>
      <c r="E88" s="281"/>
      <c r="F88" s="281"/>
      <c r="G88" s="281"/>
      <c r="H88" s="281"/>
      <c r="I88" s="281"/>
      <c r="J88" s="282">
        <v>3</v>
      </c>
    </row>
    <row r="89" spans="1:10" ht="14.25">
      <c r="A89" s="168"/>
      <c r="B89" s="168"/>
      <c r="C89" s="168"/>
      <c r="D89" s="168"/>
      <c r="E89" s="168"/>
      <c r="F89" s="168"/>
      <c r="G89" s="168"/>
      <c r="H89" s="168"/>
      <c r="I89" s="168"/>
      <c r="J89" s="168"/>
    </row>
    <row r="90" spans="1:10" ht="14.25">
      <c r="A90" s="168"/>
      <c r="B90" s="168"/>
      <c r="C90" s="168"/>
      <c r="D90" s="168"/>
      <c r="E90" s="168"/>
      <c r="F90" s="168"/>
      <c r="G90" s="168"/>
      <c r="H90" s="168"/>
      <c r="I90" s="168"/>
      <c r="J90" s="168"/>
    </row>
  </sheetData>
  <mergeCells count="67">
    <mergeCell ref="A85:E85"/>
    <mergeCell ref="F85:J85"/>
    <mergeCell ref="B76:J76"/>
    <mergeCell ref="B77:J77"/>
    <mergeCell ref="B78:J78"/>
    <mergeCell ref="B79:J79"/>
    <mergeCell ref="B80:J80"/>
    <mergeCell ref="A83:D83"/>
    <mergeCell ref="F83:J83"/>
    <mergeCell ref="B74:F74"/>
    <mergeCell ref="B62:H62"/>
    <mergeCell ref="B63:G63"/>
    <mergeCell ref="B64:G64"/>
    <mergeCell ref="B65:G65"/>
    <mergeCell ref="B66:H66"/>
    <mergeCell ref="B67:G67"/>
    <mergeCell ref="B68:G68"/>
    <mergeCell ref="B69:G69"/>
    <mergeCell ref="B70:G70"/>
    <mergeCell ref="B71:G71"/>
    <mergeCell ref="B72:G72"/>
    <mergeCell ref="B61:H61"/>
    <mergeCell ref="B48:H48"/>
    <mergeCell ref="B49:H49"/>
    <mergeCell ref="B51:H51"/>
    <mergeCell ref="B52:H52"/>
    <mergeCell ref="B53:H53"/>
    <mergeCell ref="B54:H54"/>
    <mergeCell ref="B55:H55"/>
    <mergeCell ref="B56:H56"/>
    <mergeCell ref="B57:G57"/>
    <mergeCell ref="B58:G58"/>
    <mergeCell ref="B60:G60"/>
    <mergeCell ref="B47:H47"/>
    <mergeCell ref="B24:G24"/>
    <mergeCell ref="B25:G25"/>
    <mergeCell ref="B26:G26"/>
    <mergeCell ref="B27:J27"/>
    <mergeCell ref="B28:G28"/>
    <mergeCell ref="A41:J41"/>
    <mergeCell ref="B42:I42"/>
    <mergeCell ref="B44:I44"/>
    <mergeCell ref="J44:J45"/>
    <mergeCell ref="B46:H46"/>
    <mergeCell ref="A29:A30"/>
    <mergeCell ref="B29:B30"/>
    <mergeCell ref="C29:F29"/>
    <mergeCell ref="G29:I29"/>
    <mergeCell ref="J29:J30"/>
    <mergeCell ref="B23:G23"/>
    <mergeCell ref="B11:H11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10:H10"/>
    <mergeCell ref="B3:D3"/>
    <mergeCell ref="B5:G5"/>
    <mergeCell ref="B6:G6"/>
    <mergeCell ref="B8:G8"/>
    <mergeCell ref="B9:G9"/>
  </mergeCells>
  <pageMargins left="0.7" right="0.16" top="0.28999999999999998" bottom="0.38" header="0.3" footer="0.38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Kop.</vt:lpstr>
      <vt:lpstr>Aktivet</vt:lpstr>
      <vt:lpstr>Pasivet</vt:lpstr>
      <vt:lpstr>PASH 1</vt:lpstr>
      <vt:lpstr>FLUKSI</vt:lpstr>
      <vt:lpstr>KAPITALI</vt:lpstr>
      <vt:lpstr>spjeguese 1</vt:lpstr>
      <vt:lpstr>spjeguese 2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2017-03-14T15:41:12Z</cp:lastPrinted>
  <dcterms:created xsi:type="dcterms:W3CDTF">2002-02-16T18:16:52Z</dcterms:created>
  <dcterms:modified xsi:type="dcterms:W3CDTF">2017-07-20T09:14:43Z</dcterms:modified>
</cp:coreProperties>
</file>