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9440" windowHeight="12525" activeTab="2"/>
  </bookViews>
  <sheets>
    <sheet name="Sheet1" sheetId="1" r:id="rId1"/>
    <sheet name="Sheet2" sheetId="3" r:id="rId2"/>
    <sheet name="Sheet 3" sheetId="4" r:id="rId3"/>
    <sheet name="Sheet3" sheetId="5" r:id="rId4"/>
  </sheets>
  <calcPr calcId="144525"/>
</workbook>
</file>

<file path=xl/calcChain.xml><?xml version="1.0" encoding="utf-8"?>
<calcChain xmlns="http://schemas.openxmlformats.org/spreadsheetml/2006/main">
  <c r="K29" i="5" l="1"/>
  <c r="I29" i="5"/>
  <c r="F29" i="5"/>
  <c r="N29" i="5" s="1"/>
  <c r="N19" i="5"/>
  <c r="N17" i="5"/>
  <c r="N15" i="5"/>
  <c r="D29" i="4"/>
  <c r="C29" i="4"/>
  <c r="D22" i="4"/>
  <c r="C22" i="4"/>
  <c r="C35" i="4" s="1"/>
  <c r="C37" i="4" s="1"/>
  <c r="D35" i="4" l="1"/>
  <c r="D37" i="4" s="1"/>
  <c r="E28" i="3"/>
  <c r="D28" i="3"/>
  <c r="D19" i="3"/>
  <c r="D20" i="3" s="1"/>
  <c r="D29" i="3" s="1"/>
  <c r="D31" i="3" s="1"/>
  <c r="E14" i="3"/>
  <c r="E19" i="3" s="1"/>
  <c r="E20" i="3" s="1"/>
  <c r="E29" i="3" s="1"/>
  <c r="E31" i="3" s="1"/>
  <c r="D96" i="1" l="1"/>
  <c r="D84" i="1"/>
  <c r="D83" i="1"/>
  <c r="D70" i="1"/>
  <c r="D74" i="1" s="1"/>
  <c r="D61" i="1"/>
  <c r="D41" i="1"/>
  <c r="D35" i="1"/>
  <c r="D10" i="1"/>
  <c r="D27" i="1"/>
  <c r="D23" i="1"/>
  <c r="D16" i="1"/>
  <c r="D97" i="1" l="1"/>
  <c r="D51" i="1"/>
  <c r="D28" i="1"/>
  <c r="D52" i="1" s="1"/>
  <c r="E13" i="1"/>
  <c r="E12" i="1"/>
  <c r="E18" i="1"/>
  <c r="E67" i="1"/>
  <c r="E70" i="1" s="1"/>
  <c r="E58" i="1"/>
  <c r="E61" i="1" s="1"/>
  <c r="E10" i="1"/>
  <c r="E96" i="1"/>
  <c r="E41" i="1"/>
  <c r="E27" i="1"/>
  <c r="E35" i="1"/>
  <c r="E21" i="1"/>
  <c r="E51" i="1" l="1"/>
  <c r="E74" i="1"/>
  <c r="E97" i="1" s="1"/>
  <c r="E16" i="1"/>
  <c r="E28" i="1" s="1"/>
  <c r="E52" i="1" l="1"/>
</calcChain>
</file>

<file path=xl/sharedStrings.xml><?xml version="1.0" encoding="utf-8"?>
<sst xmlns="http://schemas.openxmlformats.org/spreadsheetml/2006/main" count="259" uniqueCount="225">
  <si>
    <t>Nr.</t>
  </si>
  <si>
    <t>Pershkrimi i elemeteve</t>
  </si>
  <si>
    <t>Viti Ushtrimor</t>
  </si>
  <si>
    <t>I</t>
  </si>
  <si>
    <t>Aktivet Afatshkurtra</t>
  </si>
  <si>
    <t>(i)</t>
  </si>
  <si>
    <t>Derivativet</t>
  </si>
  <si>
    <t>(ii)</t>
  </si>
  <si>
    <t>Aktivet e mbajtura per tregetim</t>
  </si>
  <si>
    <t>Totali</t>
  </si>
  <si>
    <t>Llogari / kerkesa te arketueshme</t>
  </si>
  <si>
    <t>Llogari / kerkesa te tjera te arketueshme</t>
  </si>
  <si>
    <t>(iii)</t>
  </si>
  <si>
    <t>Instrumente te tjera borxhi</t>
  </si>
  <si>
    <t>(iv)</t>
  </si>
  <si>
    <t>Investime te tjera financiare</t>
  </si>
  <si>
    <t>Lendet e para</t>
  </si>
  <si>
    <t>Prodhim ne proces</t>
  </si>
  <si>
    <t>Produkte te gatshme</t>
  </si>
  <si>
    <t>(v)</t>
  </si>
  <si>
    <t>Parapagesat per furnizime</t>
  </si>
  <si>
    <t>5    Aktive biologjike afatshkurtra</t>
  </si>
  <si>
    <t>6    Aktive afatshkurtra te mbajtura per shitje</t>
  </si>
  <si>
    <t>7    Parapagimet dhe shpenzimet e shtyra</t>
  </si>
  <si>
    <t>AKTIVET  TOTALE  AFATSHKURTRA  (I)</t>
  </si>
  <si>
    <t>Aksione dhe pjesemarje te tjera ne njesi te kont.</t>
  </si>
  <si>
    <t>Aksione dhe investime te tjera ne pjesemarrje</t>
  </si>
  <si>
    <t>Aksione dhe letra me vlere</t>
  </si>
  <si>
    <t>Toka</t>
  </si>
  <si>
    <t>Ndertesa</t>
  </si>
  <si>
    <t>Makineri dhe pajisje</t>
  </si>
  <si>
    <t>Aktive te tjera afatgjata materiale (me vlere kon)</t>
  </si>
  <si>
    <t>3    Aktive biologjike afatgjata</t>
  </si>
  <si>
    <t>4    Aktive afatgjata jomateriale</t>
  </si>
  <si>
    <t>Emri i mire</t>
  </si>
  <si>
    <t>Shpenzimet e zhvillimit</t>
  </si>
  <si>
    <t>Aktive te tjera afatgjata jomaterjale</t>
  </si>
  <si>
    <t>5    Kapital aksionar i papaguar</t>
  </si>
  <si>
    <t>6    Aktive te tjera afatgjata (ne proces)</t>
  </si>
  <si>
    <t>AKTIVEVET  TOTALE  AFATGJATA  (II)</t>
  </si>
  <si>
    <t>D E T Y R I M E T    D H E    K A P I T A L I</t>
  </si>
  <si>
    <t>I  Detyrimet afatshurtra</t>
  </si>
  <si>
    <t>Huate dhe obligacionet afatshkurtra</t>
  </si>
  <si>
    <t>Kthimet/Ripagesat e huave afatgjata</t>
  </si>
  <si>
    <t>Bono te konvertueshme</t>
  </si>
  <si>
    <t>3  Huate dhe parapagimet</t>
  </si>
  <si>
    <t>Te pagueshme ndaj furnitoreve</t>
  </si>
  <si>
    <t>Te pagueshme ndaj punonjesve</t>
  </si>
  <si>
    <t>Detyrime tatimore</t>
  </si>
  <si>
    <t>Hua te tjera</t>
  </si>
  <si>
    <t>Parapagimet e arketuara</t>
  </si>
  <si>
    <t>4  Grantet dhe te ardhurat e shtyra</t>
  </si>
  <si>
    <t>5  Provizionet afatshkurtra</t>
  </si>
  <si>
    <t>TOTALI  I  DETYRIMEVE  AFATSHKURTRA (I)</t>
  </si>
  <si>
    <t>Hua, bono dhe detyrime nga qeraja financiare</t>
  </si>
  <si>
    <t>Bonot e konvertueshme</t>
  </si>
  <si>
    <t>2  Huamarrje te tjera afatgjata</t>
  </si>
  <si>
    <t>3  Provizionet afatgjata</t>
  </si>
  <si>
    <t>TOTALI  I  DETYRIMEVE AFATGJATA  (II)</t>
  </si>
  <si>
    <t>5  Aksionet e thesarit (Negative)</t>
  </si>
  <si>
    <t>TOTALI I KAPITALIT (III)</t>
  </si>
  <si>
    <t xml:space="preserve">Aktivet </t>
  </si>
  <si>
    <t xml:space="preserve">Aktive Monetare </t>
  </si>
  <si>
    <t>1</t>
  </si>
  <si>
    <t>512+531</t>
  </si>
  <si>
    <t xml:space="preserve">Derivative dhe Aktive Financiare te Mbajtura per tregetim </t>
  </si>
  <si>
    <t>411+4091</t>
  </si>
  <si>
    <t>311+3124</t>
  </si>
  <si>
    <t xml:space="preserve">Te tjera gjendje Inventari  </t>
  </si>
  <si>
    <t xml:space="preserve">Shoqeria LIM-EM shpk </t>
  </si>
  <si>
    <t xml:space="preserve">Aktive Afatgjate </t>
  </si>
  <si>
    <t xml:space="preserve">II   </t>
  </si>
  <si>
    <t xml:space="preserve">4  </t>
  </si>
  <si>
    <t xml:space="preserve">Inventari </t>
  </si>
  <si>
    <t>Totali 4</t>
  </si>
  <si>
    <t xml:space="preserve">Totali 3 </t>
  </si>
  <si>
    <t>Investimet financiare afatgjata</t>
  </si>
  <si>
    <t xml:space="preserve">Aktive te tjera materiale ne proces </t>
  </si>
  <si>
    <t>Aktive afatgjata materiale</t>
  </si>
  <si>
    <t>213+215</t>
  </si>
  <si>
    <t xml:space="preserve">Shenime </t>
  </si>
  <si>
    <t>Aktive te tjera financiare afatshkurtra</t>
  </si>
  <si>
    <t>Totali 1+2</t>
  </si>
  <si>
    <t xml:space="preserve">Totali </t>
  </si>
  <si>
    <t>Totali 2</t>
  </si>
  <si>
    <t>Totali 1</t>
  </si>
  <si>
    <t>Totali Aktiveve  (I+ II )</t>
  </si>
  <si>
    <t>444+445</t>
  </si>
  <si>
    <t>II</t>
  </si>
  <si>
    <t xml:space="preserve">Detyrime Afatgjate </t>
  </si>
  <si>
    <t xml:space="preserve">Huate Afatgjate </t>
  </si>
  <si>
    <t>III</t>
  </si>
  <si>
    <t>Kapitali</t>
  </si>
  <si>
    <t xml:space="preserve">Aksione te Pakices </t>
  </si>
  <si>
    <t>3</t>
  </si>
  <si>
    <t>Kapitali Aksioner</t>
  </si>
  <si>
    <t>4</t>
  </si>
  <si>
    <t xml:space="preserve">Primi I Aksionit </t>
  </si>
  <si>
    <t xml:space="preserve">Rezerav Statuore </t>
  </si>
  <si>
    <t xml:space="preserve">Rezerva Ligjore </t>
  </si>
  <si>
    <t xml:space="preserve">Rezerva te Tjera </t>
  </si>
  <si>
    <t>6</t>
  </si>
  <si>
    <t>7</t>
  </si>
  <si>
    <t>8</t>
  </si>
  <si>
    <t xml:space="preserve">Fitimet e pashperndara </t>
  </si>
  <si>
    <t xml:space="preserve">Fitim (humbje )te viti finaciare </t>
  </si>
  <si>
    <t>Kapitali i aksionereve te shoqerise meme</t>
  </si>
  <si>
    <t xml:space="preserve">Derivatet </t>
  </si>
  <si>
    <t xml:space="preserve">Huamarjet </t>
  </si>
  <si>
    <t>2</t>
  </si>
  <si>
    <t>Administratori</t>
  </si>
  <si>
    <t xml:space="preserve">Shkelqim Beshiri </t>
  </si>
  <si>
    <t xml:space="preserve">Viti Paraardhes </t>
  </si>
  <si>
    <t>431-447</t>
  </si>
  <si>
    <t>Bilanc Kontabel I vitit financiare 2011</t>
  </si>
  <si>
    <t>Shoqeria LIM-EM shpk</t>
  </si>
  <si>
    <t xml:space="preserve">Pasqyra e Te ardhurave dhe Shpenzimeve </t>
  </si>
  <si>
    <t>Viti Financiare 2011</t>
  </si>
  <si>
    <t>Viti Paraardhes</t>
  </si>
  <si>
    <t>Shitjet neto</t>
  </si>
  <si>
    <t>704-707</t>
  </si>
  <si>
    <t>Te ardhura te tjera nga veprimtarite e shfrytezimi</t>
  </si>
  <si>
    <t>Ndryshime ne inventarin e produkteve te gateshme dhe punes ne proces</t>
  </si>
  <si>
    <t>714</t>
  </si>
  <si>
    <t>Puna e kryer nga njesite ekonomike raportuese per qellimet e veta dhe e kapitalizuar</t>
  </si>
  <si>
    <t>Mallra, lendet e para dhe sherbimet</t>
  </si>
  <si>
    <t>6035-605</t>
  </si>
  <si>
    <t>Shpenzime te tjera nga veprimtarite e shfrytezimit</t>
  </si>
  <si>
    <t>Shpenzime te personelit</t>
  </si>
  <si>
    <t>Pagat</t>
  </si>
  <si>
    <t>641</t>
  </si>
  <si>
    <t>Shpenzimet e sigurimeve shoqerore</t>
  </si>
  <si>
    <t>644</t>
  </si>
  <si>
    <t>Shpenzimet per pensionet</t>
  </si>
  <si>
    <t>Renia ne vlere (Zhvleresimi) dhe amortizimi</t>
  </si>
  <si>
    <t>682</t>
  </si>
  <si>
    <t>Totali i shpenzimeve (5-8)</t>
  </si>
  <si>
    <t>Fitim (humbja) nga veprimtarite e shfrytezimit (1+ 2 +/- 3+/- 4 -9)</t>
  </si>
  <si>
    <t>Te ardhurat dhe shpenzimet financiare nga njesite e kontrolluara</t>
  </si>
  <si>
    <t>Te ardhurat dhe shpenzimet financiare nga pjesemarrjet</t>
  </si>
  <si>
    <t>Te ardhurat dhe shpenzimet financiare</t>
  </si>
  <si>
    <t>Te ardhurat dhe shpenzimet financiare nga investime te tjera financiare afatgjata</t>
  </si>
  <si>
    <t>Te ardhurat dhe shpenzimet nga interesat</t>
  </si>
  <si>
    <t>667,767</t>
  </si>
  <si>
    <t>Fitimet (Humbjet) nga kursi i kembimit</t>
  </si>
  <si>
    <t>766</t>
  </si>
  <si>
    <t>Te ardhurat dhe shpenzimet e tjera financiare</t>
  </si>
  <si>
    <t>668,768</t>
  </si>
  <si>
    <t>Totali i te ardhurave dhe shpenzimeve financiare (13.1 +/- 13.2 +/- 13.3 +/- 13.4)</t>
  </si>
  <si>
    <t>Fitimi (humbja) para tatimit (9 +/-14)</t>
  </si>
  <si>
    <t>Shpenzimet e tatimit mbi fitimin</t>
  </si>
  <si>
    <t>Fitim (humbja) neto e vitit financiar  (15-16)</t>
  </si>
  <si>
    <t xml:space="preserve">Administratori </t>
  </si>
  <si>
    <t>Pasqyra e Flukseve te Parase  per periudhen</t>
  </si>
  <si>
    <t>01 Janar deri me 31.12.2011</t>
  </si>
  <si>
    <t>Fluksi i parave nga veprimtarite e shfrytezimit</t>
  </si>
  <si>
    <t>Fitimi para tatimit</t>
  </si>
  <si>
    <t>Rregullime per :</t>
  </si>
  <si>
    <t>Amortizimin</t>
  </si>
  <si>
    <t>Humbje nga kembimet valutore</t>
  </si>
  <si>
    <t xml:space="preserve">Shpenzime ne Avance </t>
  </si>
  <si>
    <t>Shpenzime per interesa</t>
  </si>
  <si>
    <t>(Rritje)/renie ne tepricen e kerkesave te arketueshme nga aktiviteti, si dhe kerk. te arket</t>
  </si>
  <si>
    <t>(Rritje)/renie ne tepricen e inventarit</t>
  </si>
  <si>
    <t>Rritje/(renie) ne tepricen e detyrimeve per t`u paguar nga aktiviteti</t>
  </si>
  <si>
    <t>Parate e perftuara nga aktivitetet</t>
  </si>
  <si>
    <t>Interesi i paguar</t>
  </si>
  <si>
    <t>Tatimfitimi mbi fitimin i paguar</t>
  </si>
  <si>
    <t>Paraja neto nga aktivitetet e shfrytezimit</t>
  </si>
  <si>
    <t>Fluksi i parave nga veprimtarite investuese</t>
  </si>
  <si>
    <t>Blerjet e kompanise se kontrolluar minus parate e arketuara</t>
  </si>
  <si>
    <t>Blerjet e aktiveve afatgjata materiale</t>
  </si>
  <si>
    <t>Te ardhurat nga shitja e pajisjeve</t>
  </si>
  <si>
    <t>Interesi i arketuar</t>
  </si>
  <si>
    <t>Dividentet e arketuar</t>
  </si>
  <si>
    <t>Paraja neto e perdorur ne aktivitetet investuese</t>
  </si>
  <si>
    <t>Fluksi i parave nga aktivitetet financiare</t>
  </si>
  <si>
    <t>Te ardhura nga emetimi i kapitalit aksionar</t>
  </si>
  <si>
    <t>Te ardhura nga huamarrje afatgjata</t>
  </si>
  <si>
    <t>Pagesat e detyrimeve te qerase financiare</t>
  </si>
  <si>
    <t>Dividente te paguar</t>
  </si>
  <si>
    <t xml:space="preserve">Rritje/(renie) neto e mjeteve monetare </t>
  </si>
  <si>
    <t>V</t>
  </si>
  <si>
    <t>Mjete monetare ne fillim te periudhes kontabel</t>
  </si>
  <si>
    <t>Mjete monetare ne fund te periudhes kontabel</t>
  </si>
  <si>
    <t xml:space="preserve"> Shoqeria Ndertuese LIM-EM sh.p.k </t>
  </si>
  <si>
    <t xml:space="preserve">Pasqyra e levizjeve te kapitaleve te veta per periudhen </t>
  </si>
  <si>
    <t>01 Janar 2010  -31 Dhjetor 2011</t>
  </si>
  <si>
    <t xml:space="preserve">Kapitali aksionar qe i perket aksionareve te shoqerise meme </t>
  </si>
  <si>
    <t xml:space="preserve">Primi I </t>
  </si>
  <si>
    <t xml:space="preserve">Aksione te </t>
  </si>
  <si>
    <t xml:space="preserve">Rezerva </t>
  </si>
  <si>
    <t>Rezerv</t>
  </si>
  <si>
    <t>Fitim I pa</t>
  </si>
  <si>
    <t xml:space="preserve">Rezerve </t>
  </si>
  <si>
    <t xml:space="preserve">Shuma te </t>
  </si>
  <si>
    <t>aksionar</t>
  </si>
  <si>
    <t xml:space="preserve">aksionit </t>
  </si>
  <si>
    <t xml:space="preserve">thesarit </t>
  </si>
  <si>
    <t xml:space="preserve">statuore </t>
  </si>
  <si>
    <t>Konvert te</t>
  </si>
  <si>
    <t>shperndare</t>
  </si>
  <si>
    <t xml:space="preserve">te tjera </t>
  </si>
  <si>
    <t>parashikuar</t>
  </si>
  <si>
    <t xml:space="preserve">dhe ligjore </t>
  </si>
  <si>
    <t>monedhe</t>
  </si>
  <si>
    <t xml:space="preserve">per reziqe </t>
  </si>
  <si>
    <t>te huaj</t>
  </si>
  <si>
    <t>Pozicioni me 31.12.2010</t>
  </si>
  <si>
    <t>Efekti I Ndryshimit ne politikat kontabel</t>
  </si>
  <si>
    <t xml:space="preserve">Pozicioni I rregulluar </t>
  </si>
  <si>
    <t>Shperndarje fitimi</t>
  </si>
  <si>
    <t>Fitim Neto I periudhes kontabel</t>
  </si>
  <si>
    <t xml:space="preserve">Divident et e paguar /deklaruar </t>
  </si>
  <si>
    <t xml:space="preserve">Transferime ne rezerven e detyrushme Ligjore </t>
  </si>
  <si>
    <t xml:space="preserve">Transferime ne rezerven e detyrushme statutore  </t>
  </si>
  <si>
    <t xml:space="preserve">Transferime ne rezerva te tjera </t>
  </si>
  <si>
    <t xml:space="preserve">Emetim I kapitalit aksionar </t>
  </si>
  <si>
    <t xml:space="preserve">Rezerve rivleresimi I AAGJ </t>
  </si>
  <si>
    <t xml:space="preserve">Transferim ne detyrimet </t>
  </si>
  <si>
    <t xml:space="preserve">Blerje aksione thesari </t>
  </si>
  <si>
    <t xml:space="preserve">Shtese kapitali </t>
  </si>
  <si>
    <t>Pozicioni me 31.12.2011</t>
  </si>
  <si>
    <t>ADMINISTRATORI</t>
  </si>
  <si>
    <t>Shkelqim Beshiri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</si>
</sst>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_);\(#,##0.0\)"/>
  </numFmts>
  <fonts count="35" x14ac:knownFonts="1">
    <font>
      <sz val="11"/>
      <color theme="1"/>
      <name val="Calibri"/>
      <family val="2"/>
      <scheme val="minor"/>
    </font>
    <font>
      <sz val="8"/>
      <color rgb="FF000000"/>
      <name val="Arial Bold"/>
    </font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80"/>
      <name val="Arial"/>
      <family val="2"/>
    </font>
    <font>
      <b/>
      <sz val="11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i/>
      <u/>
      <sz val="11"/>
      <color theme="3"/>
      <name val="Calibri"/>
      <family val="2"/>
      <scheme val="minor"/>
    </font>
    <font>
      <sz val="8"/>
      <color theme="3"/>
      <name val="Arial Bold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 Bold"/>
    </font>
    <font>
      <sz val="9"/>
      <color theme="3"/>
      <name val="Arial Bold"/>
    </font>
    <font>
      <sz val="9"/>
      <color theme="1"/>
      <name val="Calibri"/>
      <family val="2"/>
      <scheme val="minor"/>
    </font>
    <font>
      <b/>
      <i/>
      <u/>
      <sz val="11"/>
      <color theme="3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5">
    <xf numFmtId="0" fontId="0" fillId="0" borderId="0" xfId="0"/>
    <xf numFmtId="49" fontId="1" fillId="0" borderId="0" xfId="0" applyNumberFormat="1" applyFont="1"/>
    <xf numFmtId="0" fontId="0" fillId="0" borderId="0" xfId="0" applyAlignment="1"/>
    <xf numFmtId="165" fontId="0" fillId="0" borderId="0" xfId="1" applyNumberFormat="1" applyFont="1"/>
    <xf numFmtId="165" fontId="1" fillId="0" borderId="0" xfId="1" applyNumberFormat="1" applyFont="1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/>
    <xf numFmtId="49" fontId="6" fillId="0" borderId="1" xfId="0" applyNumberFormat="1" applyFont="1" applyBorder="1"/>
    <xf numFmtId="49" fontId="7" fillId="0" borderId="1" xfId="0" applyNumberFormat="1" applyFont="1" applyBorder="1" applyAlignment="1"/>
    <xf numFmtId="49" fontId="7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8" fillId="0" borderId="2" xfId="0" applyNumberFormat="1" applyFont="1" applyBorder="1"/>
    <xf numFmtId="0" fontId="9" fillId="0" borderId="2" xfId="0" applyFont="1" applyBorder="1" applyAlignment="1"/>
    <xf numFmtId="0" fontId="10" fillId="0" borderId="5" xfId="0" applyFont="1" applyBorder="1"/>
    <xf numFmtId="0" fontId="10" fillId="0" borderId="2" xfId="0" applyFont="1" applyBorder="1"/>
    <xf numFmtId="49" fontId="11" fillId="0" borderId="2" xfId="0" applyNumberFormat="1" applyFont="1" applyBorder="1" applyAlignment="1"/>
    <xf numFmtId="1" fontId="8" fillId="0" borderId="5" xfId="0" applyNumberFormat="1" applyFont="1" applyBorder="1"/>
    <xf numFmtId="164" fontId="8" fillId="0" borderId="2" xfId="1" applyFont="1" applyBorder="1"/>
    <xf numFmtId="49" fontId="8" fillId="0" borderId="2" xfId="0" applyNumberFormat="1" applyFont="1" applyBorder="1" applyAlignment="1">
      <alignment horizontal="right"/>
    </xf>
    <xf numFmtId="1" fontId="8" fillId="0" borderId="5" xfId="0" applyNumberFormat="1" applyFont="1" applyBorder="1" applyAlignment="1">
      <alignment horizontal="center"/>
    </xf>
    <xf numFmtId="164" fontId="8" fillId="0" borderId="2" xfId="1" applyFont="1" applyBorder="1" applyAlignment="1">
      <alignment horizontal="center"/>
    </xf>
    <xf numFmtId="4" fontId="11" fillId="0" borderId="2" xfId="0" applyNumberFormat="1" applyFont="1" applyBorder="1"/>
    <xf numFmtId="0" fontId="9" fillId="0" borderId="2" xfId="0" applyFont="1" applyBorder="1"/>
    <xf numFmtId="49" fontId="8" fillId="0" borderId="2" xfId="0" applyNumberFormat="1" applyFont="1" applyBorder="1" applyAlignment="1"/>
    <xf numFmtId="0" fontId="10" fillId="0" borderId="5" xfId="0" applyFont="1" applyBorder="1" applyAlignment="1">
      <alignment horizontal="center"/>
    </xf>
    <xf numFmtId="164" fontId="9" fillId="0" borderId="2" xfId="1" applyFont="1" applyBorder="1" applyAlignment="1">
      <alignment horizontal="center"/>
    </xf>
    <xf numFmtId="4" fontId="8" fillId="0" borderId="2" xfId="0" applyNumberFormat="1" applyFont="1" applyBorder="1"/>
    <xf numFmtId="39" fontId="8" fillId="0" borderId="2" xfId="0" applyNumberFormat="1" applyFont="1" applyBorder="1"/>
    <xf numFmtId="165" fontId="10" fillId="0" borderId="2" xfId="1" applyNumberFormat="1" applyFont="1" applyBorder="1"/>
    <xf numFmtId="164" fontId="9" fillId="0" borderId="2" xfId="1" applyFont="1" applyBorder="1"/>
    <xf numFmtId="164" fontId="11" fillId="0" borderId="2" xfId="1" applyFont="1" applyBorder="1"/>
    <xf numFmtId="164" fontId="11" fillId="0" borderId="2" xfId="1" applyFont="1" applyBorder="1" applyAlignment="1">
      <alignment horizontal="center"/>
    </xf>
    <xf numFmtId="164" fontId="10" fillId="0" borderId="2" xfId="1" applyFont="1" applyBorder="1" applyAlignment="1">
      <alignment horizontal="center"/>
    </xf>
    <xf numFmtId="39" fontId="8" fillId="0" borderId="2" xfId="0" applyNumberFormat="1" applyFont="1" applyBorder="1" applyAlignment="1"/>
    <xf numFmtId="1" fontId="11" fillId="0" borderId="5" xfId="0" applyNumberFormat="1" applyFont="1" applyBorder="1"/>
    <xf numFmtId="165" fontId="9" fillId="0" borderId="2" xfId="1" applyNumberFormat="1" applyFont="1" applyBorder="1"/>
    <xf numFmtId="165" fontId="8" fillId="0" borderId="2" xfId="1" applyNumberFormat="1" applyFont="1" applyBorder="1"/>
    <xf numFmtId="0" fontId="9" fillId="0" borderId="5" xfId="0" applyFont="1" applyBorder="1"/>
    <xf numFmtId="0" fontId="10" fillId="0" borderId="2" xfId="0" applyFont="1" applyBorder="1" applyAlignment="1"/>
    <xf numFmtId="49" fontId="8" fillId="0" borderId="5" xfId="0" applyNumberFormat="1" applyFont="1" applyBorder="1"/>
    <xf numFmtId="0" fontId="10" fillId="0" borderId="2" xfId="0" applyFont="1" applyBorder="1" applyAlignment="1">
      <alignment horizontal="center"/>
    </xf>
    <xf numFmtId="1" fontId="8" fillId="0" borderId="5" xfId="0" applyNumberFormat="1" applyFont="1" applyBorder="1" applyAlignment="1">
      <alignment horizontal="right"/>
    </xf>
    <xf numFmtId="165" fontId="11" fillId="0" borderId="2" xfId="1" applyNumberFormat="1" applyFont="1" applyBorder="1"/>
    <xf numFmtId="0" fontId="10" fillId="0" borderId="2" xfId="0" applyFont="1" applyBorder="1" applyAlignment="1">
      <alignment horizontal="left"/>
    </xf>
    <xf numFmtId="164" fontId="8" fillId="0" borderId="2" xfId="1" applyFont="1" applyBorder="1" applyAlignment="1">
      <alignment horizontal="right"/>
    </xf>
    <xf numFmtId="164" fontId="10" fillId="0" borderId="2" xfId="1" applyFont="1" applyBorder="1" applyAlignment="1">
      <alignment horizontal="right"/>
    </xf>
    <xf numFmtId="164" fontId="10" fillId="0" borderId="2" xfId="1" applyNumberFormat="1" applyFont="1" applyBorder="1" applyAlignment="1">
      <alignment horizontal="right"/>
    </xf>
    <xf numFmtId="164" fontId="9" fillId="0" borderId="2" xfId="1" applyFont="1" applyBorder="1" applyAlignment="1">
      <alignment horizontal="right"/>
    </xf>
    <xf numFmtId="49" fontId="12" fillId="0" borderId="3" xfId="0" applyNumberFormat="1" applyFont="1" applyBorder="1"/>
    <xf numFmtId="0" fontId="10" fillId="0" borderId="3" xfId="0" applyFont="1" applyBorder="1" applyAlignment="1"/>
    <xf numFmtId="0" fontId="10" fillId="0" borderId="6" xfId="0" applyFont="1" applyBorder="1"/>
    <xf numFmtId="165" fontId="10" fillId="0" borderId="3" xfId="1" applyNumberFormat="1" applyFont="1" applyBorder="1"/>
    <xf numFmtId="0" fontId="10" fillId="0" borderId="3" xfId="0" applyFont="1" applyBorder="1"/>
    <xf numFmtId="0" fontId="10" fillId="0" borderId="0" xfId="0" applyFont="1"/>
    <xf numFmtId="0" fontId="10" fillId="0" borderId="0" xfId="0" applyFont="1" applyAlignment="1"/>
    <xf numFmtId="0" fontId="7" fillId="0" borderId="0" xfId="0" applyFont="1" applyAlignment="1"/>
    <xf numFmtId="43" fontId="0" fillId="0" borderId="0" xfId="0" applyNumberFormat="1"/>
    <xf numFmtId="164" fontId="0" fillId="0" borderId="0" xfId="0" applyNumberFormat="1"/>
    <xf numFmtId="164" fontId="0" fillId="0" borderId="0" xfId="1" applyFont="1"/>
    <xf numFmtId="0" fontId="13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3" fillId="0" borderId="0" xfId="0" applyFont="1" applyAlignment="1"/>
    <xf numFmtId="49" fontId="17" fillId="0" borderId="7" xfId="0" applyNumberFormat="1" applyFont="1" applyBorder="1"/>
    <xf numFmtId="49" fontId="17" fillId="0" borderId="8" xfId="0" applyNumberFormat="1" applyFont="1" applyBorder="1" applyAlignment="1"/>
    <xf numFmtId="49" fontId="17" fillId="0" borderId="8" xfId="0" applyNumberFormat="1" applyFont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8" fillId="0" borderId="11" xfId="0" applyNumberFormat="1" applyFont="1" applyBorder="1" applyAlignment="1"/>
    <xf numFmtId="49" fontId="18" fillId="0" borderId="1" xfId="0" applyNumberFormat="1" applyFont="1" applyBorder="1" applyAlignment="1">
      <alignment horizontal="center"/>
    </xf>
    <xf numFmtId="164" fontId="19" fillId="0" borderId="1" xfId="1" applyNumberFormat="1" applyFont="1" applyBorder="1" applyAlignment="1"/>
    <xf numFmtId="39" fontId="18" fillId="0" borderId="1" xfId="0" applyNumberFormat="1" applyFont="1" applyBorder="1"/>
    <xf numFmtId="1" fontId="1" fillId="0" borderId="2" xfId="0" applyNumberFormat="1" applyFont="1" applyBorder="1"/>
    <xf numFmtId="49" fontId="18" fillId="0" borderId="5" xfId="0" applyNumberFormat="1" applyFont="1" applyBorder="1" applyAlignment="1"/>
    <xf numFmtId="49" fontId="18" fillId="0" borderId="2" xfId="0" applyNumberFormat="1" applyFont="1" applyBorder="1" applyAlignment="1"/>
    <xf numFmtId="164" fontId="19" fillId="0" borderId="2" xfId="1" applyNumberFormat="1" applyFont="1" applyBorder="1" applyAlignment="1"/>
    <xf numFmtId="39" fontId="18" fillId="0" borderId="2" xfId="0" applyNumberFormat="1" applyFont="1" applyBorder="1"/>
    <xf numFmtId="49" fontId="18" fillId="0" borderId="2" xfId="0" applyNumberFormat="1" applyFont="1" applyBorder="1" applyAlignment="1">
      <alignment horizontal="center"/>
    </xf>
    <xf numFmtId="49" fontId="19" fillId="0" borderId="2" xfId="1" applyNumberFormat="1" applyFont="1" applyBorder="1" applyAlignment="1"/>
    <xf numFmtId="0" fontId="0" fillId="0" borderId="2" xfId="0" applyBorder="1"/>
    <xf numFmtId="39" fontId="19" fillId="0" borderId="2" xfId="1" applyNumberFormat="1" applyFont="1" applyBorder="1" applyAlignment="1"/>
    <xf numFmtId="4" fontId="18" fillId="0" borderId="2" xfId="0" applyNumberFormat="1" applyFont="1" applyBorder="1"/>
    <xf numFmtId="4" fontId="20" fillId="0" borderId="2" xfId="0" applyNumberFormat="1" applyFont="1" applyBorder="1"/>
    <xf numFmtId="0" fontId="1" fillId="0" borderId="2" xfId="0" applyFont="1" applyBorder="1"/>
    <xf numFmtId="49" fontId="1" fillId="0" borderId="5" xfId="0" applyNumberFormat="1" applyFont="1" applyBorder="1" applyAlignment="1"/>
    <xf numFmtId="49" fontId="1" fillId="0" borderId="2" xfId="0" applyNumberFormat="1" applyFont="1" applyBorder="1" applyAlignment="1">
      <alignment horizontal="center"/>
    </xf>
    <xf numFmtId="39" fontId="21" fillId="0" borderId="2" xfId="1" applyNumberFormat="1" applyFont="1" applyBorder="1" applyAlignment="1"/>
    <xf numFmtId="39" fontId="1" fillId="0" borderId="2" xfId="0" applyNumberFormat="1" applyFont="1" applyBorder="1"/>
    <xf numFmtId="164" fontId="21" fillId="0" borderId="2" xfId="1" applyFont="1" applyBorder="1" applyAlignment="1"/>
    <xf numFmtId="164" fontId="19" fillId="0" borderId="2" xfId="1" applyFont="1" applyBorder="1" applyAlignment="1"/>
    <xf numFmtId="165" fontId="0" fillId="0" borderId="2" xfId="1" applyNumberFormat="1" applyFont="1" applyBorder="1"/>
    <xf numFmtId="0" fontId="3" fillId="0" borderId="2" xfId="0" applyFont="1" applyBorder="1"/>
    <xf numFmtId="49" fontId="17" fillId="0" borderId="5" xfId="0" applyNumberFormat="1" applyFont="1" applyBorder="1" applyAlignment="1"/>
    <xf numFmtId="49" fontId="17" fillId="0" borderId="2" xfId="0" applyNumberFormat="1" applyFont="1" applyBorder="1" applyAlignment="1">
      <alignment horizontal="center"/>
    </xf>
    <xf numFmtId="164" fontId="22" fillId="0" borderId="2" xfId="1" applyFont="1" applyBorder="1" applyAlignment="1"/>
    <xf numFmtId="165" fontId="13" fillId="0" borderId="2" xfId="1" applyNumberFormat="1" applyFont="1" applyBorder="1"/>
    <xf numFmtId="0" fontId="0" fillId="0" borderId="5" xfId="0" applyBorder="1" applyAlignment="1"/>
    <xf numFmtId="0" fontId="0" fillId="0" borderId="2" xfId="0" applyBorder="1" applyAlignment="1">
      <alignment horizontal="center"/>
    </xf>
    <xf numFmtId="164" fontId="23" fillId="0" borderId="2" xfId="1" applyFont="1" applyBorder="1" applyAlignment="1"/>
    <xf numFmtId="2" fontId="1" fillId="0" borderId="2" xfId="0" applyNumberFormat="1" applyFont="1" applyBorder="1"/>
    <xf numFmtId="0" fontId="0" fillId="0" borderId="3" xfId="0" applyBorder="1"/>
    <xf numFmtId="0" fontId="0" fillId="0" borderId="6" xfId="0" applyBorder="1" applyAlignment="1"/>
    <xf numFmtId="0" fontId="0" fillId="0" borderId="3" xfId="0" applyBorder="1" applyAlignment="1">
      <alignment horizontal="center"/>
    </xf>
    <xf numFmtId="164" fontId="23" fillId="0" borderId="3" xfId="1" applyNumberFormat="1" applyFont="1" applyBorder="1" applyAlignment="1"/>
    <xf numFmtId="39" fontId="1" fillId="0" borderId="3" xfId="0" applyNumberFormat="1" applyFont="1" applyBorder="1"/>
    <xf numFmtId="0" fontId="0" fillId="0" borderId="0" xfId="0" applyAlignment="1">
      <alignment horizontal="center"/>
    </xf>
    <xf numFmtId="39" fontId="1" fillId="0" borderId="0" xfId="0" applyNumberFormat="1" applyFont="1"/>
    <xf numFmtId="0" fontId="16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/>
    <xf numFmtId="0" fontId="25" fillId="0" borderId="1" xfId="0" applyFont="1" applyBorder="1"/>
    <xf numFmtId="49" fontId="25" fillId="0" borderId="7" xfId="0" applyNumberFormat="1" applyFont="1" applyBorder="1" applyAlignment="1"/>
    <xf numFmtId="49" fontId="25" fillId="0" borderId="12" xfId="0" applyNumberFormat="1" applyFont="1" applyBorder="1" applyAlignment="1">
      <alignment horizontal="center"/>
    </xf>
    <xf numFmtId="49" fontId="25" fillId="0" borderId="7" xfId="0" applyNumberFormat="1" applyFont="1" applyBorder="1" applyAlignment="1">
      <alignment horizontal="center"/>
    </xf>
    <xf numFmtId="49" fontId="25" fillId="0" borderId="2" xfId="0" applyNumberFormat="1" applyFont="1" applyBorder="1"/>
    <xf numFmtId="49" fontId="25" fillId="0" borderId="11" xfId="0" applyNumberFormat="1" applyFont="1" applyBorder="1" applyAlignment="1"/>
    <xf numFmtId="49" fontId="25" fillId="0" borderId="1" xfId="0" applyNumberFormat="1" applyFont="1" applyBorder="1" applyAlignment="1"/>
    <xf numFmtId="0" fontId="26" fillId="0" borderId="13" xfId="0" applyFont="1" applyBorder="1"/>
    <xf numFmtId="1" fontId="27" fillId="0" borderId="2" xfId="0" applyNumberFormat="1" applyFont="1" applyBorder="1"/>
    <xf numFmtId="49" fontId="27" fillId="0" borderId="5" xfId="0" applyNumberFormat="1" applyFont="1" applyBorder="1" applyAlignment="1"/>
    <xf numFmtId="164" fontId="27" fillId="0" borderId="2" xfId="1" applyFont="1" applyBorder="1" applyAlignment="1">
      <alignment horizontal="center"/>
    </xf>
    <xf numFmtId="164" fontId="4" fillId="0" borderId="14" xfId="1" applyFont="1" applyBorder="1"/>
    <xf numFmtId="3" fontId="27" fillId="0" borderId="2" xfId="1" applyNumberFormat="1" applyFont="1" applyBorder="1" applyAlignment="1">
      <alignment horizontal="center"/>
    </xf>
    <xf numFmtId="0" fontId="27" fillId="0" borderId="2" xfId="0" applyFont="1" applyBorder="1"/>
    <xf numFmtId="3" fontId="27" fillId="0" borderId="2" xfId="1" applyNumberFormat="1" applyFont="1" applyBorder="1" applyAlignment="1"/>
    <xf numFmtId="164" fontId="28" fillId="0" borderId="14" xfId="1" applyFont="1" applyBorder="1"/>
    <xf numFmtId="39" fontId="27" fillId="0" borderId="14" xfId="1" applyNumberFormat="1" applyFont="1" applyBorder="1"/>
    <xf numFmtId="166" fontId="27" fillId="0" borderId="2" xfId="1" applyNumberFormat="1" applyFont="1" applyBorder="1" applyAlignment="1">
      <alignment horizontal="right"/>
    </xf>
    <xf numFmtId="39" fontId="4" fillId="0" borderId="14" xfId="1" applyNumberFormat="1" applyFont="1" applyBorder="1"/>
    <xf numFmtId="3" fontId="27" fillId="0" borderId="2" xfId="0" applyNumberFormat="1" applyFont="1" applyBorder="1" applyAlignment="1">
      <alignment horizontal="center"/>
    </xf>
    <xf numFmtId="39" fontId="27" fillId="0" borderId="2" xfId="0" applyNumberFormat="1" applyFont="1" applyBorder="1" applyAlignment="1"/>
    <xf numFmtId="4" fontId="27" fillId="0" borderId="2" xfId="0" applyNumberFormat="1" applyFont="1" applyBorder="1" applyAlignment="1"/>
    <xf numFmtId="37" fontId="27" fillId="0" borderId="2" xfId="0" applyNumberFormat="1" applyFont="1" applyBorder="1" applyAlignment="1"/>
    <xf numFmtId="164" fontId="27" fillId="0" borderId="14" xfId="1" applyFont="1" applyBorder="1"/>
    <xf numFmtId="0" fontId="26" fillId="0" borderId="2" xfId="0" applyFont="1" applyBorder="1"/>
    <xf numFmtId="49" fontId="26" fillId="0" borderId="5" xfId="0" applyNumberFormat="1" applyFont="1" applyBorder="1" applyAlignment="1"/>
    <xf numFmtId="3" fontId="26" fillId="0" borderId="2" xfId="0" applyNumberFormat="1" applyFont="1" applyBorder="1" applyAlignment="1"/>
    <xf numFmtId="164" fontId="26" fillId="0" borderId="14" xfId="1" applyFont="1" applyBorder="1"/>
    <xf numFmtId="49" fontId="27" fillId="0" borderId="2" xfId="0" applyNumberFormat="1" applyFont="1" applyBorder="1"/>
    <xf numFmtId="39" fontId="27" fillId="0" borderId="2" xfId="1" applyNumberFormat="1" applyFont="1" applyBorder="1" applyAlignment="1"/>
    <xf numFmtId="0" fontId="25" fillId="0" borderId="2" xfId="0" applyFont="1" applyBorder="1"/>
    <xf numFmtId="39" fontId="26" fillId="0" borderId="2" xfId="1" applyNumberFormat="1" applyFont="1" applyBorder="1" applyAlignment="1"/>
    <xf numFmtId="39" fontId="26" fillId="0" borderId="14" xfId="1" applyNumberFormat="1" applyFont="1" applyBorder="1"/>
    <xf numFmtId="0" fontId="4" fillId="0" borderId="2" xfId="0" applyFont="1" applyBorder="1"/>
    <xf numFmtId="0" fontId="4" fillId="0" borderId="5" xfId="0" applyFont="1" applyBorder="1" applyAlignment="1"/>
    <xf numFmtId="39" fontId="4" fillId="0" borderId="2" xfId="1" applyNumberFormat="1" applyFont="1" applyBorder="1" applyAlignment="1"/>
    <xf numFmtId="3" fontId="27" fillId="0" borderId="2" xfId="0" applyNumberFormat="1" applyFont="1" applyBorder="1" applyAlignment="1"/>
    <xf numFmtId="165" fontId="27" fillId="0" borderId="14" xfId="1" applyNumberFormat="1" applyFont="1" applyBorder="1"/>
    <xf numFmtId="49" fontId="25" fillId="0" borderId="5" xfId="0" applyNumberFormat="1" applyFont="1" applyBorder="1" applyAlignment="1"/>
    <xf numFmtId="3" fontId="25" fillId="0" borderId="2" xfId="0" applyNumberFormat="1" applyFont="1" applyBorder="1" applyAlignment="1"/>
    <xf numFmtId="165" fontId="25" fillId="0" borderId="14" xfId="1" applyNumberFormat="1" applyFont="1" applyBorder="1"/>
    <xf numFmtId="3" fontId="4" fillId="0" borderId="2" xfId="0" applyNumberFormat="1" applyFont="1" applyBorder="1" applyAlignment="1">
      <alignment horizontal="center"/>
    </xf>
    <xf numFmtId="0" fontId="4" fillId="0" borderId="3" xfId="0" applyFont="1" applyBorder="1"/>
    <xf numFmtId="49" fontId="27" fillId="0" borderId="6" xfId="0" applyNumberFormat="1" applyFont="1" applyBorder="1" applyAlignment="1"/>
    <xf numFmtId="3" fontId="27" fillId="0" borderId="3" xfId="0" applyNumberFormat="1" applyFont="1" applyBorder="1" applyAlignment="1">
      <alignment horizontal="center"/>
    </xf>
    <xf numFmtId="165" fontId="27" fillId="0" borderId="6" xfId="1" applyNumberFormat="1" applyFont="1" applyBorder="1"/>
    <xf numFmtId="0" fontId="26" fillId="0" borderId="0" xfId="0" applyFont="1"/>
    <xf numFmtId="3" fontId="24" fillId="0" borderId="0" xfId="0" applyNumberFormat="1" applyFont="1" applyAlignment="1"/>
    <xf numFmtId="165" fontId="4" fillId="0" borderId="0" xfId="1" applyNumberFormat="1" applyFont="1"/>
    <xf numFmtId="0" fontId="0" fillId="0" borderId="0" xfId="0" applyFont="1"/>
    <xf numFmtId="0" fontId="0" fillId="0" borderId="0" xfId="0" applyFont="1" applyAlignment="1"/>
    <xf numFmtId="3" fontId="0" fillId="0" borderId="0" xfId="0" applyNumberFormat="1" applyFont="1" applyAlignment="1"/>
    <xf numFmtId="0" fontId="30" fillId="0" borderId="0" xfId="0" applyFont="1"/>
    <xf numFmtId="0" fontId="31" fillId="0" borderId="0" xfId="0" applyFont="1"/>
    <xf numFmtId="0" fontId="29" fillId="0" borderId="0" xfId="0" applyFont="1"/>
    <xf numFmtId="0" fontId="29" fillId="0" borderId="15" xfId="0" applyFont="1" applyBorder="1"/>
    <xf numFmtId="0" fontId="29" fillId="0" borderId="12" xfId="0" applyFont="1" applyBorder="1"/>
    <xf numFmtId="0" fontId="0" fillId="0" borderId="16" xfId="0" applyBorder="1"/>
    <xf numFmtId="0" fontId="29" fillId="0" borderId="17" xfId="0" applyFont="1" applyBorder="1"/>
    <xf numFmtId="0" fontId="29" fillId="0" borderId="18" xfId="0" applyFont="1" applyBorder="1"/>
    <xf numFmtId="0" fontId="29" fillId="0" borderId="19" xfId="0" applyFont="1" applyBorder="1"/>
    <xf numFmtId="0" fontId="29" fillId="0" borderId="20" xfId="0" applyFont="1" applyBorder="1" applyAlignment="1">
      <alignment horizontal="center"/>
    </xf>
    <xf numFmtId="0" fontId="29" fillId="0" borderId="21" xfId="0" applyFont="1" applyBorder="1"/>
    <xf numFmtId="0" fontId="29" fillId="0" borderId="22" xfId="0" applyFont="1" applyBorder="1"/>
    <xf numFmtId="0" fontId="29" fillId="0" borderId="23" xfId="0" applyFont="1" applyBorder="1"/>
    <xf numFmtId="0" fontId="29" fillId="0" borderId="0" xfId="0" applyFont="1" applyBorder="1"/>
    <xf numFmtId="0" fontId="29" fillId="0" borderId="24" xfId="0" applyFont="1" applyBorder="1"/>
    <xf numFmtId="0" fontId="29" fillId="0" borderId="25" xfId="0" applyFont="1" applyBorder="1" applyAlignment="1">
      <alignment horizontal="center"/>
    </xf>
    <xf numFmtId="0" fontId="29" fillId="0" borderId="26" xfId="0" applyFont="1" applyBorder="1"/>
    <xf numFmtId="0" fontId="0" fillId="0" borderId="27" xfId="0" applyBorder="1"/>
    <xf numFmtId="0" fontId="29" fillId="0" borderId="25" xfId="0" applyFont="1" applyBorder="1"/>
    <xf numFmtId="0" fontId="29" fillId="0" borderId="28" xfId="0" applyFont="1" applyBorder="1"/>
    <xf numFmtId="0" fontId="29" fillId="0" borderId="29" xfId="0" applyFont="1" applyBorder="1"/>
    <xf numFmtId="0" fontId="29" fillId="0" borderId="30" xfId="0" applyFont="1" applyBorder="1"/>
    <xf numFmtId="0" fontId="29" fillId="0" borderId="31" xfId="0" applyFont="1" applyBorder="1"/>
    <xf numFmtId="0" fontId="29" fillId="0" borderId="32" xfId="0" applyFont="1" applyBorder="1"/>
    <xf numFmtId="0" fontId="0" fillId="0" borderId="33" xfId="0" applyBorder="1"/>
    <xf numFmtId="0" fontId="29" fillId="0" borderId="8" xfId="0" applyFont="1" applyBorder="1"/>
    <xf numFmtId="3" fontId="29" fillId="0" borderId="9" xfId="1" applyNumberFormat="1" applyFont="1" applyBorder="1"/>
    <xf numFmtId="4" fontId="29" fillId="0" borderId="9" xfId="1" applyNumberFormat="1" applyFont="1" applyBorder="1"/>
    <xf numFmtId="4" fontId="29" fillId="0" borderId="10" xfId="1" applyNumberFormat="1" applyFont="1" applyBorder="1"/>
    <xf numFmtId="0" fontId="32" fillId="0" borderId="34" xfId="0" applyFont="1" applyBorder="1"/>
    <xf numFmtId="0" fontId="32" fillId="0" borderId="11" xfId="0" applyFont="1" applyBorder="1"/>
    <xf numFmtId="0" fontId="32" fillId="0" borderId="35" xfId="0" applyFont="1" applyBorder="1"/>
    <xf numFmtId="3" fontId="32" fillId="0" borderId="36" xfId="1" applyNumberFormat="1" applyFont="1" applyBorder="1"/>
    <xf numFmtId="3" fontId="32" fillId="0" borderId="37" xfId="1" applyNumberFormat="1" applyFont="1" applyBorder="1"/>
    <xf numFmtId="0" fontId="32" fillId="0" borderId="23" xfId="0" applyFont="1" applyBorder="1"/>
    <xf numFmtId="0" fontId="32" fillId="0" borderId="0" xfId="0" applyFont="1" applyBorder="1"/>
    <xf numFmtId="0" fontId="32" fillId="0" borderId="38" xfId="0" applyFont="1" applyBorder="1"/>
    <xf numFmtId="3" fontId="32" fillId="0" borderId="39" xfId="1" applyNumberFormat="1" applyFont="1" applyBorder="1"/>
    <xf numFmtId="3" fontId="32" fillId="0" borderId="40" xfId="1" applyNumberFormat="1" applyFont="1" applyBorder="1"/>
    <xf numFmtId="0" fontId="32" fillId="0" borderId="41" xfId="0" applyFont="1" applyBorder="1"/>
    <xf numFmtId="0" fontId="32" fillId="0" borderId="5" xfId="0" applyFont="1" applyBorder="1"/>
    <xf numFmtId="0" fontId="32" fillId="0" borderId="42" xfId="0" applyFont="1" applyBorder="1"/>
    <xf numFmtId="4" fontId="33" fillId="0" borderId="39" xfId="1" applyNumberFormat="1" applyFont="1" applyBorder="1"/>
    <xf numFmtId="4" fontId="33" fillId="0" borderId="40" xfId="1" applyNumberFormat="1" applyFont="1" applyBorder="1"/>
    <xf numFmtId="0" fontId="33" fillId="0" borderId="41" xfId="0" applyFont="1" applyBorder="1"/>
    <xf numFmtId="0" fontId="33" fillId="0" borderId="5" xfId="0" applyFont="1" applyBorder="1"/>
    <xf numFmtId="0" fontId="33" fillId="0" borderId="42" xfId="0" applyFont="1" applyBorder="1"/>
    <xf numFmtId="3" fontId="33" fillId="0" borderId="39" xfId="1" applyNumberFormat="1" applyFont="1" applyBorder="1"/>
    <xf numFmtId="0" fontId="32" fillId="0" borderId="28" xfId="0" applyFont="1" applyBorder="1"/>
    <xf numFmtId="0" fontId="32" fillId="0" borderId="29" xfId="0" applyFont="1" applyBorder="1"/>
    <xf numFmtId="0" fontId="32" fillId="0" borderId="43" xfId="0" applyFont="1" applyBorder="1"/>
    <xf numFmtId="3" fontId="32" fillId="0" borderId="44" xfId="1" applyNumberFormat="1" applyFont="1" applyBorder="1"/>
    <xf numFmtId="3" fontId="32" fillId="0" borderId="45" xfId="1" applyNumberFormat="1" applyFont="1" applyBorder="1"/>
    <xf numFmtId="0" fontId="34" fillId="0" borderId="0" xfId="0" applyFont="1"/>
    <xf numFmtId="0" fontId="1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opLeftCell="A67" workbookViewId="0">
      <selection activeCell="D106" sqref="D106"/>
    </sheetView>
  </sheetViews>
  <sheetFormatPr defaultRowHeight="15" x14ac:dyDescent="0.25"/>
  <cols>
    <col min="1" max="1" width="4.28515625" customWidth="1"/>
    <col min="2" max="2" width="49.7109375" style="2" customWidth="1"/>
    <col min="3" max="3" width="10.140625" customWidth="1"/>
    <col min="4" max="4" width="19.140625" customWidth="1"/>
    <col min="5" max="5" width="18.28515625" customWidth="1"/>
    <col min="6" max="6" width="21.7109375" customWidth="1"/>
    <col min="7" max="7" width="14.28515625" bestFit="1" customWidth="1"/>
    <col min="8" max="8" width="16.85546875" bestFit="1" customWidth="1"/>
  </cols>
  <sheetData>
    <row r="1" spans="1:8" x14ac:dyDescent="0.25">
      <c r="A1" s="9"/>
      <c r="B1" s="10" t="s">
        <v>69</v>
      </c>
      <c r="C1" s="6"/>
      <c r="D1" s="6"/>
      <c r="E1" s="6"/>
    </row>
    <row r="2" spans="1:8" ht="15.75" thickBot="1" x14ac:dyDescent="0.3">
      <c r="A2" s="9"/>
      <c r="B2" s="10" t="s">
        <v>114</v>
      </c>
      <c r="C2" s="6"/>
      <c r="D2" s="6"/>
      <c r="E2" s="6"/>
    </row>
    <row r="3" spans="1:8" ht="15.75" thickTop="1" x14ac:dyDescent="0.25">
      <c r="A3" s="11" t="s">
        <v>0</v>
      </c>
      <c r="B3" s="12" t="s">
        <v>1</v>
      </c>
      <c r="C3" s="13" t="s">
        <v>80</v>
      </c>
      <c r="D3" s="14" t="s">
        <v>2</v>
      </c>
      <c r="E3" s="14" t="s">
        <v>112</v>
      </c>
    </row>
    <row r="4" spans="1:8" x14ac:dyDescent="0.25">
      <c r="A4" s="15"/>
      <c r="B4" s="16" t="s">
        <v>61</v>
      </c>
      <c r="C4" s="17"/>
      <c r="D4" s="18"/>
      <c r="E4" s="18"/>
    </row>
    <row r="5" spans="1:8" x14ac:dyDescent="0.25">
      <c r="A5" s="15" t="s">
        <v>3</v>
      </c>
      <c r="B5" s="19" t="s">
        <v>4</v>
      </c>
      <c r="C5" s="20"/>
      <c r="D5" s="21"/>
      <c r="E5" s="18"/>
    </row>
    <row r="6" spans="1:8" x14ac:dyDescent="0.25">
      <c r="A6" s="22" t="s">
        <v>63</v>
      </c>
      <c r="B6" s="16" t="s">
        <v>62</v>
      </c>
      <c r="C6" s="23" t="s">
        <v>64</v>
      </c>
      <c r="D6" s="24">
        <v>2424123.08</v>
      </c>
      <c r="E6" s="25">
        <v>2688368.83</v>
      </c>
    </row>
    <row r="7" spans="1:8" x14ac:dyDescent="0.25">
      <c r="A7" s="26">
        <v>2</v>
      </c>
      <c r="B7" s="27" t="s">
        <v>65</v>
      </c>
      <c r="C7" s="23"/>
      <c r="D7" s="24"/>
      <c r="E7" s="26"/>
    </row>
    <row r="8" spans="1:8" x14ac:dyDescent="0.25">
      <c r="A8" s="15"/>
      <c r="B8" s="27" t="s">
        <v>6</v>
      </c>
      <c r="C8" s="23"/>
      <c r="D8" s="24"/>
      <c r="E8" s="26"/>
    </row>
    <row r="9" spans="1:8" x14ac:dyDescent="0.25">
      <c r="A9" s="15"/>
      <c r="B9" s="27" t="s">
        <v>8</v>
      </c>
      <c r="C9" s="23"/>
      <c r="D9" s="24"/>
      <c r="E9" s="26"/>
    </row>
    <row r="10" spans="1:8" x14ac:dyDescent="0.25">
      <c r="A10" s="18"/>
      <c r="B10" s="19" t="s">
        <v>82</v>
      </c>
      <c r="C10" s="28"/>
      <c r="D10" s="29">
        <f>SUM(D6:D9)</f>
        <v>2424123.08</v>
      </c>
      <c r="E10" s="30">
        <f>E6+E7</f>
        <v>2688368.83</v>
      </c>
    </row>
    <row r="11" spans="1:8" x14ac:dyDescent="0.25">
      <c r="A11" s="26">
        <v>3</v>
      </c>
      <c r="B11" s="27" t="s">
        <v>81</v>
      </c>
      <c r="C11" s="23"/>
      <c r="D11" s="24"/>
      <c r="E11" s="18"/>
      <c r="H11" s="3"/>
    </row>
    <row r="12" spans="1:8" x14ac:dyDescent="0.25">
      <c r="A12" s="15"/>
      <c r="B12" s="27" t="s">
        <v>10</v>
      </c>
      <c r="C12" s="23" t="s">
        <v>66</v>
      </c>
      <c r="D12" s="24">
        <v>216249107.94</v>
      </c>
      <c r="E12" s="30">
        <f>127810376.7+69733553.44</f>
        <v>197543930.13999999</v>
      </c>
      <c r="H12" s="3"/>
    </row>
    <row r="13" spans="1:8" x14ac:dyDescent="0.25">
      <c r="A13" s="15"/>
      <c r="B13" s="27" t="s">
        <v>11</v>
      </c>
      <c r="C13" s="23" t="s">
        <v>87</v>
      </c>
      <c r="D13" s="24">
        <v>6562888</v>
      </c>
      <c r="E13" s="31">
        <f>8451852+6385</f>
        <v>8458237</v>
      </c>
      <c r="H13" s="3"/>
    </row>
    <row r="14" spans="1:8" x14ac:dyDescent="0.25">
      <c r="A14" s="15"/>
      <c r="B14" s="27" t="s">
        <v>13</v>
      </c>
      <c r="C14" s="23"/>
      <c r="D14" s="24"/>
      <c r="E14" s="30"/>
      <c r="H14" s="3"/>
    </row>
    <row r="15" spans="1:8" x14ac:dyDescent="0.25">
      <c r="A15" s="15"/>
      <c r="B15" s="27" t="s">
        <v>15</v>
      </c>
      <c r="C15" s="20">
        <v>462</v>
      </c>
      <c r="D15" s="21">
        <v>1041975</v>
      </c>
      <c r="E15" s="32"/>
      <c r="H15" s="3"/>
    </row>
    <row r="16" spans="1:8" x14ac:dyDescent="0.25">
      <c r="A16" s="18"/>
      <c r="B16" s="19" t="s">
        <v>75</v>
      </c>
      <c r="C16" s="17"/>
      <c r="D16" s="33">
        <f>SUM(D12:D15)</f>
        <v>223853970.94</v>
      </c>
      <c r="E16" s="31">
        <f>E12+E13+E14+E15</f>
        <v>206002167.13999999</v>
      </c>
      <c r="H16" s="3"/>
    </row>
    <row r="17" spans="1:8" x14ac:dyDescent="0.25">
      <c r="A17" s="22" t="s">
        <v>72</v>
      </c>
      <c r="B17" s="16" t="s">
        <v>73</v>
      </c>
      <c r="C17" s="20"/>
      <c r="D17" s="34"/>
      <c r="E17" s="18"/>
      <c r="H17" s="5"/>
    </row>
    <row r="18" spans="1:8" x14ac:dyDescent="0.25">
      <c r="A18" s="15"/>
      <c r="B18" s="27" t="s">
        <v>16</v>
      </c>
      <c r="C18" s="23" t="s">
        <v>67</v>
      </c>
      <c r="D18" s="24">
        <v>38249946.020000003</v>
      </c>
      <c r="E18" s="30">
        <f>34303765.84-443526</f>
        <v>33860239.840000004</v>
      </c>
      <c r="G18" s="60"/>
      <c r="H18" s="5"/>
    </row>
    <row r="19" spans="1:8" x14ac:dyDescent="0.25">
      <c r="A19" s="15"/>
      <c r="B19" s="27" t="s">
        <v>17</v>
      </c>
      <c r="C19" s="23"/>
      <c r="D19" s="24"/>
      <c r="E19" s="18"/>
      <c r="H19" s="5"/>
    </row>
    <row r="20" spans="1:8" x14ac:dyDescent="0.25">
      <c r="A20" s="15"/>
      <c r="B20" s="27" t="s">
        <v>18</v>
      </c>
      <c r="C20" s="23">
        <v>342</v>
      </c>
      <c r="D20" s="24">
        <v>10845400.6</v>
      </c>
      <c r="E20" s="30">
        <v>5667784</v>
      </c>
    </row>
    <row r="21" spans="1:8" x14ac:dyDescent="0.25">
      <c r="A21" s="15"/>
      <c r="B21" s="27" t="s">
        <v>68</v>
      </c>
      <c r="C21" s="23">
        <v>321</v>
      </c>
      <c r="D21" s="24">
        <v>443526.13</v>
      </c>
      <c r="E21" s="32">
        <f>251460+192066</f>
        <v>443526</v>
      </c>
    </row>
    <row r="22" spans="1:8" x14ac:dyDescent="0.25">
      <c r="A22" s="15"/>
      <c r="B22" s="27" t="s">
        <v>20</v>
      </c>
      <c r="C22" s="23"/>
      <c r="D22" s="35"/>
      <c r="E22" s="18"/>
    </row>
    <row r="23" spans="1:8" x14ac:dyDescent="0.25">
      <c r="A23" s="18"/>
      <c r="B23" s="19" t="s">
        <v>74</v>
      </c>
      <c r="C23" s="28"/>
      <c r="D23" s="29">
        <f>SUM(D18:D22)</f>
        <v>49538872.750000007</v>
      </c>
      <c r="E23" s="30">
        <v>39971549.840000004</v>
      </c>
    </row>
    <row r="24" spans="1:8" x14ac:dyDescent="0.25">
      <c r="A24" s="18"/>
      <c r="B24" s="27" t="s">
        <v>21</v>
      </c>
      <c r="C24" s="23"/>
      <c r="D24" s="35"/>
      <c r="E24" s="18"/>
    </row>
    <row r="25" spans="1:8" x14ac:dyDescent="0.25">
      <c r="A25" s="18"/>
      <c r="B25" s="27" t="s">
        <v>22</v>
      </c>
      <c r="C25" s="23"/>
      <c r="D25" s="35"/>
      <c r="E25" s="18"/>
    </row>
    <row r="26" spans="1:8" x14ac:dyDescent="0.25">
      <c r="A26" s="18"/>
      <c r="B26" s="27" t="s">
        <v>23</v>
      </c>
      <c r="C26" s="23">
        <v>486</v>
      </c>
      <c r="D26" s="24">
        <v>19183806</v>
      </c>
      <c r="E26" s="30">
        <v>15670942</v>
      </c>
    </row>
    <row r="27" spans="1:8" x14ac:dyDescent="0.25">
      <c r="A27" s="18"/>
      <c r="B27" s="19" t="s">
        <v>83</v>
      </c>
      <c r="C27" s="28"/>
      <c r="D27" s="36">
        <f>SUM(D26)</f>
        <v>19183806</v>
      </c>
      <c r="E27" s="30">
        <f>E24+E25+E26</f>
        <v>15670942</v>
      </c>
    </row>
    <row r="28" spans="1:8" x14ac:dyDescent="0.25">
      <c r="A28" s="18"/>
      <c r="B28" s="19" t="s">
        <v>24</v>
      </c>
      <c r="C28" s="28"/>
      <c r="D28" s="29">
        <f>D10+D16+D23+D27</f>
        <v>295000772.77000004</v>
      </c>
      <c r="E28" s="37">
        <f>E10+E16+E23+E24+E25+E26</f>
        <v>264333027.81</v>
      </c>
    </row>
    <row r="29" spans="1:8" x14ac:dyDescent="0.25">
      <c r="A29" s="15" t="s">
        <v>71</v>
      </c>
      <c r="B29" s="16" t="s">
        <v>70</v>
      </c>
      <c r="C29" s="23"/>
      <c r="D29" s="24"/>
      <c r="E29" s="18"/>
    </row>
    <row r="30" spans="1:8" x14ac:dyDescent="0.25">
      <c r="A30" s="18">
        <v>1</v>
      </c>
      <c r="B30" s="27" t="s">
        <v>76</v>
      </c>
      <c r="C30" s="38"/>
      <c r="D30" s="34"/>
      <c r="E30" s="32"/>
    </row>
    <row r="31" spans="1:8" x14ac:dyDescent="0.25">
      <c r="A31" s="15"/>
      <c r="B31" s="27" t="s">
        <v>25</v>
      </c>
      <c r="C31" s="38"/>
      <c r="D31" s="34"/>
      <c r="E31" s="32"/>
    </row>
    <row r="32" spans="1:8" x14ac:dyDescent="0.25">
      <c r="A32" s="15"/>
      <c r="B32" s="27" t="s">
        <v>26</v>
      </c>
      <c r="C32" s="38"/>
      <c r="D32" s="34"/>
      <c r="E32" s="32"/>
    </row>
    <row r="33" spans="1:9" x14ac:dyDescent="0.25">
      <c r="A33" s="15"/>
      <c r="B33" s="27" t="s">
        <v>27</v>
      </c>
      <c r="C33" s="38"/>
      <c r="D33" s="34"/>
      <c r="E33" s="32"/>
    </row>
    <row r="34" spans="1:9" x14ac:dyDescent="0.25">
      <c r="A34" s="15"/>
      <c r="B34" s="27" t="s">
        <v>77</v>
      </c>
      <c r="C34" s="23">
        <v>332</v>
      </c>
      <c r="D34" s="24">
        <v>1218718465.78</v>
      </c>
      <c r="E34" s="32">
        <v>1135255862</v>
      </c>
      <c r="F34" s="62"/>
      <c r="G34" s="61"/>
    </row>
    <row r="35" spans="1:9" x14ac:dyDescent="0.25">
      <c r="A35" s="18"/>
      <c r="B35" s="27" t="s">
        <v>85</v>
      </c>
      <c r="C35" s="17"/>
      <c r="D35" s="33">
        <f>SUM(D31:D34)</f>
        <v>1218718465.78</v>
      </c>
      <c r="E35" s="39">
        <f>SUM(E34)</f>
        <v>1135255862</v>
      </c>
      <c r="F35" s="3"/>
    </row>
    <row r="36" spans="1:9" x14ac:dyDescent="0.25">
      <c r="A36" s="18">
        <v>2</v>
      </c>
      <c r="B36" s="27" t="s">
        <v>78</v>
      </c>
      <c r="C36" s="20"/>
      <c r="D36" s="34"/>
      <c r="E36" s="32"/>
      <c r="F36" s="3"/>
    </row>
    <row r="37" spans="1:9" x14ac:dyDescent="0.25">
      <c r="A37" s="15"/>
      <c r="B37" s="27" t="s">
        <v>28</v>
      </c>
      <c r="C37" s="20"/>
      <c r="D37" s="34"/>
      <c r="E37" s="32"/>
      <c r="F37" s="3"/>
    </row>
    <row r="38" spans="1:9" x14ac:dyDescent="0.25">
      <c r="A38" s="15"/>
      <c r="B38" s="27" t="s">
        <v>29</v>
      </c>
      <c r="C38" s="20"/>
      <c r="D38" s="34"/>
      <c r="E38" s="32"/>
      <c r="F38" s="3"/>
    </row>
    <row r="39" spans="1:9" x14ac:dyDescent="0.25">
      <c r="A39" s="15"/>
      <c r="B39" s="27" t="s">
        <v>30</v>
      </c>
      <c r="C39" s="23" t="s">
        <v>79</v>
      </c>
      <c r="D39" s="24">
        <v>88924012.040000007</v>
      </c>
      <c r="E39" s="40">
        <v>77612603</v>
      </c>
      <c r="F39" s="3"/>
      <c r="G39" s="3"/>
      <c r="H39" s="3"/>
      <c r="I39" s="3"/>
    </row>
    <row r="40" spans="1:9" x14ac:dyDescent="0.25">
      <c r="A40" s="15"/>
      <c r="B40" s="27" t="s">
        <v>31</v>
      </c>
      <c r="C40" s="23">
        <v>218</v>
      </c>
      <c r="D40" s="24">
        <v>2818314.02</v>
      </c>
      <c r="E40" s="40">
        <v>2468035.02</v>
      </c>
      <c r="F40" s="3"/>
      <c r="G40" s="3"/>
      <c r="H40" s="3"/>
      <c r="I40" s="3"/>
    </row>
    <row r="41" spans="1:9" x14ac:dyDescent="0.25">
      <c r="A41" s="18"/>
      <c r="B41" s="19" t="s">
        <v>84</v>
      </c>
      <c r="C41" s="17"/>
      <c r="D41" s="33">
        <f>SUM(D39:D40)</f>
        <v>91742326.060000002</v>
      </c>
      <c r="E41" s="40">
        <f>E37+E38+E39+E40</f>
        <v>80080638.019999996</v>
      </c>
      <c r="F41" s="3"/>
      <c r="G41" s="3"/>
      <c r="H41" s="3"/>
      <c r="I41" s="3"/>
    </row>
    <row r="42" spans="1:9" x14ac:dyDescent="0.25">
      <c r="A42" s="18"/>
      <c r="B42" s="27" t="s">
        <v>32</v>
      </c>
      <c r="C42" s="38"/>
      <c r="D42" s="34"/>
      <c r="E42" s="18"/>
      <c r="F42" s="3"/>
    </row>
    <row r="43" spans="1:9" x14ac:dyDescent="0.25">
      <c r="A43" s="18"/>
      <c r="B43" s="27" t="s">
        <v>33</v>
      </c>
      <c r="C43" s="38"/>
      <c r="D43" s="34"/>
      <c r="E43" s="18"/>
      <c r="F43" s="3"/>
    </row>
    <row r="44" spans="1:9" x14ac:dyDescent="0.25">
      <c r="A44" s="15"/>
      <c r="B44" s="27" t="s">
        <v>34</v>
      </c>
      <c r="C44" s="38"/>
      <c r="D44" s="34"/>
      <c r="E44" s="18"/>
      <c r="F44" s="3"/>
    </row>
    <row r="45" spans="1:9" x14ac:dyDescent="0.25">
      <c r="A45" s="15"/>
      <c r="B45" s="27" t="s">
        <v>35</v>
      </c>
      <c r="C45" s="38"/>
      <c r="D45" s="34"/>
      <c r="E45" s="18"/>
      <c r="F45" s="3"/>
    </row>
    <row r="46" spans="1:9" x14ac:dyDescent="0.25">
      <c r="A46" s="15"/>
      <c r="B46" s="27" t="s">
        <v>36</v>
      </c>
      <c r="C46" s="38"/>
      <c r="D46" s="34"/>
      <c r="E46" s="18"/>
    </row>
    <row r="47" spans="1:9" x14ac:dyDescent="0.25">
      <c r="A47" s="18"/>
      <c r="B47" s="27" t="s">
        <v>74</v>
      </c>
      <c r="C47" s="41"/>
      <c r="D47" s="33"/>
      <c r="E47" s="18"/>
    </row>
    <row r="48" spans="1:9" x14ac:dyDescent="0.25">
      <c r="A48" s="18"/>
      <c r="B48" s="27" t="s">
        <v>37</v>
      </c>
      <c r="C48" s="38"/>
      <c r="D48" s="34"/>
      <c r="E48" s="18"/>
    </row>
    <row r="49" spans="1:6" x14ac:dyDescent="0.25">
      <c r="A49" s="18"/>
      <c r="B49" s="27" t="s">
        <v>38</v>
      </c>
      <c r="C49" s="38"/>
      <c r="D49" s="34"/>
      <c r="E49" s="30"/>
    </row>
    <row r="50" spans="1:6" x14ac:dyDescent="0.25">
      <c r="A50" s="18"/>
      <c r="B50" s="27" t="s">
        <v>83</v>
      </c>
      <c r="C50" s="41"/>
      <c r="D50" s="33"/>
      <c r="E50" s="30"/>
    </row>
    <row r="51" spans="1:6" x14ac:dyDescent="0.25">
      <c r="A51" s="18"/>
      <c r="B51" s="27" t="s">
        <v>39</v>
      </c>
      <c r="C51" s="41"/>
      <c r="D51" s="33">
        <f>D35+D41</f>
        <v>1310460791.8399999</v>
      </c>
      <c r="E51" s="30">
        <f>E35+E41</f>
        <v>1215336500.02</v>
      </c>
    </row>
    <row r="52" spans="1:6" x14ac:dyDescent="0.25">
      <c r="A52" s="18"/>
      <c r="B52" s="19" t="s">
        <v>86</v>
      </c>
      <c r="C52" s="41"/>
      <c r="D52" s="33">
        <f>D51+D28</f>
        <v>1605461564.6099999</v>
      </c>
      <c r="E52" s="30">
        <f>E28+E51</f>
        <v>1479669527.8299999</v>
      </c>
    </row>
    <row r="53" spans="1:6" x14ac:dyDescent="0.25">
      <c r="A53" s="18"/>
      <c r="B53" s="27"/>
      <c r="C53" s="41"/>
      <c r="D53" s="33"/>
      <c r="E53" s="30"/>
    </row>
    <row r="54" spans="1:6" x14ac:dyDescent="0.25">
      <c r="A54" s="18"/>
      <c r="B54" s="19" t="s">
        <v>40</v>
      </c>
      <c r="C54" s="41"/>
      <c r="D54" s="33"/>
      <c r="E54" s="18"/>
    </row>
    <row r="55" spans="1:6" x14ac:dyDescent="0.25">
      <c r="A55" s="18"/>
      <c r="B55" s="27" t="s">
        <v>41</v>
      </c>
      <c r="C55" s="38"/>
      <c r="D55" s="34"/>
      <c r="E55" s="18"/>
    </row>
    <row r="56" spans="1:6" x14ac:dyDescent="0.25">
      <c r="A56" s="15" t="s">
        <v>63</v>
      </c>
      <c r="B56" s="42" t="s">
        <v>107</v>
      </c>
      <c r="C56" s="38"/>
      <c r="D56" s="34"/>
      <c r="E56" s="18"/>
    </row>
    <row r="57" spans="1:6" x14ac:dyDescent="0.25">
      <c r="A57" s="15" t="s">
        <v>109</v>
      </c>
      <c r="B57" s="42" t="s">
        <v>108</v>
      </c>
      <c r="C57" s="38"/>
      <c r="D57" s="34"/>
      <c r="E57" s="18"/>
    </row>
    <row r="58" spans="1:6" x14ac:dyDescent="0.25">
      <c r="A58" s="15" t="s">
        <v>5</v>
      </c>
      <c r="B58" s="27" t="s">
        <v>42</v>
      </c>
      <c r="C58" s="23">
        <v>461</v>
      </c>
      <c r="D58" s="24">
        <v>17874985.98</v>
      </c>
      <c r="E58" s="25">
        <f>10350742.38+6533273.6</f>
        <v>16884015.98</v>
      </c>
    </row>
    <row r="59" spans="1:6" x14ac:dyDescent="0.25">
      <c r="A59" s="15" t="s">
        <v>7</v>
      </c>
      <c r="B59" s="27" t="s">
        <v>43</v>
      </c>
      <c r="C59" s="20"/>
      <c r="D59" s="34"/>
      <c r="E59" s="18"/>
    </row>
    <row r="60" spans="1:6" x14ac:dyDescent="0.25">
      <c r="A60" s="15" t="s">
        <v>12</v>
      </c>
      <c r="B60" s="27" t="s">
        <v>44</v>
      </c>
      <c r="C60" s="20"/>
      <c r="D60" s="34"/>
      <c r="E60" s="18"/>
    </row>
    <row r="61" spans="1:6" x14ac:dyDescent="0.25">
      <c r="A61" s="18"/>
      <c r="B61" s="19" t="s">
        <v>9</v>
      </c>
      <c r="C61" s="17"/>
      <c r="D61" s="33">
        <f>SUM(D58:D60)</f>
        <v>17874985.98</v>
      </c>
      <c r="E61" s="30">
        <f>SUM(E58:E60)</f>
        <v>16884015.98</v>
      </c>
    </row>
    <row r="62" spans="1:6" x14ac:dyDescent="0.25">
      <c r="A62" s="18"/>
      <c r="B62" s="42"/>
      <c r="C62" s="17"/>
      <c r="D62" s="33"/>
      <c r="E62" s="18"/>
    </row>
    <row r="63" spans="1:6" x14ac:dyDescent="0.25">
      <c r="A63" s="15" t="s">
        <v>0</v>
      </c>
      <c r="B63" s="27" t="s">
        <v>1</v>
      </c>
      <c r="C63" s="43"/>
      <c r="D63" s="34"/>
      <c r="E63" s="44"/>
      <c r="F63" s="1"/>
    </row>
    <row r="64" spans="1:6" x14ac:dyDescent="0.25">
      <c r="A64" s="18"/>
      <c r="B64" s="27" t="s">
        <v>45</v>
      </c>
      <c r="C64" s="20"/>
      <c r="D64" s="34"/>
      <c r="E64" s="32"/>
      <c r="F64" s="3"/>
    </row>
    <row r="65" spans="1:6" x14ac:dyDescent="0.25">
      <c r="A65" s="15" t="s">
        <v>5</v>
      </c>
      <c r="B65" s="27" t="s">
        <v>46</v>
      </c>
      <c r="C65" s="20">
        <v>401</v>
      </c>
      <c r="D65" s="21">
        <v>224606781.80000001</v>
      </c>
      <c r="E65" s="32">
        <v>199642403.27000001</v>
      </c>
      <c r="F65" s="3"/>
    </row>
    <row r="66" spans="1:6" x14ac:dyDescent="0.25">
      <c r="A66" s="15" t="s">
        <v>7</v>
      </c>
      <c r="B66" s="27" t="s">
        <v>47</v>
      </c>
      <c r="C66" s="20">
        <v>421</v>
      </c>
      <c r="D66" s="21">
        <v>1836757.2</v>
      </c>
      <c r="E66" s="32">
        <v>999105</v>
      </c>
      <c r="F66" s="3"/>
    </row>
    <row r="67" spans="1:6" x14ac:dyDescent="0.25">
      <c r="A67" s="15" t="s">
        <v>12</v>
      </c>
      <c r="B67" s="27" t="s">
        <v>48</v>
      </c>
      <c r="C67" s="45" t="s">
        <v>113</v>
      </c>
      <c r="D67" s="24">
        <v>1021724.33</v>
      </c>
      <c r="E67" s="32">
        <f>83900+230258</f>
        <v>314158</v>
      </c>
      <c r="F67" s="3"/>
    </row>
    <row r="68" spans="1:6" x14ac:dyDescent="0.25">
      <c r="A68" s="15" t="s">
        <v>14</v>
      </c>
      <c r="B68" s="27" t="s">
        <v>49</v>
      </c>
      <c r="C68" s="45">
        <v>455</v>
      </c>
      <c r="D68" s="24">
        <v>9825856.3300000001</v>
      </c>
      <c r="E68" s="32">
        <v>15269745.380000001</v>
      </c>
      <c r="F68" s="3"/>
    </row>
    <row r="69" spans="1:6" x14ac:dyDescent="0.25">
      <c r="A69" s="15" t="s">
        <v>19</v>
      </c>
      <c r="B69" s="27" t="s">
        <v>50</v>
      </c>
      <c r="C69" s="45">
        <v>419</v>
      </c>
      <c r="D69" s="24">
        <v>964612319.82000005</v>
      </c>
      <c r="E69" s="32">
        <v>874403057.26999998</v>
      </c>
      <c r="F69" s="3"/>
    </row>
    <row r="70" spans="1:6" x14ac:dyDescent="0.25">
      <c r="A70" s="18"/>
      <c r="B70" s="19" t="s">
        <v>9</v>
      </c>
      <c r="C70" s="17"/>
      <c r="D70" s="33">
        <f>SUM(D65:D69)</f>
        <v>1201903439.48</v>
      </c>
      <c r="E70" s="39">
        <f>SUM(E65:E69)</f>
        <v>1090628468.9200001</v>
      </c>
      <c r="F70" s="3"/>
    </row>
    <row r="71" spans="1:6" x14ac:dyDescent="0.25">
      <c r="A71" s="18"/>
      <c r="B71" s="27" t="s">
        <v>51</v>
      </c>
      <c r="C71" s="20"/>
      <c r="D71" s="34"/>
      <c r="E71" s="32"/>
      <c r="F71" s="3"/>
    </row>
    <row r="72" spans="1:6" x14ac:dyDescent="0.25">
      <c r="A72" s="18"/>
      <c r="B72" s="27" t="s">
        <v>52</v>
      </c>
      <c r="C72" s="20"/>
      <c r="D72" s="34"/>
      <c r="E72" s="32"/>
      <c r="F72" s="3"/>
    </row>
    <row r="73" spans="1:6" x14ac:dyDescent="0.25">
      <c r="A73" s="18"/>
      <c r="B73" s="27" t="s">
        <v>9</v>
      </c>
      <c r="C73" s="17"/>
      <c r="D73" s="33"/>
      <c r="E73" s="39"/>
      <c r="F73" s="3"/>
    </row>
    <row r="74" spans="1:6" x14ac:dyDescent="0.25">
      <c r="A74" s="18"/>
      <c r="B74" s="19" t="s">
        <v>53</v>
      </c>
      <c r="C74" s="17"/>
      <c r="D74" s="33">
        <f>D70+D61</f>
        <v>1219778425.46</v>
      </c>
      <c r="E74" s="39">
        <f>E61+E70+E73</f>
        <v>1107512484.9000001</v>
      </c>
      <c r="F74" s="4">
        <v>0</v>
      </c>
    </row>
    <row r="75" spans="1:6" x14ac:dyDescent="0.25">
      <c r="A75" s="15" t="s">
        <v>88</v>
      </c>
      <c r="B75" s="42" t="s">
        <v>89</v>
      </c>
      <c r="C75" s="20"/>
      <c r="D75" s="34"/>
      <c r="E75" s="32"/>
      <c r="F75" s="3"/>
    </row>
    <row r="76" spans="1:6" x14ac:dyDescent="0.25">
      <c r="A76" s="15" t="s">
        <v>63</v>
      </c>
      <c r="B76" s="42" t="s">
        <v>90</v>
      </c>
      <c r="C76" s="20"/>
      <c r="D76" s="34"/>
      <c r="E76" s="32"/>
      <c r="F76" s="3"/>
    </row>
    <row r="77" spans="1:6" x14ac:dyDescent="0.25">
      <c r="A77" s="15" t="s">
        <v>5</v>
      </c>
      <c r="B77" s="27" t="s">
        <v>54</v>
      </c>
      <c r="C77" s="20"/>
      <c r="D77" s="34"/>
      <c r="E77" s="32"/>
      <c r="F77" s="3"/>
    </row>
    <row r="78" spans="1:6" x14ac:dyDescent="0.25">
      <c r="A78" s="15" t="s">
        <v>7</v>
      </c>
      <c r="B78" s="27" t="s">
        <v>55</v>
      </c>
      <c r="C78" s="20"/>
      <c r="D78" s="34"/>
      <c r="E78" s="32"/>
      <c r="F78" s="3"/>
    </row>
    <row r="79" spans="1:6" x14ac:dyDescent="0.25">
      <c r="A79" s="18"/>
      <c r="B79" s="27" t="s">
        <v>9</v>
      </c>
      <c r="C79" s="17"/>
      <c r="D79" s="33"/>
      <c r="E79" s="32"/>
      <c r="F79" s="3"/>
    </row>
    <row r="80" spans="1:6" x14ac:dyDescent="0.25">
      <c r="A80" s="18"/>
      <c r="B80" s="27" t="s">
        <v>56</v>
      </c>
      <c r="C80" s="20">
        <v>467</v>
      </c>
      <c r="D80" s="21">
        <v>4170583.34</v>
      </c>
      <c r="E80" s="32"/>
      <c r="F80" s="3"/>
    </row>
    <row r="81" spans="1:6" x14ac:dyDescent="0.25">
      <c r="A81" s="18"/>
      <c r="B81" s="27" t="s">
        <v>57</v>
      </c>
      <c r="C81" s="20"/>
      <c r="D81" s="34"/>
      <c r="E81" s="32"/>
      <c r="F81" s="3"/>
    </row>
    <row r="82" spans="1:6" x14ac:dyDescent="0.25">
      <c r="A82" s="18"/>
      <c r="B82" s="27" t="s">
        <v>51</v>
      </c>
      <c r="C82" s="20"/>
      <c r="D82" s="34"/>
      <c r="E82" s="32"/>
      <c r="F82" s="3"/>
    </row>
    <row r="83" spans="1:6" x14ac:dyDescent="0.25">
      <c r="A83" s="18"/>
      <c r="B83" s="19" t="s">
        <v>9</v>
      </c>
      <c r="C83" s="17"/>
      <c r="D83" s="33">
        <f>SUM(D80:D82)</f>
        <v>4170583.34</v>
      </c>
      <c r="E83" s="32"/>
      <c r="F83" s="3"/>
    </row>
    <row r="84" spans="1:6" x14ac:dyDescent="0.25">
      <c r="A84" s="18"/>
      <c r="B84" s="27" t="s">
        <v>58</v>
      </c>
      <c r="C84" s="41"/>
      <c r="D84" s="33">
        <f>D79+D83</f>
        <v>4170583.34</v>
      </c>
      <c r="E84" s="32"/>
      <c r="F84" s="4">
        <v>0</v>
      </c>
    </row>
    <row r="85" spans="1:6" x14ac:dyDescent="0.25">
      <c r="A85" s="15" t="s">
        <v>91</v>
      </c>
      <c r="B85" s="42" t="s">
        <v>92</v>
      </c>
      <c r="C85" s="38"/>
      <c r="D85" s="34"/>
      <c r="E85" s="32"/>
      <c r="F85" s="3"/>
    </row>
    <row r="86" spans="1:6" x14ac:dyDescent="0.25">
      <c r="A86" s="15" t="s">
        <v>63</v>
      </c>
      <c r="B86" s="42" t="s">
        <v>93</v>
      </c>
      <c r="C86" s="38"/>
      <c r="D86" s="34"/>
      <c r="E86" s="32"/>
      <c r="F86" s="3"/>
    </row>
    <row r="87" spans="1:6" x14ac:dyDescent="0.25">
      <c r="A87" s="18">
        <v>2</v>
      </c>
      <c r="B87" s="27" t="s">
        <v>106</v>
      </c>
      <c r="C87" s="38"/>
      <c r="D87" s="46"/>
      <c r="E87" s="32"/>
      <c r="F87" s="3"/>
    </row>
    <row r="88" spans="1:6" x14ac:dyDescent="0.25">
      <c r="A88" s="15" t="s">
        <v>94</v>
      </c>
      <c r="B88" s="42" t="s">
        <v>95</v>
      </c>
      <c r="C88" s="38"/>
      <c r="D88" s="40">
        <v>359000000</v>
      </c>
      <c r="E88" s="32">
        <v>359000000</v>
      </c>
      <c r="F88" s="3"/>
    </row>
    <row r="89" spans="1:6" x14ac:dyDescent="0.25">
      <c r="A89" s="15" t="s">
        <v>96</v>
      </c>
      <c r="B89" s="42" t="s">
        <v>97</v>
      </c>
      <c r="C89" s="38"/>
      <c r="D89" s="46"/>
      <c r="E89" s="32"/>
      <c r="F89" s="3"/>
    </row>
    <row r="90" spans="1:6" x14ac:dyDescent="0.25">
      <c r="A90" s="47">
        <v>5</v>
      </c>
      <c r="B90" s="27" t="s">
        <v>59</v>
      </c>
      <c r="C90" s="38"/>
      <c r="D90" s="46"/>
      <c r="E90" s="32"/>
      <c r="F90" s="3"/>
    </row>
    <row r="91" spans="1:6" x14ac:dyDescent="0.25">
      <c r="A91" s="15" t="s">
        <v>101</v>
      </c>
      <c r="B91" s="42" t="s">
        <v>98</v>
      </c>
      <c r="C91" s="38"/>
      <c r="D91" s="46"/>
      <c r="E91" s="32"/>
      <c r="F91" s="3"/>
    </row>
    <row r="92" spans="1:6" x14ac:dyDescent="0.25">
      <c r="A92" s="15" t="s">
        <v>102</v>
      </c>
      <c r="B92" s="42" t="s">
        <v>99</v>
      </c>
      <c r="C92" s="38"/>
      <c r="D92" s="40">
        <v>756629</v>
      </c>
      <c r="E92" s="32">
        <v>756629</v>
      </c>
      <c r="F92" s="3"/>
    </row>
    <row r="93" spans="1:6" x14ac:dyDescent="0.25">
      <c r="A93" s="15" t="s">
        <v>103</v>
      </c>
      <c r="B93" s="42" t="s">
        <v>100</v>
      </c>
      <c r="C93" s="38"/>
      <c r="D93" s="40"/>
      <c r="E93" s="32"/>
      <c r="F93" s="3"/>
    </row>
    <row r="94" spans="1:6" x14ac:dyDescent="0.25">
      <c r="A94" s="47">
        <v>9</v>
      </c>
      <c r="B94" s="27" t="s">
        <v>104</v>
      </c>
      <c r="C94" s="38"/>
      <c r="D94" s="48">
        <v>12400413.82</v>
      </c>
      <c r="E94" s="32"/>
      <c r="F94" s="3"/>
    </row>
    <row r="95" spans="1:6" x14ac:dyDescent="0.25">
      <c r="A95" s="47">
        <v>10</v>
      </c>
      <c r="B95" s="27" t="s">
        <v>105</v>
      </c>
      <c r="C95" s="38"/>
      <c r="D95" s="48">
        <v>9355512.9600000009</v>
      </c>
      <c r="E95" s="49">
        <v>12400413.800000001</v>
      </c>
      <c r="F95" s="3"/>
    </row>
    <row r="96" spans="1:6" x14ac:dyDescent="0.25">
      <c r="A96" s="18"/>
      <c r="B96" s="27" t="s">
        <v>9</v>
      </c>
      <c r="C96" s="17"/>
      <c r="D96" s="50">
        <f>D88+D92+D94+D95</f>
        <v>381512555.77999997</v>
      </c>
      <c r="E96" s="51">
        <f>SUM(E88:E95)</f>
        <v>372157042.80000001</v>
      </c>
      <c r="F96" s="3"/>
    </row>
    <row r="97" spans="1:6" x14ac:dyDescent="0.25">
      <c r="A97" s="18"/>
      <c r="B97" s="19" t="s">
        <v>60</v>
      </c>
      <c r="C97" s="17"/>
      <c r="D97" s="33">
        <f>D96+D84+D74</f>
        <v>1605461564.5799999</v>
      </c>
      <c r="E97" s="51">
        <f>E74+E96</f>
        <v>1479669527.7</v>
      </c>
      <c r="F97" s="4"/>
    </row>
    <row r="98" spans="1:6" ht="15.75" thickBot="1" x14ac:dyDescent="0.3">
      <c r="A98" s="52"/>
      <c r="B98" s="53"/>
      <c r="C98" s="54"/>
      <c r="D98" s="55"/>
      <c r="E98" s="56"/>
    </row>
    <row r="99" spans="1:6" ht="15.75" thickTop="1" x14ac:dyDescent="0.25">
      <c r="A99" s="57"/>
      <c r="B99" s="58"/>
      <c r="C99" s="57"/>
      <c r="D99" s="57"/>
      <c r="E99" s="57"/>
    </row>
    <row r="100" spans="1:6" x14ac:dyDescent="0.25">
      <c r="A100" s="57"/>
      <c r="B100" s="59" t="s">
        <v>110</v>
      </c>
      <c r="C100" s="57"/>
      <c r="D100" s="57"/>
      <c r="E100" s="57"/>
    </row>
    <row r="101" spans="1:6" x14ac:dyDescent="0.25">
      <c r="A101" s="57"/>
      <c r="B101" s="59" t="s">
        <v>111</v>
      </c>
      <c r="C101" s="57"/>
      <c r="D101" s="57"/>
      <c r="E101" s="57"/>
    </row>
    <row r="102" spans="1:6" x14ac:dyDescent="0.25">
      <c r="A102" s="57"/>
      <c r="B102" s="59"/>
      <c r="C102" s="57"/>
      <c r="D102" s="57"/>
      <c r="E102" s="57"/>
    </row>
    <row r="103" spans="1:6" x14ac:dyDescent="0.25">
      <c r="A103" s="7"/>
      <c r="B103" s="8"/>
      <c r="C103" s="7"/>
      <c r="D103" s="7"/>
      <c r="E103" s="7"/>
    </row>
    <row r="104" spans="1:6" x14ac:dyDescent="0.25">
      <c r="A104" s="7"/>
      <c r="B104" s="8"/>
      <c r="C104" s="7"/>
      <c r="D104" s="7"/>
      <c r="E104" s="7"/>
    </row>
    <row r="105" spans="1:6" x14ac:dyDescent="0.25">
      <c r="A105" s="7"/>
      <c r="B105" s="8"/>
      <c r="C105" s="7"/>
      <c r="D105" s="7"/>
      <c r="E105" s="7"/>
    </row>
    <row r="106" spans="1:6" x14ac:dyDescent="0.25">
      <c r="A106" s="7"/>
      <c r="B106" s="8"/>
      <c r="C106" s="7"/>
      <c r="D106" s="7"/>
      <c r="E106" s="7"/>
    </row>
    <row r="107" spans="1:6" x14ac:dyDescent="0.25">
      <c r="A107" s="7"/>
      <c r="B107" s="8"/>
      <c r="C107" s="7"/>
      <c r="D107" s="7"/>
      <c r="E107" s="7"/>
    </row>
    <row r="108" spans="1:6" x14ac:dyDescent="0.25">
      <c r="A108" s="7"/>
      <c r="B108" s="8"/>
      <c r="C108" s="7"/>
      <c r="D108" s="7"/>
      <c r="E108" s="7"/>
    </row>
    <row r="109" spans="1:6" x14ac:dyDescent="0.25">
      <c r="A109" s="7"/>
      <c r="B109" s="8"/>
      <c r="C109" s="7"/>
      <c r="D109" s="7"/>
      <c r="E109" s="7"/>
    </row>
    <row r="110" spans="1:6" x14ac:dyDescent="0.25">
      <c r="A110" s="7"/>
      <c r="B110" s="8"/>
      <c r="C110" s="7"/>
      <c r="D110" s="7"/>
      <c r="E110" s="7"/>
    </row>
    <row r="111" spans="1:6" x14ac:dyDescent="0.25">
      <c r="A111" s="7"/>
      <c r="B111" s="8"/>
      <c r="C111" s="7"/>
      <c r="D111" s="7"/>
      <c r="E111" s="7"/>
    </row>
  </sheetData>
  <pageMargins left="0.24" right="0.16" top="0.17" bottom="0.2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workbookViewId="0">
      <selection activeCell="C2" sqref="C2"/>
    </sheetView>
  </sheetViews>
  <sheetFormatPr defaultRowHeight="15" x14ac:dyDescent="0.25"/>
  <cols>
    <col min="2" max="2" width="61" customWidth="1"/>
    <col min="3" max="3" width="22.7109375" customWidth="1"/>
    <col min="4" max="4" width="20.5703125" customWidth="1"/>
    <col min="5" max="5" width="22" customWidth="1"/>
  </cols>
  <sheetData>
    <row r="3" spans="1:5" x14ac:dyDescent="0.25">
      <c r="A3" s="63"/>
      <c r="B3" s="64" t="s">
        <v>115</v>
      </c>
      <c r="C3" s="65"/>
      <c r="D3" s="65"/>
    </row>
    <row r="4" spans="1:5" x14ac:dyDescent="0.25">
      <c r="A4" s="66"/>
      <c r="B4" s="67" t="s">
        <v>116</v>
      </c>
      <c r="C4" s="68"/>
      <c r="D4" s="68"/>
    </row>
    <row r="5" spans="1:5" x14ac:dyDescent="0.25">
      <c r="A5" s="66"/>
      <c r="B5" s="67" t="s">
        <v>117</v>
      </c>
      <c r="C5" s="68"/>
      <c r="D5" s="68"/>
    </row>
    <row r="6" spans="1:5" ht="15.75" thickBot="1" x14ac:dyDescent="0.3">
      <c r="A6" s="6"/>
      <c r="B6" s="69"/>
      <c r="C6" s="69"/>
      <c r="D6" s="69"/>
    </row>
    <row r="7" spans="1:5" ht="16.5" thickTop="1" thickBot="1" x14ac:dyDescent="0.3">
      <c r="A7" s="70" t="s">
        <v>0</v>
      </c>
      <c r="B7" s="71" t="s">
        <v>1</v>
      </c>
      <c r="C7" s="72" t="s">
        <v>80</v>
      </c>
      <c r="D7" s="73" t="s">
        <v>2</v>
      </c>
      <c r="E7" s="74" t="s">
        <v>118</v>
      </c>
    </row>
    <row r="8" spans="1:5" ht="15.75" thickTop="1" x14ac:dyDescent="0.25">
      <c r="A8" s="75">
        <v>1</v>
      </c>
      <c r="B8" s="76" t="s">
        <v>119</v>
      </c>
      <c r="C8" s="77" t="s">
        <v>120</v>
      </c>
      <c r="D8" s="78">
        <v>159096117.69</v>
      </c>
      <c r="E8" s="79">
        <v>148617975.62</v>
      </c>
    </row>
    <row r="9" spans="1:5" x14ac:dyDescent="0.25">
      <c r="A9" s="80">
        <v>2</v>
      </c>
      <c r="B9" s="81" t="s">
        <v>121</v>
      </c>
      <c r="C9" s="82"/>
      <c r="D9" s="83"/>
      <c r="E9" s="84">
        <v>399750.1</v>
      </c>
    </row>
    <row r="10" spans="1:5" x14ac:dyDescent="0.25">
      <c r="A10" s="80">
        <v>3</v>
      </c>
      <c r="B10" s="81" t="s">
        <v>122</v>
      </c>
      <c r="C10" s="85" t="s">
        <v>123</v>
      </c>
      <c r="D10" s="83">
        <v>4977950</v>
      </c>
      <c r="E10" s="84">
        <v>2892784</v>
      </c>
    </row>
    <row r="11" spans="1:5" x14ac:dyDescent="0.25">
      <c r="A11" s="80">
        <v>4</v>
      </c>
      <c r="B11" s="81" t="s">
        <v>124</v>
      </c>
      <c r="C11" s="85"/>
      <c r="D11" s="86"/>
      <c r="E11" s="87"/>
    </row>
    <row r="12" spans="1:5" x14ac:dyDescent="0.25">
      <c r="A12" s="80">
        <v>5</v>
      </c>
      <c r="B12" s="81" t="s">
        <v>125</v>
      </c>
      <c r="C12" s="85" t="s">
        <v>126</v>
      </c>
      <c r="D12" s="88">
        <v>-71808902.159999996</v>
      </c>
      <c r="E12" s="89">
        <v>56695152.240000002</v>
      </c>
    </row>
    <row r="13" spans="1:5" x14ac:dyDescent="0.25">
      <c r="A13" s="80">
        <v>6</v>
      </c>
      <c r="B13" s="81" t="s">
        <v>127</v>
      </c>
      <c r="C13" s="85"/>
      <c r="D13" s="88">
        <v>-59820525.460000001</v>
      </c>
      <c r="E13" s="89">
        <v>60231620.82</v>
      </c>
    </row>
    <row r="14" spans="1:5" x14ac:dyDescent="0.25">
      <c r="A14" s="80">
        <v>7</v>
      </c>
      <c r="B14" s="81" t="s">
        <v>128</v>
      </c>
      <c r="C14" s="85"/>
      <c r="D14" s="88"/>
      <c r="E14" s="90">
        <f>E15+E16</f>
        <v>14740071</v>
      </c>
    </row>
    <row r="15" spans="1:5" x14ac:dyDescent="0.25">
      <c r="A15" s="91">
        <v>7.1</v>
      </c>
      <c r="B15" s="81" t="s">
        <v>129</v>
      </c>
      <c r="C15" s="85" t="s">
        <v>130</v>
      </c>
      <c r="D15" s="88">
        <v>-15103354</v>
      </c>
      <c r="E15" s="89">
        <v>13101914</v>
      </c>
    </row>
    <row r="16" spans="1:5" x14ac:dyDescent="0.25">
      <c r="A16" s="91">
        <v>7.2</v>
      </c>
      <c r="B16" s="81" t="s">
        <v>131</v>
      </c>
      <c r="C16" s="85" t="s">
        <v>132</v>
      </c>
      <c r="D16" s="88">
        <v>-2079608</v>
      </c>
      <c r="E16" s="89">
        <v>1638157</v>
      </c>
    </row>
    <row r="17" spans="1:5" x14ac:dyDescent="0.25">
      <c r="A17" s="91">
        <v>7.3</v>
      </c>
      <c r="B17" s="81" t="s">
        <v>133</v>
      </c>
      <c r="C17" s="85"/>
      <c r="D17" s="88"/>
      <c r="E17" s="89"/>
    </row>
    <row r="18" spans="1:5" x14ac:dyDescent="0.25">
      <c r="A18" s="80">
        <v>8</v>
      </c>
      <c r="B18" s="81" t="s">
        <v>134</v>
      </c>
      <c r="C18" s="85" t="s">
        <v>135</v>
      </c>
      <c r="D18" s="88">
        <v>-4800500</v>
      </c>
      <c r="E18" s="89">
        <v>4687105</v>
      </c>
    </row>
    <row r="19" spans="1:5" x14ac:dyDescent="0.25">
      <c r="A19" s="87"/>
      <c r="B19" s="92" t="s">
        <v>136</v>
      </c>
      <c r="C19" s="93"/>
      <c r="D19" s="94">
        <f>SUM(D12:D18)</f>
        <v>-153612889.62</v>
      </c>
      <c r="E19" s="95">
        <f>E12+E13+E14+E17+E18</f>
        <v>136353949.06</v>
      </c>
    </row>
    <row r="20" spans="1:5" x14ac:dyDescent="0.25">
      <c r="A20" s="87"/>
      <c r="B20" s="92" t="s">
        <v>137</v>
      </c>
      <c r="C20" s="93"/>
      <c r="D20" s="96">
        <f>D8+D10+D19</f>
        <v>10461178.069999993</v>
      </c>
      <c r="E20" s="95">
        <f>E8+E9+E10-E19</f>
        <v>15556560.659999996</v>
      </c>
    </row>
    <row r="21" spans="1:5" x14ac:dyDescent="0.25">
      <c r="A21" s="80">
        <v>11</v>
      </c>
      <c r="B21" s="81" t="s">
        <v>138</v>
      </c>
      <c r="C21" s="85"/>
      <c r="D21" s="97"/>
      <c r="E21" s="87"/>
    </row>
    <row r="22" spans="1:5" x14ac:dyDescent="0.25">
      <c r="A22" s="80">
        <v>12</v>
      </c>
      <c r="B22" s="81" t="s">
        <v>139</v>
      </c>
      <c r="C22" s="85"/>
      <c r="D22" s="97"/>
      <c r="E22" s="87"/>
    </row>
    <row r="23" spans="1:5" x14ac:dyDescent="0.25">
      <c r="A23" s="80">
        <v>13</v>
      </c>
      <c r="B23" s="81" t="s">
        <v>140</v>
      </c>
      <c r="C23" s="85"/>
      <c r="D23" s="97"/>
      <c r="E23" s="87"/>
    </row>
    <row r="24" spans="1:5" x14ac:dyDescent="0.25">
      <c r="A24" s="91">
        <v>13.1</v>
      </c>
      <c r="B24" s="81" t="s">
        <v>141</v>
      </c>
      <c r="C24" s="85"/>
      <c r="D24" s="97"/>
      <c r="E24" s="87"/>
    </row>
    <row r="25" spans="1:5" x14ac:dyDescent="0.25">
      <c r="A25" s="91">
        <v>13.2</v>
      </c>
      <c r="B25" s="81" t="s">
        <v>142</v>
      </c>
      <c r="C25" s="85" t="s">
        <v>143</v>
      </c>
      <c r="D25" s="97">
        <v>296289.55</v>
      </c>
      <c r="E25" s="84">
        <v>9618.1200000000008</v>
      </c>
    </row>
    <row r="26" spans="1:5" x14ac:dyDescent="0.25">
      <c r="A26" s="91">
        <v>13.3</v>
      </c>
      <c r="B26" s="81" t="s">
        <v>144</v>
      </c>
      <c r="C26" s="85" t="s">
        <v>145</v>
      </c>
      <c r="D26" s="88">
        <v>-125344.35</v>
      </c>
      <c r="E26" s="84">
        <v>1446829.98</v>
      </c>
    </row>
    <row r="27" spans="1:5" x14ac:dyDescent="0.25">
      <c r="A27" s="91">
        <v>13.4</v>
      </c>
      <c r="B27" s="81" t="s">
        <v>146</v>
      </c>
      <c r="C27" s="85" t="s">
        <v>147</v>
      </c>
      <c r="D27" s="97">
        <v>133010.69</v>
      </c>
      <c r="E27" s="87"/>
    </row>
    <row r="28" spans="1:5" x14ac:dyDescent="0.25">
      <c r="A28" s="87"/>
      <c r="B28" s="92" t="s">
        <v>148</v>
      </c>
      <c r="C28" s="93"/>
      <c r="D28" s="96">
        <f>SUM(D25:D27)</f>
        <v>303955.89</v>
      </c>
      <c r="E28" s="95">
        <f>E26-E25</f>
        <v>1437211.8599999999</v>
      </c>
    </row>
    <row r="29" spans="1:5" x14ac:dyDescent="0.25">
      <c r="A29" s="87"/>
      <c r="B29" s="92" t="s">
        <v>149</v>
      </c>
      <c r="C29" s="93"/>
      <c r="D29" s="96">
        <f>D20+D28</f>
        <v>10765133.959999993</v>
      </c>
      <c r="E29" s="95">
        <f>E20-E28</f>
        <v>14119348.799999997</v>
      </c>
    </row>
    <row r="30" spans="1:5" x14ac:dyDescent="0.25">
      <c r="A30" s="80">
        <v>16</v>
      </c>
      <c r="B30" s="81" t="s">
        <v>150</v>
      </c>
      <c r="C30" s="85"/>
      <c r="D30" s="97">
        <v>1409621</v>
      </c>
      <c r="E30" s="98">
        <v>1718935</v>
      </c>
    </row>
    <row r="31" spans="1:5" x14ac:dyDescent="0.25">
      <c r="A31" s="99"/>
      <c r="B31" s="100" t="s">
        <v>151</v>
      </c>
      <c r="C31" s="101"/>
      <c r="D31" s="102">
        <f>D29-D30</f>
        <v>9355512.9599999934</v>
      </c>
      <c r="E31" s="103">
        <f>E29-E30</f>
        <v>12400413.799999997</v>
      </c>
    </row>
    <row r="32" spans="1:5" x14ac:dyDescent="0.25">
      <c r="A32" s="87"/>
      <c r="B32" s="104"/>
      <c r="C32" s="105"/>
      <c r="D32" s="106"/>
      <c r="E32" s="107"/>
    </row>
    <row r="33" spans="1:5" x14ac:dyDescent="0.25">
      <c r="A33" s="87"/>
      <c r="B33" s="104"/>
      <c r="C33" s="105"/>
      <c r="D33" s="106"/>
      <c r="E33" s="107"/>
    </row>
    <row r="34" spans="1:5" ht="15.75" thickBot="1" x14ac:dyDescent="0.3">
      <c r="A34" s="108"/>
      <c r="B34" s="109"/>
      <c r="C34" s="110"/>
      <c r="D34" s="111"/>
      <c r="E34" s="112"/>
    </row>
    <row r="35" spans="1:5" ht="15.75" thickTop="1" x14ac:dyDescent="0.25">
      <c r="B35" s="2"/>
      <c r="C35" s="113"/>
      <c r="D35" s="2"/>
      <c r="E35" s="114"/>
    </row>
    <row r="36" spans="1:5" x14ac:dyDescent="0.25">
      <c r="A36" s="6"/>
      <c r="B36" s="67" t="s">
        <v>152</v>
      </c>
      <c r="C36" s="115"/>
      <c r="D36" s="68"/>
    </row>
    <row r="37" spans="1:5" x14ac:dyDescent="0.25">
      <c r="A37" s="6"/>
      <c r="B37" s="67" t="s">
        <v>111</v>
      </c>
      <c r="C37" s="115"/>
      <c r="D37" s="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42"/>
  <sheetViews>
    <sheetView tabSelected="1" topLeftCell="A28" workbookViewId="0">
      <selection activeCell="B7" sqref="B7"/>
    </sheetView>
  </sheetViews>
  <sheetFormatPr defaultRowHeight="15" x14ac:dyDescent="0.25"/>
  <cols>
    <col min="2" max="2" width="68.7109375" customWidth="1"/>
    <col min="3" max="3" width="23.28515625" customWidth="1"/>
    <col min="4" max="4" width="20.5703125" customWidth="1"/>
  </cols>
  <sheetData>
    <row r="4" spans="1:4" x14ac:dyDescent="0.25">
      <c r="A4" s="116"/>
      <c r="B4" s="10" t="s">
        <v>69</v>
      </c>
      <c r="C4" s="117"/>
      <c r="D4" s="7"/>
    </row>
    <row r="5" spans="1:4" x14ac:dyDescent="0.25">
      <c r="A5" s="116"/>
      <c r="B5" s="10" t="s">
        <v>153</v>
      </c>
      <c r="C5" s="117"/>
      <c r="D5" s="7"/>
    </row>
    <row r="6" spans="1:4" x14ac:dyDescent="0.25">
      <c r="A6" s="116"/>
      <c r="B6" s="10" t="s">
        <v>154</v>
      </c>
      <c r="C6" s="117"/>
      <c r="D6" s="7"/>
    </row>
    <row r="7" spans="1:4" ht="15.75" thickBot="1" x14ac:dyDescent="0.3">
      <c r="A7" s="7"/>
      <c r="B7" s="8"/>
      <c r="C7" s="8"/>
      <c r="D7" s="7"/>
    </row>
    <row r="8" spans="1:4" ht="21" customHeight="1" thickTop="1" thickBot="1" x14ac:dyDescent="0.3">
      <c r="A8" s="118"/>
      <c r="B8" s="119" t="s">
        <v>1</v>
      </c>
      <c r="C8" s="120" t="s">
        <v>2</v>
      </c>
      <c r="D8" s="121" t="s">
        <v>118</v>
      </c>
    </row>
    <row r="9" spans="1:4" ht="15.75" thickTop="1" x14ac:dyDescent="0.25">
      <c r="A9" s="122" t="s">
        <v>3</v>
      </c>
      <c r="B9" s="123" t="s">
        <v>155</v>
      </c>
      <c r="C9" s="124"/>
      <c r="D9" s="125"/>
    </row>
    <row r="10" spans="1:4" x14ac:dyDescent="0.25">
      <c r="A10" s="126">
        <v>1</v>
      </c>
      <c r="B10" s="127" t="s">
        <v>156</v>
      </c>
      <c r="C10" s="128">
        <v>10765133.960000001</v>
      </c>
      <c r="D10" s="129">
        <v>12400413.800000001</v>
      </c>
    </row>
    <row r="11" spans="1:4" x14ac:dyDescent="0.25">
      <c r="A11" s="126">
        <v>2</v>
      </c>
      <c r="B11" s="127" t="s">
        <v>157</v>
      </c>
      <c r="C11" s="130"/>
      <c r="D11" s="129"/>
    </row>
    <row r="12" spans="1:4" x14ac:dyDescent="0.25">
      <c r="A12" s="131">
        <v>2.1</v>
      </c>
      <c r="B12" s="127" t="s">
        <v>158</v>
      </c>
      <c r="C12" s="132">
        <v>4800500</v>
      </c>
      <c r="D12" s="133">
        <v>4687105</v>
      </c>
    </row>
    <row r="13" spans="1:4" x14ac:dyDescent="0.25">
      <c r="A13" s="131">
        <v>2.2000000000000002</v>
      </c>
      <c r="B13" s="127" t="s">
        <v>159</v>
      </c>
      <c r="C13" s="130"/>
      <c r="D13" s="134">
        <v>-1549093.13</v>
      </c>
    </row>
    <row r="14" spans="1:4" x14ac:dyDescent="0.25">
      <c r="A14" s="131">
        <v>2.2999999999999998</v>
      </c>
      <c r="B14" s="127" t="s">
        <v>160</v>
      </c>
      <c r="C14" s="135">
        <v>-3512864</v>
      </c>
      <c r="D14" s="136">
        <v>-15670942</v>
      </c>
    </row>
    <row r="15" spans="1:4" x14ac:dyDescent="0.25">
      <c r="A15" s="131">
        <v>2.4</v>
      </c>
      <c r="B15" s="127" t="s">
        <v>161</v>
      </c>
      <c r="C15" s="137"/>
      <c r="D15" s="134">
        <v>-9618.1200000000008</v>
      </c>
    </row>
    <row r="16" spans="1:4" x14ac:dyDescent="0.25">
      <c r="A16" s="126">
        <v>3</v>
      </c>
      <c r="B16" s="127" t="s">
        <v>162</v>
      </c>
      <c r="C16" s="138">
        <v>-17851803.800000001</v>
      </c>
      <c r="D16" s="134">
        <v>-32369155.140000001</v>
      </c>
    </row>
    <row r="17" spans="1:4" x14ac:dyDescent="0.25">
      <c r="A17" s="126">
        <v>4</v>
      </c>
      <c r="B17" s="127" t="s">
        <v>163</v>
      </c>
      <c r="C17" s="138">
        <v>-10316342.460000001</v>
      </c>
      <c r="D17" s="134">
        <v>-13430492.84</v>
      </c>
    </row>
    <row r="18" spans="1:4" x14ac:dyDescent="0.25">
      <c r="A18" s="126">
        <v>5</v>
      </c>
      <c r="B18" s="127" t="s">
        <v>164</v>
      </c>
      <c r="C18" s="139">
        <v>116436524.81999999</v>
      </c>
      <c r="D18" s="134">
        <v>60929736</v>
      </c>
    </row>
    <row r="19" spans="1:4" x14ac:dyDescent="0.25">
      <c r="A19" s="126">
        <v>6</v>
      </c>
      <c r="B19" s="127" t="s">
        <v>165</v>
      </c>
      <c r="C19" s="137"/>
      <c r="D19" s="136">
        <v>-3802461</v>
      </c>
    </row>
    <row r="20" spans="1:4" x14ac:dyDescent="0.25">
      <c r="A20" s="126">
        <v>7</v>
      </c>
      <c r="B20" s="127" t="s">
        <v>166</v>
      </c>
      <c r="C20" s="137"/>
      <c r="D20" s="136">
        <v>-32533</v>
      </c>
    </row>
    <row r="21" spans="1:4" x14ac:dyDescent="0.25">
      <c r="A21" s="126">
        <v>8</v>
      </c>
      <c r="B21" s="127" t="s">
        <v>167</v>
      </c>
      <c r="C21" s="140">
        <v>-1409621</v>
      </c>
      <c r="D21" s="141"/>
    </row>
    <row r="22" spans="1:4" x14ac:dyDescent="0.25">
      <c r="A22" s="142"/>
      <c r="B22" s="143" t="s">
        <v>168</v>
      </c>
      <c r="C22" s="144">
        <f>SUM(C10:C21)</f>
        <v>98911527.519999996</v>
      </c>
      <c r="D22" s="145">
        <f>SUM(D10:D21)</f>
        <v>11152959.57</v>
      </c>
    </row>
    <row r="23" spans="1:4" x14ac:dyDescent="0.25">
      <c r="A23" s="146" t="s">
        <v>88</v>
      </c>
      <c r="B23" s="127" t="s">
        <v>169</v>
      </c>
      <c r="C23" s="137"/>
      <c r="D23" s="129"/>
    </row>
    <row r="24" spans="1:4" x14ac:dyDescent="0.25">
      <c r="A24" s="126">
        <v>1</v>
      </c>
      <c r="B24" s="127" t="s">
        <v>170</v>
      </c>
      <c r="C24" s="128"/>
      <c r="D24" s="129"/>
    </row>
    <row r="25" spans="1:4" x14ac:dyDescent="0.25">
      <c r="A25" s="126">
        <v>2</v>
      </c>
      <c r="B25" s="127" t="s">
        <v>171</v>
      </c>
      <c r="C25" s="147">
        <v>-99175772.260000005</v>
      </c>
      <c r="D25" s="134">
        <v>-25493962</v>
      </c>
    </row>
    <row r="26" spans="1:4" x14ac:dyDescent="0.25">
      <c r="A26" s="126">
        <v>3</v>
      </c>
      <c r="B26" s="127" t="s">
        <v>172</v>
      </c>
      <c r="C26" s="128"/>
      <c r="D26" s="136"/>
    </row>
    <row r="27" spans="1:4" x14ac:dyDescent="0.25">
      <c r="A27" s="126">
        <v>4</v>
      </c>
      <c r="B27" s="127" t="s">
        <v>173</v>
      </c>
      <c r="C27" s="128"/>
      <c r="D27" s="136"/>
    </row>
    <row r="28" spans="1:4" x14ac:dyDescent="0.25">
      <c r="A28" s="126">
        <v>5</v>
      </c>
      <c r="B28" s="127" t="s">
        <v>174</v>
      </c>
      <c r="C28" s="128"/>
      <c r="D28" s="136"/>
    </row>
    <row r="29" spans="1:4" x14ac:dyDescent="0.25">
      <c r="A29" s="148" t="s">
        <v>91</v>
      </c>
      <c r="B29" s="143" t="s">
        <v>175</v>
      </c>
      <c r="C29" s="149">
        <f>SUM(C23:C28)</f>
        <v>-99175772.260000005</v>
      </c>
      <c r="D29" s="150">
        <f>D25</f>
        <v>-25493962</v>
      </c>
    </row>
    <row r="30" spans="1:4" x14ac:dyDescent="0.25">
      <c r="A30" s="146"/>
      <c r="B30" s="127" t="s">
        <v>176</v>
      </c>
      <c r="C30" s="128"/>
      <c r="D30" s="129"/>
    </row>
    <row r="31" spans="1:4" x14ac:dyDescent="0.25">
      <c r="A31" s="126">
        <v>1</v>
      </c>
      <c r="B31" s="127" t="s">
        <v>177</v>
      </c>
      <c r="C31" s="128"/>
      <c r="D31" s="129"/>
    </row>
    <row r="32" spans="1:4" x14ac:dyDescent="0.25">
      <c r="A32" s="126">
        <v>2</v>
      </c>
      <c r="B32" s="127" t="s">
        <v>178</v>
      </c>
      <c r="C32" s="128"/>
      <c r="D32" s="129"/>
    </row>
    <row r="33" spans="1:4" x14ac:dyDescent="0.25">
      <c r="A33" s="126">
        <v>3</v>
      </c>
      <c r="B33" s="127" t="s">
        <v>179</v>
      </c>
      <c r="C33" s="128"/>
      <c r="D33" s="129"/>
    </row>
    <row r="34" spans="1:4" x14ac:dyDescent="0.25">
      <c r="A34" s="126">
        <v>4</v>
      </c>
      <c r="B34" s="127" t="s">
        <v>180</v>
      </c>
      <c r="C34" s="128"/>
      <c r="D34" s="136"/>
    </row>
    <row r="35" spans="1:4" x14ac:dyDescent="0.25">
      <c r="A35" s="151"/>
      <c r="B35" s="152" t="s">
        <v>181</v>
      </c>
      <c r="C35" s="153">
        <f>C22+C25</f>
        <v>-264244.74000000954</v>
      </c>
      <c r="D35" s="134">
        <f>D22+D29</f>
        <v>-14341002.43</v>
      </c>
    </row>
    <row r="36" spans="1:4" x14ac:dyDescent="0.25">
      <c r="A36" s="146" t="s">
        <v>182</v>
      </c>
      <c r="B36" s="127" t="s">
        <v>183</v>
      </c>
      <c r="C36" s="154">
        <v>2688369</v>
      </c>
      <c r="D36" s="155">
        <v>17029371</v>
      </c>
    </row>
    <row r="37" spans="1:4" x14ac:dyDescent="0.25">
      <c r="A37" s="148"/>
      <c r="B37" s="156" t="s">
        <v>184</v>
      </c>
      <c r="C37" s="157">
        <f>C36+C35</f>
        <v>2424124.2599999905</v>
      </c>
      <c r="D37" s="158">
        <f>D35+D36</f>
        <v>2688368.5700000003</v>
      </c>
    </row>
    <row r="38" spans="1:4" x14ac:dyDescent="0.25">
      <c r="A38" s="151"/>
      <c r="B38" s="152"/>
      <c r="C38" s="159"/>
      <c r="D38" s="155"/>
    </row>
    <row r="39" spans="1:4" ht="15.75" thickBot="1" x14ac:dyDescent="0.3">
      <c r="A39" s="160"/>
      <c r="B39" s="161"/>
      <c r="C39" s="162"/>
      <c r="D39" s="163"/>
    </row>
    <row r="40" spans="1:4" ht="15.75" thickTop="1" x14ac:dyDescent="0.25">
      <c r="A40" s="164"/>
      <c r="B40" s="10" t="s">
        <v>152</v>
      </c>
      <c r="C40" s="165"/>
      <c r="D40" s="166"/>
    </row>
    <row r="41" spans="1:4" x14ac:dyDescent="0.25">
      <c r="A41" s="164"/>
      <c r="B41" s="10" t="s">
        <v>111</v>
      </c>
      <c r="C41" s="165"/>
      <c r="D41" s="7"/>
    </row>
    <row r="42" spans="1:4" x14ac:dyDescent="0.25">
      <c r="A42" s="167"/>
      <c r="B42" s="168"/>
      <c r="C42" s="169"/>
      <c r="D42" s="16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5"/>
  <sheetViews>
    <sheetView workbookViewId="0">
      <selection activeCell="K6" sqref="K6"/>
    </sheetView>
  </sheetViews>
  <sheetFormatPr defaultRowHeight="15" x14ac:dyDescent="0.25"/>
  <cols>
    <col min="6" max="6" width="12.7109375" customWidth="1"/>
    <col min="11" max="11" width="12.85546875" customWidth="1"/>
    <col min="14" max="14" width="14.42578125" customWidth="1"/>
  </cols>
  <sheetData>
    <row r="5" spans="1:14" x14ac:dyDescent="0.25">
      <c r="A5" s="170" t="s">
        <v>185</v>
      </c>
      <c r="B5" s="170"/>
      <c r="C5" s="171"/>
      <c r="D5" s="171"/>
      <c r="E5" s="167"/>
      <c r="F5" s="172"/>
      <c r="G5" s="172"/>
      <c r="H5" s="172"/>
      <c r="I5" s="172"/>
      <c r="J5" s="172"/>
      <c r="K5" s="172"/>
      <c r="L5" s="172"/>
      <c r="M5" s="172"/>
    </row>
    <row r="6" spans="1:14" x14ac:dyDescent="0.25">
      <c r="A6" s="171" t="s">
        <v>186</v>
      </c>
      <c r="B6" s="171"/>
      <c r="C6" s="171"/>
      <c r="D6" s="171"/>
      <c r="E6" s="171"/>
      <c r="F6" s="171"/>
      <c r="I6" s="172"/>
      <c r="J6" s="172"/>
      <c r="K6" s="172"/>
      <c r="L6" s="172"/>
      <c r="M6" s="172"/>
    </row>
    <row r="7" spans="1:14" x14ac:dyDescent="0.25">
      <c r="A7" s="171" t="s">
        <v>187</v>
      </c>
      <c r="B7" s="171"/>
      <c r="C7" s="171"/>
      <c r="D7" s="171"/>
      <c r="E7" s="171"/>
      <c r="F7" s="171"/>
      <c r="I7" s="172"/>
      <c r="J7" s="172"/>
      <c r="K7" s="172"/>
      <c r="L7" s="172"/>
      <c r="M7" s="172"/>
    </row>
    <row r="8" spans="1:14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4" ht="15.75" thickBot="1" x14ac:dyDescent="0.3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4" ht="16.5" thickTop="1" thickBot="1" x14ac:dyDescent="0.3">
      <c r="A10" s="173"/>
      <c r="B10" s="174"/>
      <c r="C10" s="174"/>
      <c r="D10" s="174"/>
      <c r="E10" s="174"/>
      <c r="F10" s="174" t="s">
        <v>188</v>
      </c>
      <c r="G10" s="174"/>
      <c r="H10" s="174"/>
      <c r="I10" s="174"/>
      <c r="J10" s="174"/>
      <c r="K10" s="174"/>
      <c r="L10" s="174"/>
      <c r="M10" s="174"/>
      <c r="N10" s="175"/>
    </row>
    <row r="11" spans="1:14" ht="15.75" thickTop="1" x14ac:dyDescent="0.25">
      <c r="A11" s="176"/>
      <c r="B11" s="177"/>
      <c r="C11" s="177"/>
      <c r="D11" s="177"/>
      <c r="E11" s="178"/>
      <c r="F11" s="179" t="s">
        <v>92</v>
      </c>
      <c r="G11" s="180" t="s">
        <v>189</v>
      </c>
      <c r="H11" s="180" t="s">
        <v>190</v>
      </c>
      <c r="I11" s="180" t="s">
        <v>191</v>
      </c>
      <c r="J11" s="180" t="s">
        <v>192</v>
      </c>
      <c r="K11" s="180" t="s">
        <v>193</v>
      </c>
      <c r="L11" s="180" t="s">
        <v>194</v>
      </c>
      <c r="M11" s="180" t="s">
        <v>195</v>
      </c>
      <c r="N11" s="181" t="s">
        <v>83</v>
      </c>
    </row>
    <row r="12" spans="1:14" x14ac:dyDescent="0.25">
      <c r="A12" s="182"/>
      <c r="B12" s="183"/>
      <c r="C12" s="183"/>
      <c r="D12" s="183"/>
      <c r="E12" s="184"/>
      <c r="F12" s="185" t="s">
        <v>196</v>
      </c>
      <c r="G12" s="186" t="s">
        <v>197</v>
      </c>
      <c r="H12" s="186" t="s">
        <v>198</v>
      </c>
      <c r="I12" s="186" t="s">
        <v>199</v>
      </c>
      <c r="J12" s="186" t="s">
        <v>200</v>
      </c>
      <c r="K12" s="186" t="s">
        <v>201</v>
      </c>
      <c r="L12" s="186" t="s">
        <v>202</v>
      </c>
      <c r="M12" s="186" t="s">
        <v>203</v>
      </c>
      <c r="N12" s="187"/>
    </row>
    <row r="13" spans="1:14" x14ac:dyDescent="0.25">
      <c r="A13" s="182"/>
      <c r="B13" s="183"/>
      <c r="C13" s="183"/>
      <c r="D13" s="183"/>
      <c r="E13" s="184"/>
      <c r="F13" s="188"/>
      <c r="G13" s="186"/>
      <c r="H13" s="186"/>
      <c r="I13" s="186" t="s">
        <v>204</v>
      </c>
      <c r="J13" s="186" t="s">
        <v>205</v>
      </c>
      <c r="K13" s="186"/>
      <c r="L13" s="186"/>
      <c r="M13" s="186" t="s">
        <v>206</v>
      </c>
      <c r="N13" s="187"/>
    </row>
    <row r="14" spans="1:14" ht="15.75" thickBot="1" x14ac:dyDescent="0.3">
      <c r="A14" s="189"/>
      <c r="B14" s="190"/>
      <c r="C14" s="190"/>
      <c r="D14" s="190"/>
      <c r="E14" s="191"/>
      <c r="F14" s="192"/>
      <c r="G14" s="193"/>
      <c r="H14" s="193"/>
      <c r="I14" s="193"/>
      <c r="J14" s="193" t="s">
        <v>207</v>
      </c>
      <c r="K14" s="193"/>
      <c r="L14" s="193"/>
      <c r="M14" s="193"/>
      <c r="N14" s="194"/>
    </row>
    <row r="15" spans="1:14" ht="16.5" thickTop="1" thickBot="1" x14ac:dyDescent="0.3">
      <c r="A15" s="173" t="s">
        <v>208</v>
      </c>
      <c r="B15" s="174"/>
      <c r="C15" s="174"/>
      <c r="D15" s="174"/>
      <c r="E15" s="195"/>
      <c r="F15" s="196">
        <v>359000000</v>
      </c>
      <c r="G15" s="196"/>
      <c r="H15" s="196"/>
      <c r="I15" s="196">
        <v>756629</v>
      </c>
      <c r="J15" s="196"/>
      <c r="K15" s="197">
        <v>12400413.82</v>
      </c>
      <c r="L15" s="196"/>
      <c r="M15" s="196"/>
      <c r="N15" s="198">
        <f>F15+I15+K15</f>
        <v>372157042.81999999</v>
      </c>
    </row>
    <row r="16" spans="1:14" ht="15.75" thickTop="1" x14ac:dyDescent="0.25">
      <c r="A16" s="199" t="s">
        <v>209</v>
      </c>
      <c r="B16" s="200"/>
      <c r="C16" s="200"/>
      <c r="D16" s="200"/>
      <c r="E16" s="201"/>
      <c r="F16" s="202"/>
      <c r="G16" s="202"/>
      <c r="H16" s="202"/>
      <c r="I16" s="202"/>
      <c r="J16" s="202"/>
      <c r="K16" s="202"/>
      <c r="L16" s="202"/>
      <c r="M16" s="202"/>
      <c r="N16" s="203"/>
    </row>
    <row r="17" spans="1:14" x14ac:dyDescent="0.25">
      <c r="A17" s="204" t="s">
        <v>210</v>
      </c>
      <c r="B17" s="205"/>
      <c r="C17" s="205"/>
      <c r="D17" s="205"/>
      <c r="E17" s="206"/>
      <c r="F17" s="207"/>
      <c r="G17" s="207"/>
      <c r="H17" s="207"/>
      <c r="I17" s="207"/>
      <c r="J17" s="207"/>
      <c r="K17" s="207"/>
      <c r="L17" s="207"/>
      <c r="M17" s="207"/>
      <c r="N17" s="208">
        <f>F17+I17+K17</f>
        <v>0</v>
      </c>
    </row>
    <row r="18" spans="1:14" x14ac:dyDescent="0.25">
      <c r="A18" s="209" t="s">
        <v>211</v>
      </c>
      <c r="B18" s="210"/>
      <c r="C18" s="210"/>
      <c r="D18" s="210"/>
      <c r="E18" s="211"/>
      <c r="F18" s="207"/>
      <c r="G18" s="207"/>
      <c r="H18" s="207"/>
      <c r="I18" s="207"/>
      <c r="J18" s="207"/>
      <c r="K18" s="207"/>
      <c r="L18" s="207"/>
      <c r="M18" s="207"/>
      <c r="N18" s="208"/>
    </row>
    <row r="19" spans="1:14" x14ac:dyDescent="0.25">
      <c r="A19" s="204" t="s">
        <v>212</v>
      </c>
      <c r="B19" s="205"/>
      <c r="C19" s="205"/>
      <c r="D19" s="205"/>
      <c r="E19" s="206"/>
      <c r="F19" s="207"/>
      <c r="G19" s="207"/>
      <c r="H19" s="207"/>
      <c r="I19" s="207"/>
      <c r="J19" s="207"/>
      <c r="K19" s="212">
        <v>9355512.9600000009</v>
      </c>
      <c r="L19" s="207"/>
      <c r="M19" s="207"/>
      <c r="N19" s="213">
        <f>K19</f>
        <v>9355512.9600000009</v>
      </c>
    </row>
    <row r="20" spans="1:14" x14ac:dyDescent="0.25">
      <c r="A20" s="209" t="s">
        <v>213</v>
      </c>
      <c r="B20" s="210"/>
      <c r="C20" s="210"/>
      <c r="D20" s="210"/>
      <c r="E20" s="211"/>
      <c r="F20" s="207"/>
      <c r="G20" s="207"/>
      <c r="H20" s="207"/>
      <c r="I20" s="207"/>
      <c r="J20" s="207"/>
      <c r="K20" s="207"/>
      <c r="L20" s="207"/>
      <c r="M20" s="207"/>
      <c r="N20" s="208"/>
    </row>
    <row r="21" spans="1:14" x14ac:dyDescent="0.25">
      <c r="A21" s="204" t="s">
        <v>214</v>
      </c>
      <c r="B21" s="205"/>
      <c r="C21" s="205"/>
      <c r="D21" s="205"/>
      <c r="E21" s="206"/>
      <c r="F21" s="207"/>
      <c r="G21" s="207"/>
      <c r="H21" s="207"/>
      <c r="I21" s="207"/>
      <c r="J21" s="207"/>
      <c r="K21" s="207"/>
      <c r="L21" s="207"/>
      <c r="M21" s="207"/>
      <c r="N21" s="208"/>
    </row>
    <row r="22" spans="1:14" x14ac:dyDescent="0.25">
      <c r="A22" s="209" t="s">
        <v>215</v>
      </c>
      <c r="B22" s="210"/>
      <c r="C22" s="210"/>
      <c r="D22" s="210"/>
      <c r="E22" s="211"/>
      <c r="F22" s="207"/>
      <c r="G22" s="207"/>
      <c r="H22" s="207"/>
      <c r="I22" s="207"/>
      <c r="J22" s="207"/>
      <c r="K22" s="207"/>
      <c r="L22" s="207"/>
      <c r="M22" s="207"/>
      <c r="N22" s="208"/>
    </row>
    <row r="23" spans="1:14" x14ac:dyDescent="0.25">
      <c r="A23" s="209" t="s">
        <v>216</v>
      </c>
      <c r="B23" s="210"/>
      <c r="C23" s="210"/>
      <c r="D23" s="210"/>
      <c r="E23" s="211"/>
      <c r="F23" s="207"/>
      <c r="G23" s="207"/>
      <c r="H23" s="207"/>
      <c r="I23" s="207"/>
      <c r="J23" s="207"/>
      <c r="K23" s="207"/>
      <c r="L23" s="207"/>
      <c r="M23" s="207"/>
      <c r="N23" s="208"/>
    </row>
    <row r="24" spans="1:14" x14ac:dyDescent="0.25">
      <c r="A24" s="204" t="s">
        <v>217</v>
      </c>
      <c r="B24" s="205"/>
      <c r="C24" s="205"/>
      <c r="D24" s="205"/>
      <c r="E24" s="206"/>
      <c r="F24" s="207"/>
      <c r="G24" s="207"/>
      <c r="H24" s="207"/>
      <c r="I24" s="207"/>
      <c r="J24" s="207"/>
      <c r="K24" s="207"/>
      <c r="L24" s="207"/>
      <c r="M24" s="207"/>
      <c r="N24" s="208"/>
    </row>
    <row r="25" spans="1:14" x14ac:dyDescent="0.25">
      <c r="A25" s="209" t="s">
        <v>218</v>
      </c>
      <c r="B25" s="210"/>
      <c r="C25" s="210"/>
      <c r="D25" s="210"/>
      <c r="E25" s="211"/>
      <c r="F25" s="207"/>
      <c r="G25" s="207"/>
      <c r="H25" s="207"/>
      <c r="I25" s="207"/>
      <c r="J25" s="207"/>
      <c r="K25" s="207"/>
      <c r="L25" s="207"/>
      <c r="M25" s="207"/>
      <c r="N25" s="208"/>
    </row>
    <row r="26" spans="1:14" x14ac:dyDescent="0.25">
      <c r="A26" s="204" t="s">
        <v>219</v>
      </c>
      <c r="B26" s="205"/>
      <c r="C26" s="205"/>
      <c r="D26" s="205"/>
      <c r="E26" s="206"/>
      <c r="F26" s="207"/>
      <c r="G26" s="207"/>
      <c r="H26" s="207"/>
      <c r="I26" s="207"/>
      <c r="J26" s="207"/>
      <c r="K26" s="207"/>
      <c r="L26" s="207"/>
      <c r="M26" s="207"/>
      <c r="N26" s="208"/>
    </row>
    <row r="27" spans="1:14" x14ac:dyDescent="0.25">
      <c r="A27" s="209" t="s">
        <v>220</v>
      </c>
      <c r="B27" s="210"/>
      <c r="C27" s="210"/>
      <c r="D27" s="210"/>
      <c r="E27" s="211"/>
      <c r="F27" s="207"/>
      <c r="G27" s="207"/>
      <c r="H27" s="207"/>
      <c r="I27" s="207"/>
      <c r="J27" s="207"/>
      <c r="K27" s="207"/>
      <c r="L27" s="207"/>
      <c r="M27" s="207"/>
      <c r="N27" s="208"/>
    </row>
    <row r="28" spans="1:14" x14ac:dyDescent="0.25">
      <c r="A28" s="204" t="s">
        <v>221</v>
      </c>
      <c r="B28" s="205"/>
      <c r="C28" s="205"/>
      <c r="D28" s="205"/>
      <c r="E28" s="206"/>
      <c r="F28" s="207"/>
      <c r="G28" s="207"/>
      <c r="H28" s="207"/>
      <c r="I28" s="207"/>
      <c r="J28" s="207"/>
      <c r="K28" s="207"/>
      <c r="L28" s="207"/>
      <c r="M28" s="207"/>
      <c r="N28" s="208"/>
    </row>
    <row r="29" spans="1:14" x14ac:dyDescent="0.25">
      <c r="A29" s="214" t="s">
        <v>222</v>
      </c>
      <c r="B29" s="215"/>
      <c r="C29" s="215"/>
      <c r="D29" s="215"/>
      <c r="E29" s="216"/>
      <c r="F29" s="217">
        <f>SUM(F15:F28)</f>
        <v>359000000</v>
      </c>
      <c r="G29" s="217"/>
      <c r="H29" s="217"/>
      <c r="I29" s="217">
        <f>SUM(I15:I28)</f>
        <v>756629</v>
      </c>
      <c r="J29" s="217"/>
      <c r="K29" s="217">
        <f>SUM(K15:K28)</f>
        <v>21755926.780000001</v>
      </c>
      <c r="L29" s="217"/>
      <c r="M29" s="217"/>
      <c r="N29" s="213">
        <f>F29+I29+K29</f>
        <v>381512555.77999997</v>
      </c>
    </row>
    <row r="30" spans="1:14" ht="15.75" thickBot="1" x14ac:dyDescent="0.3">
      <c r="A30" s="218"/>
      <c r="B30" s="219"/>
      <c r="C30" s="219"/>
      <c r="D30" s="219"/>
      <c r="E30" s="220"/>
      <c r="F30" s="221"/>
      <c r="G30" s="221"/>
      <c r="H30" s="221"/>
      <c r="I30" s="221"/>
      <c r="J30" s="221"/>
      <c r="K30" s="221"/>
      <c r="L30" s="221"/>
      <c r="M30" s="221"/>
      <c r="N30" s="222"/>
    </row>
    <row r="31" spans="1:14" ht="15.75" thickTop="1" x14ac:dyDescent="0.25">
      <c r="A31" s="223"/>
      <c r="B31" s="223"/>
      <c r="C31" s="223"/>
      <c r="D31" s="6"/>
      <c r="E31" s="6"/>
      <c r="F31" s="6"/>
    </row>
    <row r="32" spans="1:14" x14ac:dyDescent="0.25">
      <c r="A32" s="224"/>
      <c r="B32" s="63" t="s">
        <v>223</v>
      </c>
      <c r="C32" s="63"/>
      <c r="D32" s="63"/>
      <c r="E32" s="6"/>
      <c r="F32" s="6"/>
    </row>
    <row r="33" spans="1:6" x14ac:dyDescent="0.25">
      <c r="A33" s="224"/>
      <c r="B33" s="63" t="s">
        <v>224</v>
      </c>
      <c r="C33" s="63"/>
      <c r="D33" s="63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 3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ERMINDA GJONDEDA</dc:creator>
  <cp:lastModifiedBy>user</cp:lastModifiedBy>
  <cp:lastPrinted>2012-03-21T09:06:39Z</cp:lastPrinted>
  <dcterms:created xsi:type="dcterms:W3CDTF">2011-02-21T14:14:06Z</dcterms:created>
  <dcterms:modified xsi:type="dcterms:W3CDTF">2012-06-26T07:32:11Z</dcterms:modified>
</cp:coreProperties>
</file>