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740" activeTab="3"/>
  </bookViews>
  <sheets>
    <sheet name="Kapaku" sheetId="12" r:id="rId1"/>
    <sheet name="Aktivi" sheetId="1" r:id="rId2"/>
    <sheet name="Pasivi" sheetId="2" r:id="rId3"/>
    <sheet name="te ardh-shpenz." sheetId="4" r:id="rId4"/>
    <sheet name="flumonet indi" sheetId="7" r:id="rId5"/>
    <sheet name="Pasqpakonsol" sheetId="9" r:id="rId6"/>
    <sheet name="AQT -" sheetId="13" r:id="rId7"/>
    <sheet name="Amortizimi-" sheetId="14" r:id="rId8"/>
    <sheet name="aneks statistikor" sheetId="15" r:id="rId9"/>
    <sheet name="Inventari AQT Makineri" sheetId="16" r:id="rId10"/>
    <sheet name="Inventari AQT Mob.pajisje" sheetId="17" r:id="rId11"/>
    <sheet name="Inventar MQ" sheetId="18" r:id="rId12"/>
    <sheet name="Inventar Prodhimi 1" sheetId="19" r:id="rId13"/>
    <sheet name="Inventar Prodhimi 2" sheetId="20" r:id="rId14"/>
    <sheet name="makinat" sheetId="21" r:id="rId15"/>
    <sheet name="Furnitoret" sheetId="22" r:id="rId16"/>
    <sheet name="Klientet" sheetId="23" r:id="rId17"/>
  </sheets>
  <calcPr calcId="124519"/>
</workbook>
</file>

<file path=xl/calcChain.xml><?xml version="1.0" encoding="utf-8"?>
<calcChain xmlns="http://schemas.openxmlformats.org/spreadsheetml/2006/main">
  <c r="G16" i="21"/>
  <c r="M23" i="13"/>
  <c r="M22"/>
  <c r="M21"/>
  <c r="M10"/>
  <c r="M9"/>
  <c r="M8"/>
  <c r="M7"/>
  <c r="D35" i="1"/>
  <c r="E20"/>
  <c r="E13"/>
  <c r="H34" i="14"/>
  <c r="H28"/>
  <c r="H12"/>
  <c r="H6"/>
  <c r="J86" i="15"/>
  <c r="J62"/>
  <c r="J74"/>
  <c r="J89"/>
  <c r="I89"/>
  <c r="I87"/>
  <c r="J78"/>
  <c r="I78"/>
  <c r="I74"/>
  <c r="I62" s="1"/>
  <c r="J58"/>
  <c r="I58"/>
  <c r="J52"/>
  <c r="I52"/>
  <c r="J19"/>
  <c r="I19"/>
  <c r="J16"/>
  <c r="I16"/>
  <c r="J12"/>
  <c r="I12"/>
  <c r="J8"/>
  <c r="I8"/>
  <c r="H116" i="20"/>
  <c r="G144" i="19"/>
  <c r="G1212" i="18"/>
  <c r="G32" i="17"/>
  <c r="G104" i="16"/>
  <c r="I86" i="15" l="1"/>
  <c r="J24"/>
  <c r="J83"/>
  <c r="I83"/>
  <c r="I24"/>
  <c r="C20" i="4"/>
  <c r="E20" s="1"/>
  <c r="F11" i="9"/>
  <c r="F18" s="1"/>
  <c r="F23" s="1"/>
  <c r="D20" i="4"/>
  <c r="D25" s="1"/>
  <c r="C11"/>
  <c r="C16" s="1"/>
  <c r="D12" i="2"/>
  <c r="F12" s="1"/>
  <c r="E12"/>
  <c r="E10" s="1"/>
  <c r="F26"/>
  <c r="D28"/>
  <c r="F28" s="1"/>
  <c r="C13" i="7"/>
  <c r="C10"/>
  <c r="D15" i="2"/>
  <c r="F15" s="1"/>
  <c r="C17" i="7" s="1"/>
  <c r="E15" i="2"/>
  <c r="F20"/>
  <c r="C11" i="7"/>
  <c r="C12"/>
  <c r="F16" i="1"/>
  <c r="D13"/>
  <c r="F13"/>
  <c r="C14" i="7" s="1"/>
  <c r="D20" i="1"/>
  <c r="F20"/>
  <c r="C16" i="7" s="1"/>
  <c r="E35" i="1"/>
  <c r="D7" i="7"/>
  <c r="D22"/>
  <c r="D35"/>
  <c r="D37" s="1"/>
  <c r="C36" s="1"/>
  <c r="D9" i="1"/>
  <c r="F9" s="1"/>
  <c r="D8"/>
  <c r="D18" i="9"/>
  <c r="D23"/>
  <c r="E18"/>
  <c r="F43" i="2"/>
  <c r="F44"/>
  <c r="G11" i="9"/>
  <c r="F39" i="2"/>
  <c r="C11" i="9"/>
  <c r="C18" s="1"/>
  <c r="C23" s="1"/>
  <c r="H12"/>
  <c r="H13"/>
  <c r="H14"/>
  <c r="H15"/>
  <c r="H16"/>
  <c r="H17"/>
  <c r="H20"/>
  <c r="H21"/>
  <c r="H22"/>
  <c r="E9" i="1"/>
  <c r="E8" s="1"/>
  <c r="F10"/>
  <c r="F11"/>
  <c r="F12"/>
  <c r="F14"/>
  <c r="F15"/>
  <c r="F17"/>
  <c r="F18"/>
  <c r="F19"/>
  <c r="F21"/>
  <c r="F22"/>
  <c r="F23"/>
  <c r="F24"/>
  <c r="F25"/>
  <c r="F26"/>
  <c r="F27"/>
  <c r="F28"/>
  <c r="F29"/>
  <c r="F30"/>
  <c r="F31"/>
  <c r="F32"/>
  <c r="F34"/>
  <c r="F36"/>
  <c r="F37"/>
  <c r="F38"/>
  <c r="F39"/>
  <c r="F40"/>
  <c r="F41"/>
  <c r="F42"/>
  <c r="F43"/>
  <c r="F44"/>
  <c r="D29" i="7"/>
  <c r="D10" i="2"/>
  <c r="E28"/>
  <c r="D29"/>
  <c r="E29"/>
  <c r="D11" i="4"/>
  <c r="E11" s="1"/>
  <c r="C25"/>
  <c r="E25" s="1"/>
  <c r="E36" i="2"/>
  <c r="F11"/>
  <c r="C18" i="7" s="1"/>
  <c r="F13" i="2"/>
  <c r="F14"/>
  <c r="F16"/>
  <c r="F17"/>
  <c r="F18"/>
  <c r="F19"/>
  <c r="F21"/>
  <c r="F22"/>
  <c r="F23"/>
  <c r="F24"/>
  <c r="F25"/>
  <c r="F27"/>
  <c r="F29"/>
  <c r="F30"/>
  <c r="F31"/>
  <c r="F32"/>
  <c r="F33"/>
  <c r="F34"/>
  <c r="F37"/>
  <c r="F38"/>
  <c r="F40"/>
  <c r="F41"/>
  <c r="F42"/>
  <c r="F45"/>
  <c r="E8" i="4"/>
  <c r="E9"/>
  <c r="E10"/>
  <c r="E12"/>
  <c r="E13"/>
  <c r="E14"/>
  <c r="E15"/>
  <c r="E18"/>
  <c r="E19"/>
  <c r="E21"/>
  <c r="E22"/>
  <c r="E23"/>
  <c r="E24"/>
  <c r="E29"/>
  <c r="E7"/>
  <c r="C29" i="7"/>
  <c r="H11" i="9" l="1"/>
  <c r="E33" i="1"/>
  <c r="F35"/>
  <c r="C24" i="7" s="1"/>
  <c r="E45" i="1"/>
  <c r="G18" i="9"/>
  <c r="H18" s="1"/>
  <c r="E35" i="2"/>
  <c r="E47"/>
  <c r="C17" i="4"/>
  <c r="E16"/>
  <c r="F10" i="2"/>
  <c r="D16" i="4"/>
  <c r="D17" s="1"/>
  <c r="D26" s="1"/>
  <c r="D33" i="1"/>
  <c r="D35" i="2"/>
  <c r="F35" s="1"/>
  <c r="F8" i="1"/>
  <c r="E23" i="9"/>
  <c r="F33" i="1" l="1"/>
  <c r="D45"/>
  <c r="F45" s="1"/>
  <c r="E17" i="4"/>
  <c r="C26"/>
  <c r="C8" i="7"/>
  <c r="D28" i="4"/>
  <c r="D27"/>
  <c r="C28" l="1"/>
  <c r="C27"/>
  <c r="E26"/>
  <c r="D46" i="2" l="1"/>
  <c r="E28" i="4"/>
  <c r="C20" i="7"/>
  <c r="C7" s="1"/>
  <c r="E27" i="4"/>
  <c r="G19" i="9" l="1"/>
  <c r="D36" i="2"/>
  <c r="F46"/>
  <c r="H19" i="9" l="1"/>
  <c r="G23"/>
  <c r="H23" s="1"/>
  <c r="F36" i="2"/>
  <c r="C23" i="7" s="1"/>
  <c r="C22" s="1"/>
  <c r="C35" s="1"/>
  <c r="C37" s="1"/>
  <c r="D47" i="2"/>
  <c r="F47" s="1"/>
</calcChain>
</file>

<file path=xl/sharedStrings.xml><?xml version="1.0" encoding="utf-8"?>
<sst xmlns="http://schemas.openxmlformats.org/spreadsheetml/2006/main" count="6539" uniqueCount="3104">
  <si>
    <t>Shenime</t>
  </si>
  <si>
    <t>I</t>
  </si>
  <si>
    <t>AKTIVET AFATSHKURTRA</t>
  </si>
  <si>
    <t xml:space="preserve">    &gt;Banka</t>
  </si>
  <si>
    <t xml:space="preserve">    &gt;Arka</t>
  </si>
  <si>
    <t xml:space="preserve">    &gt;Kliente per mallra, produkte e sherbime</t>
  </si>
  <si>
    <t xml:space="preserve">    &gt;Debitore, Kreditore te tjere</t>
  </si>
  <si>
    <t xml:space="preserve">    &gt;Tatim mbi fitimin</t>
  </si>
  <si>
    <t xml:space="preserve">    &gt;TVSH</t>
  </si>
  <si>
    <t xml:space="preserve">    &gt;Te drejta e detyrime ndaj ortakeve</t>
  </si>
  <si>
    <t xml:space="preserve">    &gt;</t>
  </si>
  <si>
    <t xml:space="preserve">    &gt;Lendet e para</t>
  </si>
  <si>
    <t xml:space="preserve">    &gt;Inventari imet</t>
  </si>
  <si>
    <t xml:space="preserve">    &gt;Prodhim ne proces</t>
  </si>
  <si>
    <t xml:space="preserve">    &gt;Produkte te gatshme</t>
  </si>
  <si>
    <t xml:space="preserve">    &gt;Mallra per shitje</t>
  </si>
  <si>
    <t xml:space="preserve">    &gt;Para pagesa per furnizime</t>
  </si>
  <si>
    <t xml:space="preserve">    &gt;Shpenzime te periudhave te ardhshme</t>
  </si>
  <si>
    <t>II</t>
  </si>
  <si>
    <t>AKTIVET AFATGJATA</t>
  </si>
  <si>
    <t xml:space="preserve">    &gt;Toka</t>
  </si>
  <si>
    <t xml:space="preserve">    &gt;Makineri dhe pajisje</t>
  </si>
  <si>
    <t xml:space="preserve">    &gt;Aktive te tjera afatgjata materiale</t>
  </si>
  <si>
    <t>TOTALI I AKTIVEVE  ( I+II )</t>
  </si>
  <si>
    <t>Nr.</t>
  </si>
  <si>
    <t>PASIVET DHE KAPITALI</t>
  </si>
  <si>
    <t>PASIVET AFATSHKURTRA</t>
  </si>
  <si>
    <t xml:space="preserve">    &gt;Overdraftet bankare</t>
  </si>
  <si>
    <t xml:space="preserve">    &gt;Huamarrje afatshkurtra</t>
  </si>
  <si>
    <t xml:space="preserve">    &gt;Te pagueshme ndaj furnitoreve</t>
  </si>
  <si>
    <t xml:space="preserve">    &gt;Te pagueshme ndaj punonjesve</t>
  </si>
  <si>
    <t xml:space="preserve">    &gt;Detyrime per Sigurime Shoq. Shend.</t>
  </si>
  <si>
    <t xml:space="preserve">    &gt;Detyrime tatimore per TAP - in</t>
  </si>
  <si>
    <t xml:space="preserve">    &gt;Detyrime tatimore per Tatim Fitimin</t>
  </si>
  <si>
    <t xml:space="preserve">    &gt;Detyrime tatimore per TVSH-ne</t>
  </si>
  <si>
    <t xml:space="preserve">    &gt;Detyrime tatimore per Tatim ne Burim</t>
  </si>
  <si>
    <t xml:space="preserve">    &gt;Dividente per t'u paguar</t>
  </si>
  <si>
    <t xml:space="preserve">    &gt;Debitore dhe Kreditore te tjere </t>
  </si>
  <si>
    <t xml:space="preserve">    &gt;Hua, bono dhe detyrime nga qeraja financiare</t>
  </si>
  <si>
    <t xml:space="preserve">    &gt;Bono te konvertueshme</t>
  </si>
  <si>
    <t>III</t>
  </si>
  <si>
    <t>10. Fitimi (Humbja) e vitit financiar</t>
  </si>
  <si>
    <t xml:space="preserve"> 1. Aksionet e pakices (PF te konsoliduara)</t>
  </si>
  <si>
    <t xml:space="preserve"> 2. Kapitali aksionereve te shoq. Meme (PF te kons.)</t>
  </si>
  <si>
    <t xml:space="preserve"> 3. Kapitali aksionar</t>
  </si>
  <si>
    <t xml:space="preserve"> 4. Primi I aksionar</t>
  </si>
  <si>
    <t xml:space="preserve"> 5. Njesite ose aksionet e thesarit (Negative)</t>
  </si>
  <si>
    <t xml:space="preserve"> 6. Rezervat statutore</t>
  </si>
  <si>
    <t xml:space="preserve"> 7. Rezervat ligjore</t>
  </si>
  <si>
    <t xml:space="preserve"> 8. Rezervat e tjera</t>
  </si>
  <si>
    <t xml:space="preserve"> 9. Fitimet e pa shperndara</t>
  </si>
  <si>
    <t xml:space="preserve">  TOTALI I PASIVEVE DHE KAPITALIT  ( I + III )</t>
  </si>
  <si>
    <t xml:space="preserve"> 1. Huat afatgjata</t>
  </si>
  <si>
    <t xml:space="preserve"> 2. Huamarrje te tjera afatgjata</t>
  </si>
  <si>
    <t xml:space="preserve"> 3. Grantet dhe te ardhurat e shtyra</t>
  </si>
  <si>
    <t xml:space="preserve"> 4. Provizionet afatgjata</t>
  </si>
  <si>
    <t xml:space="preserve">  TOTALI I PASIVEVE ( I+II )</t>
  </si>
  <si>
    <t xml:space="preserve"> PASIVET AFATGJATA</t>
  </si>
  <si>
    <t xml:space="preserve"> 4. Grandet dhe te ardhurat e shtyra</t>
  </si>
  <si>
    <t xml:space="preserve"> 5. Provizionet afatshkurtra</t>
  </si>
  <si>
    <t xml:space="preserve"> 1. Derivativet</t>
  </si>
  <si>
    <t xml:space="preserve"> 2. Huamarrjet</t>
  </si>
  <si>
    <t xml:space="preserve"> 3. Huat dhe parapagimet</t>
  </si>
  <si>
    <t xml:space="preserve"> KAPITALI</t>
  </si>
  <si>
    <t>Periudha</t>
  </si>
  <si>
    <t>Raportuese</t>
  </si>
  <si>
    <t>Para ardhese</t>
  </si>
  <si>
    <t>AKTIVET</t>
  </si>
  <si>
    <t xml:space="preserve">Shenime </t>
  </si>
  <si>
    <t xml:space="preserve"> 1. Investimet financiare afatgjata</t>
  </si>
  <si>
    <t xml:space="preserve"> 2. Aktive afatgjata materiale</t>
  </si>
  <si>
    <t xml:space="preserve"> 3. Aktivet biologjeke afatgjata</t>
  </si>
  <si>
    <t xml:space="preserve"> 4. Aktive afatgjata jo materiale</t>
  </si>
  <si>
    <t xml:space="preserve"> 6. Aktive te tjera afatgjata</t>
  </si>
  <si>
    <t xml:space="preserve"> 5. Kapitali aksioner I pa paguar</t>
  </si>
  <si>
    <t xml:space="preserve"> 7. Parapagime dhe shpenzime te shtyra</t>
  </si>
  <si>
    <t xml:space="preserve"> 6. Aktive afatshkurtra te mbajtura per rishitje</t>
  </si>
  <si>
    <t xml:space="preserve"> 5. Aktive biologjike afatshkurtra</t>
  </si>
  <si>
    <t xml:space="preserve"> 4. Inventari</t>
  </si>
  <si>
    <t xml:space="preserve"> 3. Aktive te tjera financiare afatshkurtra</t>
  </si>
  <si>
    <t xml:space="preserve"> 2. Derivative dhe aktive te mbajtura per tregtim</t>
  </si>
  <si>
    <t xml:space="preserve"> 1. Aktivet monetare</t>
  </si>
  <si>
    <t>Pershkrimi i Elementeve</t>
  </si>
  <si>
    <t xml:space="preserve">   Amortizimet dhe zhvleresimet</t>
  </si>
  <si>
    <t xml:space="preserve">   Shpenzime te tjera</t>
  </si>
  <si>
    <t xml:space="preserve">   Shpenzimet per sigurime shoqerore e shendetesore</t>
  </si>
  <si>
    <t xml:space="preserve">        Pagat e personelit</t>
  </si>
  <si>
    <t xml:space="preserve">   Kosto e punes</t>
  </si>
  <si>
    <t xml:space="preserve">   Materialet e konsumuara</t>
  </si>
  <si>
    <t xml:space="preserve">   Ndrysh. Ne invent. Prod. Gatshem e prodhimit ne proçes</t>
  </si>
  <si>
    <t xml:space="preserve">   Shitjet neto</t>
  </si>
  <si>
    <t xml:space="preserve">   Te ardhura te tjera nga veprimtaria e shfrytezimit</t>
  </si>
  <si>
    <t>Totali I Shpenzimeve (shumat 4-7)</t>
  </si>
  <si>
    <t xml:space="preserve">  Te ardhurat dhe shpenzimet financiare nga pjesemarrjet</t>
  </si>
  <si>
    <t xml:space="preserve">  Te ardhurat dhe shpenzimet financiare nga njesite e kontrolluara</t>
  </si>
  <si>
    <t xml:space="preserve">  Fitimi (humbja) nga veprimtarite kryesore (1+2+/-3-8)</t>
  </si>
  <si>
    <t xml:space="preserve">  Te ardhurat dhe shpenzimet financiare </t>
  </si>
  <si>
    <t xml:space="preserve">   12.1   Te ardh. E shpenz.financ.nga invest.te tjera financ.afatgjata</t>
  </si>
  <si>
    <t xml:space="preserve">   12.2   Te ardhurat dhe shpenzimet nga interesat</t>
  </si>
  <si>
    <t xml:space="preserve">   12.3   Fitimet (Humbjet) nga kursi I kembimit</t>
  </si>
  <si>
    <t xml:space="preserve">   12.4   Te ardhura dhe shpenzime te tjera financiare</t>
  </si>
  <si>
    <t>Totali I te Ardhurave dhe Shpenzimeve Financiare</t>
  </si>
  <si>
    <t xml:space="preserve">   Fitimi ( humbja) para tatimit (9+/-13)</t>
  </si>
  <si>
    <t xml:space="preserve">   Fitimi ( humbja) neto e vitit financier (14-15)</t>
  </si>
  <si>
    <t xml:space="preserve">   Elementet e pasqyrave te konsoliduara</t>
  </si>
  <si>
    <t xml:space="preserve">  Fluksi monetar nga veprimtarite investuese</t>
  </si>
  <si>
    <t xml:space="preserve">  Rritja/Renia neto e mjeteve monetare</t>
  </si>
  <si>
    <t xml:space="preserve">  Mjetet monetare ne fillim te periudhes kontabel</t>
  </si>
  <si>
    <t xml:space="preserve">  Mjetet monetare ne fund te periudhes kontabel</t>
  </si>
  <si>
    <t>Pasqyra e Fluksit Monetar - Metoda indirekte</t>
  </si>
  <si>
    <t xml:space="preserve">  Fluksi I parave nga veprimtarite e shfrytezimit</t>
  </si>
  <si>
    <t xml:space="preserve">         Fitimi para tatimit</t>
  </si>
  <si>
    <t xml:space="preserve">         Rregullime per:</t>
  </si>
  <si>
    <t xml:space="preserve">                   Amortizimin</t>
  </si>
  <si>
    <t xml:space="preserve">                   Humbje nga kembimet valutore</t>
  </si>
  <si>
    <t xml:space="preserve">                  Shpenzime per interesa</t>
  </si>
  <si>
    <t xml:space="preserve">                  Te ardhura nga investimet</t>
  </si>
  <si>
    <t xml:space="preserve">       Rritje/renie ne tepricen e kerkesave te arketueshme</t>
  </si>
  <si>
    <t xml:space="preserve">       nga aktiviteti, si dhe kerkesave te arketueshme te tjera</t>
  </si>
  <si>
    <t xml:space="preserve">       Rritje/renie ne tepricen e inventarit</t>
  </si>
  <si>
    <t xml:space="preserve">       Rritje/renie ne tepricen e detyrimeve, per t'u paguar nga aktiviteti</t>
  </si>
  <si>
    <t xml:space="preserve">       MM te perfituara nga aktivitetet</t>
  </si>
  <si>
    <t xml:space="preserve">       Interesi I paguar</t>
  </si>
  <si>
    <t xml:space="preserve">       Tatim mbi fitimin I paguar</t>
  </si>
  <si>
    <t xml:space="preserve">       MM neto nga aktivitetet e shfrytezimit</t>
  </si>
  <si>
    <t xml:space="preserve">       Blerja e njesise se kontrolluar X minus parate e Arketuara</t>
  </si>
  <si>
    <t xml:space="preserve">       Blerja e aktiveve afatgjata materiale </t>
  </si>
  <si>
    <t xml:space="preserve">       Te ardhura nga shitja e pajisjeve</t>
  </si>
  <si>
    <t xml:space="preserve">       Interesi I arketuar</t>
  </si>
  <si>
    <t xml:space="preserve">       Dividentet e arketuar</t>
  </si>
  <si>
    <t xml:space="preserve">       MM neto te perdorura ne veprimtarine investuese</t>
  </si>
  <si>
    <t xml:space="preserve">  Fluksi monetar nga aktivitete financiare</t>
  </si>
  <si>
    <t xml:space="preserve">      Te ardhura nga emetime I kapitalit aksioner</t>
  </si>
  <si>
    <t xml:space="preserve">      Te ardhura nga huamarrje afatgjata</t>
  </si>
  <si>
    <t xml:space="preserve">      Pagesat e detyrimeve te qerase financiare</t>
  </si>
  <si>
    <t xml:space="preserve">      Dividente te paguar</t>
  </si>
  <si>
    <t xml:space="preserve">      MM neto e perdorur ne veprimtarite financiare</t>
  </si>
  <si>
    <t>Emertimi</t>
  </si>
  <si>
    <t>TOTALI</t>
  </si>
  <si>
    <t>I.</t>
  </si>
  <si>
    <t>A</t>
  </si>
  <si>
    <t>Pozicioni I rregulluar</t>
  </si>
  <si>
    <t>Efekti I ndryshimeve ne politikat kontabel</t>
  </si>
  <si>
    <t>B</t>
  </si>
  <si>
    <t>Emetimi I kapitalit aksionar</t>
  </si>
  <si>
    <t>Fitimi neto per periudhen kontabel</t>
  </si>
  <si>
    <t>Dividentet e paguar</t>
  </si>
  <si>
    <t>Aksione te thesari te riblera</t>
  </si>
  <si>
    <t>Nje pasqyre e pa konsoliduar</t>
  </si>
  <si>
    <t>Rritja e rezerves te kapitalit</t>
  </si>
  <si>
    <t>Emetimi I aksionereve</t>
  </si>
  <si>
    <t>Kapitali aksionar</t>
  </si>
  <si>
    <t>Primi aksionit</t>
  </si>
  <si>
    <t>Rezerva stat. ligjore</t>
  </si>
  <si>
    <t>Fitimi pashperndare</t>
  </si>
  <si>
    <t>Ne lek</t>
  </si>
  <si>
    <t xml:space="preserve">    &gt; Parapagime</t>
  </si>
  <si>
    <t>Lek</t>
  </si>
  <si>
    <t xml:space="preserve">    &gt;Ndertesa (Ndertimi ne proces)</t>
  </si>
  <si>
    <t xml:space="preserve">    &gt; Mjete transporti</t>
  </si>
  <si>
    <t>Shtesa</t>
  </si>
  <si>
    <t>Ndertesa</t>
  </si>
  <si>
    <t>Instalime tek. Makineri, pajisje, vegla</t>
  </si>
  <si>
    <t>Mjete transporti</t>
  </si>
  <si>
    <t>Totali</t>
  </si>
  <si>
    <t>Aktive afatgjata materiale</t>
  </si>
  <si>
    <t xml:space="preserve">Shtesa </t>
  </si>
  <si>
    <t>Pakesime</t>
  </si>
  <si>
    <t>Amortizimi</t>
  </si>
  <si>
    <t>Shtesa llogaritur</t>
  </si>
  <si>
    <t>(Bazuar ne klasifikimin e Shpenzimeve sipas Natyres)</t>
  </si>
  <si>
    <t xml:space="preserve">   Emërtimi dhe forma ligjore </t>
  </si>
  <si>
    <t>"MARTINI" Sh.P.K.</t>
  </si>
  <si>
    <t xml:space="preserve">   NIPT-I</t>
  </si>
  <si>
    <t xml:space="preserve">J 61918015 U </t>
  </si>
  <si>
    <t xml:space="preserve">   Adresa e Selisë</t>
  </si>
  <si>
    <t>Tirane</t>
  </si>
  <si>
    <t xml:space="preserve">   Data e krijimit</t>
  </si>
  <si>
    <t>2 Shkurt 1992</t>
  </si>
  <si>
    <t xml:space="preserve">   Veprimtaria kryesore</t>
  </si>
  <si>
    <t>Prodhim fasadash duralumini dhe xham</t>
  </si>
  <si>
    <t>PASQYRAT FINANCIARE</t>
  </si>
  <si>
    <t>(Në zbatim të Standartit Kombëtar të  Kontabilitetit nr. 2 dhe të  ligjit nr. 9228 datë  29.04.2004 "Për Kontabilitetin dhe Pasqyrat Financiare")</t>
  </si>
  <si>
    <t xml:space="preserve">   Pasqyrat Financiare janë  individuale                                                                 Po</t>
  </si>
  <si>
    <t xml:space="preserve">   Pasqyrat Financiare janë                                                                    të konsoliduara</t>
  </si>
  <si>
    <t xml:space="preserve">   Pasqyrat Financiare janë të shprehura në                                                           lekë       </t>
  </si>
  <si>
    <t xml:space="preserve">   Data e mbylljes së Pasqyrave Financiare</t>
  </si>
  <si>
    <t>Viti  2013</t>
  </si>
  <si>
    <t xml:space="preserve">   Periudha Kontabël e Pasqyrave Financiare                          Nga   01.01.2013   deri  më  31.12.2013</t>
  </si>
  <si>
    <t>Pasqyra Financiare te Vitit 2013</t>
  </si>
  <si>
    <t>Pasqyra e te Ardhurave dhe Shpenzimeve 2013</t>
  </si>
  <si>
    <t>Pasqyra e Fluksit Monetar - Metoda Indirekte 2013</t>
  </si>
  <si>
    <t>Gjendja e Aktiveve Afatgjata  ne date 31.12.2013</t>
  </si>
  <si>
    <t>Pozicioni me 31 dhjetor 2012</t>
  </si>
  <si>
    <t>Pasqyrat e Ndryshimeve ne Kapital 2013</t>
  </si>
  <si>
    <t>Pozicioni me 31 dhjetor 2013</t>
  </si>
  <si>
    <t>Aksione te shoqeria</t>
  </si>
  <si>
    <t xml:space="preserve">   Shpenzimet e tatimit mbi fitimin (dif 99 lek) 293217-283108 Tatim Fitimi</t>
  </si>
  <si>
    <t>Mjete Transporti</t>
  </si>
  <si>
    <t>Pajisje zyre kompjuterik</t>
  </si>
  <si>
    <t>Pajisje zyre mobileri</t>
  </si>
  <si>
    <t>Gjendje 01.01.2013</t>
  </si>
  <si>
    <t>Pakesime/rivleresime</t>
  </si>
  <si>
    <t>Gjendje 31.12.2013</t>
  </si>
  <si>
    <t>Gjendje ne 01.01.2013</t>
  </si>
  <si>
    <t>Gjendje ne 31.12.2013</t>
  </si>
  <si>
    <t>AAM neto 01.01.2013</t>
  </si>
  <si>
    <t>Vlera (kosto) 01.01.2013</t>
  </si>
  <si>
    <t>Amortiz.akumuluar</t>
  </si>
  <si>
    <t>Vlera neto 01.01.2013</t>
  </si>
  <si>
    <t>Vlera (neto) 31.12.2013</t>
  </si>
  <si>
    <t>Vlera kosto 31.12.2013</t>
  </si>
  <si>
    <t xml:space="preserve">Shoqeria : Martini shpk </t>
  </si>
  <si>
    <t>NIPTI  :  J 61918015  U</t>
  </si>
  <si>
    <t>sipas formularit te tatimeve</t>
  </si>
  <si>
    <t>Aktivet afatgjate Materiale me vlere fillestare   2013</t>
  </si>
  <si>
    <t>ne lek</t>
  </si>
  <si>
    <t>Sasia</t>
  </si>
  <si>
    <t>Gjendje 01/01/2013</t>
  </si>
  <si>
    <t>Shtesa rivleresimi</t>
  </si>
  <si>
    <t>Gjendje 31/12/2013</t>
  </si>
  <si>
    <t>Toka</t>
  </si>
  <si>
    <t>Ndertime</t>
  </si>
  <si>
    <t>Makineri, paisje</t>
  </si>
  <si>
    <t>Pajisje zyre kompjut</t>
  </si>
  <si>
    <t>Amortizimi A.A.Materiale  2013</t>
  </si>
  <si>
    <t>Vlera Kontabel Neto e A.Amateriale  2013</t>
  </si>
  <si>
    <t>Pajisje zyre kompj</t>
  </si>
  <si>
    <t>Pasqyre Nr.1</t>
  </si>
  <si>
    <t>Në ooo/Lekë</t>
  </si>
  <si>
    <t>ANEKS STATISTIKOR</t>
  </si>
  <si>
    <t>TE ARDHURAT</t>
  </si>
  <si>
    <t>Viti 2012</t>
  </si>
  <si>
    <t>a)</t>
  </si>
  <si>
    <t xml:space="preserve"> b)</t>
  </si>
  <si>
    <t xml:space="preserve"> c)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</si>
  <si>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</si>
  <si>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</si>
  <si>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</si>
  <si>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</si>
  <si>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</si>
  <si>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</si>
  <si>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</si>
  <si>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</si>
  <si>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</si>
  <si>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</si>
  <si>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</si>
  <si>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</si>
  <si>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</si>
  <si>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</si>
  <si>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</si>
  <si>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</si>
  <si>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</si>
  <si>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</si>
  <si>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</si>
  <si>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</si>
  <si>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</si>
  <si>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 xml:space="preserve"> Ndryshimet e gjëndjeve të Materialeve (+/-)</t>
  </si>
  <si>
    <t xml:space="preserve"> Mallra të blera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</si>
  <si>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</si>
  <si>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</si>
  <si>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</si>
  <si>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</si>
  <si>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</si>
  <si>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</si>
  <si>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</si>
  <si>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</si>
  <si>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</si>
  <si>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</si>
  <si>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</si>
  <si>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</si>
  <si>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</si>
  <si>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</si>
  <si>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</si>
  <si>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</si>
  <si>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</si>
  <si>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</si>
  <si>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</si>
  <si>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</si>
  <si>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</si>
  <si>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</si>
  <si>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</si>
  <si>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</si>
  <si>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</si>
  <si>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</si>
  <si>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</si>
  <si>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</si>
  <si>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</si>
  <si>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</si>
  <si>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</si>
  <si>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</si>
  <si>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</si>
  <si>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</si>
  <si>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</si>
  <si>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</si>
  <si>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</si>
  <si>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</si>
  <si>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</si>
  <si>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</si>
  <si>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</si>
  <si>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</si>
  <si>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</si>
  <si>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</si>
  <si>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</si>
  <si>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</si>
  <si>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</si>
  <si>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</si>
  <si>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</si>
  <si>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</si>
  <si>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 J61918015 U</t>
  </si>
  <si>
    <t>Viti 2013</t>
  </si>
  <si>
    <t>MARTINI SHPK 2013</t>
  </si>
  <si>
    <t>GJENDJA E MAGAZINES</t>
  </si>
  <si>
    <t xml:space="preserve"> 01/01/2013-31/12/2013</t>
  </si>
  <si>
    <t>Kartele</t>
  </si>
  <si>
    <t>Pershkrimi</t>
  </si>
  <si>
    <t>Njesia</t>
  </si>
  <si>
    <t>Llog. Inventare</t>
  </si>
  <si>
    <t>Gjendje</t>
  </si>
  <si>
    <t>Kosto</t>
  </si>
  <si>
    <t>Vlefta</t>
  </si>
  <si>
    <t>0074</t>
  </si>
  <si>
    <t>MAkina e perpunimit hekurit Tecna 427/6</t>
  </si>
  <si>
    <t>cope</t>
  </si>
  <si>
    <t>213</t>
  </si>
  <si>
    <t>086</t>
  </si>
  <si>
    <t>Nivelator lazer komplet 263958HV 301</t>
  </si>
  <si>
    <t>089</t>
  </si>
  <si>
    <t>Pompe zhytese</t>
  </si>
  <si>
    <t>110</t>
  </si>
  <si>
    <t>Kompresor</t>
  </si>
  <si>
    <t>117</t>
  </si>
  <si>
    <t>MAkine prerje metali</t>
  </si>
  <si>
    <t>165</t>
  </si>
  <si>
    <t>Kamioncina tip Benz AA827CZ</t>
  </si>
  <si>
    <t>215</t>
  </si>
  <si>
    <t>192</t>
  </si>
  <si>
    <t>Frezatrice FBFD FVS3PR</t>
  </si>
  <si>
    <t>193</t>
  </si>
  <si>
    <t>Frezatrice ORLINKON Kopmpet M10H</t>
  </si>
  <si>
    <t>194</t>
  </si>
  <si>
    <t>Dollap + porta</t>
  </si>
  <si>
    <t>195</t>
  </si>
  <si>
    <t>Cassetiera</t>
  </si>
  <si>
    <t>196</t>
  </si>
  <si>
    <t>Share e perdorur per prerje profili Condor 270</t>
  </si>
  <si>
    <t>197</t>
  </si>
  <si>
    <t>Pjese ndrimi per mak.alukobondit</t>
  </si>
  <si>
    <t>lek</t>
  </si>
  <si>
    <t>255</t>
  </si>
  <si>
    <t>Torno Gideta</t>
  </si>
  <si>
    <t>256</t>
  </si>
  <si>
    <t>Vizualizator</t>
  </si>
  <si>
    <t>257</t>
  </si>
  <si>
    <t>Dollap pune</t>
  </si>
  <si>
    <t>258</t>
  </si>
  <si>
    <t>Trapan automatik C620</t>
  </si>
  <si>
    <t>259</t>
  </si>
  <si>
    <t>Zmusatrice</t>
  </si>
  <si>
    <t>260</t>
  </si>
  <si>
    <t>Morse</t>
  </si>
  <si>
    <t>261</t>
  </si>
  <si>
    <t>Freze radiale XW 60</t>
  </si>
  <si>
    <t>262</t>
  </si>
  <si>
    <t>Trapan radial CMR59603B</t>
  </si>
  <si>
    <t>341</t>
  </si>
  <si>
    <t>Kembe vinci ure</t>
  </si>
  <si>
    <t>342</t>
  </si>
  <si>
    <t>NGR magnetik</t>
  </si>
  <si>
    <t>343</t>
  </si>
  <si>
    <t>Morsa</t>
  </si>
  <si>
    <t>344</t>
  </si>
  <si>
    <t>Aksesore te makinerive</t>
  </si>
  <si>
    <t>AA193CZ</t>
  </si>
  <si>
    <t>Automjet benz me vinc</t>
  </si>
  <si>
    <t>AA666AP</t>
  </si>
  <si>
    <t>Autoveture Benz</t>
  </si>
  <si>
    <t>AA828AP</t>
  </si>
  <si>
    <t>Autoveture Land Rover</t>
  </si>
  <si>
    <t>AA829AP</t>
  </si>
  <si>
    <t>Autoveture land rover</t>
  </si>
  <si>
    <t>AA830AP</t>
  </si>
  <si>
    <t>Kamioncine Wolsvagen</t>
  </si>
  <si>
    <t>AA947AE</t>
  </si>
  <si>
    <t>Automjeti Fiat Doblo</t>
  </si>
  <si>
    <t>AKSMA</t>
  </si>
  <si>
    <t>Aksesor te makinerive</t>
  </si>
  <si>
    <t>AMP01.</t>
  </si>
  <si>
    <t>Digital multimeter (aparat mates )</t>
  </si>
  <si>
    <t>AP.LA</t>
  </si>
  <si>
    <t>Aparat Lazer</t>
  </si>
  <si>
    <t>AP06.</t>
  </si>
  <si>
    <t>Aparat Lazer plus kamalec i verdhe</t>
  </si>
  <si>
    <t>APG001.</t>
  </si>
  <si>
    <t>Aparat guri preres GWS660Bosch</t>
  </si>
  <si>
    <t>APZ01</t>
  </si>
  <si>
    <t>Aparat zmerilues druri BOSCH me leter zmerile trekendesh</t>
  </si>
  <si>
    <t>BAPUAJ</t>
  </si>
  <si>
    <t>Banko pune me ajer</t>
  </si>
  <si>
    <t>BUL01</t>
  </si>
  <si>
    <t>Bulino per shenim</t>
  </si>
  <si>
    <t>BUL02</t>
  </si>
  <si>
    <t>Bulino (seri)</t>
  </si>
  <si>
    <t>CE01T</t>
  </si>
  <si>
    <t>Celes Yll  T  10</t>
  </si>
  <si>
    <t>CE02.</t>
  </si>
  <si>
    <t>Celes matador kriketi 17</t>
  </si>
  <si>
    <t>CEKP</t>
  </si>
  <si>
    <t>Cekic plasti i bardhe</t>
  </si>
  <si>
    <t>CT25</t>
  </si>
  <si>
    <t>Celes "YLL" torx 25  T</t>
  </si>
  <si>
    <t>DI01.</t>
  </si>
  <si>
    <t>Aparat Lazer +kamalec i kuq</t>
  </si>
  <si>
    <t>DI01/1</t>
  </si>
  <si>
    <t>Distanciometer Spectra</t>
  </si>
  <si>
    <t>DI05/1.</t>
  </si>
  <si>
    <t>Disk sharre 30x24 druri</t>
  </si>
  <si>
    <t>FR01</t>
  </si>
  <si>
    <t>Koke Freze  D 120 mm</t>
  </si>
  <si>
    <t>FRTR</t>
  </si>
  <si>
    <t>Freze trapani tip 515</t>
  </si>
  <si>
    <t>GJEN/A</t>
  </si>
  <si>
    <t>Gjenerator</t>
  </si>
  <si>
    <t>GJEN/B</t>
  </si>
  <si>
    <t>KA01.</t>
  </si>
  <si>
    <t>Kapele pune</t>
  </si>
  <si>
    <t>KAMERA</t>
  </si>
  <si>
    <t>Instalim i sistemit te vezhgimit</t>
  </si>
  <si>
    <t>KIOSKE</t>
  </si>
  <si>
    <t>Kioske per zyre</t>
  </si>
  <si>
    <t>KOMP</t>
  </si>
  <si>
    <t>kompresor 300 wat</t>
  </si>
  <si>
    <t>KOMPR.</t>
  </si>
  <si>
    <t>Kompresor rrotativ ATLAS GA 26+</t>
  </si>
  <si>
    <t>KOS01.</t>
  </si>
  <si>
    <t>Kostume shiu</t>
  </si>
  <si>
    <t>MA001.</t>
  </si>
  <si>
    <t>Matrapik Bosch GBH2-26DFR</t>
  </si>
  <si>
    <t>MAMOPRAL</t>
  </si>
  <si>
    <t>Makine montim profile alumini EP 124</t>
  </si>
  <si>
    <t>MAPALUK</t>
  </si>
  <si>
    <t>Makine perpunimi alukobondi Techna TK419-3</t>
  </si>
  <si>
    <t>MAPRAL1</t>
  </si>
  <si>
    <t>makine prerje alumini Grean mak.tip TF550</t>
  </si>
  <si>
    <t>MAPRAL2</t>
  </si>
  <si>
    <t>Makine prerje alumini grean mak.tip IT250</t>
  </si>
  <si>
    <t>MAPRPR</t>
  </si>
  <si>
    <t>Makine per prerje profilesh SBZ151</t>
  </si>
  <si>
    <t>MAT01.</t>
  </si>
  <si>
    <t>Matravide M20</t>
  </si>
  <si>
    <t>MS01.</t>
  </si>
  <si>
    <t>Maske saldimi</t>
  </si>
  <si>
    <t>NI01.</t>
  </si>
  <si>
    <t>Nivel 3M</t>
  </si>
  <si>
    <t>NI02.</t>
  </si>
  <si>
    <t>Nivel 60</t>
  </si>
  <si>
    <t>PER01.</t>
  </si>
  <si>
    <t>Percinator</t>
  </si>
  <si>
    <t>PER08.</t>
  </si>
  <si>
    <t>Percinator metrik</t>
  </si>
  <si>
    <t>PI06.</t>
  </si>
  <si>
    <t>Pinca saldimi</t>
  </si>
  <si>
    <t>PIR</t>
  </si>
  <si>
    <t>Pinca me regjitrim (celes papagall)</t>
  </si>
  <si>
    <t>PJ.MAMO</t>
  </si>
  <si>
    <t>Pjese te makinerise se montimit</t>
  </si>
  <si>
    <t>PJ.SHA/1</t>
  </si>
  <si>
    <t>Pjese sharre</t>
  </si>
  <si>
    <t>PJ.SHA/2</t>
  </si>
  <si>
    <t>PLATF.</t>
  </si>
  <si>
    <t>Platforme mbajtese te sharre</t>
  </si>
  <si>
    <t>PSB.</t>
  </si>
  <si>
    <t>Pistolete boje G70</t>
  </si>
  <si>
    <t>PUF003</t>
  </si>
  <si>
    <t>Puntofreze fi 3</t>
  </si>
  <si>
    <t>PUF35</t>
  </si>
  <si>
    <t>Puntofreze perhapjen e foleve te menteshave fi 35</t>
  </si>
  <si>
    <t>PUF4</t>
  </si>
  <si>
    <t>Puntofreze fi 4</t>
  </si>
  <si>
    <t>REF01</t>
  </si>
  <si>
    <t>Reduktor (bokull) per koke  freze nga 40 - 30 mm</t>
  </si>
  <si>
    <t>RI01.</t>
  </si>
  <si>
    <t>Rrip sigurimi</t>
  </si>
  <si>
    <t>SG01</t>
  </si>
  <si>
    <t>Seganaster e verdhe 750W</t>
  </si>
  <si>
    <t>SHAPRALS</t>
  </si>
  <si>
    <t>Sharre prerje alumini me sistem IS 161/121</t>
  </si>
  <si>
    <t>SHAPRHE</t>
  </si>
  <si>
    <t>Sharre prerje hekuri 350 GH</t>
  </si>
  <si>
    <t>SKELA</t>
  </si>
  <si>
    <t>Skela</t>
  </si>
  <si>
    <t>m2</t>
  </si>
  <si>
    <t>TRA04.</t>
  </si>
  <si>
    <t>Trapan Bosch GSB</t>
  </si>
  <si>
    <t>TRA05.</t>
  </si>
  <si>
    <t>Trapan kolli</t>
  </si>
  <si>
    <t>TRANS.</t>
  </si>
  <si>
    <t>Transformator fuqie</t>
  </si>
  <si>
    <t>TRPL</t>
  </si>
  <si>
    <t>Transpalete 2500kg</t>
  </si>
  <si>
    <t>VA001.</t>
  </si>
  <si>
    <t>Valixhe metalike</t>
  </si>
  <si>
    <t>VI002.</t>
  </si>
  <si>
    <t>Vidiator BoschGBH14.4-2</t>
  </si>
  <si>
    <t>VINCV</t>
  </si>
  <si>
    <t>Vinc i vogel SF5S 500kg</t>
  </si>
  <si>
    <t>ZD01</t>
  </si>
  <si>
    <t>Zdrukth elektrik Hitachi</t>
  </si>
  <si>
    <t>ZGJ04.</t>
  </si>
  <si>
    <t>Zgjatues 50m</t>
  </si>
  <si>
    <t>ZU001</t>
  </si>
  <si>
    <t>Zumpatrice (aparat zmerilimi)</t>
  </si>
  <si>
    <t>347</t>
  </si>
  <si>
    <t>Tavolina katalania</t>
  </si>
  <si>
    <t>2181</t>
  </si>
  <si>
    <t>348</t>
  </si>
  <si>
    <t>Etazher zyre</t>
  </si>
  <si>
    <t>349</t>
  </si>
  <si>
    <t>Kollone ndarese tavolinash</t>
  </si>
  <si>
    <t>ADAP</t>
  </si>
  <si>
    <t>Adaptor 12V 5A</t>
  </si>
  <si>
    <t>2182</t>
  </si>
  <si>
    <t>DDRAM2</t>
  </si>
  <si>
    <t>Hardisk 1GB per makinen ELUMATEC</t>
  </si>
  <si>
    <t>FOT</t>
  </si>
  <si>
    <t>Fotokopje</t>
  </si>
  <si>
    <t>HDD5</t>
  </si>
  <si>
    <t>HDD 500GB,   3.5"</t>
  </si>
  <si>
    <t>21820</t>
  </si>
  <si>
    <t>KOMP1</t>
  </si>
  <si>
    <t>Kompjuter Dell intel corez duo 2.6 GHz</t>
  </si>
  <si>
    <t>KOMP2</t>
  </si>
  <si>
    <t>kompjuter Dellintel corez 1.8GHz</t>
  </si>
  <si>
    <t>KOMP3</t>
  </si>
  <si>
    <t>Kompjuter Dell intel core duo E 8500   3.2 GHz</t>
  </si>
  <si>
    <t>KOMP4</t>
  </si>
  <si>
    <t>Kompjuter</t>
  </si>
  <si>
    <t>KOMP5</t>
  </si>
  <si>
    <t>Kompjuter HP  2011 X</t>
  </si>
  <si>
    <t>LAPTOP</t>
  </si>
  <si>
    <t>Laptop ASSUS   AMD  C-50    1GHz</t>
  </si>
  <si>
    <t>LAPTOP1</t>
  </si>
  <si>
    <t>Laptop</t>
  </si>
  <si>
    <t>MO24</t>
  </si>
  <si>
    <t>Monitor 24 NEC</t>
  </si>
  <si>
    <t>MON1</t>
  </si>
  <si>
    <t>Monitor</t>
  </si>
  <si>
    <t>MON2</t>
  </si>
  <si>
    <t>PKK</t>
  </si>
  <si>
    <t>Paisje per kompjutera me kapak</t>
  </si>
  <si>
    <t>PRALPHAB</t>
  </si>
  <si>
    <t>Programi Alpha Bisnes</t>
  </si>
  <si>
    <t>PRFOT</t>
  </si>
  <si>
    <t>Printer - fotokopje</t>
  </si>
  <si>
    <t>SV</t>
  </si>
  <si>
    <t>Server</t>
  </si>
  <si>
    <t>TAV/KA</t>
  </si>
  <si>
    <t>Tavolina dhe karrige</t>
  </si>
  <si>
    <t>TEL</t>
  </si>
  <si>
    <t>Televizor sony</t>
  </si>
  <si>
    <t>0002</t>
  </si>
  <si>
    <t>Profile alumini 580</t>
  </si>
  <si>
    <t>Kg</t>
  </si>
  <si>
    <t>311</t>
  </si>
  <si>
    <t>0004</t>
  </si>
  <si>
    <t>Profil alumini 687</t>
  </si>
  <si>
    <t>0015</t>
  </si>
  <si>
    <t>Profil alumini 647</t>
  </si>
  <si>
    <t>0032</t>
  </si>
  <si>
    <t>Guarnicione 37</t>
  </si>
  <si>
    <t>ml</t>
  </si>
  <si>
    <t>0063</t>
  </si>
  <si>
    <t>Materiale te ndryshme</t>
  </si>
  <si>
    <t>0145</t>
  </si>
  <si>
    <t>KENDORE ALUMINI 15A30</t>
  </si>
  <si>
    <t>0200</t>
  </si>
  <si>
    <t>Skuadreta</t>
  </si>
  <si>
    <t>02315010</t>
  </si>
  <si>
    <t>Bllokues dere plastik i rrumbullaket + vida</t>
  </si>
  <si>
    <t>qese</t>
  </si>
  <si>
    <t>03085000</t>
  </si>
  <si>
    <t>GJUZE SKOREVOLI  DOREZE</t>
  </si>
  <si>
    <t>033163</t>
  </si>
  <si>
    <t>KONDRA BRAVE VENTOLA</t>
  </si>
  <si>
    <t>040803</t>
  </si>
  <si>
    <t>GJUZE ME RRUL</t>
  </si>
  <si>
    <t>040806</t>
  </si>
  <si>
    <t>AKSESORE VENTOLA</t>
  </si>
  <si>
    <t>040890</t>
  </si>
  <si>
    <t>042040/6</t>
  </si>
  <si>
    <t>MBULES FISHEKU</t>
  </si>
  <si>
    <t>04A21</t>
  </si>
  <si>
    <t>Squadretta pressofusa A S</t>
  </si>
  <si>
    <t>0575</t>
  </si>
  <si>
    <t>KAVALLOT BERNINA</t>
  </si>
  <si>
    <t>06075049902</t>
  </si>
  <si>
    <t>Celes kriket Elumatec</t>
  </si>
  <si>
    <t>0680</t>
  </si>
  <si>
    <t>KRAH UNO</t>
  </si>
  <si>
    <t>10A01</t>
  </si>
  <si>
    <t>SKUADRETA presofuso askato wood85</t>
  </si>
  <si>
    <t>10B05N</t>
  </si>
  <si>
    <t>Krah kompasi te gjate</t>
  </si>
  <si>
    <t>10B07N</t>
  </si>
  <si>
    <t>COMPASSI+REGOLATORI 601MM KG75 MAX</t>
  </si>
  <si>
    <t>10C02</t>
  </si>
  <si>
    <t>CREMONESE SPORT CON PERNI INOX</t>
  </si>
  <si>
    <t>10C03</t>
  </si>
  <si>
    <t>MANIGLIA DOPIA PINZA CON IMPUGNATURA DA600MM</t>
  </si>
  <si>
    <t>10D01</t>
  </si>
  <si>
    <t>CHISURA FISSAGIO CELLULE FISSE COMPLETA DI VITI</t>
  </si>
  <si>
    <t>10D02</t>
  </si>
  <si>
    <t>KIT POZICIONAMENTA CELLULA</t>
  </si>
  <si>
    <t>10D03</t>
  </si>
  <si>
    <t>INCONTRO PUNTALI CREMONESE E CHIUSURE SUPPLEMENTARI</t>
  </si>
  <si>
    <t>10D04</t>
  </si>
  <si>
    <t>CHIUSURA SUPPLEMENTARE SPORGERE</t>
  </si>
  <si>
    <t>10D06N</t>
  </si>
  <si>
    <t>CARTELINA COPRIFILO PR35012</t>
  </si>
  <si>
    <t>10D10</t>
  </si>
  <si>
    <t>TAPPO GIUNTO DI LATACIONE</t>
  </si>
  <si>
    <t>10D12</t>
  </si>
  <si>
    <t>PIASTRINA ADESIVA DI TENUTA MONTANTE-TRAVERSO</t>
  </si>
  <si>
    <t>10D14</t>
  </si>
  <si>
    <t>TAPPO CARTELINA H14 PR35025,35026,35017</t>
  </si>
  <si>
    <t>10D15</t>
  </si>
  <si>
    <t>SUPORTO PORTANTE PER VETRO</t>
  </si>
  <si>
    <t>10D16</t>
  </si>
  <si>
    <t>Leter me ngjitje per  mentesha</t>
  </si>
  <si>
    <t>10D18</t>
  </si>
  <si>
    <t>Rul gome plastik</t>
  </si>
  <si>
    <t>10D1N</t>
  </si>
  <si>
    <t>CARTELINA COPRIFILO PR35011</t>
  </si>
  <si>
    <t>10D50</t>
  </si>
  <si>
    <t>BLLOCETTO AGGANCIO PANNELLI DI FACCIATA</t>
  </si>
  <si>
    <t>10D51</t>
  </si>
  <si>
    <t>MANICOTTO ANTIVIBRACIONI PER 10D50</t>
  </si>
  <si>
    <t>10D52</t>
  </si>
  <si>
    <t>DISTANCIARE DA8MM PER PANNELLI DI FACCIATTA</t>
  </si>
  <si>
    <t>10E01</t>
  </si>
  <si>
    <t>CAVALLOTTO DA 45MM PER PR 35011</t>
  </si>
  <si>
    <t>10E02</t>
  </si>
  <si>
    <t>CANOTTO IN BARRE DA 3ML</t>
  </si>
  <si>
    <t>10E03</t>
  </si>
  <si>
    <t>CAVALLOTTO DA 79MM PER PR 35012</t>
  </si>
  <si>
    <t>10E06</t>
  </si>
  <si>
    <t>CAVALLOTTO AD APPLICAZIONE FRONTALE PER PR 35011</t>
  </si>
  <si>
    <t>10G02</t>
  </si>
  <si>
    <t>BRRETTA POLIAMIDE H 8  ( VERDE )</t>
  </si>
  <si>
    <t>10G04</t>
  </si>
  <si>
    <t>CROCERA PER GUARNIZIONE DI BATTUTA 10G05</t>
  </si>
  <si>
    <t>10G05</t>
  </si>
  <si>
    <t>GOMINE HUNDE</t>
  </si>
  <si>
    <t>10G06</t>
  </si>
  <si>
    <t>GOMINE</t>
  </si>
  <si>
    <t>10G07</t>
  </si>
  <si>
    <t>GUARNICIONE</t>
  </si>
  <si>
    <t>10G08</t>
  </si>
  <si>
    <t>GOMIN GRZ</t>
  </si>
  <si>
    <t>10G09</t>
  </si>
  <si>
    <t>ANGOLO PER 10G07-10G08</t>
  </si>
  <si>
    <t>10G10</t>
  </si>
  <si>
    <t>GUARNICIONE GRZ</t>
  </si>
  <si>
    <t>10G11</t>
  </si>
  <si>
    <t>10G12</t>
  </si>
  <si>
    <t>ANGOLO PER 10G06</t>
  </si>
  <si>
    <t>10G13</t>
  </si>
  <si>
    <t>GOMINE DOMAL 07/10/10</t>
  </si>
  <si>
    <t>10G15</t>
  </si>
  <si>
    <t>GUARNICIONE PER KASE</t>
  </si>
  <si>
    <t>10G40</t>
  </si>
  <si>
    <t>10G41</t>
  </si>
  <si>
    <t>10V00</t>
  </si>
  <si>
    <t>vite autofilettante tc inox 6.3*22</t>
  </si>
  <si>
    <t>10V50</t>
  </si>
  <si>
    <t>VITE 6MX20+D+R INOX</t>
  </si>
  <si>
    <t>10Y50</t>
  </si>
  <si>
    <t>NASTRO ADESIVO CON FILM ALUMIN</t>
  </si>
  <si>
    <t>11315156</t>
  </si>
  <si>
    <t>Skuadret  (alumil)</t>
  </si>
  <si>
    <t>11333156</t>
  </si>
  <si>
    <t>11A04</t>
  </si>
  <si>
    <t>SQUADRETTA A SCATTO PRESSOFUSA TELAIO 56 mm PER Pr. 19615-19616</t>
  </si>
  <si>
    <t>11A09</t>
  </si>
  <si>
    <t>SQUADRETTA DI ALLINEAMENTO (4250095)</t>
  </si>
  <si>
    <t>11A10</t>
  </si>
  <si>
    <t>Kendore metalike</t>
  </si>
  <si>
    <t>11D06</t>
  </si>
  <si>
    <t>TAPA FURCE 2+4 TAPA TE VOGLA</t>
  </si>
  <si>
    <t>11D07</t>
  </si>
  <si>
    <t>TAPA HUNDE SKOREVOLI</t>
  </si>
  <si>
    <t>11D13</t>
  </si>
  <si>
    <t>Tapa</t>
  </si>
  <si>
    <t>11E25</t>
  </si>
  <si>
    <t>TAPPO</t>
  </si>
  <si>
    <t>11E27</t>
  </si>
  <si>
    <t>TAPPO FINE CORSA</t>
  </si>
  <si>
    <t>11M56</t>
  </si>
  <si>
    <t>DOREZE 9005 SKOREVOLI</t>
  </si>
  <si>
    <t>11S20</t>
  </si>
  <si>
    <t>GJUZE DOREZE</t>
  </si>
  <si>
    <t>11S20N</t>
  </si>
  <si>
    <t>GJELA</t>
  </si>
  <si>
    <t>12523196</t>
  </si>
  <si>
    <t>12523270</t>
  </si>
  <si>
    <t>Skuadret santorini (alumil)</t>
  </si>
  <si>
    <t>12543270</t>
  </si>
  <si>
    <t>125830</t>
  </si>
  <si>
    <t xml:space="preserve"> Profilo di riporto per vetro</t>
  </si>
  <si>
    <t>136350800</t>
  </si>
  <si>
    <t>Quick action chuck HSK-F63 for clamping range 1-10mm(mandrino )</t>
  </si>
  <si>
    <t>13812</t>
  </si>
  <si>
    <t xml:space="preserve"> Conf. cerniera GU 25/45</t>
  </si>
  <si>
    <t>13A19</t>
  </si>
  <si>
    <t>SQUADRETTA PER IMBOTTE Pr. 27507</t>
  </si>
  <si>
    <t>13B40</t>
  </si>
  <si>
    <t>KRAHE KRIKETI</t>
  </si>
  <si>
    <t>13C15</t>
  </si>
  <si>
    <t>KIT CREMONESE APERTURA ESTERNO/INTERNO</t>
  </si>
  <si>
    <t>13D06</t>
  </si>
  <si>
    <t>COPPIA TAPPI GIUNZIONE T-Z PER Pr. 19701-19702</t>
  </si>
  <si>
    <t>13D100</t>
  </si>
  <si>
    <t>TAPA CIFT</t>
  </si>
  <si>
    <t>13D12</t>
  </si>
  <si>
    <t>13D22</t>
  </si>
  <si>
    <t>Tappi PR19663</t>
  </si>
  <si>
    <t>13D30</t>
  </si>
  <si>
    <t>TAPA RIPORTO</t>
  </si>
  <si>
    <t>13D31</t>
  </si>
  <si>
    <t>13D38</t>
  </si>
  <si>
    <t>KENDORE ANTIRIBALTI TE VOGLA</t>
  </si>
  <si>
    <t>13D44</t>
  </si>
  <si>
    <t>Fiksuese grile</t>
  </si>
  <si>
    <t>13D58F</t>
  </si>
  <si>
    <t>Braccia supll futura</t>
  </si>
  <si>
    <t>13D66</t>
  </si>
  <si>
    <t>CATENACCIO PER PORTE Pr. 15139</t>
  </si>
  <si>
    <t>13D80</t>
  </si>
  <si>
    <t>13D85F</t>
  </si>
  <si>
    <t>KRAH ANTIRIBALTI</t>
  </si>
  <si>
    <t>13E03</t>
  </si>
  <si>
    <t>ESPANSORE DI REGOLAZIONE E FISSAGGIO</t>
  </si>
  <si>
    <t>13E08</t>
  </si>
  <si>
    <t>RAPID BLOCK Z/P 4280014</t>
  </si>
  <si>
    <t>13E26</t>
  </si>
  <si>
    <t>KENDORE METALIK</t>
  </si>
  <si>
    <t>13E35</t>
  </si>
  <si>
    <t>CAVALLOTTO PER Pr. 16974-19674-21677</t>
  </si>
  <si>
    <t>14114200</t>
  </si>
  <si>
    <t>Skuadret</t>
  </si>
  <si>
    <t>15A10</t>
  </si>
  <si>
    <t>SQUADRETTA ESTRUSA ESTERNA DA CIANFRINARE PER PROFILATI TELAI</t>
  </si>
  <si>
    <t>15A21S</t>
  </si>
  <si>
    <t>15A42</t>
  </si>
  <si>
    <t>SQUADRETTA DI ALLINEAMENTO UNIVERSALE CON ECCENTRICO</t>
  </si>
  <si>
    <t>15A62</t>
  </si>
  <si>
    <t>SQUADRETTA DI ALLINEAMENTO 4250026</t>
  </si>
  <si>
    <t>15B01</t>
  </si>
  <si>
    <t>MENTESHA OXNAT ( CIFT )=3418 LEK</t>
  </si>
  <si>
    <t>15B07</t>
  </si>
  <si>
    <t>MENTESHE OXNAT</t>
  </si>
  <si>
    <t>15B07 1</t>
  </si>
  <si>
    <t>MENTESHE OXINER</t>
  </si>
  <si>
    <t>15C28</t>
  </si>
  <si>
    <t>DOREZA GRILE</t>
  </si>
  <si>
    <t>15C50</t>
  </si>
  <si>
    <t>DOREZA 9005</t>
  </si>
  <si>
    <t>15D01</t>
  </si>
  <si>
    <t>CAPPETTA COPRIFORO SCARICO ACQUA 4240046</t>
  </si>
  <si>
    <t>15D10</t>
  </si>
  <si>
    <t>TASSELLO APPOGGIO VETRO</t>
  </si>
  <si>
    <t>15D125</t>
  </si>
  <si>
    <t>TAPA</t>
  </si>
  <si>
    <t>15D19</t>
  </si>
  <si>
    <t>TAPA RIPORTO TE MEDHA</t>
  </si>
  <si>
    <t>15D24</t>
  </si>
  <si>
    <t>TAPA RIPORTO TE VOGLA</t>
  </si>
  <si>
    <t>15D31</t>
  </si>
  <si>
    <t>16011211</t>
  </si>
  <si>
    <t>Kavallota</t>
  </si>
  <si>
    <t>166</t>
  </si>
  <si>
    <t>Aksesore alumini gres Pespa</t>
  </si>
  <si>
    <t>171900</t>
  </si>
  <si>
    <t>Anta 32/54 porta a  libro</t>
  </si>
  <si>
    <t>18019000</t>
  </si>
  <si>
    <t>Skuadret lamarine e holle (alumil)</t>
  </si>
  <si>
    <t>18020010</t>
  </si>
  <si>
    <t>Skuadret plastike (alumil)</t>
  </si>
  <si>
    <t>18025017</t>
  </si>
  <si>
    <t>18025260</t>
  </si>
  <si>
    <t>Skuadret plastike e harkuar (alumil)</t>
  </si>
  <si>
    <t>1805</t>
  </si>
  <si>
    <t>Tapa mesore</t>
  </si>
  <si>
    <t>1811N0</t>
  </si>
  <si>
    <t>DOREZE DRITARE GJEL E ZEZE</t>
  </si>
  <si>
    <t>184040</t>
  </si>
  <si>
    <t>Fermavetro da 17mm</t>
  </si>
  <si>
    <t>184876</t>
  </si>
  <si>
    <t>Kunja pickimi</t>
  </si>
  <si>
    <t>35</t>
  </si>
  <si>
    <t>184926</t>
  </si>
  <si>
    <t>Squadretta Allineamento Battuta</t>
  </si>
  <si>
    <t>189980</t>
  </si>
  <si>
    <t>Battuta riporto telaio foratto</t>
  </si>
  <si>
    <t>190014</t>
  </si>
  <si>
    <t>Gomina</t>
  </si>
  <si>
    <t>190108</t>
  </si>
  <si>
    <t>Gomine</t>
  </si>
  <si>
    <t>190232</t>
  </si>
  <si>
    <t>WSKY90 Guarnizione SSG Silicone Autoadesiva</t>
  </si>
  <si>
    <t>190280</t>
  </si>
  <si>
    <t>WTEC Guarnizione Interna Montante EPDM (10mm.)</t>
  </si>
  <si>
    <t>190281</t>
  </si>
  <si>
    <t>WTEC Guarn.Interna Montante EPDM nera 12mm.</t>
  </si>
  <si>
    <t>190282</t>
  </si>
  <si>
    <t>WTEC Guarn.Interna Montante EPDM nera 14mm.</t>
  </si>
  <si>
    <t>190286</t>
  </si>
  <si>
    <t>WTEC Guarn.Interna Traversa EPDM nero, 4mm.</t>
  </si>
  <si>
    <t>190287</t>
  </si>
  <si>
    <t>WTEC Guarn.Interna Traversa EPDMnera, 6mm.</t>
  </si>
  <si>
    <t>190288</t>
  </si>
  <si>
    <t>WTEC Guarn.Int.Traversa EPDMnera, 8mm.</t>
  </si>
  <si>
    <t>190293</t>
  </si>
  <si>
    <t>WTEC Guarn. Interna Montante EPDMnera 12mm. 3D</t>
  </si>
  <si>
    <t>190294</t>
  </si>
  <si>
    <t>WTEC Guarn.Interna Montante EPDMnera,14mm. 3D</t>
  </si>
  <si>
    <t>190301</t>
  </si>
  <si>
    <t>WTEC Guarn.Tenuta 135068 EPDM Nera</t>
  </si>
  <si>
    <t>190311</t>
  </si>
  <si>
    <t>WTEC Guarnizione Esterna Pressore POLYM nera, 4mm.</t>
  </si>
  <si>
    <t>190315</t>
  </si>
  <si>
    <t>WTEC50 Guarnizione Supp.Silicone SILICONE Nera</t>
  </si>
  <si>
    <t>190318</t>
  </si>
  <si>
    <t>WTEC Guarnizione Giunto Montanti EPDM nera</t>
  </si>
  <si>
    <t>190319</t>
  </si>
  <si>
    <t>WTEC Guarnizione Giunto Montanti Sdoppiati</t>
  </si>
  <si>
    <t>190412</t>
  </si>
  <si>
    <t>WTEC Guarnizione Battuta Lucernario</t>
  </si>
  <si>
    <t>190472</t>
  </si>
  <si>
    <t>Guarnizione Siliconica Sottogiunto DC797 o DC897</t>
  </si>
  <si>
    <t>190569</t>
  </si>
  <si>
    <t>WTEC EPDM Guarnizione Esterna Pressore</t>
  </si>
  <si>
    <t>190620</t>
  </si>
  <si>
    <t>GOMINE VIKONE</t>
  </si>
  <si>
    <t>190721</t>
  </si>
  <si>
    <t>Guarnizione Esterna EPDMnera,17,21mm.</t>
  </si>
  <si>
    <t>190766</t>
  </si>
  <si>
    <t>WSKY90 Guarnizione Esterna Cellula</t>
  </si>
  <si>
    <t>192221</t>
  </si>
  <si>
    <t>WTEC50 Connessione Traversi EPDM nera</t>
  </si>
  <si>
    <t>192246</t>
  </si>
  <si>
    <t>ELEMENTO TENUTA L1XGIUNTO MONTA</t>
  </si>
  <si>
    <t>192247</t>
  </si>
  <si>
    <t>TENUTA GIUNTO MONTANTI SDOPIATI</t>
  </si>
  <si>
    <t>192249</t>
  </si>
  <si>
    <t>WTEC50 Elemento Tenuta Giunto Montanti L1A</t>
  </si>
  <si>
    <t>192271</t>
  </si>
  <si>
    <t>WTEC50 Accessorio Drenaggio L1A Inox+EPDM</t>
  </si>
  <si>
    <t>192328</t>
  </si>
  <si>
    <t>Gomina sfungjer</t>
  </si>
  <si>
    <t>192332</t>
  </si>
  <si>
    <t>WTEC50 Accessorio Angolo Interno Mont.L1</t>
  </si>
  <si>
    <t>192423</t>
  </si>
  <si>
    <t>Kartelino traverse</t>
  </si>
  <si>
    <t>192656</t>
  </si>
  <si>
    <t>WICTEC50 Tappo Raccolta su L1 con 196060</t>
  </si>
  <si>
    <t>192657</t>
  </si>
  <si>
    <t>WICTEC50 Tappo Raccolta su L1 con 196061</t>
  </si>
  <si>
    <t>193426</t>
  </si>
  <si>
    <t>193428</t>
  </si>
  <si>
    <t>Skuadreta externa x 11879</t>
  </si>
  <si>
    <t>193429</t>
  </si>
  <si>
    <t>Skuadreta interna x11879</t>
  </si>
  <si>
    <t>193804</t>
  </si>
  <si>
    <t>Skuadreta externa x 11878</t>
  </si>
  <si>
    <t>193805</t>
  </si>
  <si>
    <t>Skuadreta interna x 11878</t>
  </si>
  <si>
    <t>193927</t>
  </si>
  <si>
    <t>193928</t>
  </si>
  <si>
    <t>WICSKY90 Squadretta Interna 112321-112323</t>
  </si>
  <si>
    <t>195/1</t>
  </si>
  <si>
    <t>Doreza dritaresh spajolete 195</t>
  </si>
  <si>
    <t>195428</t>
  </si>
  <si>
    <t>Cavallotto x 135024 ALU</t>
  </si>
  <si>
    <t>195434</t>
  </si>
  <si>
    <t>Cavallotto Tubolare x 135024</t>
  </si>
  <si>
    <t>195438</t>
  </si>
  <si>
    <t>WTEC50 Cavallotto Tubolare x 135028</t>
  </si>
  <si>
    <t>196058</t>
  </si>
  <si>
    <t>WTEC Listello Isolatore ABS 12mm.</t>
  </si>
  <si>
    <t>196059</t>
  </si>
  <si>
    <t>Listello Isolatore ABS - 18mm.</t>
  </si>
  <si>
    <t>196060</t>
  </si>
  <si>
    <t>WTEC Listello Isolatore ABS - 24mm.</t>
  </si>
  <si>
    <t>196061</t>
  </si>
  <si>
    <t>WTEC Listello Isolatore ABS - 30mm.</t>
  </si>
  <si>
    <t>196063</t>
  </si>
  <si>
    <t>197006</t>
  </si>
  <si>
    <t>WTECAN Piastra per Staffa di Fissaggio</t>
  </si>
  <si>
    <t>197118</t>
  </si>
  <si>
    <t>Fissagio tip 04</t>
  </si>
  <si>
    <t>197263</t>
  </si>
  <si>
    <t>WTEC Supporto Vetro Alu x Isolatore 1960</t>
  </si>
  <si>
    <t>197264</t>
  </si>
  <si>
    <t>Mbajtese xhami</t>
  </si>
  <si>
    <t>197265</t>
  </si>
  <si>
    <t>WTEC Supporto Vetro ALU Isolatore 196061</t>
  </si>
  <si>
    <t>197286</t>
  </si>
  <si>
    <t>Spinotto Distanziat. Inox x Bulloni</t>
  </si>
  <si>
    <t>197297</t>
  </si>
  <si>
    <t>Supporto Vetro 6mm. Silicone</t>
  </si>
  <si>
    <t>197423</t>
  </si>
  <si>
    <t>Supporto Vetro su 196058</t>
  </si>
  <si>
    <t>198042</t>
  </si>
  <si>
    <t>WTECAN Rondella A17 DIN125 ISO3506</t>
  </si>
  <si>
    <t>198179</t>
  </si>
  <si>
    <t>WTEC Spina Fissaggio Giunto Inox 4x50</t>
  </si>
  <si>
    <t>199520</t>
  </si>
  <si>
    <t>Copertina nodo centrale Ral 9010</t>
  </si>
  <si>
    <t>20001154</t>
  </si>
  <si>
    <t>Gomine (alumil)</t>
  </si>
  <si>
    <t>20004045</t>
  </si>
  <si>
    <t>Gomin xhami L065</t>
  </si>
  <si>
    <t>20006860</t>
  </si>
  <si>
    <t>Gomine xhami me shirit</t>
  </si>
  <si>
    <t>202428</t>
  </si>
  <si>
    <t>Guida inox</t>
  </si>
  <si>
    <t>202790</t>
  </si>
  <si>
    <t>Guida rotaja in acciaio inox</t>
  </si>
  <si>
    <t>203087</t>
  </si>
  <si>
    <t>Bloccaggio coprifilo vern.</t>
  </si>
  <si>
    <t>203100300</t>
  </si>
  <si>
    <t>203102</t>
  </si>
  <si>
    <t>Bloccaggiofermavetro prof.Ver</t>
  </si>
  <si>
    <t>205175</t>
  </si>
  <si>
    <t>Vite auto F 3.8x38 A4 din.7982</t>
  </si>
  <si>
    <t>205462</t>
  </si>
  <si>
    <t>Vite 3,9x16 DIN 7981 Inox</t>
  </si>
  <si>
    <t>205480</t>
  </si>
  <si>
    <t>Vite M5x10</t>
  </si>
  <si>
    <t>205666</t>
  </si>
  <si>
    <t>Vite 3,9x45 auto</t>
  </si>
  <si>
    <t>205979</t>
  </si>
  <si>
    <t>Tassello M4</t>
  </si>
  <si>
    <t>208693</t>
  </si>
  <si>
    <t>Conchiglia scar. accua grigia</t>
  </si>
  <si>
    <t>20A101</t>
  </si>
  <si>
    <t>PIASTRINO DI COLLEGAMENTO GRZ</t>
  </si>
  <si>
    <t>20A104</t>
  </si>
  <si>
    <t>ANGOLARE FISSAGIO A MURO OXBRZ</t>
  </si>
  <si>
    <t>20D100</t>
  </si>
  <si>
    <t>TAPPO DI COPERTURA PR 34797 OXBRZ</t>
  </si>
  <si>
    <t>20D101 / 1</t>
  </si>
  <si>
    <t>TAPPO DI COPERTURA PR34799  9006 R</t>
  </si>
  <si>
    <t>20D101 1</t>
  </si>
  <si>
    <t>TAPPO DI COPERTURA PR34799  OXBRZ</t>
  </si>
  <si>
    <t>20D101 2</t>
  </si>
  <si>
    <t>TAPPO DI COPERTURA PR34799  RAL 9010</t>
  </si>
  <si>
    <t>20D102 / 2</t>
  </si>
  <si>
    <t>20D102 1</t>
  </si>
  <si>
    <t>20D103</t>
  </si>
  <si>
    <t>TAPPO DI COPERTURA PR34791 GRZ</t>
  </si>
  <si>
    <t>20D103/2</t>
  </si>
  <si>
    <t>Tappo di copertura PR34791 RAL 9010</t>
  </si>
  <si>
    <t>20F100</t>
  </si>
  <si>
    <t>TAPPO MONTANTE PER PR34800 GRZ</t>
  </si>
  <si>
    <t>20F101/2</t>
  </si>
  <si>
    <t>Aggancio profilato orizzontale Ral 9010</t>
  </si>
  <si>
    <t>20F102</t>
  </si>
  <si>
    <t>Bassetta a pavimento GRZ</t>
  </si>
  <si>
    <t>20F103 /2</t>
  </si>
  <si>
    <t>BASETTA A SBALZO OXINAT</t>
  </si>
  <si>
    <t>20F103/3</t>
  </si>
  <si>
    <t>Basetta a sbalzo da RAL 9010</t>
  </si>
  <si>
    <t>20F104 2</t>
  </si>
  <si>
    <t>BASETTA A SBALZO DA 108.3 mm OXBRZ</t>
  </si>
  <si>
    <t>20F105</t>
  </si>
  <si>
    <t>Papuce te vogla OXBRZ</t>
  </si>
  <si>
    <t>20F106  2</t>
  </si>
  <si>
    <t>STAFFA 1 VIA VETRO STRUTTURALE GRZ</t>
  </si>
  <si>
    <t>20F107</t>
  </si>
  <si>
    <t>Staffa due vie vetro strutturale</t>
  </si>
  <si>
    <t>20F107 2</t>
  </si>
  <si>
    <t>STAFFA 2 VIE VETRO STRUTTURALE 9006 R</t>
  </si>
  <si>
    <t>20F108 1</t>
  </si>
  <si>
    <t>STAFFA MANCORRENTI GRZ</t>
  </si>
  <si>
    <t>21011000</t>
  </si>
  <si>
    <t>Gomine qendrore (alumil)</t>
  </si>
  <si>
    <t>21074006</t>
  </si>
  <si>
    <t>Gomine qendrore MO7</t>
  </si>
  <si>
    <t>211157</t>
  </si>
  <si>
    <t>Cilindro da 45/45mm</t>
  </si>
  <si>
    <t>216294</t>
  </si>
  <si>
    <t>SQ allin interna anta sorm RS</t>
  </si>
  <si>
    <t>216907</t>
  </si>
  <si>
    <t>Squadret S+D anta porta libro</t>
  </si>
  <si>
    <t>216915</t>
  </si>
  <si>
    <t>Squadretta allineamento</t>
  </si>
  <si>
    <t>218081</t>
  </si>
  <si>
    <t>Distanziatore</t>
  </si>
  <si>
    <t>218126</t>
  </si>
  <si>
    <t>Supporto anta</t>
  </si>
  <si>
    <t>218157</t>
  </si>
  <si>
    <t>Spina da 13.5mm</t>
  </si>
  <si>
    <t>218169</t>
  </si>
  <si>
    <t>Tappo copriforo 10/12mm bianco</t>
  </si>
  <si>
    <t>218171</t>
  </si>
  <si>
    <t>Spina in acciajo diam 3x16mm</t>
  </si>
  <si>
    <t>22000930</t>
  </si>
  <si>
    <t>Gomin me shirit</t>
  </si>
  <si>
    <t>22011001</t>
  </si>
  <si>
    <t>Gomine kase (alumil)</t>
  </si>
  <si>
    <t>22011002</t>
  </si>
  <si>
    <t>Gomine kanate (alumil)</t>
  </si>
  <si>
    <t>224063</t>
  </si>
  <si>
    <t>Guarn.cingiv EST 4mm (295039 )</t>
  </si>
  <si>
    <t>224070</t>
  </si>
  <si>
    <t>Guarn.battute int sorm</t>
  </si>
  <si>
    <t>224310</t>
  </si>
  <si>
    <t>Guarn batt int ante S (295038 )</t>
  </si>
  <si>
    <t>224564</t>
  </si>
  <si>
    <t>Guarn.  battuta superiore</t>
  </si>
  <si>
    <t>224675</t>
  </si>
  <si>
    <t>Spazzola</t>
  </si>
  <si>
    <t>224691</t>
  </si>
  <si>
    <t>Guarn. di battuta</t>
  </si>
  <si>
    <t>224692</t>
  </si>
  <si>
    <t>Tappi terminali x 224691</t>
  </si>
  <si>
    <t>224694</t>
  </si>
  <si>
    <t>Confesione guarnizione</t>
  </si>
  <si>
    <t>225015</t>
  </si>
  <si>
    <t>Vite M4x25 din 965 inox</t>
  </si>
  <si>
    <t>226012</t>
  </si>
  <si>
    <t>Squadretta</t>
  </si>
  <si>
    <t>227/1</t>
  </si>
  <si>
    <t>Dorez dere vendi</t>
  </si>
  <si>
    <t>227170</t>
  </si>
  <si>
    <t>Conchiglia nera</t>
  </si>
  <si>
    <t>227173</t>
  </si>
  <si>
    <t>Fermaporta</t>
  </si>
  <si>
    <t>227437</t>
  </si>
  <si>
    <t>Supporto vetro porta</t>
  </si>
  <si>
    <t>227869</t>
  </si>
  <si>
    <t>Tappi laterali regolabili</t>
  </si>
  <si>
    <t>227873</t>
  </si>
  <si>
    <t>Perno quadro lungh 150mm</t>
  </si>
  <si>
    <t>227882</t>
  </si>
  <si>
    <t>Asta catenaccio diam 10mm</t>
  </si>
  <si>
    <t>228130</t>
  </si>
  <si>
    <t xml:space="preserve"> CpTappi terminali plast.R9005</t>
  </si>
  <si>
    <t>228431</t>
  </si>
  <si>
    <t>Maniglia rotoline oro lucido</t>
  </si>
  <si>
    <t>230245</t>
  </si>
  <si>
    <t>Copertura articolazione K/A oro</t>
  </si>
  <si>
    <t>230323</t>
  </si>
  <si>
    <t>Copertura supporto A oro</t>
  </si>
  <si>
    <t>231</t>
  </si>
  <si>
    <t>Lyerje profilesh</t>
  </si>
  <si>
    <t>233684</t>
  </si>
  <si>
    <t>Incontro</t>
  </si>
  <si>
    <t>233929</t>
  </si>
  <si>
    <t xml:space="preserve"> Cern. Carrello simm. Ral 9010</t>
  </si>
  <si>
    <t>233942</t>
  </si>
  <si>
    <t xml:space="preserve"> Carrello simmetrico in Acciaio</t>
  </si>
  <si>
    <t>233958</t>
  </si>
  <si>
    <t xml:space="preserve"> Cerniera A pettine ral 9010</t>
  </si>
  <si>
    <t>236199</t>
  </si>
  <si>
    <t>Squadretta spina +D (V.236220)</t>
  </si>
  <si>
    <t>236253</t>
  </si>
  <si>
    <t>Squadretta di allineamento</t>
  </si>
  <si>
    <t>239792</t>
  </si>
  <si>
    <t>Inc.serr. A piu punti di chiusura Dx</t>
  </si>
  <si>
    <t>240173</t>
  </si>
  <si>
    <t>Maniglia desingnlinie ral 9005</t>
  </si>
  <si>
    <t>240174</t>
  </si>
  <si>
    <t>Maniglia desingnlinie ral 9010</t>
  </si>
  <si>
    <t>241735</t>
  </si>
  <si>
    <t>Serratura multi punto A gancio ENT.34</t>
  </si>
  <si>
    <t>242050</t>
  </si>
  <si>
    <t>Terminale asta catenaccio</t>
  </si>
  <si>
    <t>243029</t>
  </si>
  <si>
    <t>Rinvio D`angolo anta</t>
  </si>
  <si>
    <t>243034</t>
  </si>
  <si>
    <t>Meccanismo 23 DX</t>
  </si>
  <si>
    <t>243048</t>
  </si>
  <si>
    <t>Rullino</t>
  </si>
  <si>
    <t>243070</t>
  </si>
  <si>
    <t>Appoggio anta</t>
  </si>
  <si>
    <t>243085</t>
  </si>
  <si>
    <t>Fine corsa maniglia</t>
  </si>
  <si>
    <t>243779</t>
  </si>
  <si>
    <t>Shul dere</t>
  </si>
  <si>
    <t>244512</t>
  </si>
  <si>
    <t>Tondino DA 4.5mmxblocc</t>
  </si>
  <si>
    <t>244813</t>
  </si>
  <si>
    <t>Copertura nera per telaio</t>
  </si>
  <si>
    <t>244815</t>
  </si>
  <si>
    <t>Copertura nera x rotaia sup.</t>
  </si>
  <si>
    <t>244819</t>
  </si>
  <si>
    <t>Labirinto nero anta 250kg</t>
  </si>
  <si>
    <t>244823</t>
  </si>
  <si>
    <t>Basetta in plastica Ral 9005</t>
  </si>
  <si>
    <t>244831</t>
  </si>
  <si>
    <t>Angolo vulc.per244828/830</t>
  </si>
  <si>
    <t>244845</t>
  </si>
  <si>
    <t>Elemento guida anta</t>
  </si>
  <si>
    <t>244882</t>
  </si>
  <si>
    <t>Copert.labir.nero</t>
  </si>
  <si>
    <t>246021</t>
  </si>
  <si>
    <t>PVC  profilo di base</t>
  </si>
  <si>
    <t>246227</t>
  </si>
  <si>
    <t>Profilo supporto vetro</t>
  </si>
  <si>
    <t>246434</t>
  </si>
  <si>
    <t>Distanziatorefermavetro in PVC</t>
  </si>
  <si>
    <t>246852</t>
  </si>
  <si>
    <t>Valvola di scarico 9mm</t>
  </si>
  <si>
    <t>246876</t>
  </si>
  <si>
    <t>Tappo prof.di riporto Ral 9005</t>
  </si>
  <si>
    <t>247003</t>
  </si>
  <si>
    <t>Maniglia innesto front. ral 9010</t>
  </si>
  <si>
    <t>247083</t>
  </si>
  <si>
    <t>Rosetta base color argento</t>
  </si>
  <si>
    <t>247287</t>
  </si>
  <si>
    <t>Maniglia A leva Ral 9010</t>
  </si>
  <si>
    <t>25011011</t>
  </si>
  <si>
    <t>Kendore gome (alumil)</t>
  </si>
  <si>
    <t>25011270</t>
  </si>
  <si>
    <t>Gomine aluterm  (alumil)</t>
  </si>
  <si>
    <t>2589560</t>
  </si>
  <si>
    <t>Kremonese</t>
  </si>
  <si>
    <t>2620</t>
  </si>
  <si>
    <t>SKUADRETA</t>
  </si>
  <si>
    <t>264348</t>
  </si>
  <si>
    <t>Copertura perno .ang.A oro SX</t>
  </si>
  <si>
    <t>276002</t>
  </si>
  <si>
    <t>Cerniera 200kg RAL 9010</t>
  </si>
  <si>
    <t>284201</t>
  </si>
  <si>
    <t>Guarn.a giunto aperto ral 9005</t>
  </si>
  <si>
    <t>284203</t>
  </si>
  <si>
    <t>Angolo vulcanizzato AWS 75.SI</t>
  </si>
  <si>
    <t>284306</t>
  </si>
  <si>
    <t>Guarn. cing.int.7-8mm</t>
  </si>
  <si>
    <t>284324</t>
  </si>
  <si>
    <t>Guarn.cing.int.7-8mm</t>
  </si>
  <si>
    <t>284331</t>
  </si>
  <si>
    <t>Guarn.cing.int.8mm</t>
  </si>
  <si>
    <t>284357</t>
  </si>
  <si>
    <t>Guarnizione vetraggio esterna 6mm</t>
  </si>
  <si>
    <t>2864</t>
  </si>
  <si>
    <t>Gomine feal 5mm (204506 )</t>
  </si>
  <si>
    <t>288022</t>
  </si>
  <si>
    <t>Particolare di tenuta18/75</t>
  </si>
  <si>
    <t>288095</t>
  </si>
  <si>
    <t>Model kendor Schudo Itali</t>
  </si>
  <si>
    <t>288163</t>
  </si>
  <si>
    <t>Appoggio vetro da 9mm</t>
  </si>
  <si>
    <t>288190</t>
  </si>
  <si>
    <t>Colla speciale P</t>
  </si>
  <si>
    <t>288191</t>
  </si>
  <si>
    <t>Detergente Pre-incollaggio  P</t>
  </si>
  <si>
    <t>288389</t>
  </si>
  <si>
    <t>Model kampioni Schudo Itali</t>
  </si>
  <si>
    <t>29000005</t>
  </si>
  <si>
    <t>Spesor xhami 5mm</t>
  </si>
  <si>
    <t>296685</t>
  </si>
  <si>
    <t>Pistola speciale (pistolet bikomponenti Schuco)</t>
  </si>
  <si>
    <t>298074</t>
  </si>
  <si>
    <t>Colla x guarnizioni</t>
  </si>
  <si>
    <t>298195</t>
  </si>
  <si>
    <t>Nastro schiuma 12x1.6 mm</t>
  </si>
  <si>
    <t>298388</t>
  </si>
  <si>
    <t>Cartuccia doppia colla 2 comp</t>
  </si>
  <si>
    <t>298611</t>
  </si>
  <si>
    <t>Pulitore</t>
  </si>
  <si>
    <t>2987</t>
  </si>
  <si>
    <t>SPESOR XHAMI 4240094</t>
  </si>
  <si>
    <t>298864</t>
  </si>
  <si>
    <t>Sigillante x giunzioni D`angolo</t>
  </si>
  <si>
    <t>298900</t>
  </si>
  <si>
    <t>Sigillante flex 2 nero</t>
  </si>
  <si>
    <t>30011258</t>
  </si>
  <si>
    <t>Tapa riporto</t>
  </si>
  <si>
    <t>303320</t>
  </si>
  <si>
    <t>Soglia 16mm P.libro</t>
  </si>
  <si>
    <t>303780</t>
  </si>
  <si>
    <t>Fermavetro MM 17</t>
  </si>
  <si>
    <t>304010</t>
  </si>
  <si>
    <t xml:space="preserve"> Riportobattuta anta foratto</t>
  </si>
  <si>
    <t>304020</t>
  </si>
  <si>
    <t xml:space="preserve"> P.spazz P.libro forato</t>
  </si>
  <si>
    <t>30D03</t>
  </si>
  <si>
    <t>CP Tappi nylon chiusure MO</t>
  </si>
  <si>
    <t>30D10</t>
  </si>
  <si>
    <t>Terminale nylon per aste D</t>
  </si>
  <si>
    <t>30E02</t>
  </si>
  <si>
    <t>Espans.nylon mont.telaio</t>
  </si>
  <si>
    <t>30E21</t>
  </si>
  <si>
    <t>Riscontro x cavallotto 04</t>
  </si>
  <si>
    <t>310010</t>
  </si>
  <si>
    <t>Raccordo telescopico</t>
  </si>
  <si>
    <t>310040</t>
  </si>
  <si>
    <t xml:space="preserve"> Telescopico 46/60 P. libro</t>
  </si>
  <si>
    <t>31011172</t>
  </si>
  <si>
    <t>Tapa pragu</t>
  </si>
  <si>
    <t>31011270</t>
  </si>
  <si>
    <t>Tapa fundori</t>
  </si>
  <si>
    <t>31011501</t>
  </si>
  <si>
    <t>Tapa uji (alumil)</t>
  </si>
  <si>
    <t>31200150</t>
  </si>
  <si>
    <t>Shirit plastike me gjatesi 3 m  (alumil)</t>
  </si>
  <si>
    <t>332771</t>
  </si>
  <si>
    <t>Dorez dere Wikona Inox</t>
  </si>
  <si>
    <t>333500</t>
  </si>
  <si>
    <t>profilo copertura esterna grigio</t>
  </si>
  <si>
    <t>333510</t>
  </si>
  <si>
    <t>Riporto guida superiore Ral 9010</t>
  </si>
  <si>
    <t>333550</t>
  </si>
  <si>
    <t>Profilo copertura interna Ral 9010</t>
  </si>
  <si>
    <t>333736</t>
  </si>
  <si>
    <t>Fermavetro ox nat .20 microns</t>
  </si>
  <si>
    <t>333876</t>
  </si>
  <si>
    <t>Asta chius EO/EV1 20m avantec</t>
  </si>
  <si>
    <t>365970</t>
  </si>
  <si>
    <t>Riporto forato co per fissi BS</t>
  </si>
  <si>
    <t>366270</t>
  </si>
  <si>
    <t>Telaio fisso 44/84.5MM</t>
  </si>
  <si>
    <t>366480</t>
  </si>
  <si>
    <t>Profilo di anta 65/21 MM</t>
  </si>
  <si>
    <t>389</t>
  </si>
  <si>
    <t>J-Bong Gri Metalik</t>
  </si>
  <si>
    <t>397</t>
  </si>
  <si>
    <t>Llastik per grila</t>
  </si>
  <si>
    <t>4010002</t>
  </si>
  <si>
    <t>Guarnizione Centrale WICLINE77</t>
  </si>
  <si>
    <t>4010003</t>
  </si>
  <si>
    <t>Guarnizione Esterna Vetro 4mm EPDM</t>
  </si>
  <si>
    <t>4010017</t>
  </si>
  <si>
    <t>4010021</t>
  </si>
  <si>
    <t>Guarnizione Interna Vetro 7mm EPDM - VERDE</t>
  </si>
  <si>
    <t>4010045</t>
  </si>
  <si>
    <t>Guarnizione Battuta Interna Anta EPDM</t>
  </si>
  <si>
    <t>4010056</t>
  </si>
  <si>
    <t>Guarnizione Centrale Telaio Bilico</t>
  </si>
  <si>
    <t>4010067</t>
  </si>
  <si>
    <t>Nastro adesive 19x1.1</t>
  </si>
  <si>
    <t>4010082</t>
  </si>
  <si>
    <t>EPDM Guarnizione Interna Vetro 11mm EPDM</t>
  </si>
  <si>
    <t>4010083</t>
  </si>
  <si>
    <t>Guarnizione Interna Vetro 14mm EPDM</t>
  </si>
  <si>
    <t>4010085</t>
  </si>
  <si>
    <t>190018- Guarnizione Interna Vetro 18mm EPDM</t>
  </si>
  <si>
    <t>4010102</t>
  </si>
  <si>
    <t>Guarnizione per Soglia a Pavimento</t>
  </si>
  <si>
    <t>4010122</t>
  </si>
  <si>
    <t>Guarnizione 2mm.Spessoramento Telai Inseribili</t>
  </si>
  <si>
    <t>4010180</t>
  </si>
  <si>
    <t>Guarnizione di Battuta Supplementare</t>
  </si>
  <si>
    <t>4020002</t>
  </si>
  <si>
    <t>EPDM Angolo Preformato per 4010002</t>
  </si>
  <si>
    <t>4020006</t>
  </si>
  <si>
    <t>Bloccaggio Fermavetro in EPDM-ex 197112</t>
  </si>
  <si>
    <t>4020027</t>
  </si>
  <si>
    <t>Tappo Supporto Sigillatura Tubolare 42mm.</t>
  </si>
  <si>
    <t>4020028</t>
  </si>
  <si>
    <t>Tappo Supporto Sigillatura Tubolare 52mm.</t>
  </si>
  <si>
    <t>4020036</t>
  </si>
  <si>
    <t>Tappo Chiusura Inf.Porte AE DIN Dx con 4010105</t>
  </si>
  <si>
    <t>4020045</t>
  </si>
  <si>
    <t>Set Angoli EPDM Continuità Inferiore 4010107</t>
  </si>
  <si>
    <t>4020061</t>
  </si>
  <si>
    <t>Tappo EPDM Continuità 4010107 2a Anta Sx AE</t>
  </si>
  <si>
    <t>4020072</t>
  </si>
  <si>
    <t>4020136</t>
  </si>
  <si>
    <t>EPDM Angoli Preformati x 4010094</t>
  </si>
  <si>
    <t>4030041</t>
  </si>
  <si>
    <t>4040006</t>
  </si>
  <si>
    <t>Supporto Vetro Ante WLINE77</t>
  </si>
  <si>
    <t>4040026</t>
  </si>
  <si>
    <t>Scarico Acqua PA Nero</t>
  </si>
  <si>
    <t>4040029</t>
  </si>
  <si>
    <t>Tappo Testa Sx Gocciolatoio 3091045</t>
  </si>
  <si>
    <t>4040030</t>
  </si>
  <si>
    <t>Tappo Testa Dx Gocciolatoio 3091045</t>
  </si>
  <si>
    <t>4040062</t>
  </si>
  <si>
    <t>Confezione Tappi PA per 4030033</t>
  </si>
  <si>
    <t>4040075</t>
  </si>
  <si>
    <t>Set Tappi Z/T in  PA per 2a Anta Dx</t>
  </si>
  <si>
    <t>4040083</t>
  </si>
  <si>
    <t>Supporto Vetro Ante WSTYLE65</t>
  </si>
  <si>
    <t>4050046</t>
  </si>
  <si>
    <t>Squadretta Interna AS 64x32mm.</t>
  </si>
  <si>
    <t>4050054</t>
  </si>
  <si>
    <t>WL125 Squadretta Pressofusa</t>
  </si>
  <si>
    <t>4050074</t>
  </si>
  <si>
    <t>Squadretta Esterna Telaio Porte AE</t>
  </si>
  <si>
    <t>4050075</t>
  </si>
  <si>
    <t>Skuadreta tappo suporto</t>
  </si>
  <si>
    <t>4050079</t>
  </si>
  <si>
    <t>Squadretta Esterna x 1041006 WICSLIDE23</t>
  </si>
  <si>
    <t>4050080</t>
  </si>
  <si>
    <t>Squadretta Pressofusa Int.Anta Porta 73mm.</t>
  </si>
  <si>
    <t>4050150</t>
  </si>
  <si>
    <t>Squadretta allineamento angolo interno</t>
  </si>
  <si>
    <t>4060014</t>
  </si>
  <si>
    <t>Cavallotto Tubolare 92mm.</t>
  </si>
  <si>
    <t>4060080</t>
  </si>
  <si>
    <t>Cavallotto Esterno Tub.92 su Anta Porta</t>
  </si>
  <si>
    <t>4070000</t>
  </si>
  <si>
    <t>Spina Inox 6x10mm.</t>
  </si>
  <si>
    <t>4070003</t>
  </si>
  <si>
    <t>Spina Inox 3x6mm</t>
  </si>
  <si>
    <t>4070026</t>
  </si>
  <si>
    <t>Autofilettante 4,8x16 TORX T25 ISO7049 C A2</t>
  </si>
  <si>
    <t>4070050</t>
  </si>
  <si>
    <t>Autofilettante 4.8x32 TORX T25 ISO7049</t>
  </si>
  <si>
    <t>4070056</t>
  </si>
  <si>
    <t>Autofilettante 4,2x16mm. TorxT20 ISO7050 A2</t>
  </si>
  <si>
    <t>4070057</t>
  </si>
  <si>
    <t>Autofilettante 3,9x19mm. Torx T15 ISO7982 A2</t>
  </si>
  <si>
    <t>4070058</t>
  </si>
  <si>
    <t>Autofilettante 4.2x38mm. Trox T20</t>
  </si>
  <si>
    <t>4070062</t>
  </si>
  <si>
    <t>Autofilettante 3,9x9,5mm. Torx T15 ISO7049 A2</t>
  </si>
  <si>
    <t>4070081</t>
  </si>
  <si>
    <t>Autofilettante 5,5x29 TORX T25 DIN7049 CA2</t>
  </si>
  <si>
    <t>4070082</t>
  </si>
  <si>
    <t>TT5.5x35mm.ISO7049-C TORX T25 A2-70</t>
  </si>
  <si>
    <t>4070175</t>
  </si>
  <si>
    <t>Autofilettante 4,8x9,5 TORX T25 C ISO7049 A2</t>
  </si>
  <si>
    <t>4070176</t>
  </si>
  <si>
    <t>Autofilettante 4,8x11 TORX T25 C DIN7049 A2</t>
  </si>
  <si>
    <t>4070241</t>
  </si>
  <si>
    <t>WTEC Vite Autoperforante DG50x16 T25ISO3506 (A2)</t>
  </si>
  <si>
    <t>4090001</t>
  </si>
  <si>
    <t>WSTYLE77 Isolamento Termico Supplementar</t>
  </si>
  <si>
    <t>40B01</t>
  </si>
  <si>
    <t>MENTESHA DOMAL</t>
  </si>
  <si>
    <t>40B06</t>
  </si>
  <si>
    <t>40B07</t>
  </si>
  <si>
    <t>MENTESHA DOMAL 9005</t>
  </si>
  <si>
    <t>40D08</t>
  </si>
  <si>
    <t>40E01</t>
  </si>
  <si>
    <t>KAVALLOTA ALUMINI DOMAL</t>
  </si>
  <si>
    <t>40E12</t>
  </si>
  <si>
    <t>KAVALLOTA DOMAL DALLENDYSHE</t>
  </si>
  <si>
    <t>40G10</t>
  </si>
  <si>
    <t>Kopertine plastike e vogel e zeze</t>
  </si>
  <si>
    <t>4110010</t>
  </si>
  <si>
    <t>Guarnizione di battuta 4-6 mm</t>
  </si>
  <si>
    <t>41506412</t>
  </si>
  <si>
    <t>Pjese menteshe AR (alumil)</t>
  </si>
  <si>
    <t>41515800</t>
  </si>
  <si>
    <t>Mnteshe Antaribalta (alumil)</t>
  </si>
  <si>
    <t>41515801</t>
  </si>
  <si>
    <t>Set kendore baze AR (alumil)</t>
  </si>
  <si>
    <t>41515806</t>
  </si>
  <si>
    <t>Krah  Antaribalta (alumil)</t>
  </si>
  <si>
    <t>41515816</t>
  </si>
  <si>
    <t>Pjese shuli plastik (alumil)</t>
  </si>
  <si>
    <t>41515817</t>
  </si>
  <si>
    <t>Shul  plastik (alumil)</t>
  </si>
  <si>
    <t>41515819</t>
  </si>
  <si>
    <t>Kundra shul  plastik (alumil)</t>
  </si>
  <si>
    <t>41563654</t>
  </si>
  <si>
    <t>Mekanizem levizje AR (alumil)</t>
  </si>
  <si>
    <t>41595901</t>
  </si>
  <si>
    <t>Pjese set AR (alumil)</t>
  </si>
  <si>
    <t>41596401</t>
  </si>
  <si>
    <t>Fiksues i poshtem AR  (alumil)</t>
  </si>
  <si>
    <t>4210034</t>
  </si>
  <si>
    <t>Gomine STG29</t>
  </si>
  <si>
    <t>4210063</t>
  </si>
  <si>
    <t>Gomine 90g97</t>
  </si>
  <si>
    <t>4210091</t>
  </si>
  <si>
    <t>4210093</t>
  </si>
  <si>
    <t>GOMINE KASE</t>
  </si>
  <si>
    <t>4210104</t>
  </si>
  <si>
    <t>Guarnizione izolante F.TRO marrone</t>
  </si>
  <si>
    <t>4210119</t>
  </si>
  <si>
    <t>Gomine 90G99</t>
  </si>
  <si>
    <t>4210141</t>
  </si>
  <si>
    <t>Guarnizione X vetro EST.A cappott</t>
  </si>
  <si>
    <t>4210150</t>
  </si>
  <si>
    <t>Guarnizione di battuta interna legno wood 85 (91G06)</t>
  </si>
  <si>
    <t>4220024</t>
  </si>
  <si>
    <t>Angolo vulcanizzato per 85G01 (85G02)</t>
  </si>
  <si>
    <t>4240015</t>
  </si>
  <si>
    <t>4240046</t>
  </si>
  <si>
    <t>Cappetta copriforo scarico acqua /1630</t>
  </si>
  <si>
    <t>4250065</t>
  </si>
  <si>
    <t>(15A04M) Squadretta P/Fusa ad avvitare</t>
  </si>
  <si>
    <t>4250089</t>
  </si>
  <si>
    <t>Squadretta Cianfr.Tub.EST.4.2x30MM</t>
  </si>
  <si>
    <t>4280003</t>
  </si>
  <si>
    <t>Espansore di regolazione e fissaggio</t>
  </si>
  <si>
    <t>4280045</t>
  </si>
  <si>
    <t>Blocch collegametto all legno wood (85d02)</t>
  </si>
  <si>
    <t>430090</t>
  </si>
  <si>
    <t>Profilo di anta 76/98 MM 6,5MT</t>
  </si>
  <si>
    <t>4310052</t>
  </si>
  <si>
    <t>BELT Guarnizione Battuta Interna</t>
  </si>
  <si>
    <t>4310110</t>
  </si>
  <si>
    <t>BELT Guarnizione Tenuta Perimetrale</t>
  </si>
  <si>
    <t>438</t>
  </si>
  <si>
    <t>Traversa</t>
  </si>
  <si>
    <t>4380041</t>
  </si>
  <si>
    <t>BELT Supporto Vetro Anta SSG</t>
  </si>
  <si>
    <t>4380042</t>
  </si>
  <si>
    <t>BELT Fissaggio Sicurezza Vetro Anta SSG</t>
  </si>
  <si>
    <t>442</t>
  </si>
  <si>
    <t>Profil telaio</t>
  </si>
  <si>
    <t>4501</t>
  </si>
  <si>
    <t>45074013</t>
  </si>
  <si>
    <t>Brave treshe 35 mm  (alumil)</t>
  </si>
  <si>
    <t>45083713</t>
  </si>
  <si>
    <t>Kundrabrave treshe inox (alumil)</t>
  </si>
  <si>
    <t>45500304</t>
  </si>
  <si>
    <t>Dorez dere e zeze  (alumil)</t>
  </si>
  <si>
    <t>4700</t>
  </si>
  <si>
    <t>SKUADRETA PER 26111</t>
  </si>
  <si>
    <t>47011837</t>
  </si>
  <si>
    <t>Kunja lidhes pickimi (alumil)</t>
  </si>
  <si>
    <t>4710</t>
  </si>
  <si>
    <t>4722</t>
  </si>
  <si>
    <t>Skuadret vendi 4722</t>
  </si>
  <si>
    <t>490</t>
  </si>
  <si>
    <t>Alumin i galvanizuar</t>
  </si>
  <si>
    <t>4910026</t>
  </si>
  <si>
    <t>WL Guarn.2mm.comp.telaio Inser</t>
  </si>
  <si>
    <t>4910040</t>
  </si>
  <si>
    <t>WL Guarn.EPDM Diam.4.5mm</t>
  </si>
  <si>
    <t>4910041</t>
  </si>
  <si>
    <t>WST Guarnizione Battuta Porta</t>
  </si>
  <si>
    <t>4910042</t>
  </si>
  <si>
    <t>WST65 Guarnizione Inferiore Porta</t>
  </si>
  <si>
    <t>4910043</t>
  </si>
  <si>
    <t>WST65 Gurnizione x Soglia</t>
  </si>
  <si>
    <t>4910055</t>
  </si>
  <si>
    <t>WST Guarnizione x Soglia Piana</t>
  </si>
  <si>
    <t>4920028</t>
  </si>
  <si>
    <t>WSt Angolo Preform.4910041 x Anta</t>
  </si>
  <si>
    <t>4920033</t>
  </si>
  <si>
    <t>WST Angolo Preform.4910041 Dx x Zoccolo</t>
  </si>
  <si>
    <t>4920060</t>
  </si>
  <si>
    <t>WST tappo Chissura Cavita Residua</t>
  </si>
  <si>
    <t>4920100</t>
  </si>
  <si>
    <t>WST Tappo di Sigillatura</t>
  </si>
  <si>
    <t>4930048</t>
  </si>
  <si>
    <t>WST65 Copertura Isolamento</t>
  </si>
  <si>
    <t>4930067</t>
  </si>
  <si>
    <t>WST65 Profilo ABSxFissaggio</t>
  </si>
  <si>
    <t>4940158</t>
  </si>
  <si>
    <t>WST65 Tappi Soglia 24mm</t>
  </si>
  <si>
    <t>4950006</t>
  </si>
  <si>
    <t>WL Squadretta Tubolare 23mm</t>
  </si>
  <si>
    <t>4950009</t>
  </si>
  <si>
    <t>Squadretta tubolare 40mm</t>
  </si>
  <si>
    <t>4950013</t>
  </si>
  <si>
    <t>WL Squadretta  Est.Telaio Inser.23mm</t>
  </si>
  <si>
    <t>4950019</t>
  </si>
  <si>
    <t>Squadretta Est. Anta 55mm</t>
  </si>
  <si>
    <t>4950029</t>
  </si>
  <si>
    <t>Squadretta Int. Anta 55mm</t>
  </si>
  <si>
    <t>4950082</t>
  </si>
  <si>
    <t>WL Squadretta All.to Battuta 25mm</t>
  </si>
  <si>
    <t>4960005</t>
  </si>
  <si>
    <t>cavallotto Tub. 40mm</t>
  </si>
  <si>
    <t>4970072</t>
  </si>
  <si>
    <t>Autofilettante 5x30 T20 A2</t>
  </si>
  <si>
    <t>4970078</t>
  </si>
  <si>
    <t>Autoforante ST4,2x34 T20 A2</t>
  </si>
  <si>
    <t>4970079</t>
  </si>
  <si>
    <t>Autoforante ST4,2x35 T20 A2</t>
  </si>
  <si>
    <t>5260017</t>
  </si>
  <si>
    <t>Celes per montimin e veshjeve te drurit ne profil alumini</t>
  </si>
  <si>
    <t>570526</t>
  </si>
  <si>
    <t xml:space="preserve"> Incontro  legno 24 mm</t>
  </si>
  <si>
    <t>570527</t>
  </si>
  <si>
    <t xml:space="preserve"> Incontro DK X legno batt.24 DX</t>
  </si>
  <si>
    <t>570528</t>
  </si>
  <si>
    <t xml:space="preserve"> Incontro DK X legno batt.24 SX</t>
  </si>
  <si>
    <t>6041313</t>
  </si>
  <si>
    <t>WSKY90 Slitta di Movimento per Cremonese</t>
  </si>
  <si>
    <t>6041314</t>
  </si>
  <si>
    <t>WSKY90 Incontro Chiusure x Sporgere</t>
  </si>
  <si>
    <t>6041315</t>
  </si>
  <si>
    <t>WSKY90 Nottolino x Chiusure Supplementari</t>
  </si>
  <si>
    <t>6050014</t>
  </si>
  <si>
    <t>WSKY90 Rinvio Angolare</t>
  </si>
  <si>
    <t>6060010</t>
  </si>
  <si>
    <t>DOREZA FASADE WIKONA OXINAT</t>
  </si>
  <si>
    <t>6060010 1</t>
  </si>
  <si>
    <t>DOREZA FASADE WIKONA 9005</t>
  </si>
  <si>
    <t>6060010 2</t>
  </si>
  <si>
    <t>DOREZE FASADE WIKONA 9010</t>
  </si>
  <si>
    <t>60C10</t>
  </si>
  <si>
    <t>MBYLLES</t>
  </si>
  <si>
    <t>60C21</t>
  </si>
  <si>
    <t>DOREZA  9005</t>
  </si>
  <si>
    <t>60C50</t>
  </si>
  <si>
    <t>DOREZ GRILE ME CELES E ZEZE</t>
  </si>
  <si>
    <t>60Y17</t>
  </si>
  <si>
    <t>MEKANIZEM SUPER LUCE</t>
  </si>
  <si>
    <t>60Y19</t>
  </si>
  <si>
    <t>Mbulese mekanizmi superluce</t>
  </si>
  <si>
    <t>61B00</t>
  </si>
  <si>
    <t>MENTESHA TE ZEZA 61B100</t>
  </si>
  <si>
    <t>6240114</t>
  </si>
  <si>
    <t>BLLOKUES</t>
  </si>
  <si>
    <t>6240116</t>
  </si>
  <si>
    <t>AKSESOR ANTIRIBALTI (KENDORE)</t>
  </si>
  <si>
    <t>6240117</t>
  </si>
  <si>
    <t>ELEMENT BLLOKUES</t>
  </si>
  <si>
    <t>6240119</t>
  </si>
  <si>
    <t>BLLOKUES PLASTIK</t>
  </si>
  <si>
    <t>6240123</t>
  </si>
  <si>
    <t>SHULA PLASTIK</t>
  </si>
  <si>
    <t>6240390</t>
  </si>
  <si>
    <t>Perno per supporto articolazione</t>
  </si>
  <si>
    <t>6240411</t>
  </si>
  <si>
    <t xml:space="preserve"> Asta DK 2201-2400 3E</t>
  </si>
  <si>
    <t>6240412</t>
  </si>
  <si>
    <t>Movimento angolare 1E 350-1400</t>
  </si>
  <si>
    <t>6240414</t>
  </si>
  <si>
    <t>Movimento angolare DK</t>
  </si>
  <si>
    <t>6240415</t>
  </si>
  <si>
    <t>Movimento angolare assiale senza nottolino</t>
  </si>
  <si>
    <t>6240417</t>
  </si>
  <si>
    <t>Chiusura supplementare MV 600 1E</t>
  </si>
  <si>
    <t>6240418</t>
  </si>
  <si>
    <t>Chiusura supplementare MV 600 1E aggangiabile</t>
  </si>
  <si>
    <t>6240419</t>
  </si>
  <si>
    <t>Dispositivo falsa manovra</t>
  </si>
  <si>
    <t>6240426</t>
  </si>
  <si>
    <t>Piastrina di raccordo NT</t>
  </si>
  <si>
    <t>6240433</t>
  </si>
  <si>
    <t>Inc.x falsa manovra batt.18mm</t>
  </si>
  <si>
    <t>6240434</t>
  </si>
  <si>
    <t xml:space="preserve"> Chiusura centrale telaio batt.18mm</t>
  </si>
  <si>
    <t>6240435</t>
  </si>
  <si>
    <t xml:space="preserve"> Chiusura centrale anta NR.04</t>
  </si>
  <si>
    <t>6240439</t>
  </si>
  <si>
    <t>Articolazione 350K 12/18-13 SX 601-800</t>
  </si>
  <si>
    <t>6240444</t>
  </si>
  <si>
    <t>Articolazione 500K 12/18-13 DX 801-1400</t>
  </si>
  <si>
    <t>6240446</t>
  </si>
  <si>
    <t xml:space="preserve"> Cerniera angolare A 12-18-13 DX</t>
  </si>
  <si>
    <t>6240447</t>
  </si>
  <si>
    <t xml:space="preserve"> Cerniera angolare A 12-18-13 SX</t>
  </si>
  <si>
    <t>6240448</t>
  </si>
  <si>
    <t>Perno angolare a 12-18-9 DX</t>
  </si>
  <si>
    <t>6240449</t>
  </si>
  <si>
    <t>Perno angolare a 12-18-9 SX</t>
  </si>
  <si>
    <t>6240450</t>
  </si>
  <si>
    <t>Supporto articolazione a 12-18-9</t>
  </si>
  <si>
    <t>6240452</t>
  </si>
  <si>
    <t xml:space="preserve"> Falsa articolazione K/A 12/18-13 SX</t>
  </si>
  <si>
    <t>6240453</t>
  </si>
  <si>
    <t xml:space="preserve"> Falsa articolazione K/A 12/18-13 DX</t>
  </si>
  <si>
    <t>6240464</t>
  </si>
  <si>
    <t>Catenacciolo a leva 1201-1400</t>
  </si>
  <si>
    <t>6240469</t>
  </si>
  <si>
    <t xml:space="preserve"> Asta a leva 2201-2400</t>
  </si>
  <si>
    <t>6240481</t>
  </si>
  <si>
    <t>Guida articolazione 1001-1200 1E</t>
  </si>
  <si>
    <t>6250056</t>
  </si>
  <si>
    <t>Espansore per guida superiore</t>
  </si>
  <si>
    <t>6260013</t>
  </si>
  <si>
    <t>Doreza domal (71C73)</t>
  </si>
  <si>
    <t>6361001</t>
  </si>
  <si>
    <t>WSKY90 Maniglia per Ap.Sporgere EV1</t>
  </si>
  <si>
    <t>6405</t>
  </si>
  <si>
    <t>KIT SHULI</t>
  </si>
  <si>
    <t>6430007</t>
  </si>
  <si>
    <t>WSKY90 Set Supporti Compasso SPT22W</t>
  </si>
  <si>
    <t>6430107</t>
  </si>
  <si>
    <t>SPT22W Coppia Compassi Sporgere Portata 100Kg.</t>
  </si>
  <si>
    <t>64B30 1</t>
  </si>
  <si>
    <t>MENTESHA 9005</t>
  </si>
  <si>
    <t>64B30 2</t>
  </si>
  <si>
    <t>MENTESHA OXINAT</t>
  </si>
  <si>
    <t>64D2L</t>
  </si>
  <si>
    <t>SHULA DOMAL</t>
  </si>
  <si>
    <t>64D32</t>
  </si>
  <si>
    <t>PENGUES SHULI</t>
  </si>
  <si>
    <t>64D4L</t>
  </si>
  <si>
    <t>64D6L</t>
  </si>
  <si>
    <t>SHULA DERE DOPIO DOMAL</t>
  </si>
  <si>
    <t>66D215</t>
  </si>
  <si>
    <t>Guida per porta</t>
  </si>
  <si>
    <t>6910008</t>
  </si>
  <si>
    <t>WST Cerniera Int 3 Ali T4 A*11.5/10</t>
  </si>
  <si>
    <t>6970003</t>
  </si>
  <si>
    <t>WST65 Copertura Fissaggio x Telaio</t>
  </si>
  <si>
    <t>6970004</t>
  </si>
  <si>
    <t>WST65 Copertura Fissaggio x Anta</t>
  </si>
  <si>
    <t>69A02</t>
  </si>
  <si>
    <t>SQUADRETTA DI ALLINEAMENTO PER ALETTA DOPPIA BATTUTA</t>
  </si>
  <si>
    <t>71412244</t>
  </si>
  <si>
    <t>Menteshe 3</t>
  </si>
  <si>
    <t>71B60</t>
  </si>
  <si>
    <t>CERNIERA CONTRASTO A 2 ALI</t>
  </si>
  <si>
    <t>71B60 1</t>
  </si>
  <si>
    <t>MENTESHE 9005</t>
  </si>
  <si>
    <t>71B60 2</t>
  </si>
  <si>
    <t>MENTESHE 9006</t>
  </si>
  <si>
    <t>71B61</t>
  </si>
  <si>
    <t>CERNIERA A 2 ALI 3^ ANTA</t>
  </si>
  <si>
    <t>71B61 1</t>
  </si>
  <si>
    <t>MENTESHE OXNAT QAF GJAT</t>
  </si>
  <si>
    <t>71B61 2</t>
  </si>
  <si>
    <t>MENTESHE 9006 ME PIKA</t>
  </si>
  <si>
    <t>71B61 3</t>
  </si>
  <si>
    <t>MENTESHA Q.GJ 9010</t>
  </si>
  <si>
    <t>71B64</t>
  </si>
  <si>
    <t>COPPIA BRACCI VASISTAS</t>
  </si>
  <si>
    <t>71C70</t>
  </si>
  <si>
    <t>Cremonese maxima x anta</t>
  </si>
  <si>
    <t>71C73</t>
  </si>
  <si>
    <t>Cremonese Maxima X</t>
  </si>
  <si>
    <t>71C84</t>
  </si>
  <si>
    <t>CREMONESE “DOMAL” ANTA BATTENTE INT. 79 - 92 - 104 mm</t>
  </si>
  <si>
    <t>71C84 1</t>
  </si>
  <si>
    <t>DOREZA OXNAT</t>
  </si>
  <si>
    <t>71C88</t>
  </si>
  <si>
    <t>CREMONESE “DOMAL” CON CHIAVE ANTA BATTENTE INT. 79 - 92 - 104 mm</t>
  </si>
  <si>
    <t>71C8L</t>
  </si>
  <si>
    <t>MANIGLIA TAVELLINO</t>
  </si>
  <si>
    <t>71C90</t>
  </si>
  <si>
    <t>CRICCHETTO FRONTALE “COLIBRI”</t>
  </si>
  <si>
    <t>71C90 1</t>
  </si>
  <si>
    <t>BILBILA PLASTIK</t>
  </si>
  <si>
    <t>71D20</t>
  </si>
  <si>
    <t>Kundrashula</t>
  </si>
  <si>
    <t>71D21</t>
  </si>
  <si>
    <t>TERMINALE ASTA CON PUNTALE IN ACCIAIO</t>
  </si>
  <si>
    <t>71D22</t>
  </si>
  <si>
    <t>COPPIA CATENACCI 160 GOLA 15 - 20 mm</t>
  </si>
  <si>
    <t>71D23</t>
  </si>
  <si>
    <t>INCONTRO DOPPIO IN ZAMA</t>
  </si>
  <si>
    <t>71D25</t>
  </si>
  <si>
    <t>COPPIA BLOCCHETTI DI COLLEGAMENTO CURSORI 10 mm</t>
  </si>
  <si>
    <t>71D30</t>
  </si>
  <si>
    <t>COPPIA CATENACCI CON PUNTALE</t>
  </si>
  <si>
    <t>71D38</t>
  </si>
  <si>
    <t>CHIUSURA SUPPLEMENTARE ORIZZONTALE VERTICALE</t>
  </si>
  <si>
    <t>71D45</t>
  </si>
  <si>
    <t>BRACCIO 460 mm ANTA RIBALTA</t>
  </si>
  <si>
    <t>71D58</t>
  </si>
  <si>
    <t>BRACCIO SUPPLEMENTARE ANTA RIBALTA</t>
  </si>
  <si>
    <t>71M05</t>
  </si>
  <si>
    <t>MANIGLIA “MAXIMA” DOPPIA</t>
  </si>
  <si>
    <t>71M06 1</t>
  </si>
  <si>
    <t>DOREZA DOMAL OXNAT</t>
  </si>
  <si>
    <t>71U11</t>
  </si>
  <si>
    <t>COPPIA CERNIERE ANTA RIBALTA 70 kg</t>
  </si>
  <si>
    <t>71U11  1</t>
  </si>
  <si>
    <t>MENTESHA ANTIRIBALT 9005</t>
  </si>
  <si>
    <t>71U50</t>
  </si>
  <si>
    <t>MOVIMENTO BASE ANTA RIBALTA</t>
  </si>
  <si>
    <t>73-543500</t>
  </si>
  <si>
    <t>COPPIA CHISUSURE ANGOLARI</t>
  </si>
  <si>
    <t>73-543519</t>
  </si>
  <si>
    <t>73-543527</t>
  </si>
  <si>
    <t>CHIUSURA SUPPLEMENTARI ORIZONTALE</t>
  </si>
  <si>
    <t>75G14</t>
  </si>
  <si>
    <t>790310000</t>
  </si>
  <si>
    <t>SHULA MULTI BLIND POSHT</t>
  </si>
  <si>
    <t>790320000</t>
  </si>
  <si>
    <t>SHULA MULTIBLIND SIPER</t>
  </si>
  <si>
    <t>799100352</t>
  </si>
  <si>
    <t>MEKANIZEM MBYLLJE ME BRAVE +SHINE</t>
  </si>
  <si>
    <t>8260007</t>
  </si>
  <si>
    <t>Massello 78x17</t>
  </si>
  <si>
    <t>8260009</t>
  </si>
  <si>
    <t>Legno Massello 61x17</t>
  </si>
  <si>
    <t>8260010</t>
  </si>
  <si>
    <t>Legno Massello 48x17</t>
  </si>
  <si>
    <t>8260022</t>
  </si>
  <si>
    <t>Legno Massello 60x17</t>
  </si>
  <si>
    <t>8260025</t>
  </si>
  <si>
    <t>Legno Massello 71x17</t>
  </si>
  <si>
    <t>85A01</t>
  </si>
  <si>
    <t>Skuadreta x prof maggiorati (4250041)</t>
  </si>
  <si>
    <t>85D04</t>
  </si>
  <si>
    <t>Tapa riporto 4240127</t>
  </si>
  <si>
    <t>85D10</t>
  </si>
  <si>
    <t>KRAH SOPRA LUCE</t>
  </si>
  <si>
    <t>85G01</t>
  </si>
  <si>
    <t>Guarnizione centrale domal wood 85 (4210097</t>
  </si>
  <si>
    <t>85G03</t>
  </si>
  <si>
    <t>GUARNIZIONE BATTUTA LEGNO</t>
  </si>
  <si>
    <t>85G05</t>
  </si>
  <si>
    <t>Gomine 4210108</t>
  </si>
  <si>
    <t>85G06</t>
  </si>
  <si>
    <t>GUARNIZIONE PER VETRATURA INTERNA</t>
  </si>
  <si>
    <t>85G07</t>
  </si>
  <si>
    <t>85W09</t>
  </si>
  <si>
    <t>Tapa te verdha</t>
  </si>
  <si>
    <t>891020</t>
  </si>
  <si>
    <t>Cerniera per porte flash XR</t>
  </si>
  <si>
    <t>90G14</t>
  </si>
  <si>
    <t>GUARNIZIONE COESTRUSA PER VETRO INTERNA/ESTERNA</t>
  </si>
  <si>
    <t>90G200</t>
  </si>
  <si>
    <t>KENDORE GOME</t>
  </si>
  <si>
    <t>90G26</t>
  </si>
  <si>
    <t>GUARNIZIONE PER BATTUTA 4210018</t>
  </si>
  <si>
    <t>90G60</t>
  </si>
  <si>
    <t>90G75</t>
  </si>
  <si>
    <t>GUARNIZIONE PER VETRO ESTERNA</t>
  </si>
  <si>
    <t>90G77</t>
  </si>
  <si>
    <t>ANGOLO VULCANIZZATO 4220023</t>
  </si>
  <si>
    <t>90G86</t>
  </si>
  <si>
    <t>GUARNIZIONE PER GIUNTO APERTO 4210091</t>
  </si>
  <si>
    <t>90G97</t>
  </si>
  <si>
    <t>GUARNICIONE DI BATTUTA ANTE DOMAL</t>
  </si>
  <si>
    <t>90G98</t>
  </si>
  <si>
    <t>Guarnizione Tenuta telaio</t>
  </si>
  <si>
    <t>90G99</t>
  </si>
  <si>
    <t>GUARNICIONE DI TENUTA CENTRALE</t>
  </si>
  <si>
    <t>90S55</t>
  </si>
  <si>
    <t>SPAZOLINO (QELESHE)</t>
  </si>
  <si>
    <t>90S63</t>
  </si>
  <si>
    <t>SPAZZOLINO 3X13 mm</t>
  </si>
  <si>
    <t>91000000</t>
  </si>
  <si>
    <t>Dorez spajoleti AR (alumil)</t>
  </si>
  <si>
    <t>9116</t>
  </si>
  <si>
    <t>KRAH SUPERLUCE</t>
  </si>
  <si>
    <t>91C12</t>
  </si>
  <si>
    <t>MANIGLIA A INCASSO "EUROPA"</t>
  </si>
  <si>
    <t>91D01</t>
  </si>
  <si>
    <t>91D02</t>
  </si>
  <si>
    <t>AKSESOR GRILE PERSIANE</t>
  </si>
  <si>
    <t>91G07</t>
  </si>
  <si>
    <t>Guarnizione vetro esterna 0.075</t>
  </si>
  <si>
    <t>91G75</t>
  </si>
  <si>
    <t>94100205</t>
  </si>
  <si>
    <t>Bashkuese kendore</t>
  </si>
  <si>
    <t>961120102</t>
  </si>
  <si>
    <t>BRAVE HORIZONTAL</t>
  </si>
  <si>
    <t>99295036</t>
  </si>
  <si>
    <t>Mezza bobina piccola</t>
  </si>
  <si>
    <t>99295037</t>
  </si>
  <si>
    <t>Mezza bobina grande</t>
  </si>
  <si>
    <t>A6493</t>
  </si>
  <si>
    <t>Doreze me terheqje</t>
  </si>
  <si>
    <t>A801B000</t>
  </si>
  <si>
    <t>MENTESHE VIKONA</t>
  </si>
  <si>
    <t>AC000419</t>
  </si>
  <si>
    <t>KRAH VENTOLA</t>
  </si>
  <si>
    <t>AC000460</t>
  </si>
  <si>
    <t>MEKANIZEM VENTOLA (POMPE)</t>
  </si>
  <si>
    <t>AC0004610</t>
  </si>
  <si>
    <t>KIT VENTOLA MEK + KRAHE (SIPER)</t>
  </si>
  <si>
    <t>AC0009990</t>
  </si>
  <si>
    <t>DOREZE DRITARE GJEL OXINAT</t>
  </si>
  <si>
    <t>AC1253204</t>
  </si>
  <si>
    <t>ALUCOBOND 1.25X3.2X4 201 i kuq</t>
  </si>
  <si>
    <t>ADITIV</t>
  </si>
  <si>
    <t>Aditiv betoni (solucion per llacin e betonit)</t>
  </si>
  <si>
    <t>LIT</t>
  </si>
  <si>
    <t>AFB245X</t>
  </si>
  <si>
    <t>Fishek brave 83 (alumil)</t>
  </si>
  <si>
    <t>ALBJB</t>
  </si>
  <si>
    <t>J-bond gri metalik (3200x1250)</t>
  </si>
  <si>
    <t>ALU503</t>
  </si>
  <si>
    <t>Alukobond gri 503 per Saranden</t>
  </si>
  <si>
    <t>AM8850</t>
  </si>
  <si>
    <t>Menteshe dere 2 cope 90kg  (alumil)</t>
  </si>
  <si>
    <t>AN03</t>
  </si>
  <si>
    <t>ANTIRUXHO 5 KG</t>
  </si>
  <si>
    <t>KT</t>
  </si>
  <si>
    <t>B9214000</t>
  </si>
  <si>
    <t>BLK01</t>
  </si>
  <si>
    <t>Bllok shenimesh A4 (spirale)</t>
  </si>
  <si>
    <t>BLK03</t>
  </si>
  <si>
    <t>Bllok shenimesh A6</t>
  </si>
  <si>
    <t>BLLH-D</t>
  </si>
  <si>
    <t>BLLOQE HYRJE-DALJE ME TRE FLETE</t>
  </si>
  <si>
    <t>BOK01</t>
  </si>
  <si>
    <t>Bokull reduktues</t>
  </si>
  <si>
    <t>BRV04/1</t>
  </si>
  <si>
    <t>Brave vendi 30 me rul</t>
  </si>
  <si>
    <t>BU00</t>
  </si>
  <si>
    <t>BULLON              M6X40</t>
  </si>
  <si>
    <t>BU002</t>
  </si>
  <si>
    <t>BULLONA              M12X70</t>
  </si>
  <si>
    <t>BU003</t>
  </si>
  <si>
    <t>BULLONA              M10X50</t>
  </si>
  <si>
    <t>BU006</t>
  </si>
  <si>
    <t>BULLONA             M6X25</t>
  </si>
  <si>
    <t>BU007</t>
  </si>
  <si>
    <t>BULLONA              M 8X80</t>
  </si>
  <si>
    <t>BU008</t>
  </si>
  <si>
    <t>BULLONA            M 10X80</t>
  </si>
  <si>
    <t>BU01</t>
  </si>
  <si>
    <t>Bullona 16x80</t>
  </si>
  <si>
    <t>312</t>
  </si>
  <si>
    <t>BU010</t>
  </si>
  <si>
    <t>BULLONA            M 10X30</t>
  </si>
  <si>
    <t>BU010 /1</t>
  </si>
  <si>
    <t>BULLONA      M 10X 25</t>
  </si>
  <si>
    <t>BU012</t>
  </si>
  <si>
    <t>BULLONE            M 12X100</t>
  </si>
  <si>
    <t>BU015</t>
  </si>
  <si>
    <t>BULLON              8X100</t>
  </si>
  <si>
    <t>BU016</t>
  </si>
  <si>
    <t>BULLON                8X50</t>
  </si>
  <si>
    <t>BU017</t>
  </si>
  <si>
    <t>BULLON               8X40</t>
  </si>
  <si>
    <t>BU018</t>
  </si>
  <si>
    <t>BULLON               M12X80</t>
  </si>
  <si>
    <t>BU019</t>
  </si>
  <si>
    <t>BULLON             M12X30</t>
  </si>
  <si>
    <t>BU020</t>
  </si>
  <si>
    <t>BULLONA               M8X60</t>
  </si>
  <si>
    <t>BU021</t>
  </si>
  <si>
    <t>bullon 12x60</t>
  </si>
  <si>
    <t>BU022</t>
  </si>
  <si>
    <t>BULLONA              6X30</t>
  </si>
  <si>
    <t>BU024</t>
  </si>
  <si>
    <t>BULLONA             10X40</t>
  </si>
  <si>
    <t>BU025</t>
  </si>
  <si>
    <t>BULLONA  M 6X60</t>
  </si>
  <si>
    <t>BU026</t>
  </si>
  <si>
    <t>BULLONA M          10X100</t>
  </si>
  <si>
    <t>BU027</t>
  </si>
  <si>
    <t>Bulona metrik M 10x120</t>
  </si>
  <si>
    <t>BU06</t>
  </si>
  <si>
    <t>Bullona M6x90</t>
  </si>
  <si>
    <t>BU16</t>
  </si>
  <si>
    <t>bullona m 16</t>
  </si>
  <si>
    <t>BU16X50</t>
  </si>
  <si>
    <t>Bullona M 16x50</t>
  </si>
  <si>
    <t>BU28</t>
  </si>
  <si>
    <t>Bullona 12x90 + D + R</t>
  </si>
  <si>
    <t>BU6X20</t>
  </si>
  <si>
    <t>BULLONA 6X20</t>
  </si>
  <si>
    <t>BU8X20</t>
  </si>
  <si>
    <t>Bullona M 8x20</t>
  </si>
  <si>
    <t>BU8X90</t>
  </si>
  <si>
    <t>Bullona M 8x90</t>
  </si>
  <si>
    <t>BUG00</t>
  </si>
  <si>
    <t>BULLONA GODITJE        8X120</t>
  </si>
  <si>
    <t>BUG01</t>
  </si>
  <si>
    <t>BULLONA GODITJE        8X80</t>
  </si>
  <si>
    <t>BUG02</t>
  </si>
  <si>
    <t>Bullona me goditje 10x120</t>
  </si>
  <si>
    <t>BUG03</t>
  </si>
  <si>
    <t>Bulona me goditje 8x100</t>
  </si>
  <si>
    <t>BUG05</t>
  </si>
  <si>
    <t>Bulon me goditje 10x80</t>
  </si>
  <si>
    <t>BUG06</t>
  </si>
  <si>
    <t>BULLONA GODITJE       10X110</t>
  </si>
  <si>
    <t>BUG13</t>
  </si>
  <si>
    <t>Bullona me goditje 12x120</t>
  </si>
  <si>
    <t>BUG15</t>
  </si>
  <si>
    <t>BULLONA GODITJE       16X170</t>
  </si>
  <si>
    <t>BUG16X130</t>
  </si>
  <si>
    <t>Bullon me goditje 16x130</t>
  </si>
  <si>
    <t>BUG19</t>
  </si>
  <si>
    <t>BULLONA GODITJE   12 X 160</t>
  </si>
  <si>
    <t>BUG6X70</t>
  </si>
  <si>
    <t>Bullona me goditje M 6x70</t>
  </si>
  <si>
    <t>BUKK01</t>
  </si>
  <si>
    <t>BULON ME KOKE KONIKE 8X20</t>
  </si>
  <si>
    <t>CE03</t>
  </si>
  <si>
    <t>CELES STEL 12</t>
  </si>
  <si>
    <t>CE047</t>
  </si>
  <si>
    <t>Celes Yll  Trox T 30</t>
  </si>
  <si>
    <t>CE07</t>
  </si>
  <si>
    <t>CELES POLIGON 14-17</t>
  </si>
  <si>
    <t>CE08</t>
  </si>
  <si>
    <t>CELES POLIGON 21-23</t>
  </si>
  <si>
    <t>CE15T</t>
  </si>
  <si>
    <t>Celes Trox 15 T</t>
  </si>
  <si>
    <t>CE20T</t>
  </si>
  <si>
    <t>Celes Trox 20 T</t>
  </si>
  <si>
    <t>CI01</t>
  </si>
  <si>
    <t>CIMENTO</t>
  </si>
  <si>
    <t>kv</t>
  </si>
  <si>
    <t>D6290093</t>
  </si>
  <si>
    <t>Aksesor per grilat RAL 1013</t>
  </si>
  <si>
    <t>DA001</t>
  </si>
  <si>
    <t>DADO M12</t>
  </si>
  <si>
    <t>DA002</t>
  </si>
  <si>
    <t>Dado per M 16</t>
  </si>
  <si>
    <t>DA004</t>
  </si>
  <si>
    <t>DADO M8</t>
  </si>
  <si>
    <t>DA005</t>
  </si>
  <si>
    <t>DADO M6</t>
  </si>
  <si>
    <t>DA008</t>
  </si>
  <si>
    <t>DADO 10X20 PER PAPUCE</t>
  </si>
  <si>
    <t>DA009</t>
  </si>
  <si>
    <t>DADO        M  20</t>
  </si>
  <si>
    <t>DAD10</t>
  </si>
  <si>
    <t>Dado per bulon M 10</t>
  </si>
  <si>
    <t>DDXH01</t>
  </si>
  <si>
    <t>Doreze dere xhami</t>
  </si>
  <si>
    <t>DDZ01</t>
  </si>
  <si>
    <t>Doreze dere e drejte e zeze</t>
  </si>
  <si>
    <t>DI115/36</t>
  </si>
  <si>
    <t>Disk axhustimi fi 115 me leter zmerile P 36</t>
  </si>
  <si>
    <t>DIEZ/1</t>
  </si>
  <si>
    <t>Nafte blu diezel</t>
  </si>
  <si>
    <t>Liter</t>
  </si>
  <si>
    <t>DIN7981</t>
  </si>
  <si>
    <t>Vida inoksi</t>
  </si>
  <si>
    <t>DO00</t>
  </si>
  <si>
    <t>DOREZA PUNE  TE TRASHA</t>
  </si>
  <si>
    <t>PAL</t>
  </si>
  <si>
    <t>DO01</t>
  </si>
  <si>
    <t>DOREZA PUNE</t>
  </si>
  <si>
    <t>DOR04</t>
  </si>
  <si>
    <t>DOREZE ALUMINI DERE</t>
  </si>
  <si>
    <t>DORE01</t>
  </si>
  <si>
    <t>DOREZE DERE ME HARK I ZI</t>
  </si>
  <si>
    <t>DPR633</t>
  </si>
  <si>
    <t>Spider Inox 4</t>
  </si>
  <si>
    <t>DSJ01</t>
  </si>
  <si>
    <t>Dosje me mekanizem</t>
  </si>
  <si>
    <t>DSJ02</t>
  </si>
  <si>
    <t>Dosje me llastik</t>
  </si>
  <si>
    <t>DY02</t>
  </si>
  <si>
    <t>Diluent nitro</t>
  </si>
  <si>
    <t>E215</t>
  </si>
  <si>
    <t>GJUZE DOREZE SKOREVOLI</t>
  </si>
  <si>
    <t>EG01</t>
  </si>
  <si>
    <t>EGZAGON T-4</t>
  </si>
  <si>
    <t>EG02</t>
  </si>
  <si>
    <t>EGZAGON T-5</t>
  </si>
  <si>
    <t>EG04</t>
  </si>
  <si>
    <t>EGZAGON T-2</t>
  </si>
  <si>
    <t>EL002</t>
  </si>
  <si>
    <t>ELEKTRODA 2.5</t>
  </si>
  <si>
    <t>EL006</t>
  </si>
  <si>
    <t>Elektroda 3.25x350</t>
  </si>
  <si>
    <t>EL007</t>
  </si>
  <si>
    <t>ELEKTRODA 3.2 X450</t>
  </si>
  <si>
    <t>EL3.25</t>
  </si>
  <si>
    <t>elektroda 3.25</t>
  </si>
  <si>
    <t>FAS03</t>
  </si>
  <si>
    <t>fasheta metalike D10x6</t>
  </si>
  <si>
    <t>FTS</t>
  </si>
  <si>
    <t>Vaj elumatec ftohes per makinerin SBZ 151</t>
  </si>
  <si>
    <t>FU00</t>
  </si>
  <si>
    <t>Furce bojaxhiu</t>
  </si>
  <si>
    <t>FU01</t>
  </si>
  <si>
    <t>FURCE BOJE</t>
  </si>
  <si>
    <t>FU05</t>
  </si>
  <si>
    <t>Furce teli me doreze per pastrim</t>
  </si>
  <si>
    <t>FU06</t>
  </si>
  <si>
    <t>Furce teli rrethore Fi = 100mm</t>
  </si>
  <si>
    <t>GA001</t>
  </si>
  <si>
    <t>Ganxha te bardha per grilat 150cm</t>
  </si>
  <si>
    <t>GA04</t>
  </si>
  <si>
    <t>GANXHA     FI  12</t>
  </si>
  <si>
    <t>GER01</t>
  </si>
  <si>
    <t>Gersher per prerje bari</t>
  </si>
  <si>
    <t>GEZE1</t>
  </si>
  <si>
    <t>Profil alumini Geze (fotoelement) Oxnat</t>
  </si>
  <si>
    <t>GEZE2</t>
  </si>
  <si>
    <t>Profil alumini Geze (fotoelement)</t>
  </si>
  <si>
    <t>GEZE3</t>
  </si>
  <si>
    <t>Profil 3 U 20x20 Geze (fotoelement)</t>
  </si>
  <si>
    <t>GEZE4</t>
  </si>
  <si>
    <t>Profil 4 U 15x25 Geze (fotoelement)</t>
  </si>
  <si>
    <t>GO02</t>
  </si>
  <si>
    <t>GOZHDE</t>
  </si>
  <si>
    <t>GOM6</t>
  </si>
  <si>
    <t>Gomine vendi 6mm</t>
  </si>
  <si>
    <t>GOMV3</t>
  </si>
  <si>
    <t>Gomine vendi me spesor 3mm</t>
  </si>
  <si>
    <t>GOMV7</t>
  </si>
  <si>
    <t>Gomine vendi me spesor 7mm</t>
  </si>
  <si>
    <t>GOMV9</t>
  </si>
  <si>
    <t>Gomine vendi me spesor 9mm</t>
  </si>
  <si>
    <t>GOMX</t>
  </si>
  <si>
    <t>GOMY</t>
  </si>
  <si>
    <t>Gomine yll</t>
  </si>
  <si>
    <t>GU01</t>
  </si>
  <si>
    <t>Gur axhustimi fi 115</t>
  </si>
  <si>
    <t>GU01/1</t>
  </si>
  <si>
    <t>Gur axhustimi 180</t>
  </si>
  <si>
    <t>GU02</t>
  </si>
  <si>
    <t>Gur axhustimi 230</t>
  </si>
  <si>
    <t>GU03</t>
  </si>
  <si>
    <t>Gur preres 115</t>
  </si>
  <si>
    <t>GU04</t>
  </si>
  <si>
    <t>Gur preres fi  230</t>
  </si>
  <si>
    <t>GU115/120</t>
  </si>
  <si>
    <t>Gur axhustimi fi 115 me leter zmerile P120</t>
  </si>
  <si>
    <t>GUR04</t>
  </si>
  <si>
    <t>Gur axhustimi  fi 115 me leter zmerile P60</t>
  </si>
  <si>
    <t>GVL</t>
  </si>
  <si>
    <t>govate boje per lyerje</t>
  </si>
  <si>
    <t>GZASG54553</t>
  </si>
  <si>
    <t>CELES FOTOELEMENTI ASG 54553</t>
  </si>
  <si>
    <t>H8509</t>
  </si>
  <si>
    <t>RULA SKOREVOLI</t>
  </si>
  <si>
    <t>HO-RI/76</t>
  </si>
  <si>
    <t>Stafat e parapetit te piceris dhe kabines elektrike (cope 138)</t>
  </si>
  <si>
    <t>IS024</t>
  </si>
  <si>
    <t>BRAVE ME GJUZE 20</t>
  </si>
  <si>
    <t>IS025</t>
  </si>
  <si>
    <t>BRAVA ME GJUZE</t>
  </si>
  <si>
    <t>IS041</t>
  </si>
  <si>
    <t>KUNDRA BRAVA TE GJERA</t>
  </si>
  <si>
    <t>IS042</t>
  </si>
  <si>
    <t>KONDRA BRAVA TE NGUSHTA</t>
  </si>
  <si>
    <t>IS204</t>
  </si>
  <si>
    <t>DOREZE ISEO 9005</t>
  </si>
  <si>
    <t>IS207</t>
  </si>
  <si>
    <t>Doreze</t>
  </si>
  <si>
    <t>IZO01</t>
  </si>
  <si>
    <t>IZOLANT</t>
  </si>
  <si>
    <t>K0198000</t>
  </si>
  <si>
    <t>KA03</t>
  </si>
  <si>
    <t>Kacavide Trox 15</t>
  </si>
  <si>
    <t>KA6</t>
  </si>
  <si>
    <t>Kavo celiku fi = 6</t>
  </si>
  <si>
    <t>KAB05</t>
  </si>
  <si>
    <t>Kabell elektrik gri  3X2.5</t>
  </si>
  <si>
    <t>KAC001</t>
  </si>
  <si>
    <t>kacavide kryq e madhe</t>
  </si>
  <si>
    <t>KAC002</t>
  </si>
  <si>
    <t>Kacavide PH2</t>
  </si>
  <si>
    <t>KAC01</t>
  </si>
  <si>
    <t>KACAVIDA MINUS</t>
  </si>
  <si>
    <t>KAC05</t>
  </si>
  <si>
    <t>KACAVID PH 3 +  E MADHE</t>
  </si>
  <si>
    <t>KB01</t>
  </si>
  <si>
    <t>Karboncina</t>
  </si>
  <si>
    <t>KCV</t>
  </si>
  <si>
    <t>Koce vendi</t>
  </si>
  <si>
    <t>KDG-19</t>
  </si>
  <si>
    <t>Kapese alumini kendore</t>
  </si>
  <si>
    <t>KF-001</t>
  </si>
  <si>
    <t>Profil alumini T ,GRZ</t>
  </si>
  <si>
    <t>KN01</t>
  </si>
  <si>
    <t>Kanelle per ngjitje katramaje</t>
  </si>
  <si>
    <t>KNT</t>
  </si>
  <si>
    <t>Kendore te zeza te medha per tavoline</t>
  </si>
  <si>
    <t>KO001</t>
  </si>
  <si>
    <t>Kondesator per makinerin Freze</t>
  </si>
  <si>
    <t>KO1</t>
  </si>
  <si>
    <t>Korrimano OXBR4</t>
  </si>
  <si>
    <t>KOMP03</t>
  </si>
  <si>
    <t>Kompesate</t>
  </si>
  <si>
    <t>m3</t>
  </si>
  <si>
    <t>KPK02</t>
  </si>
  <si>
    <t>Kapak transparent per lidje dokumentash</t>
  </si>
  <si>
    <t>KS-19</t>
  </si>
  <si>
    <t>Kapese alumini E6/EV</t>
  </si>
  <si>
    <t>KU03</t>
  </si>
  <si>
    <t>kuzhineta 6201Z per sharen e madhe</t>
  </si>
  <si>
    <t>KVW</t>
  </si>
  <si>
    <t>Kavallota Wicona</t>
  </si>
  <si>
    <t>KXH01</t>
  </si>
  <si>
    <t>Casa campioni di vetro</t>
  </si>
  <si>
    <t>LA03</t>
  </si>
  <si>
    <t>Lame thike (nje flete)</t>
  </si>
  <si>
    <t>LD1</t>
  </si>
  <si>
    <t>Lende druri</t>
  </si>
  <si>
    <t>LD4M</t>
  </si>
  <si>
    <t>Lende druri (derrase) 4000x170x50</t>
  </si>
  <si>
    <t>LE03</t>
  </si>
  <si>
    <t>Leter zmeril GR220</t>
  </si>
  <si>
    <t>LE04</t>
  </si>
  <si>
    <t>Leter zmeril GR280</t>
  </si>
  <si>
    <t>LE05</t>
  </si>
  <si>
    <t>Leter zmerilGR40</t>
  </si>
  <si>
    <t>LE07</t>
  </si>
  <si>
    <t>Leter zmerile rrethore me ngjitje fi 115 P220</t>
  </si>
  <si>
    <t>LE08</t>
  </si>
  <si>
    <t>Disk axhustimi me leter zmerile A80</t>
  </si>
  <si>
    <t>LE115/120</t>
  </si>
  <si>
    <t>Leter zmerile rrethore me ngjitje fi115 P120</t>
  </si>
  <si>
    <t>LET02/1</t>
  </si>
  <si>
    <t>Leter A3</t>
  </si>
  <si>
    <t>LET02/2</t>
  </si>
  <si>
    <t>Leter format A4</t>
  </si>
  <si>
    <t>PA</t>
  </si>
  <si>
    <t>LET03</t>
  </si>
  <si>
    <t>Leter njitje me njyra 75x80</t>
  </si>
  <si>
    <t>LIM01</t>
  </si>
  <si>
    <t>Lime e rrumbullaket</t>
  </si>
  <si>
    <t>LL09/1</t>
  </si>
  <si>
    <t>Llamarine xingato S=1.2 (2x1)</t>
  </si>
  <si>
    <t>LL10/2</t>
  </si>
  <si>
    <t>Llamarine xingato S=0.6 (2x1)</t>
  </si>
  <si>
    <t>LLA012</t>
  </si>
  <si>
    <t>Llamarine alumini me spesor 1.2mm</t>
  </si>
  <si>
    <t>LLA015</t>
  </si>
  <si>
    <t>Llamarine alumini me spesor 1.5mm</t>
  </si>
  <si>
    <t>LLA1</t>
  </si>
  <si>
    <t>Llampe 240 w</t>
  </si>
  <si>
    <t>LLAH</t>
  </si>
  <si>
    <t>Llampa halogjene osram 120W</t>
  </si>
  <si>
    <t>LLAH230W</t>
  </si>
  <si>
    <t>Llampa halogjene osram 230W</t>
  </si>
  <si>
    <t>LLAM06</t>
  </si>
  <si>
    <t>Llamarine zingato me spesor 0.8 mm</t>
  </si>
  <si>
    <t>LLAXING</t>
  </si>
  <si>
    <t>Llamarine xingato 0.6</t>
  </si>
  <si>
    <t>LLD01</t>
  </si>
  <si>
    <t>LLampa gazi</t>
  </si>
  <si>
    <t>LLD02</t>
  </si>
  <si>
    <t>Llampe benzine</t>
  </si>
  <si>
    <t>LLINX</t>
  </si>
  <si>
    <t>Llamarine inoksi me spesor 5mm</t>
  </si>
  <si>
    <t>LLINX1</t>
  </si>
  <si>
    <t>Llamarine inoksi me spesor 1 mm</t>
  </si>
  <si>
    <t>LLINX2</t>
  </si>
  <si>
    <t>Llamarine inoxi me spesor 0.8 mm</t>
  </si>
  <si>
    <t>LLNE01</t>
  </si>
  <si>
    <t>Llampa ndricimi ekonomike</t>
  </si>
  <si>
    <t>LM01</t>
  </si>
  <si>
    <t>Lame hekuri 40x10</t>
  </si>
  <si>
    <t>LO</t>
  </si>
  <si>
    <t>Lopata</t>
  </si>
  <si>
    <t>LO26</t>
  </si>
  <si>
    <t>Gomine alumil LO26</t>
  </si>
  <si>
    <t>LPS01</t>
  </si>
  <si>
    <t>Lapsa te thjeshte</t>
  </si>
  <si>
    <t>MA03</t>
  </si>
  <si>
    <t>MANDRINO TE REJA BOSCH</t>
  </si>
  <si>
    <t>Magazina:</t>
  </si>
  <si>
    <t>Magazina Qendrore</t>
  </si>
  <si>
    <t>MAJ01</t>
  </si>
  <si>
    <t>MAJA PH 2  BOSCH</t>
  </si>
  <si>
    <t>MAJ03</t>
  </si>
  <si>
    <t>ADAPTOR PER MAJA</t>
  </si>
  <si>
    <t>MAP</t>
  </si>
  <si>
    <t>Maska Pluhuri</t>
  </si>
  <si>
    <t>MASH02</t>
  </si>
  <si>
    <t>MASHKULL M-20</t>
  </si>
  <si>
    <t>MAT01/1</t>
  </si>
  <si>
    <t>XHIRO MATRAVIDE</t>
  </si>
  <si>
    <t>MDK170</t>
  </si>
  <si>
    <t>RULA ME REGJISTER</t>
  </si>
  <si>
    <t>ME01</t>
  </si>
  <si>
    <t>METER 5 E THJESHTE</t>
  </si>
  <si>
    <t>MF20</t>
  </si>
  <si>
    <t>Meshkuj filetues M20 seri</t>
  </si>
  <si>
    <t>MF8</t>
  </si>
  <si>
    <t>Meshkuj filetues M8 seri</t>
  </si>
  <si>
    <t>MG120</t>
  </si>
  <si>
    <t>MEKANIZEM GRIL I MADH</t>
  </si>
  <si>
    <t>MK01</t>
  </si>
  <si>
    <t>Makinete per kapese ne dru</t>
  </si>
  <si>
    <t>MO002</t>
  </si>
  <si>
    <t>Morseta marangozi te vogla</t>
  </si>
  <si>
    <t>MQD</t>
  </si>
  <si>
    <t>Makine qepje dokumentash (me tela)</t>
  </si>
  <si>
    <t>MS01</t>
  </si>
  <si>
    <t>MTH</t>
  </si>
  <si>
    <t>Thike (pa lama)</t>
  </si>
  <si>
    <t>NGJI</t>
  </si>
  <si>
    <t>Ngjites per kendet e profileve Alu-Top S (tubet)</t>
  </si>
  <si>
    <t>PE000</t>
  </si>
  <si>
    <t>PRIXHIONIER M 8</t>
  </si>
  <si>
    <t>PE001</t>
  </si>
  <si>
    <t>Prixhionier M16</t>
  </si>
  <si>
    <t>PE002</t>
  </si>
  <si>
    <t>PRIXHIONIER M 10</t>
  </si>
  <si>
    <t>PE01</t>
  </si>
  <si>
    <t>Percina 3x10</t>
  </si>
  <si>
    <t>PE011</t>
  </si>
  <si>
    <t>Percina 4x16</t>
  </si>
  <si>
    <t>PE02</t>
  </si>
  <si>
    <t>PERCINA 3.2 X 12</t>
  </si>
  <si>
    <t>PE06</t>
  </si>
  <si>
    <t>Percina Ø4x8</t>
  </si>
  <si>
    <t>PER04</t>
  </si>
  <si>
    <t>Percina Ø4x30mm</t>
  </si>
  <si>
    <t>PER09</t>
  </si>
  <si>
    <t>Perparese pune plastike</t>
  </si>
  <si>
    <t>3123</t>
  </si>
  <si>
    <t>PLG1</t>
  </si>
  <si>
    <t>Pllake gipsi</t>
  </si>
  <si>
    <t>PLL02</t>
  </si>
  <si>
    <t>PLLAK METALIKE S=4</t>
  </si>
  <si>
    <t>PLL03</t>
  </si>
  <si>
    <t>PLLAK METALIKE S=5 mm</t>
  </si>
  <si>
    <t>PLL04</t>
  </si>
  <si>
    <t>PLLAK METALIKE  S=6</t>
  </si>
  <si>
    <t>PMS</t>
  </si>
  <si>
    <t>Permistop per frezen universale</t>
  </si>
  <si>
    <t>PO02</t>
  </si>
  <si>
    <t>Polisterol</t>
  </si>
  <si>
    <t>PO03</t>
  </si>
  <si>
    <t>Polikarbonat (picikllas)</t>
  </si>
  <si>
    <t>POM01</t>
  </si>
  <si>
    <t>Pompa silikone me dy shtytesa</t>
  </si>
  <si>
    <t>PR01</t>
  </si>
  <si>
    <t>primer per izolim tarace</t>
  </si>
  <si>
    <t>PR1011104</t>
  </si>
  <si>
    <t>Mesor (ekstratermik )7032</t>
  </si>
  <si>
    <t>PR1021002</t>
  </si>
  <si>
    <t>Kasa L (ekstratermik ) 7032</t>
  </si>
  <si>
    <t>PR1021005</t>
  </si>
  <si>
    <t>Kanat T (ekstratermik ) 7032</t>
  </si>
  <si>
    <t>PR1021007</t>
  </si>
  <si>
    <t>Fundor (ekstratermik) 7032</t>
  </si>
  <si>
    <t>PR11016</t>
  </si>
  <si>
    <t>Profil L e madhe termik me hark  (alumil)</t>
  </si>
  <si>
    <t>PR11044</t>
  </si>
  <si>
    <t>Profil Z e vogel termik (alumil)</t>
  </si>
  <si>
    <t>PR11048</t>
  </si>
  <si>
    <t>Profil domal astina di chisura oxnat</t>
  </si>
  <si>
    <t>PR11048 1</t>
  </si>
  <si>
    <t>PROFIL ASTA GRZ</t>
  </si>
  <si>
    <t>PR11048/1</t>
  </si>
  <si>
    <t>Profil Z e madhe termik (alumil)</t>
  </si>
  <si>
    <t>PR11048DOMAL</t>
  </si>
  <si>
    <t>Domal stopper PG zeze</t>
  </si>
  <si>
    <t>PR11172</t>
  </si>
  <si>
    <t>Profil fundor i vogel   (alumil)</t>
  </si>
  <si>
    <t>PR111878</t>
  </si>
  <si>
    <t>WTEC Telaio Lucernario</t>
  </si>
  <si>
    <t>PR111878 /1</t>
  </si>
  <si>
    <t>WTEC Telaio Lucernario 7040+9003</t>
  </si>
  <si>
    <t>PR111879</t>
  </si>
  <si>
    <t>WTEC Anta Lucernario</t>
  </si>
  <si>
    <t>PR112321/1</t>
  </si>
  <si>
    <t>Wictec skyrubber 9010</t>
  </si>
  <si>
    <t>PR112321/2</t>
  </si>
  <si>
    <t>Wictec skyrubber 9006</t>
  </si>
  <si>
    <t>PR11258</t>
  </si>
  <si>
    <t>Profil Riporto  termik (alumil)</t>
  </si>
  <si>
    <t>PR11270</t>
  </si>
  <si>
    <t>Profil fundor i madhe termik   (alumil)</t>
  </si>
  <si>
    <t>PR11452</t>
  </si>
  <si>
    <t>Profil fermovetro  (alumil)</t>
  </si>
  <si>
    <t>PR1210018</t>
  </si>
  <si>
    <t>Pr.DB WO85 telaio (62550 )</t>
  </si>
  <si>
    <t>PR1210024</t>
  </si>
  <si>
    <t>Profilato stulp/1898</t>
  </si>
  <si>
    <t>PR1210028</t>
  </si>
  <si>
    <t>Pr.DB WO85 anta style v.i mass</t>
  </si>
  <si>
    <t>PR1210200</t>
  </si>
  <si>
    <t>PROFIL TELAIO Z  7032-9006</t>
  </si>
  <si>
    <t>PR1210201  1</t>
  </si>
  <si>
    <t>PROFIL ANTA Z NERO</t>
  </si>
  <si>
    <t>PR1210202 /1</t>
  </si>
  <si>
    <t>PROFIL STULP  9010-VPGQ</t>
  </si>
  <si>
    <t>PR1210204</t>
  </si>
  <si>
    <t>PROFIL TELAIO '' L'' VOGEL 9005</t>
  </si>
  <si>
    <t>PR1210210</t>
  </si>
  <si>
    <t>TELAIO L MAGGIORATO 55 MM 9005</t>
  </si>
  <si>
    <t>PR1210219 /1</t>
  </si>
  <si>
    <t>PROFILATO T  9010-VPGQ</t>
  </si>
  <si>
    <t>PR1210226/1</t>
  </si>
  <si>
    <t>Domal extratermic  62  7035</t>
  </si>
  <si>
    <t>PR1210232 /1</t>
  </si>
  <si>
    <t>MONTANTE 7035</t>
  </si>
  <si>
    <t>PR1210233</t>
  </si>
  <si>
    <t>MEZZO MONTANTE  7035</t>
  </si>
  <si>
    <t>PR1210235</t>
  </si>
  <si>
    <t>Pr.DB EXTH62 Stulp Apertura Esterna</t>
  </si>
  <si>
    <t>PR1210235 /1</t>
  </si>
  <si>
    <t>STULP PER APERTURE ESTERNE 7032-9006</t>
  </si>
  <si>
    <t>PR1210237/1</t>
  </si>
  <si>
    <t>Domal extratermic 62 VPGQ</t>
  </si>
  <si>
    <t>PR1210244DOMAL</t>
  </si>
  <si>
    <t>Domal extratermic 62 OXNAT</t>
  </si>
  <si>
    <t>PR1210283</t>
  </si>
  <si>
    <t>Domal extratermic 62  9006R</t>
  </si>
  <si>
    <t>PR1210283/1</t>
  </si>
  <si>
    <t>Domal extratermic  62   7035</t>
  </si>
  <si>
    <t>PR1220015</t>
  </si>
  <si>
    <t>Pr.DB WO85 anta T apertura estern door</t>
  </si>
  <si>
    <t>PR1220016</t>
  </si>
  <si>
    <t>Pr.DB WO85 anta Z apertura estern door</t>
  </si>
  <si>
    <t>PR1220017</t>
  </si>
  <si>
    <t>Pr.DB WO85 inv. Z battuta ape.ester door</t>
  </si>
  <si>
    <t>PR1220083</t>
  </si>
  <si>
    <t>Pr.DB WO85 zoccolo 142mm door</t>
  </si>
  <si>
    <t>PR130114</t>
  </si>
  <si>
    <t>Estruso x Ancoraggio a U 240x110</t>
  </si>
  <si>
    <t>PR130117</t>
  </si>
  <si>
    <t>WTECAN Supporto a Pavimento per Staffa</t>
  </si>
  <si>
    <t>PR13027 /2</t>
  </si>
  <si>
    <t>PJOVER VPGQ</t>
  </si>
  <si>
    <t>PR13030  5</t>
  </si>
  <si>
    <t>FERMO NERO VPGQ</t>
  </si>
  <si>
    <t>PR13030 / 1</t>
  </si>
  <si>
    <t>FERMO RAL 9010</t>
  </si>
  <si>
    <t>PR13030 1</t>
  </si>
  <si>
    <t>PROFIL FERMOVETRO</t>
  </si>
  <si>
    <t>PR13030 4</t>
  </si>
  <si>
    <t>PROFIL AL GRZ</t>
  </si>
  <si>
    <t>PR13030DOMAL</t>
  </si>
  <si>
    <t>Domal stopper PG GRZ</t>
  </si>
  <si>
    <t>PR13031</t>
  </si>
  <si>
    <t>PROFIL FERMO GRZ</t>
  </si>
  <si>
    <t>PR13034 4</t>
  </si>
  <si>
    <t>PROFIL FERMO GRI 9007</t>
  </si>
  <si>
    <t>PR13035</t>
  </si>
  <si>
    <t>PROFIL FERMO 7032</t>
  </si>
  <si>
    <t>PR133222</t>
  </si>
  <si>
    <t>WICTEC50 Copertina a Disegno 50x60mm.</t>
  </si>
  <si>
    <t>PR133222/ 1</t>
  </si>
  <si>
    <t>WICTEC50 Copertina a Disegno 50x60mm. Vpgq</t>
  </si>
  <si>
    <t>PR135002WI</t>
  </si>
  <si>
    <t>Wictec 50 OXNAT</t>
  </si>
  <si>
    <t>PR135004</t>
  </si>
  <si>
    <t>WTEC50 Montante 146 mm. L1 GRZ</t>
  </si>
  <si>
    <t>PR135007</t>
  </si>
  <si>
    <t>WTEC50 Montante 206 mm. L1</t>
  </si>
  <si>
    <t>PR135023/1</t>
  </si>
  <si>
    <t>Wictec 50  9003</t>
  </si>
  <si>
    <t>PR135024</t>
  </si>
  <si>
    <t>TRAVERS OXNAT 85.5 MM</t>
  </si>
  <si>
    <t>PR135024  1</t>
  </si>
  <si>
    <t>TRAVERS GRZ 85.5 MM</t>
  </si>
  <si>
    <t>PR135028/2</t>
  </si>
  <si>
    <t>Wictec 50 zeze</t>
  </si>
  <si>
    <t>PR135039</t>
  </si>
  <si>
    <t>Wictec 50  GRZ</t>
  </si>
  <si>
    <t>PR135040</t>
  </si>
  <si>
    <t>TRZVERSO ANGOLO GRZ</t>
  </si>
  <si>
    <t>PR135041</t>
  </si>
  <si>
    <t>PR135049</t>
  </si>
  <si>
    <t>KOLLONE NERO VPGQ</t>
  </si>
  <si>
    <t>PR135071</t>
  </si>
  <si>
    <t>KOPERTINE VIKONA GRZ</t>
  </si>
  <si>
    <t>PR135072</t>
  </si>
  <si>
    <t>PR135073 /1</t>
  </si>
  <si>
    <t>KOPERTINE GRZ</t>
  </si>
  <si>
    <t>PR135073/2</t>
  </si>
  <si>
    <t>KOPERTINE 9040</t>
  </si>
  <si>
    <t>PR135193</t>
  </si>
  <si>
    <t>WTEC50 Pressore  Preforato</t>
  </si>
  <si>
    <t>PR135306</t>
  </si>
  <si>
    <t>KANAT 45 / 108 mm GRZ</t>
  </si>
  <si>
    <t>PR135307/1</t>
  </si>
  <si>
    <t>Wictec 50 VPGQ</t>
  </si>
  <si>
    <t>PR135309</t>
  </si>
  <si>
    <t>WICTEC50 Giunto Montanti 206mm</t>
  </si>
  <si>
    <t>PR15046</t>
  </si>
  <si>
    <t>PR15054 2</t>
  </si>
  <si>
    <t>PR16971DOMAL</t>
  </si>
  <si>
    <t>Domal stopper PG 9007</t>
  </si>
  <si>
    <t>PR19632</t>
  </si>
  <si>
    <t>DGARDEN Sottozoccolo</t>
  </si>
  <si>
    <t>PR19635</t>
  </si>
  <si>
    <t>DGARDEN Anta a libro</t>
  </si>
  <si>
    <t>PR19637</t>
  </si>
  <si>
    <t>DGARDEN Riporto di battuta</t>
  </si>
  <si>
    <t>PR19638</t>
  </si>
  <si>
    <t>DGARDEN Fermavetro da 10.5mm</t>
  </si>
  <si>
    <t>PR19643</t>
  </si>
  <si>
    <t>DGARDEN Guida superiore normale</t>
  </si>
  <si>
    <t>PR19675</t>
  </si>
  <si>
    <t>MESORE GRZ</t>
  </si>
  <si>
    <t>PR19676 3</t>
  </si>
  <si>
    <t>FUDORE GRZ</t>
  </si>
  <si>
    <t>PR19702 2</t>
  </si>
  <si>
    <t>PROFIL T E MESME 9007</t>
  </si>
  <si>
    <t>PR20373</t>
  </si>
  <si>
    <t>PR.D.GARDEN GUIDA inferiore 9010</t>
  </si>
  <si>
    <t>PR20373/01</t>
  </si>
  <si>
    <t>DGARDEN Guida inferiore normale</t>
  </si>
  <si>
    <t>PR23244</t>
  </si>
  <si>
    <t>PROFIL GRZ</t>
  </si>
  <si>
    <t>PR23251 3</t>
  </si>
  <si>
    <t>PROFIL RIPORTO  RAL 9007</t>
  </si>
  <si>
    <t>PR23251/1</t>
  </si>
  <si>
    <t>Domal stopper PG 7032</t>
  </si>
  <si>
    <t>PR27513/2</t>
  </si>
  <si>
    <t>Profil indoor porta vetro 22mm oxnat</t>
  </si>
  <si>
    <t>PR27593 2</t>
  </si>
  <si>
    <t>PROFIL Z GRZ</t>
  </si>
  <si>
    <t>PR30X15X2</t>
  </si>
  <si>
    <t>Profil drejtkendesh alumini 30x15x2</t>
  </si>
  <si>
    <t>PR31956  0</t>
  </si>
  <si>
    <t>DOMAL DOOR PROFIL GRZ</t>
  </si>
  <si>
    <t>PR31956 2</t>
  </si>
  <si>
    <t>PROFIL OXNAT</t>
  </si>
  <si>
    <t>PR34797</t>
  </si>
  <si>
    <t>Profilatto corrimano rotondo</t>
  </si>
  <si>
    <t>PR35055</t>
  </si>
  <si>
    <t>PROFIL GRZ KANOT</t>
  </si>
  <si>
    <t>PR35056</t>
  </si>
  <si>
    <t>PR35071</t>
  </si>
  <si>
    <t>PROFIL PG GRZ</t>
  </si>
  <si>
    <t>PR60003 1</t>
  </si>
  <si>
    <t>PR60117</t>
  </si>
  <si>
    <t>PROFIL I VOGEL 9005</t>
  </si>
  <si>
    <t>PR60122.01</t>
  </si>
  <si>
    <t>Profil perimetral oxnat</t>
  </si>
  <si>
    <t>PR62510/1</t>
  </si>
  <si>
    <t>Profilato fermavetro AD avvitare</t>
  </si>
  <si>
    <t>PR62511</t>
  </si>
  <si>
    <t>PR9300</t>
  </si>
  <si>
    <t>Kanat Z</t>
  </si>
  <si>
    <t>PR9304</t>
  </si>
  <si>
    <t>Riporto</t>
  </si>
  <si>
    <t>PR9316</t>
  </si>
  <si>
    <t>Asta</t>
  </si>
  <si>
    <t>PR9501</t>
  </si>
  <si>
    <t>Kase</t>
  </si>
  <si>
    <t>PR9533</t>
  </si>
  <si>
    <t>Profil fundor (Alumil)</t>
  </si>
  <si>
    <t>PR9565</t>
  </si>
  <si>
    <t>Fermo</t>
  </si>
  <si>
    <t>PRA60X40X2</t>
  </si>
  <si>
    <t>Profil alumini domal grezo 60x40x2</t>
  </si>
  <si>
    <t>PRE001</t>
  </si>
  <si>
    <t>Profil L 20x20x2</t>
  </si>
  <si>
    <t>PRE002</t>
  </si>
  <si>
    <t>Profil L 30x30x3</t>
  </si>
  <si>
    <t>PRE003</t>
  </si>
  <si>
    <t>Profil L 50x50x5</t>
  </si>
  <si>
    <t>PRE004</t>
  </si>
  <si>
    <t>Profil L 60x60x8</t>
  </si>
  <si>
    <t>PRE005</t>
  </si>
  <si>
    <t>Profil dopio T200</t>
  </si>
  <si>
    <t>PRE006</t>
  </si>
  <si>
    <t>Profil dopio T220</t>
  </si>
  <si>
    <t>PRE007</t>
  </si>
  <si>
    <t>Profil dopio T120</t>
  </si>
  <si>
    <t>PRE008</t>
  </si>
  <si>
    <t>Profil katror 100x100x2</t>
  </si>
  <si>
    <t>PRE009</t>
  </si>
  <si>
    <t>Profil katror 80x40x3</t>
  </si>
  <si>
    <t>PRE010</t>
  </si>
  <si>
    <t>Profil T 116</t>
  </si>
  <si>
    <t>PRE011</t>
  </si>
  <si>
    <t>Profil U 80x45x6</t>
  </si>
  <si>
    <t>PRE012</t>
  </si>
  <si>
    <t>Profil U 240x85x10</t>
  </si>
  <si>
    <t>PRE013</t>
  </si>
  <si>
    <t>Profil U 180x70x8</t>
  </si>
  <si>
    <t>PRE014</t>
  </si>
  <si>
    <t>Profil U 120x55x8</t>
  </si>
  <si>
    <t>PRH</t>
  </si>
  <si>
    <t>Profil hekuri 60x80x2</t>
  </si>
  <si>
    <t>PRH100X40X2</t>
  </si>
  <si>
    <t>Profil hekuri 100x40x2</t>
  </si>
  <si>
    <t>PRH60X40X2</t>
  </si>
  <si>
    <t>profil hekuri katror 60x40x2</t>
  </si>
  <si>
    <t>PRH80X40X4</t>
  </si>
  <si>
    <t>Profil hekuri 80x40x4</t>
  </si>
  <si>
    <t>PRK07/1</t>
  </si>
  <si>
    <t>Profil katror 40x40x3</t>
  </si>
  <si>
    <t>PRK14</t>
  </si>
  <si>
    <t>PROFIL K 120X60X 3</t>
  </si>
  <si>
    <t>PRK30X30X1.5</t>
  </si>
  <si>
    <t>Profil Alumini 30x30x1.5</t>
  </si>
  <si>
    <t>PRK31</t>
  </si>
  <si>
    <t>PROFIL K 100 X 50X 2</t>
  </si>
  <si>
    <t>PRK31/2</t>
  </si>
  <si>
    <t>PRK32</t>
  </si>
  <si>
    <t>PROFIL K  50X50 X3</t>
  </si>
  <si>
    <t>PRK34</t>
  </si>
  <si>
    <t>Profil katror hekuri 80x40x4</t>
  </si>
  <si>
    <t>PRK34/1</t>
  </si>
  <si>
    <t>Profil katror hekuri 80x40x3</t>
  </si>
  <si>
    <t>PRK34/2</t>
  </si>
  <si>
    <t>Profil hekuri 80x40x2</t>
  </si>
  <si>
    <t>PRK35</t>
  </si>
  <si>
    <t>Profil katror hekuri 40x20x2</t>
  </si>
  <si>
    <t>PRK36</t>
  </si>
  <si>
    <t>Profil katror hekuri 30x30x2</t>
  </si>
  <si>
    <t>PRK38</t>
  </si>
  <si>
    <t>Profil katror hekuri 120x60x4</t>
  </si>
  <si>
    <t>PRL001</t>
  </si>
  <si>
    <t>Profil L 60x60x4</t>
  </si>
  <si>
    <t>PRL002</t>
  </si>
  <si>
    <t>Profil dopio T 140</t>
  </si>
  <si>
    <t>PRL004</t>
  </si>
  <si>
    <t>Profil dopio T 180</t>
  </si>
  <si>
    <t>PRL005</t>
  </si>
  <si>
    <t>Profil katror 60x60x4</t>
  </si>
  <si>
    <t>PRL006</t>
  </si>
  <si>
    <t>Profil katror 150x100x3</t>
  </si>
  <si>
    <t>PRL008</t>
  </si>
  <si>
    <t>Profil katror 80x80x4</t>
  </si>
  <si>
    <t>PRL009</t>
  </si>
  <si>
    <t>Profil katror 100x80x5</t>
  </si>
  <si>
    <t>PRL010</t>
  </si>
  <si>
    <t>Profil katror 120x120x5</t>
  </si>
  <si>
    <t>PRL011</t>
  </si>
  <si>
    <t>Profil katror 100x50x3</t>
  </si>
  <si>
    <t>PRL65X65X7</t>
  </si>
  <si>
    <t>Profil hekuri L 65x65x7</t>
  </si>
  <si>
    <t>PRU001</t>
  </si>
  <si>
    <t>Profil U 100x48x6</t>
  </si>
  <si>
    <t>PRU002</t>
  </si>
  <si>
    <t>Profil U 65x40x5</t>
  </si>
  <si>
    <t>PRU003</t>
  </si>
  <si>
    <t>Profil U 140x60x8</t>
  </si>
  <si>
    <t>PRU004</t>
  </si>
  <si>
    <t>Profil U 160x63x8</t>
  </si>
  <si>
    <t>PRU005</t>
  </si>
  <si>
    <t>Profil U 200x80x8</t>
  </si>
  <si>
    <t>PRU006</t>
  </si>
  <si>
    <t>Profil L 70x70x8</t>
  </si>
  <si>
    <t>PRU007</t>
  </si>
  <si>
    <t>Profil L 75x75x8</t>
  </si>
  <si>
    <t>PRU008</t>
  </si>
  <si>
    <t>Profil L 90x90x10</t>
  </si>
  <si>
    <t>PRU009</t>
  </si>
  <si>
    <t>Profil L 100x100x10</t>
  </si>
  <si>
    <t>PRU010</t>
  </si>
  <si>
    <t>Profil L 80x80x8</t>
  </si>
  <si>
    <t>PRU011</t>
  </si>
  <si>
    <t>Profil L 75x50x5</t>
  </si>
  <si>
    <t>PRW1916003/1</t>
  </si>
  <si>
    <t>WL65  Telaio Fisso 30 mm RAL 9010</t>
  </si>
  <si>
    <t>PRW1916102/1</t>
  </si>
  <si>
    <t xml:space="preserve"> WL65  Z  Anta Sormonto 55 mm RAL 9010</t>
  </si>
  <si>
    <t>PRW1926522</t>
  </si>
  <si>
    <t>WST65 Inversione Battuta</t>
  </si>
  <si>
    <t>PU001</t>
  </si>
  <si>
    <t>PUNTO HEKURI 2,5</t>
  </si>
  <si>
    <t>PU002</t>
  </si>
  <si>
    <t>PUNTO HEKURI 3.2</t>
  </si>
  <si>
    <t>PU002/1</t>
  </si>
  <si>
    <t>PUNTO HEKURI 3.5</t>
  </si>
  <si>
    <t>PU002/2</t>
  </si>
  <si>
    <t>PUNTO HEKURI Fi 3</t>
  </si>
  <si>
    <t>PU003/1</t>
  </si>
  <si>
    <t>PUNTO HEKURI 4.5</t>
  </si>
  <si>
    <t>PU003/2</t>
  </si>
  <si>
    <t>Punto hekuri 4.2</t>
  </si>
  <si>
    <t>PU003/3</t>
  </si>
  <si>
    <t>Punto hekuri fi 4</t>
  </si>
  <si>
    <t>PU005</t>
  </si>
  <si>
    <t>Punto hekuri 6</t>
  </si>
  <si>
    <t>PU006</t>
  </si>
  <si>
    <t>PUNTO HEKURI 7</t>
  </si>
  <si>
    <t>PU007</t>
  </si>
  <si>
    <t>PUNTO HEKURI 8</t>
  </si>
  <si>
    <t>PU009</t>
  </si>
  <si>
    <t>PUNTO HEKURI 10</t>
  </si>
  <si>
    <t>PU013</t>
  </si>
  <si>
    <t>Punto hekuri Fi18x210</t>
  </si>
  <si>
    <t>PU021/1</t>
  </si>
  <si>
    <t>PUNTO BETOMI 18 X 210</t>
  </si>
  <si>
    <t>PU022</t>
  </si>
  <si>
    <t>PUNTO BETONI (8X210)</t>
  </si>
  <si>
    <t>PU15</t>
  </si>
  <si>
    <t>punto hekuri fi 15</t>
  </si>
  <si>
    <t>PU15/1</t>
  </si>
  <si>
    <t>Punto hekuri fi 15 cilsi e larte.</t>
  </si>
  <si>
    <t>PUB06</t>
  </si>
  <si>
    <t>PUNTO BETONI 8X160</t>
  </si>
  <si>
    <t>PUB13</t>
  </si>
  <si>
    <t>Punto betoni 10x210</t>
  </si>
  <si>
    <t>PUB14</t>
  </si>
  <si>
    <t>Punto betoni Ø10x260</t>
  </si>
  <si>
    <t>PUB6X260</t>
  </si>
  <si>
    <t>Punto betoni fi 6x260</t>
  </si>
  <si>
    <t>PUH6X160</t>
  </si>
  <si>
    <t>Punto hekuri fi 6x160</t>
  </si>
  <si>
    <t>PUH8X160</t>
  </si>
  <si>
    <t>Punto hekuri Fi 8 x160</t>
  </si>
  <si>
    <t>PVC</t>
  </si>
  <si>
    <t>Pvc e bardhe (Guaino )</t>
  </si>
  <si>
    <t>PXH20</t>
  </si>
  <si>
    <t>Prixhionier M 20</t>
  </si>
  <si>
    <t>REZF</t>
  </si>
  <si>
    <t>Rezine Forte Presa</t>
  </si>
  <si>
    <t>RO001</t>
  </si>
  <si>
    <t>RONDELE FI 12</t>
  </si>
  <si>
    <t>RO003</t>
  </si>
  <si>
    <t>RONDELE FI 8</t>
  </si>
  <si>
    <t>RO004</t>
  </si>
  <si>
    <t>RONDELE FI 10</t>
  </si>
  <si>
    <t>RO005</t>
  </si>
  <si>
    <t>RONDELE Fi 12</t>
  </si>
  <si>
    <t>RO008</t>
  </si>
  <si>
    <t>RONDELE FI 6</t>
  </si>
  <si>
    <t>RO009</t>
  </si>
  <si>
    <t>Rondele Fi 20</t>
  </si>
  <si>
    <t>RO12</t>
  </si>
  <si>
    <t>Rondele te cara fi 12</t>
  </si>
  <si>
    <t>ROT02D</t>
  </si>
  <si>
    <t>Rotule snodata fi 59xM14 borchiata spessore vetro 11/36</t>
  </si>
  <si>
    <t>SAN02</t>
  </si>
  <si>
    <t>SANTARA (LECKA PASTRIMI)</t>
  </si>
  <si>
    <t>SB248</t>
  </si>
  <si>
    <t>Staffa per balaustre serie 248 con borchia fi 48mm AISI 316 Accia</t>
  </si>
  <si>
    <t>SF1</t>
  </si>
  <si>
    <t>Stafa me peshe 0.55kg</t>
  </si>
  <si>
    <t>SF10</t>
  </si>
  <si>
    <t>Stafa me peshe 1.2kg</t>
  </si>
  <si>
    <t>SF11</t>
  </si>
  <si>
    <t>Stafa me peshe 1.55kg</t>
  </si>
  <si>
    <t>SF12</t>
  </si>
  <si>
    <t>Stafa me peshe 1.25kg</t>
  </si>
  <si>
    <t>SF13</t>
  </si>
  <si>
    <t>Stafa me peshe 1.3kg</t>
  </si>
  <si>
    <t>SF14</t>
  </si>
  <si>
    <t>SF15</t>
  </si>
  <si>
    <t>Stafa me peshe 1.1kg</t>
  </si>
  <si>
    <t>SF16</t>
  </si>
  <si>
    <t>Stafa me peshe 1.kg</t>
  </si>
  <si>
    <t>SF17</t>
  </si>
  <si>
    <t>Stafa me peshe 0.9kg</t>
  </si>
  <si>
    <t>SF17/1</t>
  </si>
  <si>
    <t>Stafa me peshe 0.45kg</t>
  </si>
  <si>
    <t>SF17/2</t>
  </si>
  <si>
    <t>SF18</t>
  </si>
  <si>
    <t>SF18/1</t>
  </si>
  <si>
    <t>SF18/2</t>
  </si>
  <si>
    <t>Stafa me peshe 0.85kg</t>
  </si>
  <si>
    <t>SF19</t>
  </si>
  <si>
    <t>SF20</t>
  </si>
  <si>
    <t>SF21</t>
  </si>
  <si>
    <t>Stafa me peshe 1kg</t>
  </si>
  <si>
    <t>SF22</t>
  </si>
  <si>
    <t>Stafa me peshe 2kg</t>
  </si>
  <si>
    <t>SF23</t>
  </si>
  <si>
    <t>SF25</t>
  </si>
  <si>
    <t>SF3</t>
  </si>
  <si>
    <t>SF4</t>
  </si>
  <si>
    <t>Stafa me peshe 0.85 kg</t>
  </si>
  <si>
    <t>SF5</t>
  </si>
  <si>
    <t>Stafa me peshe 0.5 kg</t>
  </si>
  <si>
    <t>SF6</t>
  </si>
  <si>
    <t>Stafa me peshe 3kg</t>
  </si>
  <si>
    <t>SF7</t>
  </si>
  <si>
    <t>SF8</t>
  </si>
  <si>
    <t>Stafa me peshe 0.5kg</t>
  </si>
  <si>
    <t>SF8/1</t>
  </si>
  <si>
    <t>Stafa me peshe 0.75kg</t>
  </si>
  <si>
    <t>SF9</t>
  </si>
  <si>
    <t>Stafa me peshe 0.6kg</t>
  </si>
  <si>
    <t>SFLG</t>
  </si>
  <si>
    <t>Sfungjer per lagie gishti</t>
  </si>
  <si>
    <t>SI02</t>
  </si>
  <si>
    <t>SILIKON TRASPARENT</t>
  </si>
  <si>
    <t>SI05 /1</t>
  </si>
  <si>
    <t>Silikon i zi</t>
  </si>
  <si>
    <t>SI06</t>
  </si>
  <si>
    <t>Silikon ngjites i bardhe</t>
  </si>
  <si>
    <t>SI08</t>
  </si>
  <si>
    <t>silikon struktural i zi  (jo tubet)</t>
  </si>
  <si>
    <t>SI09</t>
  </si>
  <si>
    <t>Silikon ngjyre kafe 280ml</t>
  </si>
  <si>
    <t>SKO01</t>
  </si>
  <si>
    <t>SKOC   5 CM</t>
  </si>
  <si>
    <t>SP03</t>
  </si>
  <si>
    <t>Guarnizione siliconica 23.,2 x 12,2 transparente</t>
  </si>
  <si>
    <t>SP1</t>
  </si>
  <si>
    <t>Spirale per lidhje librash 10 mm</t>
  </si>
  <si>
    <t>SP2</t>
  </si>
  <si>
    <t>Spirale per lidhje librash 20 mm</t>
  </si>
  <si>
    <t>SP2202</t>
  </si>
  <si>
    <t>Spider 2 vie in linea AISI 316 Acciaio Lucido</t>
  </si>
  <si>
    <t>SPR</t>
  </si>
  <si>
    <t>Sprait RAL 9017</t>
  </si>
  <si>
    <t>SPT16</t>
  </si>
  <si>
    <t>COPIA COMPASSI 41 CM</t>
  </si>
  <si>
    <t>SPV</t>
  </si>
  <si>
    <t>Spazoline (qeleshe) vendi</t>
  </si>
  <si>
    <t>ST07</t>
  </si>
  <si>
    <t>STAFA 85X100X204</t>
  </si>
  <si>
    <t>ST08</t>
  </si>
  <si>
    <t>STAFA 84X100X204</t>
  </si>
  <si>
    <t>STF</t>
  </si>
  <si>
    <t>Stafa hekuri llamrine me spesor 6mm</t>
  </si>
  <si>
    <t>STF003</t>
  </si>
  <si>
    <t>Stafa hekuri 4 mm 80x330x80</t>
  </si>
  <si>
    <t>STG120</t>
  </si>
  <si>
    <t>GUARNIZIONE PER VETRATURA ESTERNA</t>
  </si>
  <si>
    <t>STG121</t>
  </si>
  <si>
    <t>STG122</t>
  </si>
  <si>
    <t>STG29</t>
  </si>
  <si>
    <t>GUARNIZIONE PER DOPPIA BATTUTA</t>
  </si>
  <si>
    <t>STG35</t>
  </si>
  <si>
    <t>GUARNIZIONE DI FINITURA</t>
  </si>
  <si>
    <t>STG61</t>
  </si>
  <si>
    <t>GUARNIZIONE PER GIUNTO APERTO</t>
  </si>
  <si>
    <t>STG62</t>
  </si>
  <si>
    <t>ANGOLO VULCANIZZATO PER Cod. STG61</t>
  </si>
  <si>
    <t>STKP</t>
  </si>
  <si>
    <t>Stafa per pjesen e konit per Porcelanozen</t>
  </si>
  <si>
    <t>STL01</t>
  </si>
  <si>
    <t>Stilolapsa te thjeshte</t>
  </si>
  <si>
    <t>SY02</t>
  </si>
  <si>
    <t>SYZE MBROJTESE TRANSPARENTE</t>
  </si>
  <si>
    <t>TE001</t>
  </si>
  <si>
    <t>Kapse dokumentash (tela)</t>
  </si>
  <si>
    <t>TE02</t>
  </si>
  <si>
    <t>Tenie letre 19mm</t>
  </si>
  <si>
    <t>TE05</t>
  </si>
  <si>
    <t>Tenie letre 50 mm</t>
  </si>
  <si>
    <t>TE06</t>
  </si>
  <si>
    <t>Tenie letre 38 mm</t>
  </si>
  <si>
    <t>TEK</t>
  </si>
  <si>
    <t>Tapparella rolltek (dritare model me grile elektrike )</t>
  </si>
  <si>
    <t>TFX3</t>
  </si>
  <si>
    <t>Tub flexibel fi=32 per istalime elektrik</t>
  </si>
  <si>
    <t>TH001</t>
  </si>
  <si>
    <t>Tub hekuri fi 50</t>
  </si>
  <si>
    <t>TH002</t>
  </si>
  <si>
    <t>Tub hekuri fi 45</t>
  </si>
  <si>
    <t>TH003</t>
  </si>
  <si>
    <t>Tub fi 220 sp 8mm</t>
  </si>
  <si>
    <t>TH004</t>
  </si>
  <si>
    <t>Tub fi  190sp 8mm</t>
  </si>
  <si>
    <t>TH005</t>
  </si>
  <si>
    <t>Tub fi  70sp 4mm</t>
  </si>
  <si>
    <t>TH006</t>
  </si>
  <si>
    <t>Tub fi  70sp 5mm</t>
  </si>
  <si>
    <t>TH007</t>
  </si>
  <si>
    <t>Tub fi  90sp 4mm</t>
  </si>
  <si>
    <t>TH009</t>
  </si>
  <si>
    <t>Tub fi  100sp 4mm</t>
  </si>
  <si>
    <t>TH010</t>
  </si>
  <si>
    <t>Tub fi  100sp 6mm</t>
  </si>
  <si>
    <t>TH011</t>
  </si>
  <si>
    <t>Tub fi  140sp 4mm</t>
  </si>
  <si>
    <t>TH012</t>
  </si>
  <si>
    <t>Tub fi  110sp 6mm</t>
  </si>
  <si>
    <t>TH013</t>
  </si>
  <si>
    <t>Tub fi  60sp 5mm</t>
  </si>
  <si>
    <t>TH015</t>
  </si>
  <si>
    <t>Tub fi  80sp 5mm</t>
  </si>
  <si>
    <t>TH016</t>
  </si>
  <si>
    <t>Tub fi  40sp 5mm</t>
  </si>
  <si>
    <t>TH018</t>
  </si>
  <si>
    <t>Tub fi 130sp 5mm</t>
  </si>
  <si>
    <t>TRA04</t>
  </si>
  <si>
    <t>TRAPAN BOSCH  GSB RE</t>
  </si>
  <si>
    <t>UP02</t>
  </si>
  <si>
    <t>UPA FI 10</t>
  </si>
  <si>
    <t>UP03</t>
  </si>
  <si>
    <t>UPA Fi 6</t>
  </si>
  <si>
    <t>UP03/1</t>
  </si>
  <si>
    <t>UP04</t>
  </si>
  <si>
    <t>UPA Fi 8</t>
  </si>
  <si>
    <t>VF-016</t>
  </si>
  <si>
    <t>Stafa alumini  L 130x180mm</t>
  </si>
  <si>
    <t>VF-017</t>
  </si>
  <si>
    <t>Stafa alumini L 130x90  GRZ</t>
  </si>
  <si>
    <t>VI00</t>
  </si>
  <si>
    <t>Vida autofiletante 4.8x38</t>
  </si>
  <si>
    <t>VI01</t>
  </si>
  <si>
    <t>VIDA 4.8X16</t>
  </si>
  <si>
    <t>VI02</t>
  </si>
  <si>
    <t>VIDA 4.8X32</t>
  </si>
  <si>
    <t>VI06</t>
  </si>
  <si>
    <t>VIDA EKZAGON 4.8X32</t>
  </si>
  <si>
    <t>VI15</t>
  </si>
  <si>
    <t>VIDA STRIFONI 8X80</t>
  </si>
  <si>
    <t>VI21 /1</t>
  </si>
  <si>
    <t>VIDA  4X50</t>
  </si>
  <si>
    <t>VI22</t>
  </si>
  <si>
    <t>VIDA 4.8X25</t>
  </si>
  <si>
    <t>VI34</t>
  </si>
  <si>
    <t>VIDA TE VERDHA 7.5X72</t>
  </si>
  <si>
    <t>VI45</t>
  </si>
  <si>
    <t>VIDA 6.3 X7.5 VETEFILETUESE</t>
  </si>
  <si>
    <t>VI46</t>
  </si>
  <si>
    <t>Vida  4.8x38</t>
  </si>
  <si>
    <t>VI49</t>
  </si>
  <si>
    <t>Vida 3x25</t>
  </si>
  <si>
    <t>VI52</t>
  </si>
  <si>
    <t>Vida autofiletante 4.8x50</t>
  </si>
  <si>
    <t>VI55</t>
  </si>
  <si>
    <t>Vida  druri 6x50</t>
  </si>
  <si>
    <t>VI6X40</t>
  </si>
  <si>
    <t>vida montimi 6x40</t>
  </si>
  <si>
    <t>VI7X150</t>
  </si>
  <si>
    <t>Vida te verdha 7.5x152 me celes yll</t>
  </si>
  <si>
    <t>VIE4.8X22</t>
  </si>
  <si>
    <t>Vida egzagon 4.8x22</t>
  </si>
  <si>
    <t>W0135048</t>
  </si>
  <si>
    <t xml:space="preserve"> WTEC50 Montante L1A 146 mm oxnat</t>
  </si>
  <si>
    <t>W1916004</t>
  </si>
  <si>
    <t>W65  Telaio Fisso 40 mm</t>
  </si>
  <si>
    <t>W1916069</t>
  </si>
  <si>
    <t>W1916069 WL65 Z Telaio Fisso 30 +25 mm</t>
  </si>
  <si>
    <t>W1916102</t>
  </si>
  <si>
    <t xml:space="preserve"> WL65  Z  Anta Sormonto 55 mm</t>
  </si>
  <si>
    <t>W1916121</t>
  </si>
  <si>
    <t>WL 65 Riporto x 2a Anta Sormonto</t>
  </si>
  <si>
    <t>W1916204</t>
  </si>
  <si>
    <t>WL65  Montante/Traversa 40mm</t>
  </si>
  <si>
    <t>W1926510</t>
  </si>
  <si>
    <t>WST65 Z Anta Ap.Interna 73 mm</t>
  </si>
  <si>
    <t>W1926513</t>
  </si>
  <si>
    <t xml:space="preserve"> WST65 T Anta Ap.Esterna 48mm oxinat</t>
  </si>
  <si>
    <t>W1926516</t>
  </si>
  <si>
    <t xml:space="preserve"> WST65  Zoccolo 82mm Oxinat</t>
  </si>
  <si>
    <t>W1926516/1</t>
  </si>
  <si>
    <t xml:space="preserve"> WST65 Zoccolo 82 mm RAL 9010</t>
  </si>
  <si>
    <t>W1926520</t>
  </si>
  <si>
    <t>WST65 Battuta Riportata RAL9010</t>
  </si>
  <si>
    <t>W1926523</t>
  </si>
  <si>
    <t>WST65 Riporto centrale  Ante oxinat</t>
  </si>
  <si>
    <t>W1926523/1</t>
  </si>
  <si>
    <t xml:space="preserve"> WST65 Riporto Centrale Ante RAL 9010</t>
  </si>
  <si>
    <t>W1926524</t>
  </si>
  <si>
    <t>WST65 Soglia a pavimento14 mm oxinat</t>
  </si>
  <si>
    <t>W1926530</t>
  </si>
  <si>
    <t xml:space="preserve"> WST65 Battuta Riportata x Soglia oxinat</t>
  </si>
  <si>
    <t>W3011015.10</t>
  </si>
  <si>
    <t>WLINE2000 Asta di Movimento EV1/10</t>
  </si>
  <si>
    <t>W3991006</t>
  </si>
  <si>
    <t xml:space="preserve"> Fermavetro 19x22mm RAL 9010</t>
  </si>
  <si>
    <t>W3991010</t>
  </si>
  <si>
    <t>Fermavetro 29x22 mm RAL 9010</t>
  </si>
  <si>
    <t>W3991014</t>
  </si>
  <si>
    <t>Fermavetro 41 x 22 mm oxinat</t>
  </si>
  <si>
    <t>W4010015</t>
  </si>
  <si>
    <t>Guarnizione Interna Vetro 5mm EPDM-BLU</t>
  </si>
  <si>
    <t>W4010045</t>
  </si>
  <si>
    <t>Guarnicione Battuta interna Anta EPDM</t>
  </si>
  <si>
    <t>W4040001</t>
  </si>
  <si>
    <t xml:space="preserve"> Supporto Vetro Ante WLINE65/77</t>
  </si>
  <si>
    <t>W4070030</t>
  </si>
  <si>
    <t xml:space="preserve"> Guida per iniezione colla</t>
  </si>
  <si>
    <t>W4070048</t>
  </si>
  <si>
    <t>Vite testa bombata ST4.2x45 T20</t>
  </si>
  <si>
    <t>W4070066</t>
  </si>
  <si>
    <t>Autofilettante4.8x19 ISO7050 A2</t>
  </si>
  <si>
    <t>W4070071</t>
  </si>
  <si>
    <t>Autofilettante 3.9x9.5 ISO 7050 A2</t>
  </si>
  <si>
    <t>W4910017</t>
  </si>
  <si>
    <t>Guarnicione centrale</t>
  </si>
  <si>
    <t>W4910040</t>
  </si>
  <si>
    <t xml:space="preserve"> WL Guarn.EPDM Diam. 4.5mm</t>
  </si>
  <si>
    <t>W4910056</t>
  </si>
  <si>
    <t>WST Guarnicione x Soglia Piena</t>
  </si>
  <si>
    <t>W4910070</t>
  </si>
  <si>
    <t>WL Gurnizione EPDM Diam 3mm</t>
  </si>
  <si>
    <t>W4920017</t>
  </si>
  <si>
    <t>Parte  di giuzione</t>
  </si>
  <si>
    <t>W4920022</t>
  </si>
  <si>
    <t>WST65 Angolo DxGuar.4910042</t>
  </si>
  <si>
    <t>W4920025</t>
  </si>
  <si>
    <t>WST65 Angolo x 4910042 su 2a Anta Sx</t>
  </si>
  <si>
    <t>W4920028</t>
  </si>
  <si>
    <t xml:space="preserve"> WST Angolo Preform.4910041 x Anta</t>
  </si>
  <si>
    <t>W4920029</t>
  </si>
  <si>
    <t xml:space="preserve"> WST Angolo Preform.4910041 x telaio</t>
  </si>
  <si>
    <t>W4920031</t>
  </si>
  <si>
    <t>W4920032</t>
  </si>
  <si>
    <t>WST Angolo preform.4910041 Sx x Zoccolo</t>
  </si>
  <si>
    <t>W4920044</t>
  </si>
  <si>
    <t xml:space="preserve"> WST65 Tappi di Testa x Soglia Piana</t>
  </si>
  <si>
    <t>W4920100</t>
  </si>
  <si>
    <t xml:space="preserve"> WST Tappo diSigillatura</t>
  </si>
  <si>
    <t>W4930048</t>
  </si>
  <si>
    <t>W4930068</t>
  </si>
  <si>
    <t>WST Portaguarnizione Sottozoccolo</t>
  </si>
  <si>
    <t>W4940071</t>
  </si>
  <si>
    <t>WL Angolo x Guarn.Centrale su Telaio 25</t>
  </si>
  <si>
    <t>W4940077</t>
  </si>
  <si>
    <t>Suppoto Vetro</t>
  </si>
  <si>
    <t>W4940084</t>
  </si>
  <si>
    <t>WL65 Angolo x Guarn.Centrale x Travers 25</t>
  </si>
  <si>
    <t>W4940121</t>
  </si>
  <si>
    <t>WL Tappo int.Angolo Guarn. Centrale</t>
  </si>
  <si>
    <t>W4940149</t>
  </si>
  <si>
    <t>WST65 Tappo Rip.Centrale 2a Ante Dx</t>
  </si>
  <si>
    <t>W4950008</t>
  </si>
  <si>
    <t>Squadretta angolare pressofusa</t>
  </si>
  <si>
    <t>W4950058</t>
  </si>
  <si>
    <t>WST Squadretta Anta Porta</t>
  </si>
  <si>
    <t>W4960004</t>
  </si>
  <si>
    <t>Cavallotto</t>
  </si>
  <si>
    <t>W4960014</t>
  </si>
  <si>
    <t xml:space="preserve"> WST Cavallotto x Battuta 25mm</t>
  </si>
  <si>
    <t>W4960064</t>
  </si>
  <si>
    <t>WST Cavallotto x Battuta 25mm</t>
  </si>
  <si>
    <t>W4970072</t>
  </si>
  <si>
    <t>W4970073</t>
  </si>
  <si>
    <t xml:space="preserve"> AutofilettanteST4.2x20 T20 A2</t>
  </si>
  <si>
    <t>W6041073</t>
  </si>
  <si>
    <t>Sicurezza per Asta di Chiusura</t>
  </si>
  <si>
    <t>W6940095</t>
  </si>
  <si>
    <t xml:space="preserve"> Vite a testa svasata M5 x35 T25</t>
  </si>
  <si>
    <t>W6940258</t>
  </si>
  <si>
    <t>Vite suppl.ferramenta 130kg</t>
  </si>
  <si>
    <t>W6940284</t>
  </si>
  <si>
    <t>Blocco lato cerniera</t>
  </si>
  <si>
    <t>W6970003</t>
  </si>
  <si>
    <t>W6970004</t>
  </si>
  <si>
    <t xml:space="preserve"> WST65 Copertura Fissaggio x Anta</t>
  </si>
  <si>
    <t>WI3011015</t>
  </si>
  <si>
    <t>Wictec 50 (Aste trashe ) GRZ</t>
  </si>
  <si>
    <t>WI3011022</t>
  </si>
  <si>
    <t>Wictec 50 (Aste e ngushte )GRZ</t>
  </si>
  <si>
    <t>XHA00</t>
  </si>
  <si>
    <t>XHAM DOPIO</t>
  </si>
  <si>
    <t>XHA05</t>
  </si>
  <si>
    <t>XHAM 4+4 TRIP</t>
  </si>
  <si>
    <t>XHA18/2</t>
  </si>
  <si>
    <t>XHAM TRIPLEX 4+4 MM</t>
  </si>
  <si>
    <t>XHA19/7</t>
  </si>
  <si>
    <t>XHAM LAMINAT TRANSP 4+4</t>
  </si>
  <si>
    <t>XHA48</t>
  </si>
  <si>
    <t>XHAM DOPIO 3+3 +16 +3+3</t>
  </si>
  <si>
    <t>XHMK1</t>
  </si>
  <si>
    <t>Vetro 8mm extrachiaro temp.HST.F.Lucido</t>
  </si>
  <si>
    <t>XHMK2</t>
  </si>
  <si>
    <t>Vetro 8mm extrachiaro temp.HST.FL.Forato</t>
  </si>
  <si>
    <t>XHP04</t>
  </si>
  <si>
    <t>VCM FG 33.1+16 Nero +8 sunguard SN 70/37 temp.HST Sfalsato Strutturale</t>
  </si>
  <si>
    <t>XHR03</t>
  </si>
  <si>
    <t>VCM FG44.2+18 NERO ARGON+6 TOP N TEMP#2</t>
  </si>
  <si>
    <t>XHS01</t>
  </si>
  <si>
    <t>Vet.Cam.FG44.1+16Nero+8LightBlu63TemperatoHSTCanalinoArretrato</t>
  </si>
  <si>
    <t>XHS02</t>
  </si>
  <si>
    <t>Vet.Cam.FG44.1+16Nero+8LightBlu63TemperatoHSTSagomatoCanalinoArretrato</t>
  </si>
  <si>
    <t>Kartela</t>
  </si>
  <si>
    <t>Cmimi</t>
  </si>
  <si>
    <t>8260020</t>
  </si>
  <si>
    <t>Legno Massello 24.2x21.5</t>
  </si>
  <si>
    <t>6240479</t>
  </si>
  <si>
    <t>Guida articolazione 601-800</t>
  </si>
  <si>
    <t>6240405</t>
  </si>
  <si>
    <t xml:space="preserve"> Asta DK 1201-1400 1E</t>
  </si>
  <si>
    <t>4240127</t>
  </si>
  <si>
    <t>Tappo per battuta centrale riportata</t>
  </si>
  <si>
    <t>6240443</t>
  </si>
  <si>
    <t>Articolazione 350K 12/18-13 DX 601-800</t>
  </si>
  <si>
    <t>401/T</t>
  </si>
  <si>
    <t>Modulo - mont.C.tonda 1P nero</t>
  </si>
  <si>
    <t>4240097</t>
  </si>
  <si>
    <t>Tappi di ten porta 2ant ap est d</t>
  </si>
  <si>
    <t>8260033</t>
  </si>
  <si>
    <t>Massello 71x11.8</t>
  </si>
  <si>
    <t>318587</t>
  </si>
  <si>
    <t>Copertura cerniera .ang.ES oro DX</t>
  </si>
  <si>
    <t>8260023</t>
  </si>
  <si>
    <t>Legno Massello 34.5x17</t>
  </si>
  <si>
    <t>450/T</t>
  </si>
  <si>
    <t>Kit aste/scr C.tonda  A/B nero</t>
  </si>
  <si>
    <t>264349</t>
  </si>
  <si>
    <t>Copertura perno ang.a oro DX</t>
  </si>
  <si>
    <t>402/T</t>
  </si>
  <si>
    <t>Modulo - mont.C.tonda 2P nero</t>
  </si>
  <si>
    <t>1090</t>
  </si>
  <si>
    <t>Gruppo cil/maniglia nero.</t>
  </si>
  <si>
    <t>CDR</t>
  </si>
  <si>
    <t>Copertura cerniera GU oro</t>
  </si>
  <si>
    <t>SI04</t>
  </si>
  <si>
    <t>Silikon akrilik i bardhe mbushes</t>
  </si>
  <si>
    <t>563843</t>
  </si>
  <si>
    <t xml:space="preserve"> Cerniera centrale reg.K 12-18-13</t>
  </si>
  <si>
    <t>318586</t>
  </si>
  <si>
    <t>Copertura cerniera .ang.ES oro SX</t>
  </si>
  <si>
    <t>XHA01</t>
  </si>
  <si>
    <t>Xham dopio 33.1 + R12 + argon planilux 33.1 + Rode</t>
  </si>
  <si>
    <t>6240425</t>
  </si>
  <si>
    <t>Incontro F.manovra X asta A leva</t>
  </si>
  <si>
    <t>XHA53/1</t>
  </si>
  <si>
    <t>XHAM TRIPLEX 3+3 ZEIS</t>
  </si>
  <si>
    <t>VI44/4</t>
  </si>
  <si>
    <t>Vida montimi 6x80</t>
  </si>
  <si>
    <t>6240416</t>
  </si>
  <si>
    <t>Chiusura supplementare MV 400 1E</t>
  </si>
  <si>
    <t>AN01</t>
  </si>
  <si>
    <t>ANTIRUXHO</t>
  </si>
  <si>
    <t>163</t>
  </si>
  <si>
    <t>Mentesha importi  3581</t>
  </si>
  <si>
    <t>619</t>
  </si>
  <si>
    <t>Vida te ndryshme</t>
  </si>
  <si>
    <t>PR9305</t>
  </si>
  <si>
    <t>Profil Alumini  T</t>
  </si>
  <si>
    <t>0008</t>
  </si>
  <si>
    <t>Profil per stafe 773</t>
  </si>
  <si>
    <t>620</t>
  </si>
  <si>
    <t>Guarnicione traverse saranda</t>
  </si>
  <si>
    <t>0033</t>
  </si>
  <si>
    <t>Gomina 48</t>
  </si>
  <si>
    <t>448</t>
  </si>
  <si>
    <t>profil alumini</t>
  </si>
  <si>
    <t>0010</t>
  </si>
  <si>
    <t>Aksesor 94</t>
  </si>
  <si>
    <t>617</t>
  </si>
  <si>
    <t>Mentesha saranda</t>
  </si>
  <si>
    <t>336</t>
  </si>
  <si>
    <t>profil celiku</t>
  </si>
  <si>
    <t>526</t>
  </si>
  <si>
    <t>Profile Celiku</t>
  </si>
  <si>
    <t>121</t>
  </si>
  <si>
    <t>Aksesore 131</t>
  </si>
  <si>
    <t>584</t>
  </si>
  <si>
    <t>Xham dopio AllGllas</t>
  </si>
  <si>
    <t>PRKI</t>
  </si>
  <si>
    <t>Profil kateror inoxi 50x50x1.5</t>
  </si>
  <si>
    <t>0007</t>
  </si>
  <si>
    <t>Profil alumini 491</t>
  </si>
  <si>
    <t>0009</t>
  </si>
  <si>
    <t>Aksesor 40</t>
  </si>
  <si>
    <t>VI53</t>
  </si>
  <si>
    <t>621</t>
  </si>
  <si>
    <t>Aksesore Saranda</t>
  </si>
  <si>
    <t>J-BOND</t>
  </si>
  <si>
    <t>Alukobond (j-bond) 3200x1250 i bardhe</t>
  </si>
  <si>
    <t>450</t>
  </si>
  <si>
    <t>Guarnicione</t>
  </si>
  <si>
    <t>SI03</t>
  </si>
  <si>
    <t>SILIKON GRI</t>
  </si>
  <si>
    <t>SPH102</t>
  </si>
  <si>
    <t>Aisi 304  2 way straight hand spider polished steel</t>
  </si>
  <si>
    <t>XHA55/2</t>
  </si>
  <si>
    <t>XHAM 4 MM TRANSPARENT</t>
  </si>
  <si>
    <t>SPH106</t>
  </si>
  <si>
    <t>Aisi 304 1 way straight hand spider polished steel</t>
  </si>
  <si>
    <t>XHPE</t>
  </si>
  <si>
    <t>Xham dopjo Tr 33.1 + Tr 33.1 R 18 + rode</t>
  </si>
  <si>
    <t>SPH112</t>
  </si>
  <si>
    <t>Aisi 304 hand spider connector machined steel</t>
  </si>
  <si>
    <t>SPH114</t>
  </si>
  <si>
    <t>Aisi 304 fi 30mm spot connection machined steel</t>
  </si>
  <si>
    <t>XHMK2/1</t>
  </si>
  <si>
    <t>XHMK3</t>
  </si>
  <si>
    <t>Vetro 8mm extrachiaro temp.HST.FL+Asola</t>
  </si>
  <si>
    <t>VI44/6</t>
  </si>
  <si>
    <t>Vida montimi 6x60</t>
  </si>
  <si>
    <t>XHR09</t>
  </si>
  <si>
    <t>Lamistal ESG planibel zeleni 6+0,80+4 Float ESG-6 KOM</t>
  </si>
  <si>
    <t xml:space="preserve">Totali </t>
  </si>
  <si>
    <t>Numri i Llogarise</t>
  </si>
  <si>
    <t>Kodi Statistikor</t>
  </si>
  <si>
    <t>Shitjet gjithsej (a + b +c )</t>
  </si>
  <si>
    <t xml:space="preserve">   Te ardhura nga shitja e Produktit te vet </t>
  </si>
  <si>
    <t>701/702/703</t>
  </si>
  <si>
    <t xml:space="preserve">   Te ardhura nga shitja e Shërbimeve </t>
  </si>
  <si>
    <t xml:space="preserve">    Te ardhura nga shitja e Mallrave </t>
  </si>
  <si>
    <t xml:space="preserve">  Të tjera</t>
  </si>
  <si>
    <t>601+602</t>
  </si>
  <si>
    <t>605/1</t>
  </si>
  <si>
    <t>605/2</t>
  </si>
  <si>
    <t>635+638</t>
  </si>
  <si>
    <t>SHOQERIA   MARTINI  Sh.P.K.</t>
  </si>
  <si>
    <t>Aktive te Qendrueshme te Trupezuara</t>
  </si>
  <si>
    <t>INVENTAR I PRODHIMIT NE PROCES PRANE OBJEKTIT</t>
  </si>
  <si>
    <t>Objekti</t>
  </si>
  <si>
    <t xml:space="preserve">nr.1 </t>
  </si>
  <si>
    <t>date 31.12.2013</t>
  </si>
  <si>
    <t xml:space="preserve">nr.2 </t>
  </si>
  <si>
    <t>Inventari i automjeteve ne pronesi te subjektit ne date 31.12.2013</t>
  </si>
  <si>
    <t>ne leke</t>
  </si>
  <si>
    <t xml:space="preserve">Nr. </t>
  </si>
  <si>
    <t>Lloji I automjetit</t>
  </si>
  <si>
    <t>Kapaciteti</t>
  </si>
  <si>
    <t>Targat</t>
  </si>
  <si>
    <t>sasia</t>
  </si>
  <si>
    <t>cmimi</t>
  </si>
  <si>
    <t xml:space="preserve">vlera </t>
  </si>
  <si>
    <t xml:space="preserve">Kamioncina tip Benz </t>
  </si>
  <si>
    <t>2 ton</t>
  </si>
  <si>
    <t>AA 827 AP</t>
  </si>
  <si>
    <t>5 ton</t>
  </si>
  <si>
    <t>750 kg</t>
  </si>
  <si>
    <t>totali</t>
  </si>
  <si>
    <t>GJENDJA E LLOGARIVE</t>
  </si>
  <si>
    <t>Periudha 01/01/2013-31/12/2013</t>
  </si>
  <si>
    <t xml:space="preserve">Filtrat :  Nr.Llog :401-404      Me Azhornim      </t>
  </si>
  <si>
    <t>Monedha Baze:</t>
  </si>
  <si>
    <t>LEK</t>
  </si>
  <si>
    <t>Gjendja</t>
  </si>
  <si>
    <t xml:space="preserve">mon baze </t>
  </si>
  <si>
    <t>ne mon llog</t>
  </si>
  <si>
    <t>Nr. Llogarie</t>
  </si>
  <si>
    <t>Emertimi i Llogarise</t>
  </si>
  <si>
    <t>Monedha</t>
  </si>
  <si>
    <t>Debi</t>
  </si>
  <si>
    <t>Kredi</t>
  </si>
  <si>
    <t>401012</t>
  </si>
  <si>
    <t>Te ndryshme</t>
  </si>
  <si>
    <t>401037</t>
  </si>
  <si>
    <t>OSSH Tirane</t>
  </si>
  <si>
    <t>401038</t>
  </si>
  <si>
    <t>401058</t>
  </si>
  <si>
    <t>Schuco International Italia</t>
  </si>
  <si>
    <t>EUR</t>
  </si>
  <si>
    <t>401060</t>
  </si>
  <si>
    <t>Kast shpk</t>
  </si>
  <si>
    <t>401062</t>
  </si>
  <si>
    <t>Esen FU s.r.l.</t>
  </si>
  <si>
    <t>401063</t>
  </si>
  <si>
    <t>I.M.M.I shpk</t>
  </si>
  <si>
    <t>401064</t>
  </si>
  <si>
    <t>Kristal D.O.O. Vitez Bosnje</t>
  </si>
  <si>
    <t>401078</t>
  </si>
  <si>
    <t>Alfa gllas (Ruzhdi Kalemaj )</t>
  </si>
  <si>
    <t>Totali:</t>
  </si>
  <si>
    <t>Diferenca:</t>
  </si>
  <si>
    <t>VETROMONTAGGI S.R.L</t>
  </si>
  <si>
    <t xml:space="preserve">Filtrat :  Nr.Llog :411-412      Me Azhornim      </t>
  </si>
  <si>
    <t>411015</t>
  </si>
  <si>
    <t>Nikolini (Pazar i Ri)</t>
  </si>
  <si>
    <t>411028</t>
  </si>
  <si>
    <t>ARTI shpk</t>
  </si>
  <si>
    <t>411030</t>
  </si>
  <si>
    <t>ALBA CERAMICA N Porcelanoza</t>
  </si>
  <si>
    <t>411035</t>
  </si>
  <si>
    <t>Shijaku shpk</t>
  </si>
  <si>
    <t>FURNITORE</t>
  </si>
  <si>
    <t>KLIENTE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</si>
</sst>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;[Red]#,##0"/>
    <numFmt numFmtId="165" formatCode="_(* #,##0_);_(* \(#,##0\);_(* &quot;-&quot;??_);_(@_)"/>
    <numFmt numFmtId="166" formatCode="_(* #,##0.0_);_(* \(#,##0.0\);_(* &quot;-&quot;??_);_(@_)"/>
    <numFmt numFmtId="167" formatCode="_(* #,##0.0_);_(* \(#,##0.0\);_(* &quot;-&quot;?_);_(@_)"/>
    <numFmt numFmtId="168" formatCode="#,##0_ ;\(#,##0\)"/>
    <numFmt numFmtId="169" formatCode="#,##0.00_);\-#,##0.00"/>
    <numFmt numFmtId="170" formatCode="#,##0_);\-#,##0"/>
  </numFmts>
  <fonts count="84"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i/>
      <sz val="13.45"/>
      <color indexed="8"/>
      <name val="Times New Roman"/>
      <family val="1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sz val="12"/>
      <color indexed="62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sz val="12"/>
      <name val="CG Times"/>
      <family val="1"/>
    </font>
    <font>
      <b/>
      <sz val="12"/>
      <name val="CG Times"/>
      <charset val="238"/>
    </font>
    <font>
      <b/>
      <sz val="11"/>
      <name val="Garamond"/>
      <family val="1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i/>
      <sz val="12"/>
      <name val="Calibri"/>
      <family val="2"/>
    </font>
    <font>
      <b/>
      <u/>
      <sz val="12"/>
      <color indexed="8"/>
      <name val="Calibri"/>
      <family val="2"/>
    </font>
    <font>
      <sz val="12"/>
      <name val="Arial"/>
      <family val="2"/>
    </font>
    <font>
      <sz val="12"/>
      <color indexed="8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Garamond"/>
      <family val="1"/>
    </font>
    <font>
      <b/>
      <i/>
      <sz val="12"/>
      <name val="Garamond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3.9"/>
      <color indexed="8"/>
      <name val="Arial"/>
      <family val="2"/>
    </font>
    <font>
      <sz val="9.9499999999999993"/>
      <color indexed="8"/>
      <name val="Arial"/>
      <family val="2"/>
    </font>
    <font>
      <b/>
      <sz val="9"/>
      <color indexed="8"/>
      <name val="Times New Roman"/>
      <family val="1"/>
    </font>
    <font>
      <b/>
      <sz val="8.9"/>
      <color indexed="8"/>
      <name val="Tahoma"/>
      <family val="2"/>
    </font>
    <font>
      <b/>
      <sz val="9"/>
      <color indexed="8"/>
      <name val="Arial"/>
      <family val="2"/>
    </font>
    <font>
      <sz val="8.0500000000000007"/>
      <color indexed="8"/>
      <name val="Arial"/>
      <family val="2"/>
    </font>
    <font>
      <b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sz val="9.9499999999999993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Calibri"/>
      <family val="2"/>
    </font>
    <font>
      <b/>
      <sz val="12"/>
      <color indexed="8"/>
      <name val="MS Sans Serif"/>
      <family val="2"/>
    </font>
    <font>
      <sz val="12"/>
      <color indexed="8"/>
      <name val="Arial"/>
      <family val="2"/>
    </font>
    <font>
      <b/>
      <sz val="13.9"/>
      <color indexed="8"/>
      <name val="Arial"/>
    </font>
    <font>
      <sz val="9.9499999999999993"/>
      <color indexed="8"/>
      <name val="Arial"/>
    </font>
    <font>
      <sz val="9"/>
      <color indexed="8"/>
      <name val="Arial"/>
    </font>
    <font>
      <b/>
      <sz val="9.9499999999999993"/>
      <color indexed="8"/>
      <name val="Tahoma"/>
    </font>
    <font>
      <u/>
      <sz val="9.85"/>
      <color indexed="12"/>
      <name val="Times New Roman"/>
    </font>
    <font>
      <b/>
      <i/>
      <sz val="8.9"/>
      <color indexed="8"/>
      <name val="Arial"/>
    </font>
    <font>
      <b/>
      <sz val="9"/>
      <color indexed="8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0" fillId="3" borderId="0" applyNumberFormat="0" applyBorder="0" applyAlignment="0" applyProtection="0"/>
    <xf numFmtId="0" fontId="14" fillId="20" borderId="1" applyNumberFormat="0" applyAlignment="0" applyProtection="0"/>
    <xf numFmtId="0" fontId="16" fillId="21" borderId="2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2" fillId="7" borderId="1" applyNumberFormat="0" applyAlignment="0" applyProtection="0"/>
    <xf numFmtId="0" fontId="15" fillId="0" borderId="6" applyNumberFormat="0" applyFill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4" fillId="23" borderId="7" applyNumberFormat="0" applyFont="0" applyAlignment="0" applyProtection="0"/>
    <xf numFmtId="0" fontId="13" fillId="20" borderId="8" applyNumberFormat="0" applyAlignment="0" applyProtection="0"/>
    <xf numFmtId="0" fontId="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/>
    <xf numFmtId="0" fontId="57" fillId="0" borderId="0"/>
  </cellStyleXfs>
  <cellXfs count="478">
    <xf numFmtId="0" fontId="0" fillId="0" borderId="0" xfId="0"/>
    <xf numFmtId="0" fontId="0" fillId="0" borderId="0" xfId="0" applyBorder="1"/>
    <xf numFmtId="0" fontId="19" fillId="0" borderId="0" xfId="0" applyFont="1" applyFill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40" applyFont="1"/>
    <xf numFmtId="0" fontId="24" fillId="0" borderId="0" xfId="0" applyFont="1"/>
    <xf numFmtId="0" fontId="26" fillId="0" borderId="0" xfId="0" applyFont="1"/>
    <xf numFmtId="0" fontId="23" fillId="0" borderId="0" xfId="40" applyFont="1" applyAlignment="1">
      <alignment horizontal="center"/>
    </xf>
    <xf numFmtId="0" fontId="23" fillId="0" borderId="11" xfId="40" applyFont="1" applyBorder="1" applyAlignment="1">
      <alignment horizontal="center"/>
    </xf>
    <xf numFmtId="0" fontId="23" fillId="0" borderId="12" xfId="40" applyFont="1" applyBorder="1" applyAlignment="1">
      <alignment horizontal="center"/>
    </xf>
    <xf numFmtId="0" fontId="23" fillId="0" borderId="17" xfId="40" applyFont="1" applyBorder="1" applyAlignment="1">
      <alignment horizontal="center"/>
    </xf>
    <xf numFmtId="165" fontId="23" fillId="0" borderId="27" xfId="28" applyNumberFormat="1" applyFont="1" applyBorder="1"/>
    <xf numFmtId="0" fontId="23" fillId="0" borderId="19" xfId="40" applyFont="1" applyBorder="1" applyAlignment="1">
      <alignment horizontal="center"/>
    </xf>
    <xf numFmtId="0" fontId="25" fillId="0" borderId="20" xfId="40" applyFont="1" applyBorder="1" applyAlignment="1">
      <alignment horizontal="center"/>
    </xf>
    <xf numFmtId="0" fontId="25" fillId="0" borderId="28" xfId="40" applyFont="1" applyBorder="1" applyAlignment="1">
      <alignment horizontal="center"/>
    </xf>
    <xf numFmtId="0" fontId="25" fillId="0" borderId="28" xfId="40" applyFont="1" applyBorder="1"/>
    <xf numFmtId="165" fontId="23" fillId="0" borderId="21" xfId="28" applyNumberFormat="1" applyFont="1" applyBorder="1"/>
    <xf numFmtId="165" fontId="24" fillId="0" borderId="0" xfId="0" applyNumberFormat="1" applyFont="1"/>
    <xf numFmtId="0" fontId="25" fillId="0" borderId="20" xfId="40" applyFont="1" applyBorder="1"/>
    <xf numFmtId="0" fontId="23" fillId="0" borderId="28" xfId="40" applyFont="1" applyBorder="1" applyAlignment="1">
      <alignment horizontal="center"/>
    </xf>
    <xf numFmtId="0" fontId="23" fillId="0" borderId="20" xfId="40" applyFont="1" applyBorder="1"/>
    <xf numFmtId="0" fontId="23" fillId="0" borderId="28" xfId="40" applyFont="1" applyBorder="1"/>
    <xf numFmtId="0" fontId="25" fillId="0" borderId="21" xfId="40" applyFont="1" applyBorder="1"/>
    <xf numFmtId="0" fontId="25" fillId="0" borderId="0" xfId="40" applyFont="1" applyBorder="1"/>
    <xf numFmtId="0" fontId="23" fillId="0" borderId="26" xfId="40" applyFont="1" applyBorder="1"/>
    <xf numFmtId="0" fontId="25" fillId="0" borderId="29" xfId="40" applyFont="1" applyBorder="1"/>
    <xf numFmtId="3" fontId="23" fillId="0" borderId="27" xfId="40" applyNumberFormat="1" applyFont="1" applyBorder="1"/>
    <xf numFmtId="0" fontId="23" fillId="0" borderId="0" xfId="40" applyFont="1" applyBorder="1"/>
    <xf numFmtId="3" fontId="23" fillId="0" borderId="0" xfId="40" applyNumberFormat="1" applyFont="1" applyBorder="1"/>
    <xf numFmtId="0" fontId="24" fillId="0" borderId="0" xfId="0" applyFont="1" applyBorder="1"/>
    <xf numFmtId="0" fontId="27" fillId="0" borderId="0" xfId="40" applyFont="1" applyBorder="1"/>
    <xf numFmtId="0" fontId="25" fillId="0" borderId="0" xfId="40" applyFont="1" applyBorder="1" applyAlignment="1">
      <alignment horizontal="center"/>
    </xf>
    <xf numFmtId="3" fontId="25" fillId="0" borderId="0" xfId="40" applyNumberFormat="1" applyFont="1" applyBorder="1"/>
    <xf numFmtId="0" fontId="26" fillId="0" borderId="0" xfId="0" applyFont="1" applyBorder="1"/>
    <xf numFmtId="0" fontId="28" fillId="0" borderId="0" xfId="40" applyFont="1" applyBorder="1"/>
    <xf numFmtId="0" fontId="29" fillId="0" borderId="0" xfId="0" applyFont="1" applyBorder="1"/>
    <xf numFmtId="0" fontId="28" fillId="0" borderId="0" xfId="40" applyFont="1"/>
    <xf numFmtId="0" fontId="29" fillId="0" borderId="0" xfId="0" applyFont="1"/>
    <xf numFmtId="165" fontId="21" fillId="0" borderId="0" xfId="0" applyNumberFormat="1" applyFont="1"/>
    <xf numFmtId="165" fontId="26" fillId="0" borderId="0" xfId="0" applyNumberFormat="1" applyFont="1"/>
    <xf numFmtId="43" fontId="24" fillId="0" borderId="0" xfId="0" applyNumberFormat="1" applyFont="1"/>
    <xf numFmtId="0" fontId="3" fillId="0" borderId="0" xfId="0" applyFont="1"/>
    <xf numFmtId="37" fontId="25" fillId="0" borderId="21" xfId="28" applyNumberFormat="1" applyFont="1" applyBorder="1" applyAlignment="1">
      <alignment horizontal="right" wrapText="1"/>
    </xf>
    <xf numFmtId="37" fontId="21" fillId="0" borderId="0" xfId="0" applyNumberFormat="1" applyFont="1" applyAlignment="1">
      <alignment horizontal="right" wrapText="1"/>
    </xf>
    <xf numFmtId="37" fontId="23" fillId="0" borderId="21" xfId="28" applyNumberFormat="1" applyFont="1" applyBorder="1" applyAlignment="1">
      <alignment horizontal="right" wrapText="1"/>
    </xf>
    <xf numFmtId="37" fontId="25" fillId="0" borderId="21" xfId="28" applyNumberFormat="1" applyFont="1" applyBorder="1" applyAlignment="1">
      <alignment horizontal="right" wrapText="1" shrinkToFit="1"/>
    </xf>
    <xf numFmtId="37" fontId="23" fillId="0" borderId="21" xfId="28" applyNumberFormat="1" applyFont="1" applyBorder="1" applyAlignment="1">
      <alignment horizontal="right" wrapText="1" shrinkToFit="1"/>
    </xf>
    <xf numFmtId="37" fontId="30" fillId="0" borderId="0" xfId="0" applyNumberFormat="1" applyFont="1" applyAlignment="1">
      <alignment horizontal="right" wrapText="1"/>
    </xf>
    <xf numFmtId="37" fontId="25" fillId="0" borderId="17" xfId="28" applyNumberFormat="1" applyFont="1" applyBorder="1" applyAlignment="1">
      <alignment horizontal="right" wrapText="1" shrinkToFit="1"/>
    </xf>
    <xf numFmtId="37" fontId="30" fillId="0" borderId="0" xfId="0" applyNumberFormat="1" applyFont="1" applyAlignment="1">
      <alignment horizontal="right" wrapText="1" shrinkToFit="1"/>
    </xf>
    <xf numFmtId="37" fontId="21" fillId="0" borderId="0" xfId="0" applyNumberFormat="1" applyFont="1" applyAlignment="1">
      <alignment horizontal="right" wrapText="1" shrinkToFit="1"/>
    </xf>
    <xf numFmtId="37" fontId="23" fillId="0" borderId="17" xfId="28" applyNumberFormat="1" applyFont="1" applyBorder="1" applyAlignment="1">
      <alignment horizontal="right" wrapText="1" shrinkToFit="1"/>
    </xf>
    <xf numFmtId="37" fontId="25" fillId="24" borderId="21" xfId="28" applyNumberFormat="1" applyFont="1" applyFill="1" applyBorder="1" applyAlignment="1">
      <alignment horizontal="right" wrapText="1" shrinkToFit="1"/>
    </xf>
    <xf numFmtId="37" fontId="23" fillId="24" borderId="21" xfId="28" applyNumberFormat="1" applyFont="1" applyFill="1" applyBorder="1" applyAlignment="1">
      <alignment horizontal="right" wrapText="1" shrinkToFit="1"/>
    </xf>
    <xf numFmtId="0" fontId="23" fillId="0" borderId="0" xfId="41" applyFont="1"/>
    <xf numFmtId="0" fontId="23" fillId="0" borderId="0" xfId="41" applyFont="1" applyAlignment="1">
      <alignment horizontal="center"/>
    </xf>
    <xf numFmtId="0" fontId="25" fillId="0" borderId="0" xfId="41" applyFont="1" applyBorder="1"/>
    <xf numFmtId="0" fontId="25" fillId="0" borderId="0" xfId="41" applyFont="1" applyBorder="1" applyAlignment="1">
      <alignment horizontal="center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23" fillId="0" borderId="16" xfId="41" applyFont="1" applyBorder="1" applyAlignment="1">
      <alignment horizontal="center"/>
    </xf>
    <xf numFmtId="0" fontId="23" fillId="0" borderId="17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5" fillId="0" borderId="20" xfId="41" applyFont="1" applyBorder="1" applyAlignment="1">
      <alignment horizontal="center"/>
    </xf>
    <xf numFmtId="0" fontId="23" fillId="0" borderId="41" xfId="41" applyFont="1" applyBorder="1" applyAlignment="1">
      <alignment horizontal="center"/>
    </xf>
    <xf numFmtId="0" fontId="38" fillId="0" borderId="0" xfId="0" applyFont="1"/>
    <xf numFmtId="0" fontId="25" fillId="0" borderId="20" xfId="41" applyFont="1" applyBorder="1"/>
    <xf numFmtId="165" fontId="22" fillId="0" borderId="0" xfId="0" applyNumberFormat="1" applyFont="1"/>
    <xf numFmtId="0" fontId="25" fillId="0" borderId="28" xfId="41" applyFont="1" applyBorder="1" applyAlignment="1">
      <alignment horizontal="center"/>
    </xf>
    <xf numFmtId="0" fontId="25" fillId="0" borderId="26" xfId="41" applyFont="1" applyBorder="1"/>
    <xf numFmtId="0" fontId="39" fillId="0" borderId="0" xfId="41" applyFont="1" applyBorder="1"/>
    <xf numFmtId="164" fontId="28" fillId="0" borderId="0" xfId="41" applyNumberFormat="1" applyFont="1" applyBorder="1"/>
    <xf numFmtId="0" fontId="39" fillId="0" borderId="0" xfId="41" applyFont="1" applyBorder="1" applyAlignment="1">
      <alignment horizontal="center"/>
    </xf>
    <xf numFmtId="164" fontId="39" fillId="0" borderId="0" xfId="41" applyNumberFormat="1" applyFont="1" applyBorder="1"/>
    <xf numFmtId="0" fontId="40" fillId="0" borderId="0" xfId="0" applyFont="1" applyBorder="1"/>
    <xf numFmtId="0" fontId="21" fillId="0" borderId="0" xfId="0" applyFont="1" applyBorder="1"/>
    <xf numFmtId="164" fontId="23" fillId="0" borderId="0" xfId="41" applyNumberFormat="1" applyFont="1" applyBorder="1"/>
    <xf numFmtId="164" fontId="25" fillId="0" borderId="0" xfId="41" applyNumberFormat="1" applyFont="1" applyBorder="1"/>
    <xf numFmtId="0" fontId="23" fillId="0" borderId="0" xfId="41" applyFont="1" applyBorder="1"/>
    <xf numFmtId="0" fontId="23" fillId="0" borderId="0" xfId="41" applyFont="1" applyBorder="1" applyAlignment="1">
      <alignment horizontal="center"/>
    </xf>
    <xf numFmtId="0" fontId="23" fillId="0" borderId="20" xfId="41" applyFont="1" applyBorder="1" applyAlignment="1">
      <alignment horizontal="center"/>
    </xf>
    <xf numFmtId="0" fontId="23" fillId="0" borderId="17" xfId="41" applyFont="1" applyBorder="1" applyAlignment="1"/>
    <xf numFmtId="0" fontId="23" fillId="0" borderId="28" xfId="41" applyFont="1" applyBorder="1" applyAlignment="1"/>
    <xf numFmtId="0" fontId="23" fillId="0" borderId="21" xfId="41" applyFont="1" applyBorder="1" applyAlignment="1"/>
    <xf numFmtId="0" fontId="41" fillId="0" borderId="28" xfId="41" applyFont="1" applyBorder="1" applyAlignment="1"/>
    <xf numFmtId="0" fontId="41" fillId="0" borderId="28" xfId="41" applyFont="1" applyBorder="1" applyAlignment="1">
      <alignment horizontal="center"/>
    </xf>
    <xf numFmtId="0" fontId="25" fillId="0" borderId="28" xfId="41" applyFont="1" applyBorder="1" applyAlignment="1"/>
    <xf numFmtId="37" fontId="38" fillId="0" borderId="0" xfId="0" applyNumberFormat="1" applyFont="1"/>
    <xf numFmtId="37" fontId="22" fillId="0" borderId="0" xfId="0" applyNumberFormat="1" applyFont="1"/>
    <xf numFmtId="0" fontId="25" fillId="0" borderId="21" xfId="41" applyFont="1" applyBorder="1" applyAlignment="1"/>
    <xf numFmtId="165" fontId="38" fillId="0" borderId="0" xfId="0" applyNumberFormat="1" applyFont="1"/>
    <xf numFmtId="0" fontId="25" fillId="0" borderId="29" xfId="41" applyFont="1" applyBorder="1" applyAlignment="1"/>
    <xf numFmtId="0" fontId="40" fillId="0" borderId="0" xfId="0" applyFont="1"/>
    <xf numFmtId="0" fontId="23" fillId="0" borderId="42" xfId="41" applyFont="1" applyBorder="1" applyAlignment="1">
      <alignment horizontal="center"/>
    </xf>
    <xf numFmtId="0" fontId="23" fillId="0" borderId="43" xfId="41" applyFont="1" applyBorder="1" applyAlignment="1">
      <alignment horizontal="center"/>
    </xf>
    <xf numFmtId="0" fontId="25" fillId="0" borderId="17" xfId="41" applyFont="1" applyBorder="1" applyAlignment="1"/>
    <xf numFmtId="167" fontId="24" fillId="0" borderId="0" xfId="0" applyNumberFormat="1" applyFont="1"/>
    <xf numFmtId="0" fontId="23" fillId="0" borderId="23" xfId="41" applyFont="1" applyBorder="1" applyAlignment="1">
      <alignment horizontal="center"/>
    </xf>
    <xf numFmtId="0" fontId="23" fillId="0" borderId="44" xfId="41" applyFont="1" applyBorder="1" applyAlignment="1">
      <alignment horizontal="left"/>
    </xf>
    <xf numFmtId="166" fontId="23" fillId="0" borderId="15" xfId="28" applyNumberFormat="1" applyFont="1" applyBorder="1"/>
    <xf numFmtId="0" fontId="23" fillId="0" borderId="37" xfId="41" applyFont="1" applyBorder="1" applyAlignment="1">
      <alignment horizontal="left"/>
    </xf>
    <xf numFmtId="0" fontId="23" fillId="0" borderId="41" xfId="41" applyFont="1" applyBorder="1" applyAlignment="1">
      <alignment horizontal="left"/>
    </xf>
    <xf numFmtId="0" fontId="23" fillId="0" borderId="18" xfId="41" applyFont="1" applyBorder="1" applyAlignment="1">
      <alignment horizontal="left"/>
    </xf>
    <xf numFmtId="166" fontId="24" fillId="0" borderId="0" xfId="0" applyNumberFormat="1" applyFont="1"/>
    <xf numFmtId="0" fontId="25" fillId="0" borderId="28" xfId="41" applyFont="1" applyBorder="1" applyAlignment="1">
      <alignment horizontal="left"/>
    </xf>
    <xf numFmtId="43" fontId="26" fillId="0" borderId="0" xfId="0" applyNumberFormat="1" applyFont="1"/>
    <xf numFmtId="0" fontId="23" fillId="0" borderId="44" xfId="41" applyFont="1" applyBorder="1" applyAlignment="1"/>
    <xf numFmtId="0" fontId="41" fillId="0" borderId="44" xfId="41" applyFont="1" applyBorder="1" applyAlignment="1"/>
    <xf numFmtId="0" fontId="25" fillId="0" borderId="44" xfId="41" applyFont="1" applyBorder="1" applyAlignment="1"/>
    <xf numFmtId="0" fontId="23" fillId="0" borderId="26" xfId="41" applyFont="1" applyBorder="1" applyAlignment="1">
      <alignment horizontal="center"/>
    </xf>
    <xf numFmtId="0" fontId="23" fillId="0" borderId="29" xfId="41" applyFont="1" applyBorder="1" applyAlignment="1"/>
    <xf numFmtId="166" fontId="23" fillId="0" borderId="27" xfId="28" applyNumberFormat="1" applyFont="1" applyBorder="1"/>
    <xf numFmtId="0" fontId="28" fillId="0" borderId="0" xfId="41" applyFont="1" applyBorder="1" applyAlignment="1"/>
    <xf numFmtId="165" fontId="28" fillId="0" borderId="0" xfId="28" applyNumberFormat="1" applyFont="1" applyBorder="1"/>
    <xf numFmtId="0" fontId="28" fillId="0" borderId="0" xfId="41" applyFont="1" applyBorder="1" applyAlignment="1">
      <alignment horizontal="center"/>
    </xf>
    <xf numFmtId="0" fontId="39" fillId="0" borderId="0" xfId="41" applyFont="1" applyBorder="1" applyAlignment="1"/>
    <xf numFmtId="0" fontId="42" fillId="0" borderId="0" xfId="0" applyFont="1"/>
    <xf numFmtId="0" fontId="22" fillId="0" borderId="0" xfId="0" applyFont="1" applyBorder="1"/>
    <xf numFmtId="0" fontId="21" fillId="0" borderId="0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/>
    <xf numFmtId="165" fontId="30" fillId="0" borderId="21" xfId="28" applyNumberFormat="1" applyFont="1" applyBorder="1"/>
    <xf numFmtId="165" fontId="30" fillId="0" borderId="22" xfId="28" applyNumberFormat="1" applyFont="1" applyBorder="1"/>
    <xf numFmtId="0" fontId="21" fillId="0" borderId="20" xfId="0" applyFont="1" applyBorder="1" applyAlignment="1">
      <alignment horizontal="center"/>
    </xf>
    <xf numFmtId="0" fontId="21" fillId="0" borderId="21" xfId="0" applyFont="1" applyBorder="1"/>
    <xf numFmtId="165" fontId="21" fillId="0" borderId="21" xfId="28" applyNumberFormat="1" applyFont="1" applyBorder="1"/>
    <xf numFmtId="0" fontId="21" fillId="0" borderId="23" xfId="0" applyFont="1" applyBorder="1" applyAlignment="1">
      <alignment horizontal="center"/>
    </xf>
    <xf numFmtId="0" fontId="21" fillId="0" borderId="15" xfId="0" applyFont="1" applyBorder="1"/>
    <xf numFmtId="165" fontId="21" fillId="0" borderId="15" xfId="28" applyNumberFormat="1" applyFont="1" applyBorder="1"/>
    <xf numFmtId="165" fontId="21" fillId="0" borderId="0" xfId="28" applyNumberFormat="1" applyFont="1" applyBorder="1"/>
    <xf numFmtId="0" fontId="21" fillId="0" borderId="21" xfId="0" applyFont="1" applyFill="1" applyBorder="1"/>
    <xf numFmtId="0" fontId="21" fillId="0" borderId="14" xfId="0" applyFont="1" applyFill="1" applyBorder="1"/>
    <xf numFmtId="0" fontId="30" fillId="0" borderId="15" xfId="0" applyFont="1" applyFill="1" applyBorder="1"/>
    <xf numFmtId="165" fontId="30" fillId="0" borderId="15" xfId="28" applyNumberFormat="1" applyFont="1" applyBorder="1"/>
    <xf numFmtId="165" fontId="21" fillId="0" borderId="0" xfId="0" applyNumberFormat="1" applyFont="1" applyBorder="1"/>
    <xf numFmtId="0" fontId="21" fillId="0" borderId="13" xfId="0" applyFont="1" applyFill="1" applyBorder="1" applyAlignment="1">
      <alignment horizontal="center"/>
    </xf>
    <xf numFmtId="0" fontId="30" fillId="0" borderId="21" xfId="0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5" xfId="0" applyFont="1" applyFill="1" applyBorder="1"/>
    <xf numFmtId="0" fontId="21" fillId="0" borderId="25" xfId="0" applyFont="1" applyBorder="1" applyAlignment="1">
      <alignment horizontal="center"/>
    </xf>
    <xf numFmtId="0" fontId="21" fillId="0" borderId="15" xfId="0" applyFont="1" applyFill="1" applyBorder="1" applyAlignment="1">
      <alignment horizontal="left"/>
    </xf>
    <xf numFmtId="0" fontId="30" fillId="0" borderId="26" xfId="0" applyFont="1" applyBorder="1" applyAlignment="1">
      <alignment horizontal="center"/>
    </xf>
    <xf numFmtId="0" fontId="30" fillId="0" borderId="27" xfId="0" applyFont="1" applyFill="1" applyBorder="1" applyAlignment="1">
      <alignment horizontal="left"/>
    </xf>
    <xf numFmtId="165" fontId="30" fillId="0" borderId="27" xfId="28" applyNumberFormat="1" applyFont="1" applyBorder="1"/>
    <xf numFmtId="165" fontId="30" fillId="0" borderId="39" xfId="28" applyNumberFormat="1" applyFont="1" applyBorder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22" fillId="0" borderId="0" xfId="0" applyFont="1" applyBorder="1" applyAlignment="1">
      <alignment horizontal="center"/>
    </xf>
    <xf numFmtId="37" fontId="21" fillId="0" borderId="0" xfId="0" applyNumberFormat="1" applyFont="1"/>
    <xf numFmtId="37" fontId="23" fillId="0" borderId="19" xfId="28" applyNumberFormat="1" applyFont="1" applyBorder="1" applyAlignment="1">
      <alignment horizontal="right" wrapText="1" shrinkToFit="1"/>
    </xf>
    <xf numFmtId="37" fontId="23" fillId="0" borderId="22" xfId="28" applyNumberFormat="1" applyFont="1" applyBorder="1" applyAlignment="1">
      <alignment horizontal="right" wrapText="1" shrinkToFit="1"/>
    </xf>
    <xf numFmtId="37" fontId="25" fillId="0" borderId="22" xfId="28" applyNumberFormat="1" applyFont="1" applyBorder="1" applyAlignment="1">
      <alignment horizontal="right" wrapText="1" shrinkToFit="1"/>
    </xf>
    <xf numFmtId="37" fontId="25" fillId="24" borderId="22" xfId="28" applyNumberFormat="1" applyFont="1" applyFill="1" applyBorder="1" applyAlignment="1">
      <alignment horizontal="right" wrapText="1" shrinkToFit="1"/>
    </xf>
    <xf numFmtId="37" fontId="23" fillId="24" borderId="22" xfId="28" applyNumberFormat="1" applyFont="1" applyFill="1" applyBorder="1" applyAlignment="1">
      <alignment horizontal="right" wrapText="1" shrinkToFit="1"/>
    </xf>
    <xf numFmtId="165" fontId="23" fillId="0" borderId="22" xfId="28" applyNumberFormat="1" applyFont="1" applyBorder="1"/>
    <xf numFmtId="165" fontId="23" fillId="0" borderId="39" xfId="28" applyNumberFormat="1" applyFont="1" applyBorder="1"/>
    <xf numFmtId="37" fontId="25" fillId="0" borderId="22" xfId="28" applyNumberFormat="1" applyFont="1" applyBorder="1" applyAlignment="1">
      <alignment horizontal="right" wrapText="1"/>
    </xf>
    <xf numFmtId="37" fontId="23" fillId="0" borderId="22" xfId="28" applyNumberFormat="1" applyFont="1" applyBorder="1" applyAlignment="1">
      <alignment horizontal="right" wrapText="1"/>
    </xf>
    <xf numFmtId="3" fontId="23" fillId="0" borderId="39" xfId="40" applyNumberFormat="1" applyFont="1" applyBorder="1"/>
    <xf numFmtId="0" fontId="25" fillId="0" borderId="35" xfId="41" applyFont="1" applyBorder="1" applyAlignment="1">
      <alignment horizontal="center"/>
    </xf>
    <xf numFmtId="0" fontId="25" fillId="0" borderId="35" xfId="41" applyFont="1" applyBorder="1"/>
    <xf numFmtId="0" fontId="25" fillId="0" borderId="38" xfId="41" applyFont="1" applyBorder="1"/>
    <xf numFmtId="0" fontId="25" fillId="0" borderId="16" xfId="41" applyFont="1" applyBorder="1" applyAlignment="1">
      <alignment horizontal="center"/>
    </xf>
    <xf numFmtId="37" fontId="25" fillId="0" borderId="19" xfId="28" applyNumberFormat="1" applyFont="1" applyBorder="1" applyAlignment="1">
      <alignment horizontal="right" wrapText="1" shrinkToFit="1"/>
    </xf>
    <xf numFmtId="0" fontId="25" fillId="0" borderId="20" xfId="41" applyFont="1" applyBorder="1" applyAlignment="1">
      <alignment horizontal="left"/>
    </xf>
    <xf numFmtId="0" fontId="23" fillId="0" borderId="35" xfId="41" applyFont="1" applyBorder="1"/>
    <xf numFmtId="0" fontId="23" fillId="0" borderId="20" xfId="41" applyFont="1" applyBorder="1" applyAlignment="1">
      <alignment horizontal="left"/>
    </xf>
    <xf numFmtId="0" fontId="23" fillId="0" borderId="30" xfId="41" applyFont="1" applyBorder="1" applyAlignment="1">
      <alignment horizontal="center"/>
    </xf>
    <xf numFmtId="166" fontId="23" fillId="0" borderId="24" xfId="28" applyNumberFormat="1" applyFont="1" applyBorder="1"/>
    <xf numFmtId="166" fontId="23" fillId="0" borderId="39" xfId="28" applyNumberFormat="1" applyFont="1" applyBorder="1"/>
    <xf numFmtId="37" fontId="25" fillId="0" borderId="17" xfId="28" applyNumberFormat="1" applyFont="1" applyBorder="1"/>
    <xf numFmtId="37" fontId="25" fillId="0" borderId="19" xfId="28" applyNumberFormat="1" applyFont="1" applyBorder="1"/>
    <xf numFmtId="37" fontId="23" fillId="0" borderId="21" xfId="28" applyNumberFormat="1" applyFont="1" applyBorder="1"/>
    <xf numFmtId="37" fontId="23" fillId="0" borderId="22" xfId="28" applyNumberFormat="1" applyFont="1" applyBorder="1"/>
    <xf numFmtId="37" fontId="24" fillId="0" borderId="0" xfId="0" applyNumberFormat="1" applyFont="1" applyBorder="1"/>
    <xf numFmtId="37" fontId="23" fillId="0" borderId="15" xfId="28" applyNumberFormat="1" applyFont="1" applyBorder="1"/>
    <xf numFmtId="37" fontId="23" fillId="0" borderId="24" xfId="28" applyNumberFormat="1" applyFont="1" applyBorder="1"/>
    <xf numFmtId="37" fontId="23" fillId="0" borderId="17" xfId="28" applyNumberFormat="1" applyFont="1" applyBorder="1"/>
    <xf numFmtId="37" fontId="23" fillId="0" borderId="19" xfId="28" applyNumberFormat="1" applyFont="1" applyBorder="1"/>
    <xf numFmtId="37" fontId="25" fillId="0" borderId="21" xfId="28" applyNumberFormat="1" applyFont="1" applyBorder="1"/>
    <xf numFmtId="37" fontId="25" fillId="0" borderId="22" xfId="28" applyNumberFormat="1" applyFont="1" applyBorder="1"/>
    <xf numFmtId="37" fontId="25" fillId="0" borderId="15" xfId="28" applyNumberFormat="1" applyFont="1" applyBorder="1"/>
    <xf numFmtId="37" fontId="25" fillId="0" borderId="24" xfId="28" applyNumberFormat="1" applyFont="1" applyBorder="1"/>
    <xf numFmtId="0" fontId="0" fillId="0" borderId="44" xfId="0" applyBorder="1"/>
    <xf numFmtId="0" fontId="0" fillId="0" borderId="33" xfId="0" applyBorder="1"/>
    <xf numFmtId="0" fontId="43" fillId="0" borderId="45" xfId="0" applyFont="1" applyBorder="1"/>
    <xf numFmtId="0" fontId="43" fillId="0" borderId="46" xfId="0" applyFont="1" applyBorder="1"/>
    <xf numFmtId="0" fontId="44" fillId="0" borderId="46" xfId="0" applyFont="1" applyBorder="1"/>
    <xf numFmtId="0" fontId="45" fillId="0" borderId="46" xfId="0" applyFont="1" applyBorder="1"/>
    <xf numFmtId="0" fontId="46" fillId="0" borderId="45" xfId="0" applyFont="1" applyBorder="1"/>
    <xf numFmtId="0" fontId="45" fillId="0" borderId="46" xfId="0" applyFont="1" applyBorder="1" applyAlignment="1">
      <alignment horizontal="left"/>
    </xf>
    <xf numFmtId="0" fontId="0" fillId="0" borderId="45" xfId="0" applyBorder="1"/>
    <xf numFmtId="0" fontId="0" fillId="0" borderId="46" xfId="0" applyBorder="1"/>
    <xf numFmtId="0" fontId="47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8" fillId="0" borderId="45" xfId="0" applyFont="1" applyBorder="1" applyAlignment="1">
      <alignment horizontal="center"/>
    </xf>
    <xf numFmtId="0" fontId="48" fillId="0" borderId="46" xfId="0" applyFont="1" applyBorder="1" applyAlignment="1">
      <alignment horizontal="center"/>
    </xf>
    <xf numFmtId="0" fontId="0" fillId="0" borderId="18" xfId="0" applyBorder="1"/>
    <xf numFmtId="0" fontId="0" fillId="0" borderId="31" xfId="0" applyBorder="1"/>
    <xf numFmtId="37" fontId="24" fillId="0" borderId="0" xfId="0" applyNumberFormat="1" applyFont="1"/>
    <xf numFmtId="165" fontId="24" fillId="0" borderId="0" xfId="0" applyNumberFormat="1" applyFont="1" applyFill="1"/>
    <xf numFmtId="43" fontId="22" fillId="0" borderId="0" xfId="28" applyFont="1"/>
    <xf numFmtId="43" fontId="22" fillId="0" borderId="0" xfId="0" applyNumberFormat="1" applyFont="1"/>
    <xf numFmtId="0" fontId="4" fillId="0" borderId="0" xfId="40" applyFont="1"/>
    <xf numFmtId="38" fontId="31" fillId="0" borderId="0" xfId="40" applyNumberFormat="1" applyFont="1"/>
    <xf numFmtId="40" fontId="31" fillId="0" borderId="0" xfId="40" applyNumberFormat="1" applyFont="1"/>
    <xf numFmtId="38" fontId="32" fillId="0" borderId="21" xfId="40" applyNumberFormat="1" applyFont="1" applyBorder="1" applyAlignment="1">
      <alignment horizontal="center" vertical="center"/>
    </xf>
    <xf numFmtId="38" fontId="32" fillId="0" borderId="21" xfId="40" applyNumberFormat="1" applyFont="1" applyBorder="1" applyAlignment="1">
      <alignment horizontal="center" vertical="center" wrapText="1"/>
    </xf>
    <xf numFmtId="38" fontId="33" fillId="0" borderId="21" xfId="40" applyNumberFormat="1" applyFont="1" applyBorder="1"/>
    <xf numFmtId="39" fontId="32" fillId="0" borderId="21" xfId="40" applyNumberFormat="1" applyFont="1" applyBorder="1"/>
    <xf numFmtId="38" fontId="32" fillId="0" borderId="21" xfId="40" applyNumberFormat="1" applyFont="1" applyBorder="1"/>
    <xf numFmtId="168" fontId="31" fillId="0" borderId="21" xfId="29" applyNumberFormat="1" applyFont="1" applyBorder="1"/>
    <xf numFmtId="168" fontId="31" fillId="0" borderId="21" xfId="29" quotePrefix="1" applyNumberFormat="1" applyFont="1" applyBorder="1"/>
    <xf numFmtId="38" fontId="32" fillId="0" borderId="27" xfId="40" applyNumberFormat="1" applyFont="1" applyBorder="1"/>
    <xf numFmtId="168" fontId="31" fillId="0" borderId="27" xfId="29" applyNumberFormat="1" applyFont="1" applyBorder="1"/>
    <xf numFmtId="38" fontId="49" fillId="0" borderId="40" xfId="40" applyNumberFormat="1" applyFont="1" applyBorder="1"/>
    <xf numFmtId="168" fontId="35" fillId="0" borderId="40" xfId="29" applyNumberFormat="1" applyFont="1" applyBorder="1"/>
    <xf numFmtId="168" fontId="36" fillId="0" borderId="40" xfId="29" applyNumberFormat="1" applyFont="1" applyBorder="1"/>
    <xf numFmtId="39" fontId="36" fillId="0" borderId="40" xfId="40" applyNumberFormat="1" applyFont="1" applyBorder="1"/>
    <xf numFmtId="43" fontId="36" fillId="0" borderId="40" xfId="29" applyFont="1" applyBorder="1"/>
    <xf numFmtId="38" fontId="33" fillId="0" borderId="17" xfId="40" applyNumberFormat="1" applyFont="1" applyBorder="1"/>
    <xf numFmtId="39" fontId="31" fillId="0" borderId="17" xfId="40" applyNumberFormat="1" applyFont="1" applyBorder="1"/>
    <xf numFmtId="168" fontId="31" fillId="0" borderId="17" xfId="29" applyNumberFormat="1" applyFont="1" applyBorder="1"/>
    <xf numFmtId="3" fontId="36" fillId="0" borderId="40" xfId="29" applyNumberFormat="1" applyFont="1" applyBorder="1"/>
    <xf numFmtId="38" fontId="32" fillId="0" borderId="17" xfId="40" applyNumberFormat="1" applyFont="1" applyBorder="1"/>
    <xf numFmtId="38" fontId="33" fillId="0" borderId="15" xfId="40" applyNumberFormat="1" applyFont="1" applyBorder="1"/>
    <xf numFmtId="168" fontId="34" fillId="0" borderId="15" xfId="29" applyNumberFormat="1" applyFont="1" applyBorder="1"/>
    <xf numFmtId="168" fontId="31" fillId="0" borderId="15" xfId="29" applyNumberFormat="1" applyFont="1" applyBorder="1"/>
    <xf numFmtId="168" fontId="34" fillId="0" borderId="21" xfId="29" applyNumberFormat="1" applyFont="1" applyBorder="1"/>
    <xf numFmtId="38" fontId="50" fillId="0" borderId="40" xfId="40" applyNumberFormat="1" applyFont="1" applyBorder="1"/>
    <xf numFmtId="0" fontId="51" fillId="0" borderId="0" xfId="40" applyFont="1"/>
    <xf numFmtId="0" fontId="52" fillId="0" borderId="0" xfId="40" applyFont="1"/>
    <xf numFmtId="0" fontId="4" fillId="0" borderId="21" xfId="40" applyFont="1" applyBorder="1" applyAlignment="1">
      <alignment horizontal="center" vertical="center"/>
    </xf>
    <xf numFmtId="0" fontId="53" fillId="0" borderId="21" xfId="40" applyFont="1" applyBorder="1" applyAlignment="1">
      <alignment horizontal="center" vertical="center" wrapText="1"/>
    </xf>
    <xf numFmtId="0" fontId="54" fillId="0" borderId="21" xfId="40" applyFont="1" applyBorder="1" applyAlignment="1">
      <alignment horizontal="center" vertical="center" wrapText="1"/>
    </xf>
    <xf numFmtId="0" fontId="4" fillId="0" borderId="21" xfId="40" applyFont="1" applyBorder="1" applyAlignment="1">
      <alignment horizontal="left" vertical="center"/>
    </xf>
    <xf numFmtId="165" fontId="4" fillId="0" borderId="0" xfId="28" applyNumberFormat="1" applyFont="1" applyBorder="1" applyAlignment="1">
      <alignment horizontal="right" vertical="center"/>
    </xf>
    <xf numFmtId="165" fontId="4" fillId="0" borderId="21" xfId="28" applyNumberFormat="1" applyFont="1" applyBorder="1" applyAlignment="1">
      <alignment horizontal="right" vertical="center"/>
    </xf>
    <xf numFmtId="165" fontId="19" fillId="0" borderId="21" xfId="28" applyNumberFormat="1" applyFont="1" applyBorder="1" applyAlignment="1">
      <alignment horizontal="right" vertical="center"/>
    </xf>
    <xf numFmtId="0" fontId="19" fillId="0" borderId="21" xfId="40" applyFont="1" applyBorder="1"/>
    <xf numFmtId="165" fontId="19" fillId="0" borderId="21" xfId="28" applyNumberFormat="1" applyFont="1" applyBorder="1" applyAlignment="1">
      <alignment horizontal="right"/>
    </xf>
    <xf numFmtId="0" fontId="4" fillId="0" borderId="0" xfId="40" applyFont="1" applyBorder="1"/>
    <xf numFmtId="165" fontId="4" fillId="0" borderId="0" xfId="28" applyNumberFormat="1" applyFont="1" applyBorder="1"/>
    <xf numFmtId="165" fontId="19" fillId="0" borderId="0" xfId="28" applyNumberFormat="1" applyFont="1"/>
    <xf numFmtId="165" fontId="4" fillId="0" borderId="0" xfId="28" applyNumberFormat="1" applyFont="1"/>
    <xf numFmtId="165" fontId="53" fillId="0" borderId="21" xfId="28" applyNumberFormat="1" applyFont="1" applyBorder="1" applyAlignment="1">
      <alignment horizontal="center" vertical="center" wrapText="1"/>
    </xf>
    <xf numFmtId="165" fontId="53" fillId="0" borderId="21" xfId="28" applyNumberFormat="1" applyFont="1" applyBorder="1" applyAlignment="1">
      <alignment horizontal="center" vertical="center"/>
    </xf>
    <xf numFmtId="165" fontId="4" fillId="0" borderId="21" xfId="28" applyNumberFormat="1" applyFont="1" applyBorder="1" applyAlignment="1">
      <alignment horizontal="center" vertical="center"/>
    </xf>
    <xf numFmtId="165" fontId="54" fillId="0" borderId="21" xfId="28" applyNumberFormat="1" applyFont="1" applyBorder="1" applyAlignment="1">
      <alignment horizontal="center" vertical="center" wrapText="1"/>
    </xf>
    <xf numFmtId="0" fontId="4" fillId="0" borderId="21" xfId="40" applyFont="1" applyBorder="1"/>
    <xf numFmtId="0" fontId="53" fillId="0" borderId="0" xfId="0" applyFont="1"/>
    <xf numFmtId="0" fontId="55" fillId="0" borderId="0" xfId="0" applyFont="1"/>
    <xf numFmtId="0" fontId="56" fillId="0" borderId="0" xfId="0" applyFont="1"/>
    <xf numFmtId="0" fontId="54" fillId="0" borderId="0" xfId="0" applyFont="1"/>
    <xf numFmtId="0" fontId="53" fillId="0" borderId="0" xfId="0" applyFont="1" applyBorder="1"/>
    <xf numFmtId="0" fontId="55" fillId="0" borderId="0" xfId="0" applyFont="1" applyBorder="1"/>
    <xf numFmtId="0" fontId="55" fillId="0" borderId="0" xfId="0" applyFont="1" applyBorder="1" applyAlignment="1">
      <alignment horizontal="right"/>
    </xf>
    <xf numFmtId="0" fontId="54" fillId="0" borderId="15" xfId="47" applyFont="1" applyBorder="1" applyAlignment="1">
      <alignment horizontal="center"/>
    </xf>
    <xf numFmtId="2" fontId="58" fillId="0" borderId="46" xfId="47" applyNumberFormat="1" applyFont="1" applyBorder="1" applyAlignment="1">
      <alignment horizontal="center" wrapText="1"/>
    </xf>
    <xf numFmtId="0" fontId="59" fillId="0" borderId="14" xfId="47" applyFont="1" applyBorder="1" applyAlignment="1">
      <alignment horizontal="center" vertical="center" wrapText="1"/>
    </xf>
    <xf numFmtId="0" fontId="54" fillId="0" borderId="10" xfId="47" applyFont="1" applyBorder="1" applyAlignment="1">
      <alignment horizontal="center"/>
    </xf>
    <xf numFmtId="0" fontId="54" fillId="0" borderId="50" xfId="47" applyFont="1" applyBorder="1" applyAlignment="1">
      <alignment horizontal="left" wrapText="1"/>
    </xf>
    <xf numFmtId="0" fontId="53" fillId="0" borderId="23" xfId="47" applyFont="1" applyBorder="1" applyAlignment="1">
      <alignment horizontal="center"/>
    </xf>
    <xf numFmtId="0" fontId="53" fillId="0" borderId="32" xfId="47" applyFont="1" applyBorder="1" applyAlignment="1">
      <alignment horizontal="left" wrapText="1"/>
    </xf>
    <xf numFmtId="0" fontId="53" fillId="0" borderId="13" xfId="47" applyFont="1" applyBorder="1" applyAlignment="1">
      <alignment horizontal="center"/>
    </xf>
    <xf numFmtId="0" fontId="54" fillId="0" borderId="20" xfId="47" applyFont="1" applyBorder="1" applyAlignment="1">
      <alignment horizontal="center"/>
    </xf>
    <xf numFmtId="0" fontId="54" fillId="0" borderId="32" xfId="47" applyFont="1" applyBorder="1" applyAlignment="1">
      <alignment horizontal="left" wrapText="1"/>
    </xf>
    <xf numFmtId="0" fontId="53" fillId="0" borderId="16" xfId="47" applyFont="1" applyBorder="1" applyAlignment="1">
      <alignment horizontal="center"/>
    </xf>
    <xf numFmtId="0" fontId="54" fillId="0" borderId="20" xfId="47" applyFont="1" applyBorder="1" applyAlignment="1">
      <alignment horizontal="center" vertical="center"/>
    </xf>
    <xf numFmtId="0" fontId="54" fillId="0" borderId="13" xfId="47" applyFont="1" applyBorder="1" applyAlignment="1">
      <alignment horizontal="center" vertical="center"/>
    </xf>
    <xf numFmtId="0" fontId="53" fillId="0" borderId="32" xfId="47" applyFont="1" applyBorder="1" applyAlignment="1">
      <alignment horizontal="center" wrapText="1"/>
    </xf>
    <xf numFmtId="0" fontId="54" fillId="0" borderId="23" xfId="47" applyFont="1" applyBorder="1" applyAlignment="1">
      <alignment horizontal="center"/>
    </xf>
    <xf numFmtId="0" fontId="56" fillId="0" borderId="32" xfId="47" applyFont="1" applyBorder="1" applyAlignment="1">
      <alignment horizontal="left" wrapText="1"/>
    </xf>
    <xf numFmtId="0" fontId="54" fillId="0" borderId="13" xfId="47" applyFont="1" applyBorder="1" applyAlignment="1">
      <alignment horizontal="center"/>
    </xf>
    <xf numFmtId="0" fontId="54" fillId="0" borderId="21" xfId="47" applyFont="1" applyBorder="1" applyAlignment="1">
      <alignment horizontal="left" wrapText="1"/>
    </xf>
    <xf numFmtId="0" fontId="54" fillId="0" borderId="16" xfId="47" applyFont="1" applyBorder="1" applyAlignment="1">
      <alignment horizontal="center"/>
    </xf>
    <xf numFmtId="0" fontId="54" fillId="0" borderId="26" xfId="47" applyFont="1" applyBorder="1" applyAlignment="1">
      <alignment horizontal="center"/>
    </xf>
    <xf numFmtId="0" fontId="54" fillId="0" borderId="27" xfId="47" applyFont="1" applyBorder="1" applyAlignment="1">
      <alignment horizontal="left" wrapText="1"/>
    </xf>
    <xf numFmtId="0" fontId="54" fillId="0" borderId="0" xfId="47" applyFont="1" applyBorder="1" applyAlignment="1">
      <alignment horizontal="center"/>
    </xf>
    <xf numFmtId="0" fontId="54" fillId="0" borderId="0" xfId="47" applyFont="1" applyBorder="1" applyAlignment="1">
      <alignment horizontal="left" wrapText="1"/>
    </xf>
    <xf numFmtId="0" fontId="54" fillId="0" borderId="0" xfId="47" applyFont="1" applyBorder="1" applyAlignment="1">
      <alignment horizontal="left"/>
    </xf>
    <xf numFmtId="0" fontId="60" fillId="0" borderId="15" xfId="47" applyFont="1" applyBorder="1"/>
    <xf numFmtId="0" fontId="59" fillId="0" borderId="15" xfId="47" applyFont="1" applyBorder="1" applyAlignment="1">
      <alignment horizontal="center" vertical="center" wrapText="1"/>
    </xf>
    <xf numFmtId="0" fontId="59" fillId="0" borderId="52" xfId="47" applyFont="1" applyBorder="1" applyAlignment="1">
      <alignment horizontal="center"/>
    </xf>
    <xf numFmtId="0" fontId="59" fillId="0" borderId="50" xfId="47" applyFont="1" applyBorder="1" applyAlignment="1">
      <alignment horizontal="left" wrapText="1"/>
    </xf>
    <xf numFmtId="0" fontId="59" fillId="0" borderId="50" xfId="47" applyFont="1" applyBorder="1" applyAlignment="1">
      <alignment horizontal="right"/>
    </xf>
    <xf numFmtId="0" fontId="59" fillId="0" borderId="51" xfId="47" applyFont="1" applyBorder="1" applyAlignment="1">
      <alignment horizontal="right"/>
    </xf>
    <xf numFmtId="0" fontId="60" fillId="0" borderId="20" xfId="47" applyFont="1" applyBorder="1" applyAlignment="1">
      <alignment horizontal="left"/>
    </xf>
    <xf numFmtId="0" fontId="60" fillId="0" borderId="21" xfId="48" applyFont="1" applyFill="1" applyBorder="1" applyAlignment="1">
      <alignment horizontal="left" wrapText="1"/>
    </xf>
    <xf numFmtId="0" fontId="59" fillId="0" borderId="21" xfId="47" applyFont="1" applyBorder="1" applyAlignment="1">
      <alignment horizontal="right"/>
    </xf>
    <xf numFmtId="0" fontId="59" fillId="0" borderId="22" xfId="47" applyFont="1" applyBorder="1" applyAlignment="1">
      <alignment horizontal="right"/>
    </xf>
    <xf numFmtId="0" fontId="60" fillId="0" borderId="21" xfId="47" applyFont="1" applyBorder="1" applyAlignment="1">
      <alignment horizontal="right"/>
    </xf>
    <xf numFmtId="0" fontId="60" fillId="0" borderId="22" xfId="47" applyFont="1" applyBorder="1" applyAlignment="1">
      <alignment horizontal="right"/>
    </xf>
    <xf numFmtId="0" fontId="59" fillId="0" borderId="20" xfId="47" applyFont="1" applyBorder="1" applyAlignment="1">
      <alignment horizontal="center"/>
    </xf>
    <xf numFmtId="0" fontId="59" fillId="0" borderId="21" xfId="47" applyFont="1" applyBorder="1" applyAlignment="1">
      <alignment horizontal="left" wrapText="1"/>
    </xf>
    <xf numFmtId="0" fontId="60" fillId="0" borderId="20" xfId="47" applyFont="1" applyBorder="1" applyAlignment="1">
      <alignment horizontal="center"/>
    </xf>
    <xf numFmtId="0" fontId="60" fillId="0" borderId="21" xfId="47" applyFont="1" applyBorder="1" applyAlignment="1">
      <alignment horizontal="left" wrapText="1"/>
    </xf>
    <xf numFmtId="0" fontId="60" fillId="0" borderId="21" xfId="47" applyFont="1" applyBorder="1" applyAlignment="1">
      <alignment horizontal="left"/>
    </xf>
    <xf numFmtId="0" fontId="60" fillId="0" borderId="21" xfId="47" applyFont="1" applyBorder="1" applyAlignment="1">
      <alignment horizontal="right" wrapText="1"/>
    </xf>
    <xf numFmtId="0" fontId="60" fillId="0" borderId="22" xfId="47" applyFont="1" applyBorder="1" applyAlignment="1">
      <alignment horizontal="right" wrapText="1"/>
    </xf>
    <xf numFmtId="0" fontId="60" fillId="0" borderId="20" xfId="47" applyFont="1" applyFill="1" applyBorder="1" applyAlignment="1">
      <alignment horizontal="center"/>
    </xf>
    <xf numFmtId="0" fontId="60" fillId="0" borderId="25" xfId="0" applyFont="1" applyBorder="1"/>
    <xf numFmtId="0" fontId="59" fillId="0" borderId="0" xfId="0" applyFont="1" applyBorder="1"/>
    <xf numFmtId="0" fontId="60" fillId="0" borderId="0" xfId="0" applyFont="1" applyBorder="1"/>
    <xf numFmtId="0" fontId="59" fillId="0" borderId="17" xfId="47" applyFont="1" applyBorder="1" applyAlignment="1">
      <alignment horizontal="right" vertical="center" wrapText="1"/>
    </xf>
    <xf numFmtId="0" fontId="59" fillId="0" borderId="19" xfId="47" applyFont="1" applyBorder="1" applyAlignment="1">
      <alignment horizontal="right" vertical="center" wrapText="1"/>
    </xf>
    <xf numFmtId="0" fontId="59" fillId="0" borderId="20" xfId="47" applyFont="1" applyBorder="1"/>
    <xf numFmtId="0" fontId="59" fillId="0" borderId="21" xfId="47" applyFont="1" applyBorder="1" applyAlignment="1">
      <alignment horizontal="left"/>
    </xf>
    <xf numFmtId="0" fontId="60" fillId="0" borderId="20" xfId="0" applyFont="1" applyBorder="1"/>
    <xf numFmtId="0" fontId="60" fillId="0" borderId="20" xfId="47" applyFont="1" applyBorder="1"/>
    <xf numFmtId="0" fontId="60" fillId="0" borderId="26" xfId="47" applyFont="1" applyBorder="1"/>
    <xf numFmtId="0" fontId="59" fillId="0" borderId="27" xfId="47" applyFont="1" applyBorder="1" applyAlignment="1">
      <alignment horizontal="right"/>
    </xf>
    <xf numFmtId="0" fontId="59" fillId="0" borderId="39" xfId="47" applyFont="1" applyBorder="1" applyAlignment="1">
      <alignment horizontal="right"/>
    </xf>
    <xf numFmtId="0" fontId="60" fillId="0" borderId="0" xfId="0" applyFont="1"/>
    <xf numFmtId="0" fontId="59" fillId="0" borderId="0" xfId="47" applyFont="1" applyBorder="1" applyAlignment="1">
      <alignment horizontal="left"/>
    </xf>
    <xf numFmtId="0" fontId="62" fillId="0" borderId="0" xfId="47" applyFont="1" applyBorder="1" applyAlignment="1">
      <alignment horizontal="left"/>
    </xf>
    <xf numFmtId="0" fontId="63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right"/>
    </xf>
    <xf numFmtId="0" fontId="64" fillId="0" borderId="0" xfId="0" applyFont="1" applyAlignment="1">
      <alignment horizontal="center" vertical="center"/>
    </xf>
    <xf numFmtId="0" fontId="65" fillId="0" borderId="0" xfId="0" applyFont="1" applyAlignment="1">
      <alignment horizontal="right" vertical="center"/>
    </xf>
    <xf numFmtId="0" fontId="66" fillId="0" borderId="21" xfId="0" applyFont="1" applyBorder="1" applyAlignment="1">
      <alignment horizontal="center" vertical="center"/>
    </xf>
    <xf numFmtId="0" fontId="67" fillId="0" borderId="21" xfId="0" applyFont="1" applyBorder="1" applyAlignment="1">
      <alignment horizontal="left" vertical="center"/>
    </xf>
    <xf numFmtId="0" fontId="67" fillId="0" borderId="21" xfId="0" applyFont="1" applyBorder="1" applyAlignment="1">
      <alignment horizontal="center" vertical="center"/>
    </xf>
    <xf numFmtId="0" fontId="67" fillId="0" borderId="21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left" vertical="center"/>
    </xf>
    <xf numFmtId="0" fontId="69" fillId="0" borderId="21" xfId="0" applyFont="1" applyBorder="1" applyAlignment="1">
      <alignment horizontal="left" vertical="center"/>
    </xf>
    <xf numFmtId="0" fontId="69" fillId="0" borderId="21" xfId="0" applyFont="1" applyBorder="1" applyAlignment="1">
      <alignment horizontal="center" vertical="center"/>
    </xf>
    <xf numFmtId="169" fontId="69" fillId="0" borderId="21" xfId="0" applyNumberFormat="1" applyFont="1" applyBorder="1" applyAlignment="1">
      <alignment horizontal="center" vertical="center"/>
    </xf>
    <xf numFmtId="169" fontId="69" fillId="0" borderId="21" xfId="0" applyNumberFormat="1" applyFont="1" applyBorder="1" applyAlignment="1">
      <alignment horizontal="right" vertical="center"/>
    </xf>
    <xf numFmtId="0" fontId="70" fillId="0" borderId="0" xfId="0" applyNumberFormat="1" applyFont="1" applyFill="1" applyBorder="1" applyAlignment="1" applyProtection="1">
      <alignment horizontal="right"/>
    </xf>
    <xf numFmtId="169" fontId="71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/>
    <xf numFmtId="0" fontId="65" fillId="0" borderId="0" xfId="0" applyFont="1" applyAlignment="1">
      <alignment horizontal="center" vertical="center"/>
    </xf>
    <xf numFmtId="0" fontId="66" fillId="0" borderId="21" xfId="0" applyFont="1" applyBorder="1" applyAlignment="1">
      <alignment vertical="center"/>
    </xf>
    <xf numFmtId="0" fontId="67" fillId="0" borderId="21" xfId="0" applyFont="1" applyBorder="1" applyAlignment="1">
      <alignment horizontal="left" vertical="center" wrapText="1"/>
    </xf>
    <xf numFmtId="0" fontId="68" fillId="0" borderId="21" xfId="0" applyFont="1" applyBorder="1" applyAlignment="1">
      <alignment vertical="center"/>
    </xf>
    <xf numFmtId="0" fontId="69" fillId="0" borderId="21" xfId="0" applyFont="1" applyBorder="1" applyAlignment="1">
      <alignment vertical="center"/>
    </xf>
    <xf numFmtId="0" fontId="68" fillId="0" borderId="0" xfId="0" applyFont="1" applyAlignment="1">
      <alignment horizontal="right" vertical="center"/>
    </xf>
    <xf numFmtId="169" fontId="68" fillId="0" borderId="0" xfId="0" applyNumberFormat="1" applyFont="1" applyAlignment="1">
      <alignment horizontal="right" vertical="center"/>
    </xf>
    <xf numFmtId="0" fontId="0" fillId="0" borderId="21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169" fontId="70" fillId="0" borderId="0" xfId="0" applyNumberFormat="1" applyFont="1" applyFill="1" applyBorder="1" applyAlignment="1" applyProtection="1"/>
    <xf numFmtId="0" fontId="72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73" fillId="0" borderId="0" xfId="0" applyFont="1" applyBorder="1" applyAlignment="1">
      <alignment vertical="center"/>
    </xf>
    <xf numFmtId="3" fontId="69" fillId="0" borderId="21" xfId="0" applyNumberFormat="1" applyFont="1" applyBorder="1" applyAlignment="1">
      <alignment horizontal="right"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horizontal="right" vertical="center"/>
    </xf>
    <xf numFmtId="169" fontId="0" fillId="0" borderId="0" xfId="0" applyNumberFormat="1" applyFill="1" applyBorder="1" applyAlignment="1" applyProtection="1"/>
    <xf numFmtId="0" fontId="67" fillId="0" borderId="21" xfId="0" applyFont="1" applyBorder="1" applyAlignment="1">
      <alignment horizontal="right" vertical="center"/>
    </xf>
    <xf numFmtId="0" fontId="54" fillId="0" borderId="50" xfId="47" applyFont="1" applyBorder="1" applyAlignment="1">
      <alignment horizontal="right"/>
    </xf>
    <xf numFmtId="0" fontId="54" fillId="0" borderId="51" xfId="47" applyFont="1" applyBorder="1" applyAlignment="1">
      <alignment horizontal="right"/>
    </xf>
    <xf numFmtId="0" fontId="54" fillId="0" borderId="21" xfId="47" applyFont="1" applyBorder="1" applyAlignment="1">
      <alignment horizontal="right"/>
    </xf>
    <xf numFmtId="0" fontId="54" fillId="0" borderId="22" xfId="47" applyFont="1" applyBorder="1" applyAlignment="1">
      <alignment horizontal="right"/>
    </xf>
    <xf numFmtId="0" fontId="53" fillId="0" borderId="21" xfId="47" applyFont="1" applyBorder="1" applyAlignment="1">
      <alignment horizontal="right"/>
    </xf>
    <xf numFmtId="0" fontId="53" fillId="0" borderId="22" xfId="47" applyFont="1" applyBorder="1" applyAlignment="1">
      <alignment horizontal="right"/>
    </xf>
    <xf numFmtId="0" fontId="53" fillId="0" borderId="17" xfId="47" applyFont="1" applyBorder="1" applyAlignment="1">
      <alignment horizontal="left" wrapText="1"/>
    </xf>
    <xf numFmtId="0" fontId="53" fillId="0" borderId="31" xfId="47" applyFont="1" applyBorder="1" applyAlignment="1">
      <alignment horizontal="left" wrapText="1"/>
    </xf>
    <xf numFmtId="0" fontId="55" fillId="0" borderId="21" xfId="47" applyFont="1" applyBorder="1" applyAlignment="1">
      <alignment horizontal="left" wrapText="1"/>
    </xf>
    <xf numFmtId="0" fontId="54" fillId="0" borderId="21" xfId="0" applyFont="1" applyBorder="1" applyAlignment="1">
      <alignment horizontal="left"/>
    </xf>
    <xf numFmtId="0" fontId="54" fillId="0" borderId="21" xfId="0" applyFont="1" applyBorder="1"/>
    <xf numFmtId="0" fontId="53" fillId="0" borderId="21" xfId="0" applyFont="1" applyBorder="1" applyAlignment="1">
      <alignment horizontal="left"/>
    </xf>
    <xf numFmtId="0" fontId="54" fillId="0" borderId="17" xfId="47" applyFont="1" applyBorder="1" applyAlignment="1">
      <alignment horizontal="left" wrapText="1"/>
    </xf>
    <xf numFmtId="0" fontId="54" fillId="0" borderId="27" xfId="47" applyFont="1" applyBorder="1" applyAlignment="1">
      <alignment horizontal="right"/>
    </xf>
    <xf numFmtId="0" fontId="54" fillId="0" borderId="39" xfId="47" applyFont="1" applyBorder="1" applyAlignment="1">
      <alignment horizontal="right"/>
    </xf>
    <xf numFmtId="2" fontId="58" fillId="0" borderId="15" xfId="47" applyNumberFormat="1" applyFont="1" applyBorder="1" applyAlignment="1">
      <alignment horizontal="center" wrapText="1"/>
    </xf>
    <xf numFmtId="0" fontId="59" fillId="0" borderId="27" xfId="47" applyFont="1" applyBorder="1" applyAlignment="1">
      <alignment horizontal="left"/>
    </xf>
    <xf numFmtId="0" fontId="60" fillId="0" borderId="27" xfId="47" applyFont="1" applyBorder="1" applyAlignment="1">
      <alignment horizontal="left"/>
    </xf>
    <xf numFmtId="168" fontId="0" fillId="0" borderId="0" xfId="0" applyNumberFormat="1"/>
    <xf numFmtId="165" fontId="24" fillId="0" borderId="0" xfId="28" applyNumberFormat="1" applyFont="1"/>
    <xf numFmtId="0" fontId="74" fillId="0" borderId="0" xfId="0" applyNumberFormat="1" applyFont="1" applyFill="1" applyBorder="1" applyAlignment="1" applyProtection="1"/>
    <xf numFmtId="0" fontId="68" fillId="0" borderId="0" xfId="0" applyFont="1" applyBorder="1" applyAlignment="1">
      <alignment vertical="center"/>
    </xf>
    <xf numFmtId="165" fontId="0" fillId="0" borderId="0" xfId="0" applyNumberFormat="1"/>
    <xf numFmtId="37" fontId="23" fillId="0" borderId="0" xfId="28" applyNumberFormat="1" applyFont="1" applyBorder="1" applyAlignment="1">
      <alignment horizontal="right" wrapText="1"/>
    </xf>
    <xf numFmtId="43" fontId="24" fillId="0" borderId="0" xfId="28" applyFont="1" applyBorder="1"/>
    <xf numFmtId="0" fontId="75" fillId="0" borderId="0" xfId="0" applyFont="1"/>
    <xf numFmtId="0" fontId="66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3" fillId="0" borderId="21" xfId="0" applyFont="1" applyBorder="1" applyAlignment="1">
      <alignment vertical="center"/>
    </xf>
    <xf numFmtId="0" fontId="76" fillId="0" borderId="21" xfId="0" applyFont="1" applyBorder="1" applyAlignment="1">
      <alignment vertical="center"/>
    </xf>
    <xf numFmtId="0" fontId="76" fillId="0" borderId="21" xfId="0" applyFont="1" applyBorder="1" applyAlignment="1">
      <alignment horizontal="center" vertical="center"/>
    </xf>
    <xf numFmtId="170" fontId="76" fillId="0" borderId="21" xfId="0" applyNumberFormat="1" applyFont="1" applyBorder="1" applyAlignment="1">
      <alignment horizontal="right" vertical="center"/>
    </xf>
    <xf numFmtId="169" fontId="76" fillId="0" borderId="21" xfId="0" applyNumberFormat="1" applyFont="1" applyBorder="1" applyAlignment="1">
      <alignment horizontal="right" vertical="center"/>
    </xf>
    <xf numFmtId="0" fontId="75" fillId="0" borderId="0" xfId="0" applyNumberFormat="1" applyFont="1" applyFill="1" applyBorder="1" applyAlignment="1" applyProtection="1"/>
    <xf numFmtId="0" fontId="75" fillId="0" borderId="52" xfId="0" applyNumberFormat="1" applyFont="1" applyFill="1" applyBorder="1" applyAlignment="1" applyProtection="1"/>
    <xf numFmtId="0" fontId="75" fillId="0" borderId="50" xfId="0" applyNumberFormat="1" applyFont="1" applyFill="1" applyBorder="1" applyAlignment="1" applyProtection="1"/>
    <xf numFmtId="0" fontId="75" fillId="0" borderId="51" xfId="0" applyNumberFormat="1" applyFont="1" applyFill="1" applyBorder="1" applyAlignment="1" applyProtection="1"/>
    <xf numFmtId="0" fontId="63" fillId="0" borderId="20" xfId="0" applyFont="1" applyBorder="1" applyAlignment="1">
      <alignment vertical="center"/>
    </xf>
    <xf numFmtId="0" fontId="63" fillId="0" borderId="26" xfId="0" applyFont="1" applyBorder="1" applyAlignment="1">
      <alignment vertical="center"/>
    </xf>
    <xf numFmtId="0" fontId="76" fillId="0" borderId="27" xfId="0" applyFont="1" applyBorder="1" applyAlignment="1">
      <alignment vertical="center"/>
    </xf>
    <xf numFmtId="0" fontId="76" fillId="0" borderId="27" xfId="0" applyFont="1" applyBorder="1" applyAlignment="1">
      <alignment horizontal="center" vertical="center"/>
    </xf>
    <xf numFmtId="0" fontId="63" fillId="0" borderId="27" xfId="0" applyFont="1" applyBorder="1" applyAlignment="1">
      <alignment vertical="center"/>
    </xf>
    <xf numFmtId="170" fontId="76" fillId="0" borderId="27" xfId="0" applyNumberFormat="1" applyFont="1" applyBorder="1" applyAlignment="1">
      <alignment horizontal="right" vertical="center"/>
    </xf>
    <xf numFmtId="169" fontId="76" fillId="0" borderId="27" xfId="0" applyNumberFormat="1" applyFont="1" applyBorder="1" applyAlignment="1">
      <alignment horizontal="right" vertical="center"/>
    </xf>
    <xf numFmtId="170" fontId="76" fillId="0" borderId="22" xfId="0" applyNumberFormat="1" applyFont="1" applyBorder="1" applyAlignment="1">
      <alignment horizontal="right" vertical="center"/>
    </xf>
    <xf numFmtId="170" fontId="76" fillId="0" borderId="39" xfId="0" applyNumberFormat="1" applyFont="1" applyBorder="1" applyAlignment="1">
      <alignment horizontal="right" vertical="center"/>
    </xf>
    <xf numFmtId="170" fontId="76" fillId="0" borderId="0" xfId="0" applyNumberFormat="1" applyFont="1" applyBorder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right"/>
    </xf>
    <xf numFmtId="0" fontId="77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vertical="center"/>
    </xf>
    <xf numFmtId="0" fontId="80" fillId="0" borderId="21" xfId="0" applyFont="1" applyBorder="1" applyAlignment="1">
      <alignment horizontal="left" vertical="center"/>
    </xf>
    <xf numFmtId="0" fontId="80" fillId="0" borderId="21" xfId="0" applyFont="1" applyBorder="1" applyAlignment="1">
      <alignment vertical="center"/>
    </xf>
    <xf numFmtId="0" fontId="80" fillId="0" borderId="21" xfId="0" applyFont="1" applyBorder="1" applyAlignment="1">
      <alignment horizontal="right" vertical="center"/>
    </xf>
    <xf numFmtId="0" fontId="80" fillId="0" borderId="21" xfId="0" applyFont="1" applyBorder="1" applyAlignment="1">
      <alignment horizontal="center" vertical="center"/>
    </xf>
    <xf numFmtId="0" fontId="79" fillId="0" borderId="21" xfId="0" applyFont="1" applyBorder="1" applyAlignment="1">
      <alignment vertical="center"/>
    </xf>
    <xf numFmtId="0" fontId="79" fillId="0" borderId="21" xfId="0" applyFont="1" applyBorder="1" applyAlignment="1">
      <alignment horizontal="center" vertical="center"/>
    </xf>
    <xf numFmtId="3" fontId="79" fillId="0" borderId="21" xfId="0" applyNumberFormat="1" applyFont="1" applyBorder="1" applyAlignment="1">
      <alignment horizontal="right" vertical="center"/>
    </xf>
    <xf numFmtId="0" fontId="81" fillId="0" borderId="21" xfId="0" applyFont="1" applyBorder="1" applyAlignment="1">
      <alignment horizontal="left" vertical="center"/>
    </xf>
    <xf numFmtId="0" fontId="82" fillId="0" borderId="21" xfId="0" applyFont="1" applyBorder="1" applyAlignment="1">
      <alignment horizontal="left" vertical="center"/>
    </xf>
    <xf numFmtId="3" fontId="83" fillId="0" borderId="21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5" fillId="0" borderId="0" xfId="40" applyFont="1" applyAlignment="1">
      <alignment horizontal="center"/>
    </xf>
    <xf numFmtId="0" fontId="23" fillId="0" borderId="11" xfId="40" applyFont="1" applyBorder="1" applyAlignment="1">
      <alignment horizontal="center"/>
    </xf>
    <xf numFmtId="0" fontId="23" fillId="0" borderId="17" xfId="40" applyFont="1" applyBorder="1" applyAlignment="1">
      <alignment horizontal="center"/>
    </xf>
    <xf numFmtId="0" fontId="23" fillId="0" borderId="10" xfId="40" applyFont="1" applyBorder="1" applyAlignment="1">
      <alignment horizontal="center"/>
    </xf>
    <xf numFmtId="0" fontId="23" fillId="0" borderId="16" xfId="40" applyFont="1" applyBorder="1" applyAlignment="1">
      <alignment horizontal="center"/>
    </xf>
    <xf numFmtId="0" fontId="25" fillId="0" borderId="0" xfId="41" applyFont="1" applyAlignment="1">
      <alignment horizontal="center"/>
    </xf>
    <xf numFmtId="0" fontId="23" fillId="0" borderId="11" xfId="41" applyFont="1" applyBorder="1" applyAlignment="1">
      <alignment horizontal="center"/>
    </xf>
    <xf numFmtId="0" fontId="23" fillId="0" borderId="17" xfId="41" applyFont="1" applyBorder="1" applyAlignment="1">
      <alignment horizontal="center"/>
    </xf>
    <xf numFmtId="0" fontId="23" fillId="0" borderId="34" xfId="41" applyFont="1" applyBorder="1" applyAlignment="1">
      <alignment horizontal="center"/>
    </xf>
    <xf numFmtId="0" fontId="23" fillId="0" borderId="47" xfId="41" applyFont="1" applyBorder="1" applyAlignment="1">
      <alignment horizontal="center"/>
    </xf>
    <xf numFmtId="0" fontId="23" fillId="0" borderId="10" xfId="41" applyFont="1" applyBorder="1" applyAlignment="1">
      <alignment horizontal="center"/>
    </xf>
    <xf numFmtId="0" fontId="23" fillId="0" borderId="16" xfId="41" applyFont="1" applyBorder="1" applyAlignment="1">
      <alignment horizontal="center"/>
    </xf>
    <xf numFmtId="0" fontId="23" fillId="0" borderId="0" xfId="41" applyFont="1" applyAlignment="1">
      <alignment horizontal="center"/>
    </xf>
    <xf numFmtId="0" fontId="25" fillId="0" borderId="11" xfId="41" applyFont="1" applyBorder="1" applyAlignment="1">
      <alignment horizontal="center"/>
    </xf>
    <xf numFmtId="0" fontId="25" fillId="0" borderId="17" xfId="41" applyFont="1" applyBorder="1" applyAlignment="1">
      <alignment horizontal="center"/>
    </xf>
    <xf numFmtId="0" fontId="23" fillId="0" borderId="0" xfId="4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48" xfId="41" applyFont="1" applyBorder="1" applyAlignment="1">
      <alignment horizontal="center"/>
    </xf>
    <xf numFmtId="0" fontId="25" fillId="0" borderId="42" xfId="4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38" fontId="49" fillId="0" borderId="0" xfId="40" applyNumberFormat="1" applyFont="1" applyAlignment="1">
      <alignment horizontal="center"/>
    </xf>
    <xf numFmtId="0" fontId="60" fillId="0" borderId="21" xfId="47" applyFont="1" applyBorder="1" applyAlignment="1">
      <alignment horizontal="left"/>
    </xf>
    <xf numFmtId="0" fontId="60" fillId="0" borderId="21" xfId="48" applyFont="1" applyFill="1" applyBorder="1" applyAlignment="1">
      <alignment horizontal="left" wrapText="1"/>
    </xf>
    <xf numFmtId="0" fontId="54" fillId="0" borderId="27" xfId="47" applyFont="1" applyBorder="1" applyAlignment="1">
      <alignment horizontal="left" wrapText="1"/>
    </xf>
    <xf numFmtId="0" fontId="59" fillId="0" borderId="49" xfId="47" applyFont="1" applyBorder="1" applyAlignment="1">
      <alignment horizontal="left" wrapText="1"/>
    </xf>
    <xf numFmtId="0" fontId="59" fillId="0" borderId="50" xfId="47" applyFont="1" applyBorder="1" applyAlignment="1">
      <alignment horizontal="left" wrapText="1"/>
    </xf>
    <xf numFmtId="0" fontId="58" fillId="0" borderId="44" xfId="47" applyFont="1" applyBorder="1" applyAlignment="1">
      <alignment horizontal="center" wrapText="1"/>
    </xf>
    <xf numFmtId="0" fontId="58" fillId="0" borderId="37" xfId="47" applyFont="1" applyBorder="1" applyAlignment="1">
      <alignment horizontal="center" wrapText="1"/>
    </xf>
    <xf numFmtId="0" fontId="58" fillId="0" borderId="33" xfId="47" applyFont="1" applyBorder="1" applyAlignment="1">
      <alignment horizontal="center" wrapText="1"/>
    </xf>
    <xf numFmtId="0" fontId="59" fillId="0" borderId="21" xfId="48" applyFont="1" applyFill="1" applyBorder="1" applyAlignment="1">
      <alignment horizontal="left" wrapText="1"/>
    </xf>
    <xf numFmtId="0" fontId="59" fillId="0" borderId="21" xfId="47" applyFont="1" applyBorder="1" applyAlignment="1">
      <alignment horizontal="left" wrapText="1"/>
    </xf>
    <xf numFmtId="0" fontId="60" fillId="0" borderId="21" xfId="47" applyFont="1" applyBorder="1" applyAlignment="1">
      <alignment horizontal="left" wrapText="1"/>
    </xf>
    <xf numFmtId="0" fontId="53" fillId="0" borderId="36" xfId="47" applyFont="1" applyBorder="1" applyAlignment="1">
      <alignment horizontal="center" wrapText="1"/>
    </xf>
    <xf numFmtId="0" fontId="53" fillId="0" borderId="32" xfId="47" applyFont="1" applyBorder="1" applyAlignment="1">
      <alignment horizontal="center" wrapText="1"/>
    </xf>
    <xf numFmtId="0" fontId="54" fillId="0" borderId="36" xfId="47" applyFont="1" applyBorder="1" applyAlignment="1">
      <alignment horizontal="left" wrapText="1"/>
    </xf>
    <xf numFmtId="0" fontId="54" fillId="0" borderId="32" xfId="47" applyFont="1" applyBorder="1" applyAlignment="1">
      <alignment horizontal="left" wrapText="1"/>
    </xf>
    <xf numFmtId="0" fontId="56" fillId="0" borderId="32" xfId="47" applyFont="1" applyBorder="1" applyAlignment="1">
      <alignment horizontal="left" wrapText="1"/>
    </xf>
    <xf numFmtId="0" fontId="56" fillId="0" borderId="21" xfId="47" applyFont="1" applyBorder="1" applyAlignment="1">
      <alignment horizontal="left" wrapText="1"/>
    </xf>
    <xf numFmtId="0" fontId="54" fillId="0" borderId="21" xfId="47" applyFont="1" applyBorder="1" applyAlignment="1">
      <alignment horizontal="left" wrapText="1"/>
    </xf>
    <xf numFmtId="0" fontId="53" fillId="0" borderId="36" xfId="47" applyFont="1" applyBorder="1" applyAlignment="1">
      <alignment horizontal="left" wrapText="1"/>
    </xf>
    <xf numFmtId="0" fontId="53" fillId="0" borderId="32" xfId="47" applyFont="1" applyBorder="1" applyAlignment="1">
      <alignment horizontal="left" wrapText="1"/>
    </xf>
    <xf numFmtId="2" fontId="54" fillId="0" borderId="28" xfId="47" applyNumberFormat="1" applyFont="1" applyBorder="1" applyAlignment="1">
      <alignment horizontal="center" wrapText="1"/>
    </xf>
    <xf numFmtId="2" fontId="54" fillId="0" borderId="36" xfId="47" applyNumberFormat="1" applyFont="1" applyBorder="1" applyAlignment="1">
      <alignment horizontal="center" wrapText="1"/>
    </xf>
    <xf numFmtId="2" fontId="54" fillId="0" borderId="32" xfId="47" applyNumberFormat="1" applyFont="1" applyBorder="1" applyAlignment="1">
      <alignment horizontal="center" wrapText="1"/>
    </xf>
    <xf numFmtId="2" fontId="58" fillId="0" borderId="0" xfId="47" applyNumberFormat="1" applyFont="1" applyBorder="1" applyAlignment="1">
      <alignment horizontal="center" wrapText="1"/>
    </xf>
    <xf numFmtId="2" fontId="58" fillId="0" borderId="46" xfId="47" applyNumberFormat="1" applyFont="1" applyBorder="1" applyAlignment="1">
      <alignment horizontal="center" wrapText="1"/>
    </xf>
    <xf numFmtId="0" fontId="54" fillId="0" borderId="49" xfId="47" applyFont="1" applyBorder="1" applyAlignment="1">
      <alignment horizontal="left" wrapText="1"/>
    </xf>
    <xf numFmtId="0" fontId="54" fillId="0" borderId="50" xfId="47" applyFont="1" applyBorder="1" applyAlignment="1">
      <alignment horizontal="left" wrapText="1"/>
    </xf>
    <xf numFmtId="0" fontId="61" fillId="0" borderId="21" xfId="48" applyFont="1" applyFill="1" applyBorder="1" applyAlignment="1">
      <alignment horizontal="left" wrapText="1"/>
    </xf>
    <xf numFmtId="0" fontId="61" fillId="0" borderId="21" xfId="47" applyFont="1" applyBorder="1" applyAlignment="1">
      <alignment horizontal="left"/>
    </xf>
    <xf numFmtId="0" fontId="61" fillId="0" borderId="27" xfId="47" applyFont="1" applyBorder="1" applyAlignment="1">
      <alignment horizontal="left"/>
    </xf>
    <xf numFmtId="0" fontId="59" fillId="0" borderId="21" xfId="47" applyFont="1" applyBorder="1" applyAlignment="1">
      <alignment horizontal="left"/>
    </xf>
    <xf numFmtId="0" fontId="74" fillId="0" borderId="0" xfId="0" applyNumberFormat="1" applyFont="1" applyFill="1" applyBorder="1" applyAlignment="1" applyProtection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rmal 3" xfId="41"/>
    <cellStyle name="Normal_asn_2009 Propozimet" xfId="47"/>
    <cellStyle name="Normal_Sheet2" xfId="48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workbookViewId="0">
      <selection activeCell="A2" sqref="A2:C48"/>
    </sheetView>
  </sheetViews>
  <sheetFormatPr defaultRowHeight="15"/>
  <cols>
    <col min="1" max="1" width="4.140625" customWidth="1"/>
    <col min="2" max="2" width="29" customWidth="1"/>
    <col min="3" max="3" width="60.140625" customWidth="1"/>
  </cols>
  <sheetData>
    <row r="1" spans="2:5" ht="3.75" customHeight="1">
      <c r="E1" s="1"/>
    </row>
    <row r="2" spans="2:5" ht="15.75" customHeight="1">
      <c r="B2" s="184"/>
      <c r="C2" s="185"/>
      <c r="E2" s="1"/>
    </row>
    <row r="3" spans="2:5" ht="17.45" customHeight="1">
      <c r="B3" s="186" t="s">
        <v>171</v>
      </c>
      <c r="C3" s="187" t="s">
        <v>172</v>
      </c>
      <c r="E3" s="1"/>
    </row>
    <row r="4" spans="2:5" ht="17.45" customHeight="1">
      <c r="B4" s="186"/>
      <c r="C4" s="187"/>
      <c r="E4" s="1"/>
    </row>
    <row r="5" spans="2:5" ht="17.45" customHeight="1">
      <c r="B5" s="186" t="s">
        <v>173</v>
      </c>
      <c r="C5" s="188" t="s">
        <v>174</v>
      </c>
      <c r="E5" s="1"/>
    </row>
    <row r="6" spans="2:5" ht="17.45" customHeight="1">
      <c r="B6" s="186"/>
      <c r="C6" s="187"/>
      <c r="E6" s="1"/>
    </row>
    <row r="7" spans="2:5" ht="17.45" customHeight="1">
      <c r="B7" s="186" t="s">
        <v>175</v>
      </c>
      <c r="C7" s="189" t="s">
        <v>176</v>
      </c>
      <c r="E7" s="1"/>
    </row>
    <row r="8" spans="2:5" ht="17.45" customHeight="1">
      <c r="B8" s="190"/>
      <c r="C8" s="187"/>
      <c r="E8" s="1"/>
    </row>
    <row r="9" spans="2:5" ht="17.45" customHeight="1">
      <c r="B9" s="186" t="s">
        <v>177</v>
      </c>
      <c r="C9" s="189" t="s">
        <v>178</v>
      </c>
      <c r="E9" s="1"/>
    </row>
    <row r="10" spans="2:5" ht="17.45" customHeight="1">
      <c r="B10" s="186"/>
      <c r="C10" s="187"/>
      <c r="E10" s="1"/>
    </row>
    <row r="11" spans="2:5" ht="17.45" customHeight="1">
      <c r="B11" s="186"/>
      <c r="C11" s="191"/>
      <c r="E11" s="1"/>
    </row>
    <row r="12" spans="2:5" ht="17.45" customHeight="1">
      <c r="B12" s="186"/>
      <c r="C12" s="187"/>
      <c r="E12" s="1"/>
    </row>
    <row r="13" spans="2:5" ht="17.45" customHeight="1">
      <c r="B13" s="186" t="s">
        <v>179</v>
      </c>
      <c r="C13" s="189" t="s">
        <v>180</v>
      </c>
      <c r="E13" s="1"/>
    </row>
    <row r="14" spans="2:5" ht="15.75">
      <c r="B14" s="186"/>
      <c r="C14" s="189"/>
      <c r="E14" s="1"/>
    </row>
    <row r="15" spans="2:5" ht="15.75">
      <c r="B15" s="186"/>
      <c r="C15" s="189"/>
      <c r="E15" s="1"/>
    </row>
    <row r="16" spans="2:5" ht="15.75">
      <c r="B16" s="186"/>
      <c r="C16" s="189"/>
      <c r="E16" s="1"/>
    </row>
    <row r="17" spans="2:5" ht="17.25" customHeight="1">
      <c r="B17" s="192"/>
      <c r="C17" s="189"/>
      <c r="E17" s="1"/>
    </row>
    <row r="18" spans="2:5" ht="17.25" customHeight="1">
      <c r="B18" s="192"/>
      <c r="C18" s="189"/>
      <c r="E18" s="1"/>
    </row>
    <row r="19" spans="2:5">
      <c r="B19" s="192"/>
      <c r="C19" s="193"/>
      <c r="E19" s="1"/>
    </row>
    <row r="20" spans="2:5" ht="17.25" customHeight="1">
      <c r="B20" s="192"/>
      <c r="C20" s="193"/>
      <c r="E20" s="1"/>
    </row>
    <row r="21" spans="2:5" ht="18">
      <c r="B21" s="415" t="s">
        <v>181</v>
      </c>
      <c r="C21" s="416"/>
      <c r="E21" s="1"/>
    </row>
    <row r="22" spans="2:5" ht="8.25" customHeight="1">
      <c r="B22" s="194"/>
      <c r="C22" s="195"/>
      <c r="E22" s="1"/>
    </row>
    <row r="23" spans="2:5" ht="28.5" customHeight="1">
      <c r="B23" s="417" t="s">
        <v>182</v>
      </c>
      <c r="C23" s="418"/>
      <c r="E23" s="1"/>
    </row>
    <row r="24" spans="2:5" ht="18" customHeight="1">
      <c r="B24" s="192"/>
      <c r="C24" s="193"/>
      <c r="E24" s="1"/>
    </row>
    <row r="25" spans="2:5" ht="18" customHeight="1">
      <c r="B25" s="192"/>
      <c r="C25" s="193"/>
      <c r="E25" s="1"/>
    </row>
    <row r="26" spans="2:5" ht="18" customHeight="1">
      <c r="B26" s="192"/>
      <c r="C26" s="193"/>
      <c r="E26" s="1"/>
    </row>
    <row r="27" spans="2:5" ht="18">
      <c r="B27" s="415" t="s">
        <v>187</v>
      </c>
      <c r="C27" s="416"/>
      <c r="E27" s="1"/>
    </row>
    <row r="28" spans="2:5" ht="16.5">
      <c r="B28" s="196"/>
      <c r="C28" s="197"/>
      <c r="E28" s="1"/>
    </row>
    <row r="29" spans="2:5" ht="16.5">
      <c r="B29" s="196"/>
      <c r="C29" s="197"/>
      <c r="E29" s="1"/>
    </row>
    <row r="30" spans="2:5" ht="15.75">
      <c r="B30" s="186"/>
      <c r="C30" s="193"/>
      <c r="E30" s="1"/>
    </row>
    <row r="31" spans="2:5" ht="15.75">
      <c r="B31" s="186"/>
      <c r="C31" s="193"/>
      <c r="E31" s="1"/>
    </row>
    <row r="32" spans="2:5" ht="15.75">
      <c r="B32" s="186"/>
      <c r="C32" s="193"/>
      <c r="E32" s="1"/>
    </row>
    <row r="33" spans="2:5" ht="15.75">
      <c r="B33" s="186" t="s">
        <v>183</v>
      </c>
      <c r="C33" s="193"/>
      <c r="E33" s="1"/>
    </row>
    <row r="34" spans="2:5" ht="15.75">
      <c r="B34" s="186"/>
      <c r="C34" s="193"/>
      <c r="E34" s="1"/>
    </row>
    <row r="35" spans="2:5" ht="15.75">
      <c r="B35" s="186" t="s">
        <v>184</v>
      </c>
      <c r="C35" s="193"/>
      <c r="E35" s="1"/>
    </row>
    <row r="36" spans="2:5" ht="15.75">
      <c r="B36" s="186"/>
      <c r="C36" s="193"/>
      <c r="E36" s="1"/>
    </row>
    <row r="37" spans="2:5" ht="15.75">
      <c r="B37" s="186" t="s">
        <v>185</v>
      </c>
      <c r="C37" s="193"/>
      <c r="E37" s="1"/>
    </row>
    <row r="38" spans="2:5" ht="15.75">
      <c r="B38" s="186"/>
      <c r="C38" s="193"/>
      <c r="E38" s="1"/>
    </row>
    <row r="39" spans="2:5" ht="15.75">
      <c r="B39" s="186"/>
      <c r="C39" s="193"/>
      <c r="E39" s="1"/>
    </row>
    <row r="40" spans="2:5">
      <c r="B40" s="192"/>
      <c r="C40" s="193"/>
      <c r="E40" s="1"/>
    </row>
    <row r="41" spans="2:5">
      <c r="B41" s="192"/>
      <c r="C41" s="193"/>
      <c r="E41" s="1"/>
    </row>
    <row r="42" spans="2:5">
      <c r="B42" s="192" t="s">
        <v>188</v>
      </c>
      <c r="C42" s="193"/>
      <c r="E42" s="1"/>
    </row>
    <row r="43" spans="2:5">
      <c r="B43" s="192"/>
      <c r="C43" s="193"/>
      <c r="E43" s="1"/>
    </row>
    <row r="44" spans="2:5">
      <c r="B44" s="192"/>
      <c r="C44" s="193"/>
      <c r="E44" s="1"/>
    </row>
    <row r="45" spans="2:5">
      <c r="B45" s="192" t="s">
        <v>186</v>
      </c>
      <c r="C45" s="193"/>
      <c r="E45" s="1"/>
    </row>
    <row r="46" spans="2:5">
      <c r="B46" s="192"/>
      <c r="C46" s="193"/>
      <c r="E46" s="1"/>
    </row>
    <row r="47" spans="2:5">
      <c r="B47" s="192"/>
      <c r="C47" s="193"/>
      <c r="E47" s="1"/>
    </row>
    <row r="48" spans="2:5">
      <c r="B48" s="198"/>
      <c r="C48" s="199"/>
      <c r="E48" s="1"/>
    </row>
    <row r="49" spans="1:6">
      <c r="E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E68" s="1"/>
    </row>
    <row r="69" spans="1:6">
      <c r="E69" s="1"/>
    </row>
    <row r="70" spans="1:6">
      <c r="E70" s="1"/>
    </row>
    <row r="71" spans="1:6">
      <c r="E71" s="1"/>
    </row>
    <row r="72" spans="1:6">
      <c r="E72" s="1"/>
    </row>
    <row r="73" spans="1:6">
      <c r="E73" s="1"/>
    </row>
    <row r="74" spans="1:6">
      <c r="E74" s="1"/>
    </row>
    <row r="75" spans="1:6">
      <c r="E75" s="1"/>
    </row>
    <row r="76" spans="1:6">
      <c r="E76" s="1"/>
    </row>
  </sheetData>
  <mergeCells count="3">
    <mergeCell ref="B21:C21"/>
    <mergeCell ref="B23:C23"/>
    <mergeCell ref="B27:C27"/>
  </mergeCells>
  <phoneticPr fontId="37" type="noConversion"/>
  <pageMargins left="0.32" right="0.37" top="0.54" bottom="0.54" header="0.2" footer="0.27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5"/>
  <sheetViews>
    <sheetView topLeftCell="A88" workbookViewId="0">
      <selection activeCell="D9" sqref="D9:D13"/>
    </sheetView>
  </sheetViews>
  <sheetFormatPr defaultRowHeight="15"/>
  <cols>
    <col min="2" max="2" width="12.42578125" customWidth="1"/>
    <col min="6" max="6" width="12.85546875" customWidth="1"/>
    <col min="7" max="7" width="15.42578125" customWidth="1"/>
  </cols>
  <sheetData>
    <row r="1" spans="1:7" ht="15.75">
      <c r="A1" s="317" t="s">
        <v>311</v>
      </c>
      <c r="B1" s="318"/>
      <c r="C1" s="319"/>
      <c r="D1" s="319"/>
      <c r="E1" s="319"/>
      <c r="F1" s="320"/>
      <c r="G1" s="320"/>
    </row>
    <row r="2" spans="1:7">
      <c r="A2" s="318"/>
      <c r="B2" s="318"/>
      <c r="C2" s="319"/>
      <c r="D2" s="319"/>
      <c r="E2" s="319"/>
      <c r="F2" s="320"/>
      <c r="G2" s="320"/>
    </row>
    <row r="3" spans="1:7" ht="18">
      <c r="A3" s="318"/>
      <c r="B3" s="318"/>
      <c r="C3" s="319"/>
      <c r="D3" s="321" t="s">
        <v>312</v>
      </c>
      <c r="E3" s="319"/>
      <c r="F3" s="320"/>
      <c r="G3" s="320"/>
    </row>
    <row r="4" spans="1:7">
      <c r="A4" s="318"/>
      <c r="B4" s="318"/>
      <c r="C4" s="319"/>
      <c r="D4" s="319"/>
      <c r="E4" s="319"/>
      <c r="F4" s="320"/>
      <c r="G4" s="320"/>
    </row>
    <row r="5" spans="1:7">
      <c r="A5" s="318"/>
      <c r="B5" s="318"/>
      <c r="C5" s="319"/>
      <c r="D5" s="319"/>
      <c r="E5" s="319"/>
      <c r="F5" s="322" t="s">
        <v>313</v>
      </c>
      <c r="G5" s="320"/>
    </row>
    <row r="6" spans="1:7">
      <c r="A6" s="318" t="s">
        <v>3038</v>
      </c>
      <c r="B6" s="318"/>
      <c r="C6" s="319"/>
      <c r="D6" s="319"/>
      <c r="E6" s="319"/>
      <c r="F6" s="320"/>
      <c r="G6" s="320"/>
    </row>
    <row r="7" spans="1:7">
      <c r="A7" s="318"/>
      <c r="B7" s="318"/>
      <c r="C7" s="319"/>
      <c r="D7" s="319"/>
      <c r="E7" s="319"/>
      <c r="F7" s="320"/>
      <c r="G7" s="320"/>
    </row>
    <row r="8" spans="1:7" ht="33.75">
      <c r="A8" s="323" t="s">
        <v>314</v>
      </c>
      <c r="B8" s="324" t="s">
        <v>315</v>
      </c>
      <c r="C8" s="325" t="s">
        <v>316</v>
      </c>
      <c r="D8" s="326" t="s">
        <v>317</v>
      </c>
      <c r="E8" s="325" t="s">
        <v>318</v>
      </c>
      <c r="F8" s="325" t="s">
        <v>319</v>
      </c>
      <c r="G8" s="325" t="s">
        <v>320</v>
      </c>
    </row>
    <row r="9" spans="1:7">
      <c r="A9" s="327" t="s">
        <v>321</v>
      </c>
      <c r="B9" s="328" t="s">
        <v>322</v>
      </c>
      <c r="C9" s="329" t="s">
        <v>323</v>
      </c>
      <c r="D9" s="329" t="s">
        <v>324</v>
      </c>
      <c r="E9" s="330">
        <v>1</v>
      </c>
      <c r="F9" s="331">
        <v>11231160</v>
      </c>
      <c r="G9" s="331">
        <v>11231160</v>
      </c>
    </row>
    <row r="10" spans="1:7">
      <c r="A10" s="327" t="s">
        <v>325</v>
      </c>
      <c r="B10" s="328" t="s">
        <v>326</v>
      </c>
      <c r="C10" s="329" t="s">
        <v>323</v>
      </c>
      <c r="D10" s="329" t="s">
        <v>324</v>
      </c>
      <c r="E10" s="330">
        <v>1</v>
      </c>
      <c r="F10" s="331">
        <v>263958</v>
      </c>
      <c r="G10" s="331">
        <v>263958</v>
      </c>
    </row>
    <row r="11" spans="1:7">
      <c r="A11" s="327" t="s">
        <v>327</v>
      </c>
      <c r="B11" s="328" t="s">
        <v>328</v>
      </c>
      <c r="C11" s="329" t="s">
        <v>323</v>
      </c>
      <c r="D11" s="329" t="s">
        <v>324</v>
      </c>
      <c r="E11" s="330">
        <v>3</v>
      </c>
      <c r="F11" s="331">
        <v>41464</v>
      </c>
      <c r="G11" s="331">
        <v>124392</v>
      </c>
    </row>
    <row r="12" spans="1:7">
      <c r="A12" s="327" t="s">
        <v>329</v>
      </c>
      <c r="B12" s="328" t="s">
        <v>330</v>
      </c>
      <c r="C12" s="329" t="s">
        <v>323</v>
      </c>
      <c r="D12" s="329">
        <v>21301</v>
      </c>
      <c r="E12" s="330">
        <v>1</v>
      </c>
      <c r="F12" s="331">
        <v>167900</v>
      </c>
      <c r="G12" s="331">
        <v>167900</v>
      </c>
    </row>
    <row r="13" spans="1:7">
      <c r="A13" s="327" t="s">
        <v>331</v>
      </c>
      <c r="B13" s="328" t="s">
        <v>332</v>
      </c>
      <c r="C13" s="329" t="s">
        <v>323</v>
      </c>
      <c r="D13" s="329" t="s">
        <v>324</v>
      </c>
      <c r="E13" s="330">
        <v>1</v>
      </c>
      <c r="F13" s="331">
        <v>84199</v>
      </c>
      <c r="G13" s="331">
        <v>84199</v>
      </c>
    </row>
    <row r="14" spans="1:7">
      <c r="A14" s="327" t="s">
        <v>333</v>
      </c>
      <c r="B14" s="328" t="s">
        <v>334</v>
      </c>
      <c r="C14" s="329" t="s">
        <v>323</v>
      </c>
      <c r="D14" s="329" t="s">
        <v>335</v>
      </c>
      <c r="E14" s="330">
        <v>1</v>
      </c>
      <c r="F14" s="331">
        <v>3595828</v>
      </c>
      <c r="G14" s="331">
        <v>3595828</v>
      </c>
    </row>
    <row r="15" spans="1:7">
      <c r="A15" s="327" t="s">
        <v>336</v>
      </c>
      <c r="B15" s="328" t="s">
        <v>337</v>
      </c>
      <c r="C15" s="329" t="s">
        <v>323</v>
      </c>
      <c r="D15" s="329" t="s">
        <v>324</v>
      </c>
      <c r="E15" s="330">
        <v>1</v>
      </c>
      <c r="F15" s="331">
        <v>2205245</v>
      </c>
      <c r="G15" s="331">
        <v>2205245</v>
      </c>
    </row>
    <row r="16" spans="1:7">
      <c r="A16" s="327" t="s">
        <v>338</v>
      </c>
      <c r="B16" s="328" t="s">
        <v>339</v>
      </c>
      <c r="C16" s="329" t="s">
        <v>323</v>
      </c>
      <c r="D16" s="329" t="s">
        <v>324</v>
      </c>
      <c r="E16" s="330">
        <v>1</v>
      </c>
      <c r="F16" s="331">
        <v>441049</v>
      </c>
      <c r="G16" s="331">
        <v>441049</v>
      </c>
    </row>
    <row r="17" spans="1:7">
      <c r="A17" s="327" t="s">
        <v>340</v>
      </c>
      <c r="B17" s="328" t="s">
        <v>341</v>
      </c>
      <c r="C17" s="329" t="s">
        <v>323</v>
      </c>
      <c r="D17" s="329" t="s">
        <v>324</v>
      </c>
      <c r="E17" s="330">
        <v>1</v>
      </c>
      <c r="F17" s="331">
        <v>147020</v>
      </c>
      <c r="G17" s="331">
        <v>147020</v>
      </c>
    </row>
    <row r="18" spans="1:7">
      <c r="A18" s="327" t="s">
        <v>342</v>
      </c>
      <c r="B18" s="328" t="s">
        <v>343</v>
      </c>
      <c r="C18" s="329" t="s">
        <v>323</v>
      </c>
      <c r="D18" s="329" t="s">
        <v>324</v>
      </c>
      <c r="E18" s="330">
        <v>1</v>
      </c>
      <c r="F18" s="331">
        <v>147016</v>
      </c>
      <c r="G18" s="331">
        <v>147016</v>
      </c>
    </row>
    <row r="19" spans="1:7">
      <c r="A19" s="327" t="s">
        <v>344</v>
      </c>
      <c r="B19" s="328" t="s">
        <v>345</v>
      </c>
      <c r="C19" s="329" t="s">
        <v>323</v>
      </c>
      <c r="D19" s="329" t="s">
        <v>324</v>
      </c>
      <c r="E19" s="330">
        <v>1</v>
      </c>
      <c r="F19" s="331">
        <v>139887</v>
      </c>
      <c r="G19" s="331">
        <v>139887</v>
      </c>
    </row>
    <row r="20" spans="1:7">
      <c r="A20" s="327" t="s">
        <v>346</v>
      </c>
      <c r="B20" s="328" t="s">
        <v>347</v>
      </c>
      <c r="C20" s="329" t="s">
        <v>348</v>
      </c>
      <c r="D20" s="329" t="s">
        <v>324</v>
      </c>
      <c r="E20" s="330">
        <v>1</v>
      </c>
      <c r="F20" s="331">
        <v>78888</v>
      </c>
      <c r="G20" s="331">
        <v>78888</v>
      </c>
    </row>
    <row r="21" spans="1:7">
      <c r="A21" s="327" t="s">
        <v>349</v>
      </c>
      <c r="B21" s="328" t="s">
        <v>350</v>
      </c>
      <c r="C21" s="329" t="s">
        <v>323</v>
      </c>
      <c r="D21" s="329" t="s">
        <v>324</v>
      </c>
      <c r="E21" s="330">
        <v>1</v>
      </c>
      <c r="F21" s="331">
        <v>229292</v>
      </c>
      <c r="G21" s="331">
        <v>229292</v>
      </c>
    </row>
    <row r="22" spans="1:7">
      <c r="A22" s="327" t="s">
        <v>351</v>
      </c>
      <c r="B22" s="328" t="s">
        <v>352</v>
      </c>
      <c r="C22" s="329" t="s">
        <v>323</v>
      </c>
      <c r="D22" s="329" t="s">
        <v>324</v>
      </c>
      <c r="E22" s="330">
        <v>1</v>
      </c>
      <c r="F22" s="331">
        <v>229292</v>
      </c>
      <c r="G22" s="331">
        <v>229292</v>
      </c>
    </row>
    <row r="23" spans="1:7">
      <c r="A23" s="327" t="s">
        <v>353</v>
      </c>
      <c r="B23" s="328" t="s">
        <v>354</v>
      </c>
      <c r="C23" s="329" t="s">
        <v>323</v>
      </c>
      <c r="D23" s="329" t="s">
        <v>324</v>
      </c>
      <c r="E23" s="330">
        <v>2</v>
      </c>
      <c r="F23" s="331">
        <v>16378</v>
      </c>
      <c r="G23" s="331">
        <v>32756</v>
      </c>
    </row>
    <row r="24" spans="1:7">
      <c r="A24" s="327" t="s">
        <v>355</v>
      </c>
      <c r="B24" s="328" t="s">
        <v>356</v>
      </c>
      <c r="C24" s="329" t="s">
        <v>323</v>
      </c>
      <c r="D24" s="329" t="s">
        <v>324</v>
      </c>
      <c r="E24" s="330">
        <v>1</v>
      </c>
      <c r="F24" s="331">
        <v>491339</v>
      </c>
      <c r="G24" s="331">
        <v>491339</v>
      </c>
    </row>
    <row r="25" spans="1:7">
      <c r="A25" s="327" t="s">
        <v>357</v>
      </c>
      <c r="B25" s="328" t="s">
        <v>358</v>
      </c>
      <c r="C25" s="329" t="s">
        <v>323</v>
      </c>
      <c r="D25" s="329" t="s">
        <v>324</v>
      </c>
      <c r="E25" s="330">
        <v>1</v>
      </c>
      <c r="F25" s="331">
        <v>81890</v>
      </c>
      <c r="G25" s="331">
        <v>81890</v>
      </c>
    </row>
    <row r="26" spans="1:7">
      <c r="A26" s="327" t="s">
        <v>359</v>
      </c>
      <c r="B26" s="328" t="s">
        <v>360</v>
      </c>
      <c r="C26" s="329" t="s">
        <v>323</v>
      </c>
      <c r="D26" s="329" t="s">
        <v>324</v>
      </c>
      <c r="E26" s="330">
        <v>1</v>
      </c>
      <c r="F26" s="331">
        <v>81890</v>
      </c>
      <c r="G26" s="331">
        <v>81890</v>
      </c>
    </row>
    <row r="27" spans="1:7">
      <c r="A27" s="327" t="s">
        <v>361</v>
      </c>
      <c r="B27" s="328" t="s">
        <v>362</v>
      </c>
      <c r="C27" s="329" t="s">
        <v>323</v>
      </c>
      <c r="D27" s="329" t="s">
        <v>324</v>
      </c>
      <c r="E27" s="330">
        <v>1</v>
      </c>
      <c r="F27" s="331">
        <v>245670</v>
      </c>
      <c r="G27" s="331">
        <v>245670</v>
      </c>
    </row>
    <row r="28" spans="1:7">
      <c r="A28" s="327" t="s">
        <v>363</v>
      </c>
      <c r="B28" s="328" t="s">
        <v>364</v>
      </c>
      <c r="C28" s="329" t="s">
        <v>323</v>
      </c>
      <c r="D28" s="329" t="s">
        <v>324</v>
      </c>
      <c r="E28" s="330">
        <v>1</v>
      </c>
      <c r="F28" s="331">
        <v>245670</v>
      </c>
      <c r="G28" s="331">
        <v>245670</v>
      </c>
    </row>
    <row r="29" spans="1:7">
      <c r="A29" s="327" t="s">
        <v>365</v>
      </c>
      <c r="B29" s="328" t="s">
        <v>366</v>
      </c>
      <c r="C29" s="329" t="s">
        <v>323</v>
      </c>
      <c r="D29" s="329" t="s">
        <v>324</v>
      </c>
      <c r="E29" s="330">
        <v>2</v>
      </c>
      <c r="F29" s="331">
        <v>81321</v>
      </c>
      <c r="G29" s="331">
        <v>162642</v>
      </c>
    </row>
    <row r="30" spans="1:7">
      <c r="A30" s="327" t="s">
        <v>367</v>
      </c>
      <c r="B30" s="328" t="s">
        <v>368</v>
      </c>
      <c r="C30" s="329" t="s">
        <v>323</v>
      </c>
      <c r="D30" s="329" t="s">
        <v>324</v>
      </c>
      <c r="E30" s="330">
        <v>1</v>
      </c>
      <c r="F30" s="331">
        <v>81293</v>
      </c>
      <c r="G30" s="331">
        <v>81293</v>
      </c>
    </row>
    <row r="31" spans="1:7">
      <c r="A31" s="327" t="s">
        <v>369</v>
      </c>
      <c r="B31" s="328" t="s">
        <v>370</v>
      </c>
      <c r="C31" s="329" t="s">
        <v>323</v>
      </c>
      <c r="D31" s="329" t="s">
        <v>324</v>
      </c>
      <c r="E31" s="330">
        <v>1</v>
      </c>
      <c r="F31" s="331">
        <v>81293</v>
      </c>
      <c r="G31" s="331">
        <v>81293</v>
      </c>
    </row>
    <row r="32" spans="1:7">
      <c r="A32" s="327" t="s">
        <v>371</v>
      </c>
      <c r="B32" s="328" t="s">
        <v>372</v>
      </c>
      <c r="C32" s="329" t="s">
        <v>323</v>
      </c>
      <c r="D32" s="329" t="s">
        <v>324</v>
      </c>
      <c r="E32" s="330">
        <v>6</v>
      </c>
      <c r="F32" s="331">
        <v>81293</v>
      </c>
      <c r="G32" s="331">
        <v>487758</v>
      </c>
    </row>
    <row r="33" spans="1:7">
      <c r="A33" s="327" t="s">
        <v>373</v>
      </c>
      <c r="B33" s="328" t="s">
        <v>374</v>
      </c>
      <c r="C33" s="329" t="s">
        <v>323</v>
      </c>
      <c r="D33" s="329" t="s">
        <v>335</v>
      </c>
      <c r="E33" s="330">
        <v>1</v>
      </c>
      <c r="F33" s="331">
        <v>809662</v>
      </c>
      <c r="G33" s="331">
        <v>809662</v>
      </c>
    </row>
    <row r="34" spans="1:7">
      <c r="A34" s="327" t="s">
        <v>375</v>
      </c>
      <c r="B34" s="328" t="s">
        <v>376</v>
      </c>
      <c r="C34" s="329" t="s">
        <v>323</v>
      </c>
      <c r="D34" s="329" t="s">
        <v>335</v>
      </c>
      <c r="E34" s="330">
        <v>1</v>
      </c>
      <c r="F34" s="331">
        <v>2191731</v>
      </c>
      <c r="G34" s="331">
        <v>2191731</v>
      </c>
    </row>
    <row r="35" spans="1:7">
      <c r="A35" s="327" t="s">
        <v>377</v>
      </c>
      <c r="B35" s="328" t="s">
        <v>378</v>
      </c>
      <c r="C35" s="329" t="s">
        <v>323</v>
      </c>
      <c r="D35" s="329" t="s">
        <v>335</v>
      </c>
      <c r="E35" s="330">
        <v>1</v>
      </c>
      <c r="F35" s="331">
        <v>6657871</v>
      </c>
      <c r="G35" s="331">
        <v>6657871</v>
      </c>
    </row>
    <row r="36" spans="1:7">
      <c r="A36" s="327" t="s">
        <v>379</v>
      </c>
      <c r="B36" s="328" t="s">
        <v>380</v>
      </c>
      <c r="C36" s="329" t="s">
        <v>323</v>
      </c>
      <c r="D36" s="329" t="s">
        <v>335</v>
      </c>
      <c r="E36" s="330">
        <v>1</v>
      </c>
      <c r="F36" s="331">
        <v>400000</v>
      </c>
      <c r="G36" s="331">
        <v>400000</v>
      </c>
    </row>
    <row r="37" spans="1:7">
      <c r="A37" s="327" t="s">
        <v>381</v>
      </c>
      <c r="B37" s="328" t="s">
        <v>382</v>
      </c>
      <c r="C37" s="329" t="s">
        <v>323</v>
      </c>
      <c r="D37" s="329" t="s">
        <v>335</v>
      </c>
      <c r="E37" s="330">
        <v>1</v>
      </c>
      <c r="F37" s="331">
        <v>300339</v>
      </c>
      <c r="G37" s="331">
        <v>300339</v>
      </c>
    </row>
    <row r="38" spans="1:7">
      <c r="A38" s="327" t="s">
        <v>383</v>
      </c>
      <c r="B38" s="328" t="s">
        <v>384</v>
      </c>
      <c r="C38" s="329" t="s">
        <v>323</v>
      </c>
      <c r="D38" s="329" t="s">
        <v>335</v>
      </c>
      <c r="E38" s="330">
        <v>1</v>
      </c>
      <c r="F38" s="331">
        <v>1691667</v>
      </c>
      <c r="G38" s="331">
        <v>1691667</v>
      </c>
    </row>
    <row r="39" spans="1:7">
      <c r="A39" s="327" t="s">
        <v>385</v>
      </c>
      <c r="B39" s="328" t="s">
        <v>386</v>
      </c>
      <c r="C39" s="329" t="s">
        <v>323</v>
      </c>
      <c r="D39" s="329" t="s">
        <v>324</v>
      </c>
      <c r="E39" s="330">
        <v>6</v>
      </c>
      <c r="F39" s="331">
        <v>55265</v>
      </c>
      <c r="G39" s="331">
        <v>331590</v>
      </c>
    </row>
    <row r="40" spans="1:7">
      <c r="A40" s="327" t="s">
        <v>387</v>
      </c>
      <c r="B40" s="328" t="s">
        <v>388</v>
      </c>
      <c r="C40" s="329" t="s">
        <v>323</v>
      </c>
      <c r="D40" s="329">
        <v>21301</v>
      </c>
      <c r="E40" s="330">
        <v>1</v>
      </c>
      <c r="F40" s="331">
        <v>3900</v>
      </c>
      <c r="G40" s="331">
        <v>3900</v>
      </c>
    </row>
    <row r="41" spans="1:7">
      <c r="A41" s="327" t="s">
        <v>389</v>
      </c>
      <c r="B41" s="328" t="s">
        <v>390</v>
      </c>
      <c r="C41" s="329" t="s">
        <v>323</v>
      </c>
      <c r="D41" s="329" t="s">
        <v>324</v>
      </c>
      <c r="E41" s="330">
        <v>1</v>
      </c>
      <c r="F41" s="331">
        <v>192710</v>
      </c>
      <c r="G41" s="331">
        <v>192710</v>
      </c>
    </row>
    <row r="42" spans="1:7">
      <c r="A42" s="327" t="s">
        <v>391</v>
      </c>
      <c r="B42" s="328" t="s">
        <v>392</v>
      </c>
      <c r="C42" s="329" t="s">
        <v>323</v>
      </c>
      <c r="D42" s="329">
        <v>21301</v>
      </c>
      <c r="E42" s="330">
        <v>1</v>
      </c>
      <c r="F42" s="331">
        <v>231140</v>
      </c>
      <c r="G42" s="331">
        <v>231140</v>
      </c>
    </row>
    <row r="43" spans="1:7">
      <c r="A43" s="327" t="s">
        <v>393</v>
      </c>
      <c r="B43" s="328" t="s">
        <v>394</v>
      </c>
      <c r="C43" s="329" t="s">
        <v>323</v>
      </c>
      <c r="D43" s="329">
        <v>21301</v>
      </c>
      <c r="E43" s="330">
        <v>5</v>
      </c>
      <c r="F43" s="331">
        <v>12000</v>
      </c>
      <c r="G43" s="331">
        <v>60000</v>
      </c>
    </row>
    <row r="44" spans="1:7">
      <c r="A44" s="327" t="s">
        <v>395</v>
      </c>
      <c r="B44" s="328" t="s">
        <v>396</v>
      </c>
      <c r="C44" s="329" t="s">
        <v>323</v>
      </c>
      <c r="D44" s="329" t="s">
        <v>324</v>
      </c>
      <c r="E44" s="330">
        <v>1</v>
      </c>
      <c r="F44" s="331">
        <v>16500</v>
      </c>
      <c r="G44" s="331">
        <v>16500</v>
      </c>
    </row>
    <row r="45" spans="1:7">
      <c r="A45" s="327" t="s">
        <v>397</v>
      </c>
      <c r="B45" s="328" t="s">
        <v>398</v>
      </c>
      <c r="C45" s="329" t="s">
        <v>323</v>
      </c>
      <c r="D45" s="329" t="s">
        <v>324</v>
      </c>
      <c r="E45" s="330">
        <v>1</v>
      </c>
      <c r="F45" s="331">
        <v>457888</v>
      </c>
      <c r="G45" s="331">
        <v>457888</v>
      </c>
    </row>
    <row r="46" spans="1:7">
      <c r="A46" s="327" t="s">
        <v>399</v>
      </c>
      <c r="B46" s="328" t="s">
        <v>400</v>
      </c>
      <c r="C46" s="329" t="s">
        <v>323</v>
      </c>
      <c r="D46" s="329" t="s">
        <v>324</v>
      </c>
      <c r="E46" s="330">
        <v>1</v>
      </c>
      <c r="F46" s="331">
        <v>1850</v>
      </c>
      <c r="G46" s="331">
        <v>1850</v>
      </c>
    </row>
    <row r="47" spans="1:7">
      <c r="A47" s="327" t="s">
        <v>401</v>
      </c>
      <c r="B47" s="328" t="s">
        <v>402</v>
      </c>
      <c r="C47" s="329" t="s">
        <v>323</v>
      </c>
      <c r="D47" s="329" t="s">
        <v>324</v>
      </c>
      <c r="E47" s="330">
        <v>1</v>
      </c>
      <c r="F47" s="331">
        <v>2800</v>
      </c>
      <c r="G47" s="331">
        <v>2800</v>
      </c>
    </row>
    <row r="48" spans="1:7">
      <c r="A48" s="327" t="s">
        <v>403</v>
      </c>
      <c r="B48" s="328" t="s">
        <v>404</v>
      </c>
      <c r="C48" s="329" t="s">
        <v>323</v>
      </c>
      <c r="D48" s="329" t="s">
        <v>324</v>
      </c>
      <c r="E48" s="330">
        <v>2</v>
      </c>
      <c r="F48" s="331">
        <v>600</v>
      </c>
      <c r="G48" s="331">
        <v>1200</v>
      </c>
    </row>
    <row r="49" spans="1:7">
      <c r="A49" s="327" t="s">
        <v>405</v>
      </c>
      <c r="B49" s="328" t="s">
        <v>406</v>
      </c>
      <c r="C49" s="329" t="s">
        <v>323</v>
      </c>
      <c r="D49" s="329">
        <v>21301</v>
      </c>
      <c r="E49" s="330">
        <v>1</v>
      </c>
      <c r="F49" s="331">
        <v>2200</v>
      </c>
      <c r="G49" s="331">
        <v>2200</v>
      </c>
    </row>
    <row r="50" spans="1:7">
      <c r="A50" s="327" t="s">
        <v>407</v>
      </c>
      <c r="B50" s="328" t="s">
        <v>408</v>
      </c>
      <c r="C50" s="329" t="s">
        <v>323</v>
      </c>
      <c r="D50" s="329" t="s">
        <v>324</v>
      </c>
      <c r="E50" s="330">
        <v>1</v>
      </c>
      <c r="F50" s="331">
        <v>1650</v>
      </c>
      <c r="G50" s="331">
        <v>1650</v>
      </c>
    </row>
    <row r="51" spans="1:7">
      <c r="A51" s="327" t="s">
        <v>409</v>
      </c>
      <c r="B51" s="328" t="s">
        <v>410</v>
      </c>
      <c r="C51" s="329" t="s">
        <v>323</v>
      </c>
      <c r="D51" s="329" t="s">
        <v>324</v>
      </c>
      <c r="E51" s="330">
        <v>4</v>
      </c>
      <c r="F51" s="331">
        <v>1012.5</v>
      </c>
      <c r="G51" s="331">
        <v>4050</v>
      </c>
    </row>
    <row r="52" spans="1:7">
      <c r="A52" s="327" t="s">
        <v>411</v>
      </c>
      <c r="B52" s="328" t="s">
        <v>412</v>
      </c>
      <c r="C52" s="329" t="s">
        <v>323</v>
      </c>
      <c r="D52" s="329">
        <v>21301</v>
      </c>
      <c r="E52" s="330">
        <v>1</v>
      </c>
      <c r="F52" s="331">
        <v>70000</v>
      </c>
      <c r="G52" s="331">
        <v>70000</v>
      </c>
    </row>
    <row r="53" spans="1:7">
      <c r="A53" s="327" t="s">
        <v>413</v>
      </c>
      <c r="B53" s="328" t="s">
        <v>414</v>
      </c>
      <c r="C53" s="329" t="s">
        <v>323</v>
      </c>
      <c r="D53" s="329">
        <v>21301</v>
      </c>
      <c r="E53" s="330">
        <v>1</v>
      </c>
      <c r="F53" s="331">
        <v>61684</v>
      </c>
      <c r="G53" s="331">
        <v>61684</v>
      </c>
    </row>
    <row r="54" spans="1:7">
      <c r="A54" s="327" t="s">
        <v>415</v>
      </c>
      <c r="B54" s="328" t="s">
        <v>416</v>
      </c>
      <c r="C54" s="329" t="s">
        <v>323</v>
      </c>
      <c r="D54" s="329">
        <v>21301</v>
      </c>
      <c r="E54" s="330">
        <v>1</v>
      </c>
      <c r="F54" s="331">
        <v>4000</v>
      </c>
      <c r="G54" s="331">
        <v>4000</v>
      </c>
    </row>
    <row r="55" spans="1:7">
      <c r="A55" s="327" t="s">
        <v>417</v>
      </c>
      <c r="B55" s="328" t="s">
        <v>418</v>
      </c>
      <c r="C55" s="329" t="s">
        <v>323</v>
      </c>
      <c r="D55" s="329" t="s">
        <v>324</v>
      </c>
      <c r="E55" s="330">
        <v>1</v>
      </c>
      <c r="F55" s="331">
        <v>5500</v>
      </c>
      <c r="G55" s="331">
        <v>5500</v>
      </c>
    </row>
    <row r="56" spans="1:7">
      <c r="A56" s="327" t="s">
        <v>419</v>
      </c>
      <c r="B56" s="328" t="s">
        <v>420</v>
      </c>
      <c r="C56" s="329" t="s">
        <v>323</v>
      </c>
      <c r="D56" s="329" t="s">
        <v>324</v>
      </c>
      <c r="E56" s="330">
        <v>1</v>
      </c>
      <c r="F56" s="331">
        <v>43333</v>
      </c>
      <c r="G56" s="331">
        <v>43333</v>
      </c>
    </row>
    <row r="57" spans="1:7">
      <c r="A57" s="327" t="s">
        <v>421</v>
      </c>
      <c r="B57" s="328" t="s">
        <v>422</v>
      </c>
      <c r="C57" s="329" t="s">
        <v>323</v>
      </c>
      <c r="D57" s="329" t="s">
        <v>324</v>
      </c>
      <c r="E57" s="330">
        <v>1</v>
      </c>
      <c r="F57" s="331">
        <v>580000</v>
      </c>
      <c r="G57" s="331">
        <v>580000</v>
      </c>
    </row>
    <row r="58" spans="1:7">
      <c r="A58" s="327" t="s">
        <v>423</v>
      </c>
      <c r="B58" s="328" t="s">
        <v>422</v>
      </c>
      <c r="C58" s="329" t="s">
        <v>323</v>
      </c>
      <c r="D58" s="329" t="s">
        <v>324</v>
      </c>
      <c r="E58" s="330">
        <v>1</v>
      </c>
      <c r="F58" s="331">
        <v>1248000</v>
      </c>
      <c r="G58" s="331">
        <v>1248000</v>
      </c>
    </row>
    <row r="59" spans="1:7">
      <c r="A59" s="327" t="s">
        <v>424</v>
      </c>
      <c r="B59" s="328" t="s">
        <v>425</v>
      </c>
      <c r="C59" s="329" t="s">
        <v>323</v>
      </c>
      <c r="D59" s="329">
        <v>21301</v>
      </c>
      <c r="E59" s="330">
        <v>14</v>
      </c>
      <c r="F59" s="331">
        <v>300</v>
      </c>
      <c r="G59" s="331">
        <v>4200</v>
      </c>
    </row>
    <row r="60" spans="1:7">
      <c r="A60" s="327" t="s">
        <v>426</v>
      </c>
      <c r="B60" s="328" t="s">
        <v>427</v>
      </c>
      <c r="C60" s="329" t="s">
        <v>323</v>
      </c>
      <c r="D60" s="329" t="s">
        <v>324</v>
      </c>
      <c r="E60" s="330">
        <v>1</v>
      </c>
      <c r="F60" s="331">
        <v>1260417</v>
      </c>
      <c r="G60" s="331">
        <v>1260417</v>
      </c>
    </row>
    <row r="61" spans="1:7">
      <c r="A61" s="327" t="s">
        <v>428</v>
      </c>
      <c r="B61" s="328" t="s">
        <v>429</v>
      </c>
      <c r="C61" s="329" t="s">
        <v>323</v>
      </c>
      <c r="D61" s="329" t="s">
        <v>324</v>
      </c>
      <c r="E61" s="330">
        <v>1</v>
      </c>
      <c r="F61" s="331">
        <v>308750</v>
      </c>
      <c r="G61" s="331">
        <v>308750</v>
      </c>
    </row>
    <row r="62" spans="1:7">
      <c r="A62" s="327" t="s">
        <v>430</v>
      </c>
      <c r="B62" s="328" t="s">
        <v>431</v>
      </c>
      <c r="C62" s="329" t="s">
        <v>323</v>
      </c>
      <c r="D62" s="329" t="s">
        <v>324</v>
      </c>
      <c r="E62" s="330">
        <v>1</v>
      </c>
      <c r="F62" s="331">
        <v>103333</v>
      </c>
      <c r="G62" s="331">
        <v>103333</v>
      </c>
    </row>
    <row r="63" spans="1:7">
      <c r="A63" s="327" t="s">
        <v>432</v>
      </c>
      <c r="B63" s="328" t="s">
        <v>433</v>
      </c>
      <c r="C63" s="329" t="s">
        <v>323</v>
      </c>
      <c r="D63" s="329" t="s">
        <v>324</v>
      </c>
      <c r="E63" s="330">
        <v>1</v>
      </c>
      <c r="F63" s="331">
        <v>1754632</v>
      </c>
      <c r="G63" s="331">
        <v>1754632</v>
      </c>
    </row>
    <row r="64" spans="1:7">
      <c r="A64" s="327" t="s">
        <v>434</v>
      </c>
      <c r="B64" s="328" t="s">
        <v>435</v>
      </c>
      <c r="C64" s="329" t="s">
        <v>323</v>
      </c>
      <c r="D64" s="329">
        <v>21301</v>
      </c>
      <c r="E64" s="330">
        <v>4</v>
      </c>
      <c r="F64" s="331">
        <v>1000</v>
      </c>
      <c r="G64" s="331">
        <v>4000</v>
      </c>
    </row>
    <row r="65" spans="1:7">
      <c r="A65" s="327" t="s">
        <v>436</v>
      </c>
      <c r="B65" s="328" t="s">
        <v>437</v>
      </c>
      <c r="C65" s="329" t="s">
        <v>323</v>
      </c>
      <c r="D65" s="329">
        <v>21301</v>
      </c>
      <c r="E65" s="330">
        <v>6</v>
      </c>
      <c r="F65" s="331">
        <v>35000</v>
      </c>
      <c r="G65" s="331">
        <v>210000</v>
      </c>
    </row>
    <row r="66" spans="1:7">
      <c r="A66" s="327" t="s">
        <v>438</v>
      </c>
      <c r="B66" s="328" t="s">
        <v>439</v>
      </c>
      <c r="C66" s="329" t="s">
        <v>323</v>
      </c>
      <c r="D66" s="329" t="s">
        <v>324</v>
      </c>
      <c r="E66" s="330">
        <v>1</v>
      </c>
      <c r="F66" s="331">
        <v>1550714</v>
      </c>
      <c r="G66" s="331">
        <v>1550714</v>
      </c>
    </row>
    <row r="67" spans="1:7">
      <c r="A67" s="327" t="s">
        <v>440</v>
      </c>
      <c r="B67" s="328" t="s">
        <v>441</v>
      </c>
      <c r="C67" s="329" t="s">
        <v>323</v>
      </c>
      <c r="D67" s="329" t="s">
        <v>324</v>
      </c>
      <c r="E67" s="330">
        <v>1</v>
      </c>
      <c r="F67" s="331">
        <v>7638686</v>
      </c>
      <c r="G67" s="331">
        <v>7638686</v>
      </c>
    </row>
    <row r="68" spans="1:7">
      <c r="A68" s="327" t="s">
        <v>442</v>
      </c>
      <c r="B68" s="328" t="s">
        <v>443</v>
      </c>
      <c r="C68" s="329" t="s">
        <v>323</v>
      </c>
      <c r="D68" s="329" t="s">
        <v>324</v>
      </c>
      <c r="E68" s="330">
        <v>1</v>
      </c>
      <c r="F68" s="331">
        <v>891343</v>
      </c>
      <c r="G68" s="331">
        <v>891343</v>
      </c>
    </row>
    <row r="69" spans="1:7">
      <c r="A69" s="327" t="s">
        <v>444</v>
      </c>
      <c r="B69" s="328" t="s">
        <v>445</v>
      </c>
      <c r="C69" s="329" t="s">
        <v>323</v>
      </c>
      <c r="D69" s="329" t="s">
        <v>324</v>
      </c>
      <c r="E69" s="330">
        <v>1</v>
      </c>
      <c r="F69" s="331">
        <v>321617</v>
      </c>
      <c r="G69" s="331">
        <v>321617</v>
      </c>
    </row>
    <row r="70" spans="1:7">
      <c r="A70" s="327" t="s">
        <v>446</v>
      </c>
      <c r="B70" s="328" t="s">
        <v>447</v>
      </c>
      <c r="C70" s="329" t="s">
        <v>323</v>
      </c>
      <c r="D70" s="329" t="s">
        <v>324</v>
      </c>
      <c r="E70" s="330">
        <v>1</v>
      </c>
      <c r="F70" s="331">
        <v>48443624</v>
      </c>
      <c r="G70" s="331">
        <v>48443624</v>
      </c>
    </row>
    <row r="71" spans="1:7">
      <c r="A71" s="327" t="s">
        <v>448</v>
      </c>
      <c r="B71" s="328" t="s">
        <v>449</v>
      </c>
      <c r="C71" s="329" t="s">
        <v>323</v>
      </c>
      <c r="D71" s="329">
        <v>21301</v>
      </c>
      <c r="E71" s="330">
        <v>1</v>
      </c>
      <c r="F71" s="331">
        <v>1600</v>
      </c>
      <c r="G71" s="331">
        <v>1600</v>
      </c>
    </row>
    <row r="72" spans="1:7">
      <c r="A72" s="327" t="s">
        <v>450</v>
      </c>
      <c r="B72" s="328" t="s">
        <v>451</v>
      </c>
      <c r="C72" s="329" t="s">
        <v>323</v>
      </c>
      <c r="D72" s="329">
        <v>21301</v>
      </c>
      <c r="E72" s="330">
        <v>2</v>
      </c>
      <c r="F72" s="331">
        <v>500</v>
      </c>
      <c r="G72" s="331">
        <v>1000</v>
      </c>
    </row>
    <row r="73" spans="1:7">
      <c r="A73" s="327" t="s">
        <v>452</v>
      </c>
      <c r="B73" s="328" t="s">
        <v>453</v>
      </c>
      <c r="C73" s="329" t="s">
        <v>323</v>
      </c>
      <c r="D73" s="329">
        <v>21301</v>
      </c>
      <c r="E73" s="330">
        <v>1</v>
      </c>
      <c r="F73" s="331">
        <v>1500</v>
      </c>
      <c r="G73" s="331">
        <v>1500</v>
      </c>
    </row>
    <row r="74" spans="1:7">
      <c r="A74" s="327" t="s">
        <v>454</v>
      </c>
      <c r="B74" s="328" t="s">
        <v>455</v>
      </c>
      <c r="C74" s="329" t="s">
        <v>323</v>
      </c>
      <c r="D74" s="329">
        <v>21301</v>
      </c>
      <c r="E74" s="330">
        <v>1</v>
      </c>
      <c r="F74" s="331">
        <v>1000</v>
      </c>
      <c r="G74" s="331">
        <v>1000</v>
      </c>
    </row>
    <row r="75" spans="1:7">
      <c r="A75" s="327" t="s">
        <v>456</v>
      </c>
      <c r="B75" s="328" t="s">
        <v>457</v>
      </c>
      <c r="C75" s="329" t="s">
        <v>323</v>
      </c>
      <c r="D75" s="329">
        <v>21301</v>
      </c>
      <c r="E75" s="330">
        <v>1</v>
      </c>
      <c r="F75" s="331">
        <v>1047</v>
      </c>
      <c r="G75" s="331">
        <v>1047</v>
      </c>
    </row>
    <row r="76" spans="1:7">
      <c r="A76" s="327" t="s">
        <v>458</v>
      </c>
      <c r="B76" s="328" t="s">
        <v>459</v>
      </c>
      <c r="C76" s="329" t="s">
        <v>323</v>
      </c>
      <c r="D76" s="329">
        <v>21301</v>
      </c>
      <c r="E76" s="330">
        <v>1</v>
      </c>
      <c r="F76" s="331">
        <v>3000</v>
      </c>
      <c r="G76" s="331">
        <v>3000</v>
      </c>
    </row>
    <row r="77" spans="1:7">
      <c r="A77" s="327" t="s">
        <v>460</v>
      </c>
      <c r="B77" s="328" t="s">
        <v>461</v>
      </c>
      <c r="C77" s="329" t="s">
        <v>323</v>
      </c>
      <c r="D77" s="329">
        <v>21301</v>
      </c>
      <c r="E77" s="330">
        <v>2</v>
      </c>
      <c r="F77" s="331">
        <v>700</v>
      </c>
      <c r="G77" s="331">
        <v>1400</v>
      </c>
    </row>
    <row r="78" spans="1:7">
      <c r="A78" s="327" t="s">
        <v>462</v>
      </c>
      <c r="B78" s="328" t="s">
        <v>463</v>
      </c>
      <c r="C78" s="329" t="s">
        <v>323</v>
      </c>
      <c r="D78" s="329" t="s">
        <v>324</v>
      </c>
      <c r="E78" s="330">
        <v>1</v>
      </c>
      <c r="F78" s="331">
        <v>1686</v>
      </c>
      <c r="G78" s="331">
        <v>1686</v>
      </c>
    </row>
    <row r="79" spans="1:7">
      <c r="A79" s="327" t="s">
        <v>464</v>
      </c>
      <c r="B79" s="328" t="s">
        <v>465</v>
      </c>
      <c r="C79" s="329" t="s">
        <v>323</v>
      </c>
      <c r="D79" s="329" t="s">
        <v>324</v>
      </c>
      <c r="E79" s="330">
        <v>4</v>
      </c>
      <c r="F79" s="331">
        <v>10691</v>
      </c>
      <c r="G79" s="331">
        <v>42764</v>
      </c>
    </row>
    <row r="80" spans="1:7">
      <c r="A80" s="327" t="s">
        <v>466</v>
      </c>
      <c r="B80" s="328" t="s">
        <v>467</v>
      </c>
      <c r="C80" s="329" t="s">
        <v>323</v>
      </c>
      <c r="D80" s="329" t="s">
        <v>324</v>
      </c>
      <c r="E80" s="330">
        <v>1</v>
      </c>
      <c r="F80" s="331">
        <v>17400</v>
      </c>
      <c r="G80" s="331">
        <v>17400</v>
      </c>
    </row>
    <row r="81" spans="1:7">
      <c r="A81" s="327" t="s">
        <v>468</v>
      </c>
      <c r="B81" s="328" t="s">
        <v>467</v>
      </c>
      <c r="C81" s="329" t="s">
        <v>323</v>
      </c>
      <c r="D81" s="329" t="s">
        <v>324</v>
      </c>
      <c r="E81" s="330">
        <v>1</v>
      </c>
      <c r="F81" s="331">
        <v>630359</v>
      </c>
      <c r="G81" s="331">
        <v>630359</v>
      </c>
    </row>
    <row r="82" spans="1:7">
      <c r="A82" s="327" t="s">
        <v>469</v>
      </c>
      <c r="B82" s="328" t="s">
        <v>470</v>
      </c>
      <c r="C82" s="329" t="s">
        <v>323</v>
      </c>
      <c r="D82" s="329" t="s">
        <v>324</v>
      </c>
      <c r="E82" s="330">
        <v>1</v>
      </c>
      <c r="F82" s="331">
        <v>93409</v>
      </c>
      <c r="G82" s="331">
        <v>93409</v>
      </c>
    </row>
    <row r="83" spans="1:7">
      <c r="A83" s="327" t="s">
        <v>471</v>
      </c>
      <c r="B83" s="328" t="s">
        <v>472</v>
      </c>
      <c r="C83" s="329" t="s">
        <v>323</v>
      </c>
      <c r="D83" s="329">
        <v>21301</v>
      </c>
      <c r="E83" s="330">
        <v>1</v>
      </c>
      <c r="F83" s="331">
        <v>3000</v>
      </c>
      <c r="G83" s="331">
        <v>3000</v>
      </c>
    </row>
    <row r="84" spans="1:7">
      <c r="A84" s="327" t="s">
        <v>473</v>
      </c>
      <c r="B84" s="328" t="s">
        <v>474</v>
      </c>
      <c r="C84" s="329" t="s">
        <v>323</v>
      </c>
      <c r="D84" s="329" t="s">
        <v>324</v>
      </c>
      <c r="E84" s="330">
        <v>1</v>
      </c>
      <c r="F84" s="331">
        <v>1585</v>
      </c>
      <c r="G84" s="331">
        <v>1585</v>
      </c>
    </row>
    <row r="85" spans="1:7">
      <c r="A85" s="327" t="s">
        <v>475</v>
      </c>
      <c r="B85" s="328" t="s">
        <v>476</v>
      </c>
      <c r="C85" s="329" t="s">
        <v>323</v>
      </c>
      <c r="D85" s="329" t="s">
        <v>324</v>
      </c>
      <c r="E85" s="330">
        <v>1</v>
      </c>
      <c r="F85" s="331">
        <v>2915</v>
      </c>
      <c r="G85" s="331">
        <v>2915</v>
      </c>
    </row>
    <row r="86" spans="1:7">
      <c r="A86" s="327" t="s">
        <v>477</v>
      </c>
      <c r="B86" s="328" t="s">
        <v>478</v>
      </c>
      <c r="C86" s="329" t="s">
        <v>323</v>
      </c>
      <c r="D86" s="329" t="s">
        <v>324</v>
      </c>
      <c r="E86" s="330">
        <v>2</v>
      </c>
      <c r="F86" s="331">
        <v>1545</v>
      </c>
      <c r="G86" s="331">
        <v>3090</v>
      </c>
    </row>
    <row r="87" spans="1:7">
      <c r="A87" s="327" t="s">
        <v>479</v>
      </c>
      <c r="B87" s="328" t="s">
        <v>480</v>
      </c>
      <c r="C87" s="329" t="s">
        <v>323</v>
      </c>
      <c r="D87" s="329" t="s">
        <v>324</v>
      </c>
      <c r="E87" s="330">
        <v>1</v>
      </c>
      <c r="F87" s="331">
        <v>1560</v>
      </c>
      <c r="G87" s="331">
        <v>1560</v>
      </c>
    </row>
    <row r="88" spans="1:7">
      <c r="A88" s="327" t="s">
        <v>481</v>
      </c>
      <c r="B88" s="328" t="s">
        <v>482</v>
      </c>
      <c r="C88" s="329" t="s">
        <v>323</v>
      </c>
      <c r="D88" s="329">
        <v>21301</v>
      </c>
      <c r="E88" s="330">
        <v>11</v>
      </c>
      <c r="F88" s="331">
        <v>1525</v>
      </c>
      <c r="G88" s="331">
        <v>16775</v>
      </c>
    </row>
    <row r="89" spans="1:7">
      <c r="A89" s="327" t="s">
        <v>483</v>
      </c>
      <c r="B89" s="328" t="s">
        <v>484</v>
      </c>
      <c r="C89" s="329" t="s">
        <v>323</v>
      </c>
      <c r="D89" s="329">
        <v>21301</v>
      </c>
      <c r="E89" s="330">
        <v>1</v>
      </c>
      <c r="F89" s="331">
        <v>14500</v>
      </c>
      <c r="G89" s="331">
        <v>14500</v>
      </c>
    </row>
    <row r="90" spans="1:7">
      <c r="A90" s="327" t="s">
        <v>485</v>
      </c>
      <c r="B90" s="328" t="s">
        <v>486</v>
      </c>
      <c r="C90" s="329" t="s">
        <v>323</v>
      </c>
      <c r="D90" s="329" t="s">
        <v>324</v>
      </c>
      <c r="E90" s="330">
        <v>1</v>
      </c>
      <c r="F90" s="331">
        <v>488414</v>
      </c>
      <c r="G90" s="331">
        <v>488414</v>
      </c>
    </row>
    <row r="91" spans="1:7">
      <c r="A91" s="327" t="s">
        <v>487</v>
      </c>
      <c r="B91" s="328" t="s">
        <v>488</v>
      </c>
      <c r="C91" s="329" t="s">
        <v>323</v>
      </c>
      <c r="D91" s="329" t="s">
        <v>324</v>
      </c>
      <c r="E91" s="330">
        <v>1</v>
      </c>
      <c r="F91" s="331">
        <v>241713</v>
      </c>
      <c r="G91" s="331">
        <v>241713</v>
      </c>
    </row>
    <row r="92" spans="1:7">
      <c r="A92" s="327" t="s">
        <v>489</v>
      </c>
      <c r="B92" s="328" t="s">
        <v>490</v>
      </c>
      <c r="C92" s="329" t="s">
        <v>491</v>
      </c>
      <c r="D92" s="329" t="s">
        <v>324</v>
      </c>
      <c r="E92" s="330">
        <v>196</v>
      </c>
      <c r="F92" s="331">
        <v>1150</v>
      </c>
      <c r="G92" s="331">
        <v>225400</v>
      </c>
    </row>
    <row r="93" spans="1:7">
      <c r="A93" s="327" t="s">
        <v>492</v>
      </c>
      <c r="B93" s="328" t="s">
        <v>493</v>
      </c>
      <c r="C93" s="329" t="s">
        <v>323</v>
      </c>
      <c r="D93" s="329">
        <v>21301</v>
      </c>
      <c r="E93" s="330">
        <v>7</v>
      </c>
      <c r="F93" s="331">
        <v>12000</v>
      </c>
      <c r="G93" s="331">
        <v>84000</v>
      </c>
    </row>
    <row r="94" spans="1:7">
      <c r="A94" s="327" t="s">
        <v>494</v>
      </c>
      <c r="B94" s="328" t="s">
        <v>495</v>
      </c>
      <c r="C94" s="329" t="s">
        <v>323</v>
      </c>
      <c r="D94" s="329">
        <v>21301</v>
      </c>
      <c r="E94" s="330">
        <v>1</v>
      </c>
      <c r="F94" s="331">
        <v>10000</v>
      </c>
      <c r="G94" s="331">
        <v>10000</v>
      </c>
    </row>
    <row r="95" spans="1:7">
      <c r="A95" s="327" t="s">
        <v>496</v>
      </c>
      <c r="B95" s="328" t="s">
        <v>497</v>
      </c>
      <c r="C95" s="329" t="s">
        <v>323</v>
      </c>
      <c r="D95" s="329" t="s">
        <v>324</v>
      </c>
      <c r="E95" s="330">
        <v>1</v>
      </c>
      <c r="F95" s="331">
        <v>347000</v>
      </c>
      <c r="G95" s="331">
        <v>347000</v>
      </c>
    </row>
    <row r="96" spans="1:7">
      <c r="A96" s="327" t="s">
        <v>498</v>
      </c>
      <c r="B96" s="328" t="s">
        <v>499</v>
      </c>
      <c r="C96" s="329" t="s">
        <v>323</v>
      </c>
      <c r="D96" s="329" t="s">
        <v>324</v>
      </c>
      <c r="E96" s="330">
        <v>1</v>
      </c>
      <c r="F96" s="331">
        <v>42000</v>
      </c>
      <c r="G96" s="331">
        <v>42000</v>
      </c>
    </row>
    <row r="97" spans="1:7">
      <c r="A97" s="327" t="s">
        <v>500</v>
      </c>
      <c r="B97" s="328" t="s">
        <v>501</v>
      </c>
      <c r="C97" s="329" t="s">
        <v>323</v>
      </c>
      <c r="D97" s="329">
        <v>21301</v>
      </c>
      <c r="E97" s="330">
        <v>9</v>
      </c>
      <c r="F97" s="331">
        <v>2300</v>
      </c>
      <c r="G97" s="331">
        <v>20700</v>
      </c>
    </row>
    <row r="98" spans="1:7">
      <c r="A98" s="327" t="s">
        <v>502</v>
      </c>
      <c r="B98" s="328" t="s">
        <v>503</v>
      </c>
      <c r="C98" s="329" t="s">
        <v>323</v>
      </c>
      <c r="D98" s="329">
        <v>21301</v>
      </c>
      <c r="E98" s="330">
        <v>1</v>
      </c>
      <c r="F98" s="331">
        <v>2400</v>
      </c>
      <c r="G98" s="331">
        <v>2400</v>
      </c>
    </row>
    <row r="99" spans="1:7">
      <c r="A99" s="327" t="s">
        <v>504</v>
      </c>
      <c r="B99" s="328" t="s">
        <v>505</v>
      </c>
      <c r="C99" s="329" t="s">
        <v>323</v>
      </c>
      <c r="D99" s="329" t="s">
        <v>324</v>
      </c>
      <c r="E99" s="330">
        <v>1</v>
      </c>
      <c r="F99" s="331">
        <v>50000</v>
      </c>
      <c r="G99" s="331">
        <v>50000</v>
      </c>
    </row>
    <row r="100" spans="1:7">
      <c r="A100" s="327" t="s">
        <v>506</v>
      </c>
      <c r="B100" s="328" t="s">
        <v>507</v>
      </c>
      <c r="C100" s="329" t="s">
        <v>323</v>
      </c>
      <c r="D100" s="329">
        <v>21301</v>
      </c>
      <c r="E100" s="330">
        <v>1</v>
      </c>
      <c r="F100" s="331">
        <v>81000</v>
      </c>
      <c r="G100" s="331">
        <v>81000</v>
      </c>
    </row>
    <row r="101" spans="1:7">
      <c r="A101" s="327" t="s">
        <v>508</v>
      </c>
      <c r="B101" s="328" t="s">
        <v>509</v>
      </c>
      <c r="C101" s="329" t="s">
        <v>323</v>
      </c>
      <c r="D101" s="329">
        <v>21301</v>
      </c>
      <c r="E101" s="330">
        <v>7</v>
      </c>
      <c r="F101" s="331">
        <v>4000</v>
      </c>
      <c r="G101" s="331">
        <v>28000</v>
      </c>
    </row>
    <row r="102" spans="1:7">
      <c r="A102" s="327" t="s">
        <v>510</v>
      </c>
      <c r="B102" s="328" t="s">
        <v>511</v>
      </c>
      <c r="C102" s="329" t="s">
        <v>323</v>
      </c>
      <c r="D102" s="329" t="s">
        <v>324</v>
      </c>
      <c r="E102" s="330">
        <v>1</v>
      </c>
      <c r="F102" s="331">
        <v>12800</v>
      </c>
      <c r="G102" s="331">
        <v>12800</v>
      </c>
    </row>
    <row r="103" spans="1:7">
      <c r="A103" s="318"/>
      <c r="B103" s="318"/>
      <c r="C103" s="319"/>
      <c r="D103" s="319"/>
      <c r="E103" s="319"/>
      <c r="F103" s="320"/>
      <c r="G103" s="320"/>
    </row>
    <row r="104" spans="1:7">
      <c r="A104" s="318"/>
      <c r="B104" s="318"/>
      <c r="C104" s="319"/>
      <c r="D104" s="319"/>
      <c r="E104" s="319"/>
      <c r="F104" s="332" t="s">
        <v>138</v>
      </c>
      <c r="G104" s="333">
        <f>SUM(G9:G103)</f>
        <v>101412925</v>
      </c>
    </row>
    <row r="105" spans="1:7">
      <c r="A105" s="318"/>
      <c r="B105" s="318"/>
      <c r="C105" s="319"/>
      <c r="D105" s="319"/>
      <c r="E105" s="319"/>
      <c r="F105" s="320"/>
      <c r="G105" s="320"/>
    </row>
  </sheetData>
  <pageMargins left="1.1399999999999999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sqref="A1:G32"/>
    </sheetView>
  </sheetViews>
  <sheetFormatPr defaultRowHeight="15"/>
  <cols>
    <col min="2" max="2" width="19.42578125" customWidth="1"/>
    <col min="3" max="3" width="10.85546875" customWidth="1"/>
    <col min="7" max="7" width="12.85546875" customWidth="1"/>
  </cols>
  <sheetData>
    <row r="1" spans="1:7" ht="15.75">
      <c r="A1" s="317" t="s">
        <v>311</v>
      </c>
      <c r="B1" s="334"/>
      <c r="C1" s="334"/>
      <c r="D1" s="334"/>
      <c r="E1" s="334"/>
      <c r="F1" s="334"/>
      <c r="G1" s="334"/>
    </row>
    <row r="2" spans="1:7">
      <c r="A2" s="334"/>
      <c r="B2" s="334"/>
      <c r="C2" s="334"/>
      <c r="D2" s="334"/>
      <c r="E2" s="334"/>
      <c r="F2" s="334"/>
      <c r="G2" s="334"/>
    </row>
    <row r="3" spans="1:7" ht="18">
      <c r="A3" s="334"/>
      <c r="B3" s="334"/>
      <c r="C3" s="334"/>
      <c r="D3" s="321" t="s">
        <v>312</v>
      </c>
      <c r="E3" s="334"/>
      <c r="F3" s="334"/>
      <c r="G3" s="334"/>
    </row>
    <row r="4" spans="1:7">
      <c r="A4" s="334"/>
      <c r="B4" s="334"/>
      <c r="C4" s="334"/>
      <c r="D4" s="334"/>
      <c r="E4" s="334"/>
      <c r="F4" s="334"/>
      <c r="G4" s="334"/>
    </row>
    <row r="5" spans="1:7">
      <c r="A5" s="334" t="s">
        <v>3038</v>
      </c>
      <c r="B5" s="334"/>
      <c r="C5" s="334"/>
      <c r="D5" s="334"/>
      <c r="E5" s="334"/>
      <c r="F5" s="335" t="s">
        <v>313</v>
      </c>
      <c r="G5" s="334"/>
    </row>
    <row r="6" spans="1:7">
      <c r="A6" s="334"/>
      <c r="B6" s="334"/>
      <c r="C6" s="334"/>
      <c r="D6" s="334"/>
      <c r="E6" s="334"/>
      <c r="F6" s="334"/>
      <c r="G6" s="334"/>
    </row>
    <row r="7" spans="1:7" ht="33.75">
      <c r="A7" s="336" t="s">
        <v>314</v>
      </c>
      <c r="B7" s="324" t="s">
        <v>315</v>
      </c>
      <c r="C7" s="324" t="s">
        <v>316</v>
      </c>
      <c r="D7" s="337" t="s">
        <v>317</v>
      </c>
      <c r="E7" s="325" t="s">
        <v>318</v>
      </c>
      <c r="F7" s="325" t="s">
        <v>319</v>
      </c>
      <c r="G7" s="325" t="s">
        <v>320</v>
      </c>
    </row>
    <row r="8" spans="1:7">
      <c r="A8" s="338" t="s">
        <v>512</v>
      </c>
      <c r="B8" s="339" t="s">
        <v>513</v>
      </c>
      <c r="C8" s="339" t="s">
        <v>323</v>
      </c>
      <c r="D8" s="339" t="s">
        <v>514</v>
      </c>
      <c r="E8" s="331">
        <v>1</v>
      </c>
      <c r="F8" s="331">
        <v>245752</v>
      </c>
      <c r="G8" s="331">
        <v>245752</v>
      </c>
    </row>
    <row r="9" spans="1:7">
      <c r="A9" s="338" t="s">
        <v>515</v>
      </c>
      <c r="B9" s="339" t="s">
        <v>516</v>
      </c>
      <c r="C9" s="339" t="s">
        <v>323</v>
      </c>
      <c r="D9" s="339" t="s">
        <v>514</v>
      </c>
      <c r="E9" s="331">
        <v>1</v>
      </c>
      <c r="F9" s="331">
        <v>48500</v>
      </c>
      <c r="G9" s="331">
        <v>48500</v>
      </c>
    </row>
    <row r="10" spans="1:7">
      <c r="A10" s="338" t="s">
        <v>517</v>
      </c>
      <c r="B10" s="339" t="s">
        <v>518</v>
      </c>
      <c r="C10" s="339" t="s">
        <v>323</v>
      </c>
      <c r="D10" s="339" t="s">
        <v>514</v>
      </c>
      <c r="E10" s="331">
        <v>1</v>
      </c>
      <c r="F10" s="331">
        <v>1500</v>
      </c>
      <c r="G10" s="331">
        <v>1500</v>
      </c>
    </row>
    <row r="11" spans="1:7">
      <c r="A11" s="338" t="s">
        <v>519</v>
      </c>
      <c r="B11" s="339" t="s">
        <v>520</v>
      </c>
      <c r="C11" s="339" t="s">
        <v>323</v>
      </c>
      <c r="D11" s="339" t="s">
        <v>521</v>
      </c>
      <c r="E11" s="331">
        <v>1</v>
      </c>
      <c r="F11" s="331">
        <v>1166.67</v>
      </c>
      <c r="G11" s="331">
        <v>1166.67</v>
      </c>
    </row>
    <row r="12" spans="1:7">
      <c r="A12" s="338" t="s">
        <v>522</v>
      </c>
      <c r="B12" s="339" t="s">
        <v>523</v>
      </c>
      <c r="C12" s="339" t="s">
        <v>323</v>
      </c>
      <c r="D12" s="339" t="s">
        <v>521</v>
      </c>
      <c r="E12" s="331">
        <v>2</v>
      </c>
      <c r="F12" s="331">
        <v>833.33500000000004</v>
      </c>
      <c r="G12" s="331">
        <v>1666.67</v>
      </c>
    </row>
    <row r="13" spans="1:7">
      <c r="A13" s="338" t="s">
        <v>524</v>
      </c>
      <c r="B13" s="339" t="s">
        <v>525</v>
      </c>
      <c r="C13" s="339" t="s">
        <v>323</v>
      </c>
      <c r="D13" s="339" t="s">
        <v>514</v>
      </c>
      <c r="E13" s="331">
        <v>1</v>
      </c>
      <c r="F13" s="331">
        <v>42917</v>
      </c>
      <c r="G13" s="331">
        <v>42917</v>
      </c>
    </row>
    <row r="14" spans="1:7">
      <c r="A14" s="338" t="s">
        <v>526</v>
      </c>
      <c r="B14" s="339" t="s">
        <v>527</v>
      </c>
      <c r="C14" s="339" t="s">
        <v>323</v>
      </c>
      <c r="D14" s="339" t="s">
        <v>528</v>
      </c>
      <c r="E14" s="331">
        <v>1</v>
      </c>
      <c r="F14" s="331">
        <v>8747</v>
      </c>
      <c r="G14" s="331">
        <v>8747</v>
      </c>
    </row>
    <row r="15" spans="1:7">
      <c r="A15" s="338" t="s">
        <v>529</v>
      </c>
      <c r="B15" s="339" t="s">
        <v>530</v>
      </c>
      <c r="C15" s="339" t="s">
        <v>323</v>
      </c>
      <c r="D15" s="339" t="s">
        <v>528</v>
      </c>
      <c r="E15" s="331">
        <v>1</v>
      </c>
      <c r="F15" s="331">
        <v>95411</v>
      </c>
      <c r="G15" s="331">
        <v>95411</v>
      </c>
    </row>
    <row r="16" spans="1:7">
      <c r="A16" s="338" t="s">
        <v>531</v>
      </c>
      <c r="B16" s="339" t="s">
        <v>532</v>
      </c>
      <c r="C16" s="339" t="s">
        <v>323</v>
      </c>
      <c r="D16" s="339" t="s">
        <v>528</v>
      </c>
      <c r="E16" s="331">
        <v>1</v>
      </c>
      <c r="F16" s="331">
        <v>69158</v>
      </c>
      <c r="G16" s="331">
        <v>69158</v>
      </c>
    </row>
    <row r="17" spans="1:7">
      <c r="A17" s="338" t="s">
        <v>533</v>
      </c>
      <c r="B17" s="339" t="s">
        <v>534</v>
      </c>
      <c r="C17" s="339" t="s">
        <v>323</v>
      </c>
      <c r="D17" s="339" t="s">
        <v>528</v>
      </c>
      <c r="E17" s="331">
        <v>1</v>
      </c>
      <c r="F17" s="331">
        <v>41550</v>
      </c>
      <c r="G17" s="331">
        <v>41550</v>
      </c>
    </row>
    <row r="18" spans="1:7">
      <c r="A18" s="338" t="s">
        <v>535</v>
      </c>
      <c r="B18" s="339" t="s">
        <v>536</v>
      </c>
      <c r="C18" s="339" t="s">
        <v>323</v>
      </c>
      <c r="D18" s="339" t="s">
        <v>528</v>
      </c>
      <c r="E18" s="331">
        <v>1</v>
      </c>
      <c r="F18" s="331">
        <v>46507</v>
      </c>
      <c r="G18" s="331">
        <v>46507</v>
      </c>
    </row>
    <row r="19" spans="1:7">
      <c r="A19" s="338" t="s">
        <v>537</v>
      </c>
      <c r="B19" s="339" t="s">
        <v>538</v>
      </c>
      <c r="C19" s="339" t="s">
        <v>323</v>
      </c>
      <c r="D19" s="339" t="s">
        <v>528</v>
      </c>
      <c r="E19" s="331">
        <v>1</v>
      </c>
      <c r="F19" s="331">
        <v>76492</v>
      </c>
      <c r="G19" s="331">
        <v>76492</v>
      </c>
    </row>
    <row r="20" spans="1:7">
      <c r="A20" s="338" t="s">
        <v>539</v>
      </c>
      <c r="B20" s="339" t="s">
        <v>540</v>
      </c>
      <c r="C20" s="339" t="s">
        <v>323</v>
      </c>
      <c r="D20" s="339" t="s">
        <v>528</v>
      </c>
      <c r="E20" s="331">
        <v>1</v>
      </c>
      <c r="F20" s="331">
        <v>62283</v>
      </c>
      <c r="G20" s="331">
        <v>62283</v>
      </c>
    </row>
    <row r="21" spans="1:7">
      <c r="A21" s="338" t="s">
        <v>541</v>
      </c>
      <c r="B21" s="339" t="s">
        <v>542</v>
      </c>
      <c r="C21" s="339" t="s">
        <v>323</v>
      </c>
      <c r="D21" s="339" t="s">
        <v>528</v>
      </c>
      <c r="E21" s="331">
        <v>1</v>
      </c>
      <c r="F21" s="331">
        <v>51875</v>
      </c>
      <c r="G21" s="331">
        <v>51875</v>
      </c>
    </row>
    <row r="22" spans="1:7">
      <c r="A22" s="338" t="s">
        <v>543</v>
      </c>
      <c r="B22" s="339" t="s">
        <v>544</v>
      </c>
      <c r="C22" s="339" t="s">
        <v>323</v>
      </c>
      <c r="D22" s="339" t="s">
        <v>521</v>
      </c>
      <c r="E22" s="331">
        <v>1</v>
      </c>
      <c r="F22" s="331">
        <v>14000</v>
      </c>
      <c r="G22" s="331">
        <v>14000</v>
      </c>
    </row>
    <row r="23" spans="1:7">
      <c r="A23" s="338" t="s">
        <v>545</v>
      </c>
      <c r="B23" s="339" t="s">
        <v>546</v>
      </c>
      <c r="C23" s="339" t="s">
        <v>323</v>
      </c>
      <c r="D23" s="339" t="s">
        <v>528</v>
      </c>
      <c r="E23" s="331">
        <v>1</v>
      </c>
      <c r="F23" s="331">
        <v>13128</v>
      </c>
      <c r="G23" s="331">
        <v>13128</v>
      </c>
    </row>
    <row r="24" spans="1:7">
      <c r="A24" s="338" t="s">
        <v>547</v>
      </c>
      <c r="B24" s="339" t="s">
        <v>546</v>
      </c>
      <c r="C24" s="339" t="s">
        <v>323</v>
      </c>
      <c r="D24" s="339" t="s">
        <v>528</v>
      </c>
      <c r="E24" s="331">
        <v>1</v>
      </c>
      <c r="F24" s="331">
        <v>17366</v>
      </c>
      <c r="G24" s="331">
        <v>17366</v>
      </c>
    </row>
    <row r="25" spans="1:7">
      <c r="A25" s="338" t="s">
        <v>548</v>
      </c>
      <c r="B25" s="339" t="s">
        <v>549</v>
      </c>
      <c r="C25" s="339" t="s">
        <v>323</v>
      </c>
      <c r="D25" s="339" t="s">
        <v>514</v>
      </c>
      <c r="E25" s="331">
        <v>1</v>
      </c>
      <c r="F25" s="331">
        <v>181495</v>
      </c>
      <c r="G25" s="331">
        <v>181495</v>
      </c>
    </row>
    <row r="26" spans="1:7">
      <c r="A26" s="338" t="s">
        <v>550</v>
      </c>
      <c r="B26" s="339" t="s">
        <v>551</v>
      </c>
      <c r="C26" s="339" t="s">
        <v>323</v>
      </c>
      <c r="D26" s="339" t="s">
        <v>528</v>
      </c>
      <c r="E26" s="331">
        <v>1</v>
      </c>
      <c r="F26" s="331">
        <v>86531</v>
      </c>
      <c r="G26" s="331">
        <v>86531</v>
      </c>
    </row>
    <row r="27" spans="1:7">
      <c r="A27" s="338" t="s">
        <v>552</v>
      </c>
      <c r="B27" s="339" t="s">
        <v>553</v>
      </c>
      <c r="C27" s="339" t="s">
        <v>323</v>
      </c>
      <c r="D27" s="339" t="s">
        <v>514</v>
      </c>
      <c r="E27" s="331">
        <v>1</v>
      </c>
      <c r="F27" s="331">
        <v>94667</v>
      </c>
      <c r="G27" s="331">
        <v>94667</v>
      </c>
    </row>
    <row r="28" spans="1:7">
      <c r="A28" s="338" t="s">
        <v>554</v>
      </c>
      <c r="B28" s="339" t="s">
        <v>555</v>
      </c>
      <c r="C28" s="339" t="s">
        <v>323</v>
      </c>
      <c r="D28" s="339" t="s">
        <v>528</v>
      </c>
      <c r="E28" s="331">
        <v>1</v>
      </c>
      <c r="F28" s="331">
        <v>13350</v>
      </c>
      <c r="G28" s="331">
        <v>13350</v>
      </c>
    </row>
    <row r="29" spans="1:7">
      <c r="A29" s="338" t="s">
        <v>556</v>
      </c>
      <c r="B29" s="339" t="s">
        <v>557</v>
      </c>
      <c r="C29" s="339" t="s">
        <v>323</v>
      </c>
      <c r="D29" s="339" t="s">
        <v>514</v>
      </c>
      <c r="E29" s="331">
        <v>5</v>
      </c>
      <c r="F29" s="331">
        <v>82670</v>
      </c>
      <c r="G29" s="331">
        <v>413350</v>
      </c>
    </row>
    <row r="30" spans="1:7">
      <c r="A30" s="338" t="s">
        <v>558</v>
      </c>
      <c r="B30" s="339" t="s">
        <v>559</v>
      </c>
      <c r="C30" s="339" t="s">
        <v>323</v>
      </c>
      <c r="D30" s="339" t="s">
        <v>514</v>
      </c>
      <c r="E30" s="331">
        <v>1</v>
      </c>
      <c r="F30" s="331">
        <v>88458</v>
      </c>
      <c r="G30" s="331">
        <v>88458</v>
      </c>
    </row>
    <row r="31" spans="1:7">
      <c r="A31" s="334"/>
      <c r="B31" s="334"/>
      <c r="C31" s="334"/>
      <c r="D31" s="334"/>
      <c r="E31" s="334"/>
      <c r="F31" s="334"/>
      <c r="G31" s="334"/>
    </row>
    <row r="32" spans="1:7">
      <c r="A32" s="334"/>
      <c r="B32" s="334"/>
      <c r="C32" s="334"/>
      <c r="D32" s="334"/>
      <c r="E32" s="334"/>
      <c r="F32" s="340" t="s">
        <v>164</v>
      </c>
      <c r="G32" s="341">
        <f>SUM(G8:G31)</f>
        <v>1715870.3399999999</v>
      </c>
    </row>
    <row r="33" spans="1:7">
      <c r="A33" s="334"/>
      <c r="B33" s="334"/>
      <c r="C33" s="334"/>
      <c r="D33" s="334"/>
      <c r="E33" s="334"/>
      <c r="F33" s="334"/>
      <c r="G33" s="334"/>
    </row>
  </sheetData>
  <pageMargins left="0.93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212"/>
  <sheetViews>
    <sheetView topLeftCell="A1206" workbookViewId="0">
      <selection sqref="A1:G1212"/>
    </sheetView>
  </sheetViews>
  <sheetFormatPr defaultRowHeight="15"/>
  <cols>
    <col min="1" max="1" width="10" customWidth="1"/>
    <col min="2" max="2" width="21.28515625" customWidth="1"/>
    <col min="3" max="3" width="6.5703125" customWidth="1"/>
    <col min="4" max="4" width="8.7109375" customWidth="1"/>
    <col min="7" max="7" width="15" customWidth="1"/>
  </cols>
  <sheetData>
    <row r="1" spans="1:7">
      <c r="A1" s="231" t="s">
        <v>212</v>
      </c>
      <c r="B1" s="231"/>
      <c r="C1" s="232"/>
      <c r="D1" s="334"/>
      <c r="E1" s="334"/>
      <c r="F1" s="334"/>
      <c r="G1" s="334"/>
    </row>
    <row r="2" spans="1:7">
      <c r="A2" s="231" t="s">
        <v>213</v>
      </c>
      <c r="B2" s="231"/>
      <c r="C2" s="204"/>
      <c r="D2" s="334"/>
      <c r="E2" s="334"/>
      <c r="F2" s="334"/>
      <c r="G2" s="334"/>
    </row>
    <row r="3" spans="1:7" ht="18">
      <c r="D3" s="321" t="s">
        <v>312</v>
      </c>
      <c r="E3" s="334"/>
      <c r="F3" s="334"/>
      <c r="G3" s="334"/>
    </row>
    <row r="4" spans="1:7">
      <c r="A4" s="334"/>
      <c r="B4" s="334"/>
      <c r="C4" s="334"/>
      <c r="D4" s="334"/>
      <c r="E4" s="334"/>
      <c r="F4" s="334"/>
      <c r="G4" s="334"/>
    </row>
    <row r="5" spans="1:7">
      <c r="A5" s="334" t="s">
        <v>2128</v>
      </c>
      <c r="B5" s="334"/>
      <c r="C5" s="334"/>
      <c r="D5" s="334"/>
      <c r="E5" s="334"/>
      <c r="F5" s="335" t="s">
        <v>313</v>
      </c>
      <c r="G5" s="334"/>
    </row>
    <row r="6" spans="1:7">
      <c r="A6" s="334"/>
      <c r="B6" s="334"/>
      <c r="C6" s="334"/>
      <c r="D6" s="334"/>
      <c r="E6" s="334"/>
      <c r="F6" s="334"/>
      <c r="G6" s="334"/>
    </row>
    <row r="7" spans="1:7" ht="33.75">
      <c r="A7" s="323" t="s">
        <v>314</v>
      </c>
      <c r="B7" s="325" t="s">
        <v>315</v>
      </c>
      <c r="C7" s="325" t="s">
        <v>316</v>
      </c>
      <c r="D7" s="326" t="s">
        <v>317</v>
      </c>
      <c r="E7" s="325" t="s">
        <v>318</v>
      </c>
      <c r="F7" s="325" t="s">
        <v>319</v>
      </c>
      <c r="G7" s="325" t="s">
        <v>320</v>
      </c>
    </row>
    <row r="8" spans="1:7">
      <c r="A8" s="338" t="s">
        <v>560</v>
      </c>
      <c r="B8" s="339" t="s">
        <v>561</v>
      </c>
      <c r="C8" s="339" t="s">
        <v>562</v>
      </c>
      <c r="D8" s="339" t="s">
        <v>563</v>
      </c>
      <c r="E8" s="331">
        <v>0.02</v>
      </c>
      <c r="F8" s="331">
        <v>578.95000000018626</v>
      </c>
      <c r="G8" s="331">
        <v>11.579000000003726</v>
      </c>
    </row>
    <row r="9" spans="1:7">
      <c r="A9" s="338" t="s">
        <v>564</v>
      </c>
      <c r="B9" s="339" t="s">
        <v>565</v>
      </c>
      <c r="C9" s="339" t="s">
        <v>562</v>
      </c>
      <c r="D9" s="339" t="s">
        <v>563</v>
      </c>
      <c r="E9" s="331">
        <v>0.01</v>
      </c>
      <c r="F9" s="331">
        <v>698.58999999961816</v>
      </c>
      <c r="G9" s="331">
        <v>6.9858999999961817</v>
      </c>
    </row>
    <row r="10" spans="1:7">
      <c r="A10" s="338" t="s">
        <v>566</v>
      </c>
      <c r="B10" s="339" t="s">
        <v>567</v>
      </c>
      <c r="C10" s="339" t="s">
        <v>562</v>
      </c>
      <c r="D10" s="339" t="s">
        <v>563</v>
      </c>
      <c r="E10" s="331">
        <v>9.9999999999965897E-3</v>
      </c>
      <c r="F10" s="331">
        <v>641.36999999974842</v>
      </c>
      <c r="G10" s="331">
        <v>6.4136999999952966</v>
      </c>
    </row>
    <row r="11" spans="1:7">
      <c r="A11" s="338" t="s">
        <v>568</v>
      </c>
      <c r="B11" s="339" t="s">
        <v>569</v>
      </c>
      <c r="C11" s="339" t="s">
        <v>570</v>
      </c>
      <c r="D11" s="339" t="s">
        <v>563</v>
      </c>
      <c r="E11" s="331">
        <v>0.1</v>
      </c>
      <c r="F11" s="331">
        <v>30.9299999989802</v>
      </c>
      <c r="G11" s="331">
        <v>3.0929999998980202</v>
      </c>
    </row>
    <row r="12" spans="1:7">
      <c r="A12" s="338" t="s">
        <v>571</v>
      </c>
      <c r="B12" s="339" t="s">
        <v>572</v>
      </c>
      <c r="C12" s="339" t="s">
        <v>348</v>
      </c>
      <c r="D12" s="339" t="s">
        <v>563</v>
      </c>
      <c r="E12" s="331">
        <v>0.83</v>
      </c>
      <c r="F12" s="331">
        <v>1</v>
      </c>
      <c r="G12" s="331">
        <v>0.83</v>
      </c>
    </row>
    <row r="13" spans="1:7">
      <c r="A13" s="338" t="s">
        <v>573</v>
      </c>
      <c r="B13" s="339" t="s">
        <v>574</v>
      </c>
      <c r="C13" s="339" t="s">
        <v>323</v>
      </c>
      <c r="D13" s="339" t="s">
        <v>563</v>
      </c>
      <c r="E13" s="331">
        <v>135</v>
      </c>
      <c r="F13" s="331">
        <v>50</v>
      </c>
      <c r="G13" s="331">
        <v>6750</v>
      </c>
    </row>
    <row r="14" spans="1:7">
      <c r="A14" s="338" t="s">
        <v>575</v>
      </c>
      <c r="B14" s="339" t="s">
        <v>576</v>
      </c>
      <c r="C14" s="339" t="s">
        <v>323</v>
      </c>
      <c r="D14" s="339" t="s">
        <v>563</v>
      </c>
      <c r="E14" s="331">
        <v>16</v>
      </c>
      <c r="F14" s="331">
        <v>55</v>
      </c>
      <c r="G14" s="331">
        <v>880</v>
      </c>
    </row>
    <row r="15" spans="1:7">
      <c r="A15" s="338" t="s">
        <v>577</v>
      </c>
      <c r="B15" s="339" t="s">
        <v>578</v>
      </c>
      <c r="C15" s="339" t="s">
        <v>579</v>
      </c>
      <c r="D15" s="339" t="s">
        <v>563</v>
      </c>
      <c r="E15" s="331">
        <v>6</v>
      </c>
      <c r="F15" s="331">
        <v>1</v>
      </c>
      <c r="G15" s="331">
        <v>6</v>
      </c>
    </row>
    <row r="16" spans="1:7">
      <c r="A16" s="338" t="s">
        <v>580</v>
      </c>
      <c r="B16" s="339" t="s">
        <v>581</v>
      </c>
      <c r="C16" s="339" t="s">
        <v>323</v>
      </c>
      <c r="D16" s="339" t="s">
        <v>563</v>
      </c>
      <c r="E16" s="331">
        <v>29</v>
      </c>
      <c r="F16" s="331">
        <v>100</v>
      </c>
      <c r="G16" s="331">
        <v>2900</v>
      </c>
    </row>
    <row r="17" spans="1:7">
      <c r="A17" s="338" t="s">
        <v>582</v>
      </c>
      <c r="B17" s="339" t="s">
        <v>583</v>
      </c>
      <c r="C17" s="339" t="s">
        <v>323</v>
      </c>
      <c r="D17" s="339" t="s">
        <v>563</v>
      </c>
      <c r="E17" s="331">
        <v>18</v>
      </c>
      <c r="F17" s="331">
        <v>1</v>
      </c>
      <c r="G17" s="331">
        <v>18</v>
      </c>
    </row>
    <row r="18" spans="1:7">
      <c r="A18" s="338" t="s">
        <v>584</v>
      </c>
      <c r="B18" s="339" t="s">
        <v>585</v>
      </c>
      <c r="C18" s="339" t="s">
        <v>323</v>
      </c>
      <c r="D18" s="339" t="s">
        <v>563</v>
      </c>
      <c r="E18" s="331">
        <v>9</v>
      </c>
      <c r="F18" s="331">
        <v>300</v>
      </c>
      <c r="G18" s="331">
        <v>2700</v>
      </c>
    </row>
    <row r="19" spans="1:7">
      <c r="A19" s="338" t="s">
        <v>586</v>
      </c>
      <c r="B19" s="339" t="s">
        <v>587</v>
      </c>
      <c r="C19" s="339" t="s">
        <v>323</v>
      </c>
      <c r="D19" s="339" t="s">
        <v>563</v>
      </c>
      <c r="E19" s="331">
        <v>9</v>
      </c>
      <c r="F19" s="331">
        <v>300</v>
      </c>
      <c r="G19" s="331">
        <v>2700</v>
      </c>
    </row>
    <row r="20" spans="1:7">
      <c r="A20" s="338" t="s">
        <v>588</v>
      </c>
      <c r="B20" s="339" t="s">
        <v>587</v>
      </c>
      <c r="C20" s="339" t="s">
        <v>323</v>
      </c>
      <c r="D20" s="339" t="s">
        <v>563</v>
      </c>
      <c r="E20" s="331">
        <v>10</v>
      </c>
      <c r="F20" s="331">
        <v>400</v>
      </c>
      <c r="G20" s="331">
        <v>4000</v>
      </c>
    </row>
    <row r="21" spans="1:7">
      <c r="A21" s="338" t="s">
        <v>589</v>
      </c>
      <c r="B21" s="339" t="s">
        <v>590</v>
      </c>
      <c r="C21" s="339" t="s">
        <v>323</v>
      </c>
      <c r="D21" s="339" t="s">
        <v>563</v>
      </c>
      <c r="E21" s="331">
        <v>800</v>
      </c>
      <c r="F21" s="331">
        <v>5</v>
      </c>
      <c r="G21" s="331">
        <v>4000</v>
      </c>
    </row>
    <row r="22" spans="1:7">
      <c r="A22" s="338" t="s">
        <v>591</v>
      </c>
      <c r="B22" s="339" t="s">
        <v>592</v>
      </c>
      <c r="C22" s="339" t="s">
        <v>323</v>
      </c>
      <c r="D22" s="339" t="s">
        <v>563</v>
      </c>
      <c r="E22" s="331">
        <v>101</v>
      </c>
      <c r="F22" s="331">
        <v>60.159999999999989</v>
      </c>
      <c r="G22" s="331">
        <v>6076.159999999998</v>
      </c>
    </row>
    <row r="23" spans="1:7">
      <c r="A23" s="338" t="s">
        <v>593</v>
      </c>
      <c r="B23" s="339" t="s">
        <v>594</v>
      </c>
      <c r="C23" s="339" t="s">
        <v>323</v>
      </c>
      <c r="D23" s="339" t="s">
        <v>563</v>
      </c>
      <c r="E23" s="331">
        <v>16</v>
      </c>
      <c r="F23" s="331">
        <v>50</v>
      </c>
      <c r="G23" s="331">
        <v>800</v>
      </c>
    </row>
    <row r="24" spans="1:7">
      <c r="A24" s="338" t="s">
        <v>595</v>
      </c>
      <c r="B24" s="339" t="s">
        <v>596</v>
      </c>
      <c r="C24" s="339" t="s">
        <v>323</v>
      </c>
      <c r="D24" s="339" t="s">
        <v>563</v>
      </c>
      <c r="E24" s="331">
        <v>1</v>
      </c>
      <c r="F24" s="331">
        <v>82101.320000000007</v>
      </c>
      <c r="G24" s="331">
        <v>82101.320000000007</v>
      </c>
    </row>
    <row r="25" spans="1:7">
      <c r="A25" s="338" t="s">
        <v>597</v>
      </c>
      <c r="B25" s="339" t="s">
        <v>598</v>
      </c>
      <c r="C25" s="339" t="s">
        <v>323</v>
      </c>
      <c r="D25" s="339" t="s">
        <v>563</v>
      </c>
      <c r="E25" s="331">
        <v>7</v>
      </c>
      <c r="F25" s="331">
        <v>1490</v>
      </c>
      <c r="G25" s="331">
        <v>10430</v>
      </c>
    </row>
    <row r="26" spans="1:7">
      <c r="A26" s="338" t="s">
        <v>599</v>
      </c>
      <c r="B26" s="339" t="s">
        <v>600</v>
      </c>
      <c r="C26" s="339" t="s">
        <v>323</v>
      </c>
      <c r="D26" s="339" t="s">
        <v>563</v>
      </c>
      <c r="E26" s="331">
        <v>212</v>
      </c>
      <c r="F26" s="331">
        <v>92.993183391261283</v>
      </c>
      <c r="G26" s="331">
        <v>19714.554878947391</v>
      </c>
    </row>
    <row r="27" spans="1:7">
      <c r="A27" s="338" t="s">
        <v>601</v>
      </c>
      <c r="B27" s="339" t="s">
        <v>602</v>
      </c>
      <c r="C27" s="339" t="s">
        <v>323</v>
      </c>
      <c r="D27" s="339" t="s">
        <v>563</v>
      </c>
      <c r="E27" s="331">
        <v>6</v>
      </c>
      <c r="F27" s="331">
        <v>3440</v>
      </c>
      <c r="G27" s="331">
        <v>20640</v>
      </c>
    </row>
    <row r="28" spans="1:7">
      <c r="A28" s="338" t="s">
        <v>603</v>
      </c>
      <c r="B28" s="339" t="s">
        <v>604</v>
      </c>
      <c r="C28" s="339" t="s">
        <v>323</v>
      </c>
      <c r="D28" s="339" t="s">
        <v>563</v>
      </c>
      <c r="E28" s="331">
        <v>14</v>
      </c>
      <c r="F28" s="331">
        <v>3040</v>
      </c>
      <c r="G28" s="331">
        <v>42560</v>
      </c>
    </row>
    <row r="29" spans="1:7">
      <c r="A29" s="338" t="s">
        <v>605</v>
      </c>
      <c r="B29" s="339" t="s">
        <v>606</v>
      </c>
      <c r="C29" s="339" t="s">
        <v>323</v>
      </c>
      <c r="D29" s="339" t="s">
        <v>563</v>
      </c>
      <c r="E29" s="331">
        <v>21</v>
      </c>
      <c r="F29" s="331">
        <v>2680</v>
      </c>
      <c r="G29" s="331">
        <v>56280</v>
      </c>
    </row>
    <row r="30" spans="1:7">
      <c r="A30" s="338" t="s">
        <v>607</v>
      </c>
      <c r="B30" s="339" t="s">
        <v>608</v>
      </c>
      <c r="C30" s="339" t="s">
        <v>323</v>
      </c>
      <c r="D30" s="339" t="s">
        <v>563</v>
      </c>
      <c r="E30" s="331">
        <v>30</v>
      </c>
      <c r="F30" s="331">
        <v>760</v>
      </c>
      <c r="G30" s="331">
        <v>22800</v>
      </c>
    </row>
    <row r="31" spans="1:7">
      <c r="A31" s="338" t="s">
        <v>609</v>
      </c>
      <c r="B31" s="339" t="s">
        <v>610</v>
      </c>
      <c r="C31" s="339" t="s">
        <v>323</v>
      </c>
      <c r="D31" s="339" t="s">
        <v>563</v>
      </c>
      <c r="E31" s="331">
        <v>200</v>
      </c>
      <c r="F31" s="331">
        <v>157</v>
      </c>
      <c r="G31" s="331">
        <v>31400</v>
      </c>
    </row>
    <row r="32" spans="1:7">
      <c r="A32" s="338" t="s">
        <v>611</v>
      </c>
      <c r="B32" s="339" t="s">
        <v>612</v>
      </c>
      <c r="C32" s="339" t="s">
        <v>323</v>
      </c>
      <c r="D32" s="339" t="s">
        <v>563</v>
      </c>
      <c r="E32" s="331">
        <v>364</v>
      </c>
      <c r="F32" s="331">
        <v>150</v>
      </c>
      <c r="G32" s="331">
        <v>54600</v>
      </c>
    </row>
    <row r="33" spans="1:7">
      <c r="A33" s="338" t="s">
        <v>613</v>
      </c>
      <c r="B33" s="339" t="s">
        <v>614</v>
      </c>
      <c r="C33" s="339" t="s">
        <v>323</v>
      </c>
      <c r="D33" s="339" t="s">
        <v>563</v>
      </c>
      <c r="E33" s="331">
        <v>170</v>
      </c>
      <c r="F33" s="331">
        <v>100</v>
      </c>
      <c r="G33" s="331">
        <v>17000</v>
      </c>
    </row>
    <row r="34" spans="1:7">
      <c r="A34" s="338" t="s">
        <v>615</v>
      </c>
      <c r="B34" s="339" t="s">
        <v>616</v>
      </c>
      <c r="C34" s="339" t="s">
        <v>323</v>
      </c>
      <c r="D34" s="339" t="s">
        <v>563</v>
      </c>
      <c r="E34" s="331">
        <v>66</v>
      </c>
      <c r="F34" s="331">
        <v>166</v>
      </c>
      <c r="G34" s="331">
        <v>10956</v>
      </c>
    </row>
    <row r="35" spans="1:7">
      <c r="A35" s="338" t="s">
        <v>617</v>
      </c>
      <c r="B35" s="339" t="s">
        <v>618</v>
      </c>
      <c r="C35" s="339" t="s">
        <v>323</v>
      </c>
      <c r="D35" s="339" t="s">
        <v>563</v>
      </c>
      <c r="E35" s="331">
        <v>750</v>
      </c>
      <c r="F35" s="331">
        <v>81.69</v>
      </c>
      <c r="G35" s="331">
        <v>61267.5</v>
      </c>
    </row>
    <row r="36" spans="1:7">
      <c r="A36" s="338" t="s">
        <v>619</v>
      </c>
      <c r="B36" s="339" t="s">
        <v>620</v>
      </c>
      <c r="C36" s="339" t="s">
        <v>323</v>
      </c>
      <c r="D36" s="339" t="s">
        <v>563</v>
      </c>
      <c r="E36" s="331">
        <v>230</v>
      </c>
      <c r="F36" s="331">
        <v>45</v>
      </c>
      <c r="G36" s="331">
        <v>10350</v>
      </c>
    </row>
    <row r="37" spans="1:7">
      <c r="A37" s="338" t="s">
        <v>621</v>
      </c>
      <c r="B37" s="339" t="s">
        <v>622</v>
      </c>
      <c r="C37" s="339" t="s">
        <v>323</v>
      </c>
      <c r="D37" s="339" t="s">
        <v>563</v>
      </c>
      <c r="E37" s="331">
        <v>400</v>
      </c>
      <c r="F37" s="331">
        <v>13.38</v>
      </c>
      <c r="G37" s="331">
        <v>5352</v>
      </c>
    </row>
    <row r="38" spans="1:7">
      <c r="A38" s="338" t="s">
        <v>623</v>
      </c>
      <c r="B38" s="339" t="s">
        <v>624</v>
      </c>
      <c r="C38" s="339" t="s">
        <v>323</v>
      </c>
      <c r="D38" s="339" t="s">
        <v>563</v>
      </c>
      <c r="E38" s="331">
        <v>92</v>
      </c>
      <c r="F38" s="331">
        <v>30</v>
      </c>
      <c r="G38" s="331">
        <v>2760</v>
      </c>
    </row>
    <row r="39" spans="1:7">
      <c r="A39" s="338" t="s">
        <v>625</v>
      </c>
      <c r="B39" s="339" t="s">
        <v>626</v>
      </c>
      <c r="C39" s="339" t="s">
        <v>323</v>
      </c>
      <c r="D39" s="339" t="s">
        <v>563</v>
      </c>
      <c r="E39" s="331">
        <v>153</v>
      </c>
      <c r="F39" s="331">
        <v>44.75</v>
      </c>
      <c r="G39" s="331">
        <v>6846.75</v>
      </c>
    </row>
    <row r="40" spans="1:7">
      <c r="A40" s="338" t="s">
        <v>627</v>
      </c>
      <c r="B40" s="339" t="s">
        <v>628</v>
      </c>
      <c r="C40" s="339" t="s">
        <v>323</v>
      </c>
      <c r="D40" s="339" t="s">
        <v>563</v>
      </c>
      <c r="E40" s="331">
        <v>700</v>
      </c>
      <c r="F40" s="331">
        <v>9</v>
      </c>
      <c r="G40" s="331">
        <v>6300</v>
      </c>
    </row>
    <row r="41" spans="1:7">
      <c r="A41" s="338" t="s">
        <v>629</v>
      </c>
      <c r="B41" s="339" t="s">
        <v>630</v>
      </c>
      <c r="C41" s="339" t="s">
        <v>323</v>
      </c>
      <c r="D41" s="339" t="s">
        <v>563</v>
      </c>
      <c r="E41" s="331">
        <v>8</v>
      </c>
      <c r="F41" s="331">
        <v>15</v>
      </c>
      <c r="G41" s="331">
        <v>120</v>
      </c>
    </row>
    <row r="42" spans="1:7">
      <c r="A42" s="338" t="s">
        <v>631</v>
      </c>
      <c r="B42" s="339" t="s">
        <v>632</v>
      </c>
      <c r="C42" s="339" t="s">
        <v>323</v>
      </c>
      <c r="D42" s="339" t="s">
        <v>563</v>
      </c>
      <c r="E42" s="331">
        <v>509</v>
      </c>
      <c r="F42" s="331">
        <v>75</v>
      </c>
      <c r="G42" s="331">
        <v>38175</v>
      </c>
    </row>
    <row r="43" spans="1:7">
      <c r="A43" s="338" t="s">
        <v>633</v>
      </c>
      <c r="B43" s="339" t="s">
        <v>634</v>
      </c>
      <c r="C43" s="339" t="s">
        <v>323</v>
      </c>
      <c r="D43" s="339" t="s">
        <v>563</v>
      </c>
      <c r="E43" s="331">
        <v>464</v>
      </c>
      <c r="F43" s="331">
        <v>160.07327586206895</v>
      </c>
      <c r="G43" s="331">
        <v>74274</v>
      </c>
    </row>
    <row r="44" spans="1:7">
      <c r="A44" s="338" t="s">
        <v>635</v>
      </c>
      <c r="B44" s="339" t="s">
        <v>636</v>
      </c>
      <c r="C44" s="339" t="s">
        <v>323</v>
      </c>
      <c r="D44" s="339" t="s">
        <v>563</v>
      </c>
      <c r="E44" s="331">
        <v>539</v>
      </c>
      <c r="F44" s="331">
        <v>25</v>
      </c>
      <c r="G44" s="331">
        <v>13475</v>
      </c>
    </row>
    <row r="45" spans="1:7">
      <c r="A45" s="338" t="s">
        <v>637</v>
      </c>
      <c r="B45" s="339" t="s">
        <v>638</v>
      </c>
      <c r="C45" s="339" t="s">
        <v>323</v>
      </c>
      <c r="D45" s="339" t="s">
        <v>563</v>
      </c>
      <c r="E45" s="331">
        <v>690</v>
      </c>
      <c r="F45" s="331">
        <v>27</v>
      </c>
      <c r="G45" s="331">
        <v>18630</v>
      </c>
    </row>
    <row r="46" spans="1:7">
      <c r="A46" s="338" t="s">
        <v>639</v>
      </c>
      <c r="B46" s="339" t="s">
        <v>640</v>
      </c>
      <c r="C46" s="339" t="s">
        <v>323</v>
      </c>
      <c r="D46" s="339" t="s">
        <v>563</v>
      </c>
      <c r="E46" s="331">
        <v>126</v>
      </c>
      <c r="F46" s="331">
        <v>66</v>
      </c>
      <c r="G46" s="331">
        <v>8316</v>
      </c>
    </row>
    <row r="47" spans="1:7">
      <c r="A47" s="338" t="s">
        <v>641</v>
      </c>
      <c r="B47" s="339" t="s">
        <v>642</v>
      </c>
      <c r="C47" s="339" t="s">
        <v>323</v>
      </c>
      <c r="D47" s="339" t="s">
        <v>563</v>
      </c>
      <c r="E47" s="331">
        <v>6</v>
      </c>
      <c r="F47" s="331">
        <v>490</v>
      </c>
      <c r="G47" s="331">
        <v>2940</v>
      </c>
    </row>
    <row r="48" spans="1:7">
      <c r="A48" s="338" t="s">
        <v>643</v>
      </c>
      <c r="B48" s="339" t="s">
        <v>644</v>
      </c>
      <c r="C48" s="339" t="s">
        <v>323</v>
      </c>
      <c r="D48" s="339" t="s">
        <v>563</v>
      </c>
      <c r="E48" s="331">
        <v>282</v>
      </c>
      <c r="F48" s="331">
        <v>115</v>
      </c>
      <c r="G48" s="331">
        <v>32430</v>
      </c>
    </row>
    <row r="49" spans="1:7">
      <c r="A49" s="338" t="s">
        <v>645</v>
      </c>
      <c r="B49" s="339" t="s">
        <v>646</v>
      </c>
      <c r="C49" s="339" t="s">
        <v>323</v>
      </c>
      <c r="D49" s="339" t="s">
        <v>563</v>
      </c>
      <c r="E49" s="331">
        <v>80</v>
      </c>
      <c r="F49" s="331">
        <v>260</v>
      </c>
      <c r="G49" s="331">
        <v>20800</v>
      </c>
    </row>
    <row r="50" spans="1:7">
      <c r="A50" s="338" t="s">
        <v>647</v>
      </c>
      <c r="B50" s="339" t="s">
        <v>648</v>
      </c>
      <c r="C50" s="339" t="s">
        <v>570</v>
      </c>
      <c r="D50" s="339" t="s">
        <v>563</v>
      </c>
      <c r="E50" s="331">
        <v>420</v>
      </c>
      <c r="F50" s="331">
        <v>157</v>
      </c>
      <c r="G50" s="331">
        <v>65940</v>
      </c>
    </row>
    <row r="51" spans="1:7">
      <c r="A51" s="338" t="s">
        <v>649</v>
      </c>
      <c r="B51" s="339" t="s">
        <v>650</v>
      </c>
      <c r="C51" s="339" t="s">
        <v>323</v>
      </c>
      <c r="D51" s="339" t="s">
        <v>563</v>
      </c>
      <c r="E51" s="331">
        <v>24</v>
      </c>
      <c r="F51" s="331">
        <v>194</v>
      </c>
      <c r="G51" s="331">
        <v>4656</v>
      </c>
    </row>
    <row r="52" spans="1:7">
      <c r="A52" s="338" t="s">
        <v>651</v>
      </c>
      <c r="B52" s="339" t="s">
        <v>652</v>
      </c>
      <c r="C52" s="339" t="s">
        <v>570</v>
      </c>
      <c r="D52" s="339" t="s">
        <v>563</v>
      </c>
      <c r="E52" s="331">
        <v>193</v>
      </c>
      <c r="F52" s="331">
        <v>63</v>
      </c>
      <c r="G52" s="331">
        <v>12159</v>
      </c>
    </row>
    <row r="53" spans="1:7">
      <c r="A53" s="338" t="s">
        <v>653</v>
      </c>
      <c r="B53" s="339" t="s">
        <v>654</v>
      </c>
      <c r="C53" s="339" t="s">
        <v>570</v>
      </c>
      <c r="D53" s="339" t="s">
        <v>563</v>
      </c>
      <c r="E53" s="331">
        <v>193</v>
      </c>
      <c r="F53" s="331">
        <v>68</v>
      </c>
      <c r="G53" s="331">
        <v>13124</v>
      </c>
    </row>
    <row r="54" spans="1:7">
      <c r="A54" s="338" t="s">
        <v>655</v>
      </c>
      <c r="B54" s="339" t="s">
        <v>656</v>
      </c>
      <c r="C54" s="339" t="s">
        <v>570</v>
      </c>
      <c r="D54" s="339" t="s">
        <v>563</v>
      </c>
      <c r="E54" s="331">
        <v>190</v>
      </c>
      <c r="F54" s="331">
        <v>54.26</v>
      </c>
      <c r="G54" s="331">
        <v>10309.4</v>
      </c>
    </row>
    <row r="55" spans="1:7">
      <c r="A55" s="338" t="s">
        <v>657</v>
      </c>
      <c r="B55" s="339" t="s">
        <v>658</v>
      </c>
      <c r="C55" s="339" t="s">
        <v>323</v>
      </c>
      <c r="D55" s="339" t="s">
        <v>563</v>
      </c>
      <c r="E55" s="331">
        <v>353</v>
      </c>
      <c r="F55" s="331">
        <v>63</v>
      </c>
      <c r="G55" s="331">
        <v>22239</v>
      </c>
    </row>
    <row r="56" spans="1:7">
      <c r="A56" s="338" t="s">
        <v>659</v>
      </c>
      <c r="B56" s="339" t="s">
        <v>660</v>
      </c>
      <c r="C56" s="339" t="s">
        <v>323</v>
      </c>
      <c r="D56" s="339" t="s">
        <v>563</v>
      </c>
      <c r="E56" s="331">
        <v>503</v>
      </c>
      <c r="F56" s="331">
        <v>130</v>
      </c>
      <c r="G56" s="331">
        <v>65390</v>
      </c>
    </row>
    <row r="57" spans="1:7">
      <c r="A57" s="338" t="s">
        <v>661</v>
      </c>
      <c r="B57" s="339" t="s">
        <v>662</v>
      </c>
      <c r="C57" s="339" t="s">
        <v>570</v>
      </c>
      <c r="D57" s="339" t="s">
        <v>563</v>
      </c>
      <c r="E57" s="331">
        <v>83</v>
      </c>
      <c r="F57" s="331">
        <v>53</v>
      </c>
      <c r="G57" s="331">
        <v>4399</v>
      </c>
    </row>
    <row r="58" spans="1:7">
      <c r="A58" s="338" t="s">
        <v>663</v>
      </c>
      <c r="B58" s="339" t="s">
        <v>654</v>
      </c>
      <c r="C58" s="339" t="s">
        <v>570</v>
      </c>
      <c r="D58" s="339" t="s">
        <v>563</v>
      </c>
      <c r="E58" s="331">
        <v>34</v>
      </c>
      <c r="F58" s="331">
        <v>74</v>
      </c>
      <c r="G58" s="331">
        <v>2516</v>
      </c>
    </row>
    <row r="59" spans="1:7">
      <c r="A59" s="338" t="s">
        <v>664</v>
      </c>
      <c r="B59" s="339" t="s">
        <v>665</v>
      </c>
      <c r="C59" s="339" t="s">
        <v>323</v>
      </c>
      <c r="D59" s="339" t="s">
        <v>563</v>
      </c>
      <c r="E59" s="331">
        <v>265</v>
      </c>
      <c r="F59" s="331">
        <v>71</v>
      </c>
      <c r="G59" s="331">
        <v>18815</v>
      </c>
    </row>
    <row r="60" spans="1:7">
      <c r="A60" s="338" t="s">
        <v>666</v>
      </c>
      <c r="B60" s="339" t="s">
        <v>667</v>
      </c>
      <c r="C60" s="339" t="s">
        <v>570</v>
      </c>
      <c r="D60" s="339" t="s">
        <v>563</v>
      </c>
      <c r="E60" s="331">
        <v>1166</v>
      </c>
      <c r="F60" s="331">
        <v>79.151130360205855</v>
      </c>
      <c r="G60" s="331">
        <v>92290.218000000008</v>
      </c>
    </row>
    <row r="61" spans="1:7">
      <c r="A61" s="338" t="s">
        <v>668</v>
      </c>
      <c r="B61" s="339" t="s">
        <v>669</v>
      </c>
      <c r="C61" s="339" t="s">
        <v>570</v>
      </c>
      <c r="D61" s="339" t="s">
        <v>563</v>
      </c>
      <c r="E61" s="331">
        <v>280</v>
      </c>
      <c r="F61" s="331">
        <v>215</v>
      </c>
      <c r="G61" s="331">
        <v>60200</v>
      </c>
    </row>
    <row r="62" spans="1:7">
      <c r="A62" s="338" t="s">
        <v>670</v>
      </c>
      <c r="B62" s="339" t="s">
        <v>654</v>
      </c>
      <c r="C62" s="339" t="s">
        <v>570</v>
      </c>
      <c r="D62" s="339" t="s">
        <v>563</v>
      </c>
      <c r="E62" s="331">
        <v>35</v>
      </c>
      <c r="F62" s="331">
        <v>53</v>
      </c>
      <c r="G62" s="331">
        <v>1855</v>
      </c>
    </row>
    <row r="63" spans="1:7">
      <c r="A63" s="338" t="s">
        <v>671</v>
      </c>
      <c r="B63" s="339" t="s">
        <v>662</v>
      </c>
      <c r="C63" s="339" t="s">
        <v>570</v>
      </c>
      <c r="D63" s="339" t="s">
        <v>563</v>
      </c>
      <c r="E63" s="331">
        <v>860</v>
      </c>
      <c r="F63" s="331">
        <v>68</v>
      </c>
      <c r="G63" s="331">
        <v>58480</v>
      </c>
    </row>
    <row r="64" spans="1:7">
      <c r="A64" s="338" t="s">
        <v>672</v>
      </c>
      <c r="B64" s="339" t="s">
        <v>673</v>
      </c>
      <c r="C64" s="339" t="s">
        <v>323</v>
      </c>
      <c r="D64" s="339" t="s">
        <v>563</v>
      </c>
      <c r="E64" s="331">
        <v>620</v>
      </c>
      <c r="F64" s="331">
        <v>9</v>
      </c>
      <c r="G64" s="331">
        <v>5580</v>
      </c>
    </row>
    <row r="65" spans="1:7">
      <c r="A65" s="338" t="s">
        <v>674</v>
      </c>
      <c r="B65" s="339" t="s">
        <v>675</v>
      </c>
      <c r="C65" s="339" t="s">
        <v>323</v>
      </c>
      <c r="D65" s="339" t="s">
        <v>563</v>
      </c>
      <c r="E65" s="331">
        <v>385</v>
      </c>
      <c r="F65" s="331">
        <v>1</v>
      </c>
      <c r="G65" s="331">
        <v>385</v>
      </c>
    </row>
    <row r="66" spans="1:7">
      <c r="A66" s="338" t="s">
        <v>676</v>
      </c>
      <c r="B66" s="339" t="s">
        <v>677</v>
      </c>
      <c r="C66" s="339" t="s">
        <v>323</v>
      </c>
      <c r="D66" s="339" t="s">
        <v>563</v>
      </c>
      <c r="E66" s="331">
        <v>5</v>
      </c>
      <c r="F66" s="331">
        <v>1450</v>
      </c>
      <c r="G66" s="331">
        <v>7250</v>
      </c>
    </row>
    <row r="67" spans="1:7">
      <c r="A67" s="338" t="s">
        <v>678</v>
      </c>
      <c r="B67" s="339" t="s">
        <v>679</v>
      </c>
      <c r="C67" s="339" t="s">
        <v>323</v>
      </c>
      <c r="D67" s="339" t="s">
        <v>563</v>
      </c>
      <c r="E67" s="331">
        <v>96</v>
      </c>
      <c r="F67" s="331">
        <v>25</v>
      </c>
      <c r="G67" s="331">
        <v>2400</v>
      </c>
    </row>
    <row r="68" spans="1:7">
      <c r="A68" s="338" t="s">
        <v>680</v>
      </c>
      <c r="B68" s="339" t="s">
        <v>679</v>
      </c>
      <c r="C68" s="339" t="s">
        <v>323</v>
      </c>
      <c r="D68" s="339" t="s">
        <v>563</v>
      </c>
      <c r="E68" s="331">
        <v>24</v>
      </c>
      <c r="F68" s="331">
        <v>33.33</v>
      </c>
      <c r="G68" s="331">
        <v>799.92</v>
      </c>
    </row>
    <row r="69" spans="1:7">
      <c r="A69" s="338" t="s">
        <v>681</v>
      </c>
      <c r="B69" s="339" t="s">
        <v>682</v>
      </c>
      <c r="C69" s="339" t="s">
        <v>323</v>
      </c>
      <c r="D69" s="339" t="s">
        <v>563</v>
      </c>
      <c r="E69" s="331">
        <v>67</v>
      </c>
      <c r="F69" s="331">
        <v>87</v>
      </c>
      <c r="G69" s="331">
        <v>5829</v>
      </c>
    </row>
    <row r="70" spans="1:7">
      <c r="A70" s="338" t="s">
        <v>683</v>
      </c>
      <c r="B70" s="339" t="s">
        <v>684</v>
      </c>
      <c r="C70" s="339" t="s">
        <v>323</v>
      </c>
      <c r="D70" s="339" t="s">
        <v>563</v>
      </c>
      <c r="E70" s="331">
        <v>488</v>
      </c>
      <c r="F70" s="331">
        <v>20.723159999999996</v>
      </c>
      <c r="G70" s="331">
        <v>10112.90208</v>
      </c>
    </row>
    <row r="71" spans="1:7">
      <c r="A71" s="338" t="s">
        <v>685</v>
      </c>
      <c r="B71" s="339" t="s">
        <v>686</v>
      </c>
      <c r="C71" s="339" t="s">
        <v>323</v>
      </c>
      <c r="D71" s="339" t="s">
        <v>563</v>
      </c>
      <c r="E71" s="331">
        <v>89</v>
      </c>
      <c r="F71" s="331">
        <v>72</v>
      </c>
      <c r="G71" s="331">
        <v>6408</v>
      </c>
    </row>
    <row r="72" spans="1:7">
      <c r="A72" s="338" t="s">
        <v>687</v>
      </c>
      <c r="B72" s="339" t="s">
        <v>688</v>
      </c>
      <c r="C72" s="339" t="s">
        <v>323</v>
      </c>
      <c r="D72" s="339" t="s">
        <v>563</v>
      </c>
      <c r="E72" s="331">
        <v>60</v>
      </c>
      <c r="F72" s="331">
        <v>580</v>
      </c>
      <c r="G72" s="331">
        <v>34800</v>
      </c>
    </row>
    <row r="73" spans="1:7">
      <c r="A73" s="338" t="s">
        <v>689</v>
      </c>
      <c r="B73" s="339" t="s">
        <v>690</v>
      </c>
      <c r="C73" s="339" t="s">
        <v>323</v>
      </c>
      <c r="D73" s="339" t="s">
        <v>563</v>
      </c>
      <c r="E73" s="331">
        <v>12</v>
      </c>
      <c r="F73" s="331">
        <v>20</v>
      </c>
      <c r="G73" s="331">
        <v>240</v>
      </c>
    </row>
    <row r="74" spans="1:7">
      <c r="A74" s="338" t="s">
        <v>691</v>
      </c>
      <c r="B74" s="339" t="s">
        <v>692</v>
      </c>
      <c r="C74" s="339" t="s">
        <v>323</v>
      </c>
      <c r="D74" s="339" t="s">
        <v>563</v>
      </c>
      <c r="E74" s="331">
        <v>95</v>
      </c>
      <c r="F74" s="331">
        <v>15</v>
      </c>
      <c r="G74" s="331">
        <v>1425</v>
      </c>
    </row>
    <row r="75" spans="1:7">
      <c r="A75" s="338" t="s">
        <v>693</v>
      </c>
      <c r="B75" s="339" t="s">
        <v>694</v>
      </c>
      <c r="C75" s="339" t="s">
        <v>323</v>
      </c>
      <c r="D75" s="339" t="s">
        <v>563</v>
      </c>
      <c r="E75" s="331">
        <v>190</v>
      </c>
      <c r="F75" s="331">
        <v>38</v>
      </c>
      <c r="G75" s="331">
        <v>7220</v>
      </c>
    </row>
    <row r="76" spans="1:7">
      <c r="A76" s="338" t="s">
        <v>695</v>
      </c>
      <c r="B76" s="339" t="s">
        <v>696</v>
      </c>
      <c r="C76" s="339" t="s">
        <v>323</v>
      </c>
      <c r="D76" s="339" t="s">
        <v>563</v>
      </c>
      <c r="E76" s="331">
        <v>59</v>
      </c>
      <c r="F76" s="331">
        <v>39</v>
      </c>
      <c r="G76" s="331">
        <v>2301</v>
      </c>
    </row>
    <row r="77" spans="1:7">
      <c r="A77" s="338" t="s">
        <v>697</v>
      </c>
      <c r="B77" s="339" t="s">
        <v>698</v>
      </c>
      <c r="C77" s="339" t="s">
        <v>323</v>
      </c>
      <c r="D77" s="339" t="s">
        <v>563</v>
      </c>
      <c r="E77" s="331">
        <v>15</v>
      </c>
      <c r="F77" s="331">
        <v>1000</v>
      </c>
      <c r="G77" s="331">
        <v>15000</v>
      </c>
    </row>
    <row r="78" spans="1:7">
      <c r="A78" s="338" t="s">
        <v>699</v>
      </c>
      <c r="B78" s="339" t="s">
        <v>700</v>
      </c>
      <c r="C78" s="339" t="s">
        <v>323</v>
      </c>
      <c r="D78" s="339" t="s">
        <v>563</v>
      </c>
      <c r="E78" s="331">
        <v>20</v>
      </c>
      <c r="F78" s="331">
        <v>320</v>
      </c>
      <c r="G78" s="331">
        <v>6400</v>
      </c>
    </row>
    <row r="79" spans="1:7">
      <c r="A79" s="338" t="s">
        <v>701</v>
      </c>
      <c r="B79" s="339" t="s">
        <v>702</v>
      </c>
      <c r="C79" s="339" t="s">
        <v>323</v>
      </c>
      <c r="D79" s="339" t="s">
        <v>563</v>
      </c>
      <c r="E79" s="331">
        <v>16</v>
      </c>
      <c r="F79" s="331">
        <v>16</v>
      </c>
      <c r="G79" s="331">
        <v>256</v>
      </c>
    </row>
    <row r="80" spans="1:7">
      <c r="A80" s="338" t="s">
        <v>703</v>
      </c>
      <c r="B80" s="339" t="s">
        <v>679</v>
      </c>
      <c r="C80" s="339" t="s">
        <v>323</v>
      </c>
      <c r="D80" s="339" t="s">
        <v>563</v>
      </c>
      <c r="E80" s="331">
        <v>76</v>
      </c>
      <c r="F80" s="331">
        <v>49.17</v>
      </c>
      <c r="G80" s="331">
        <v>3736.92</v>
      </c>
    </row>
    <row r="81" spans="1:7">
      <c r="A81" s="338" t="s">
        <v>704</v>
      </c>
      <c r="B81" s="339" t="s">
        <v>705</v>
      </c>
      <c r="C81" s="339" t="s">
        <v>323</v>
      </c>
      <c r="D81" s="339" t="s">
        <v>563</v>
      </c>
      <c r="E81" s="331">
        <v>172</v>
      </c>
      <c r="F81" s="331">
        <v>58.33</v>
      </c>
      <c r="G81" s="331">
        <v>10032.76</v>
      </c>
    </row>
    <row r="82" spans="1:7">
      <c r="A82" s="338" t="s">
        <v>706</v>
      </c>
      <c r="B82" s="339" t="s">
        <v>679</v>
      </c>
      <c r="C82" s="339" t="s">
        <v>323</v>
      </c>
      <c r="D82" s="339" t="s">
        <v>563</v>
      </c>
      <c r="E82" s="331">
        <v>24</v>
      </c>
      <c r="F82" s="331">
        <v>78.33</v>
      </c>
      <c r="G82" s="331">
        <v>1879.92</v>
      </c>
    </row>
    <row r="83" spans="1:7">
      <c r="A83" s="338" t="s">
        <v>707</v>
      </c>
      <c r="B83" s="339" t="s">
        <v>708</v>
      </c>
      <c r="C83" s="339" t="s">
        <v>570</v>
      </c>
      <c r="D83" s="339" t="s">
        <v>563</v>
      </c>
      <c r="E83" s="331">
        <v>6</v>
      </c>
      <c r="F83" s="331">
        <v>460.74091666666675</v>
      </c>
      <c r="G83" s="331">
        <v>2764.4455000000003</v>
      </c>
    </row>
    <row r="84" spans="1:7">
      <c r="A84" s="338" t="s">
        <v>709</v>
      </c>
      <c r="B84" s="339" t="s">
        <v>710</v>
      </c>
      <c r="C84" s="339" t="s">
        <v>323</v>
      </c>
      <c r="D84" s="339" t="s">
        <v>563</v>
      </c>
      <c r="E84" s="331">
        <v>1</v>
      </c>
      <c r="F84" s="331">
        <v>91983.88</v>
      </c>
      <c r="G84" s="331">
        <v>91983.88</v>
      </c>
    </row>
    <row r="85" spans="1:7">
      <c r="A85" s="338" t="s">
        <v>711</v>
      </c>
      <c r="B85" s="339" t="s">
        <v>712</v>
      </c>
      <c r="C85" s="339" t="s">
        <v>323</v>
      </c>
      <c r="D85" s="339" t="s">
        <v>563</v>
      </c>
      <c r="E85" s="331">
        <v>10</v>
      </c>
      <c r="F85" s="331">
        <v>2187.0340000000001</v>
      </c>
      <c r="G85" s="331">
        <v>21870.34</v>
      </c>
    </row>
    <row r="86" spans="1:7">
      <c r="A86" s="338" t="s">
        <v>713</v>
      </c>
      <c r="B86" s="339" t="s">
        <v>714</v>
      </c>
      <c r="C86" s="339" t="s">
        <v>323</v>
      </c>
      <c r="D86" s="339" t="s">
        <v>563</v>
      </c>
      <c r="E86" s="331">
        <v>145</v>
      </c>
      <c r="F86" s="331">
        <v>74</v>
      </c>
      <c r="G86" s="331">
        <v>10730</v>
      </c>
    </row>
    <row r="87" spans="1:7">
      <c r="A87" s="338" t="s">
        <v>715</v>
      </c>
      <c r="B87" s="339" t="s">
        <v>716</v>
      </c>
      <c r="C87" s="339" t="s">
        <v>323</v>
      </c>
      <c r="D87" s="339" t="s">
        <v>563</v>
      </c>
      <c r="E87" s="331">
        <v>3</v>
      </c>
      <c r="F87" s="331">
        <v>900</v>
      </c>
      <c r="G87" s="331">
        <v>2700</v>
      </c>
    </row>
    <row r="88" spans="1:7">
      <c r="A88" s="338" t="s">
        <v>717</v>
      </c>
      <c r="B88" s="339" t="s">
        <v>718</v>
      </c>
      <c r="C88" s="339" t="s">
        <v>323</v>
      </c>
      <c r="D88" s="339" t="s">
        <v>563</v>
      </c>
      <c r="E88" s="331">
        <v>28</v>
      </c>
      <c r="F88" s="331">
        <v>200</v>
      </c>
      <c r="G88" s="331">
        <v>5600</v>
      </c>
    </row>
    <row r="89" spans="1:7">
      <c r="A89" s="338" t="s">
        <v>719</v>
      </c>
      <c r="B89" s="339" t="s">
        <v>720</v>
      </c>
      <c r="C89" s="339" t="s">
        <v>323</v>
      </c>
      <c r="D89" s="339" t="s">
        <v>563</v>
      </c>
      <c r="E89" s="331">
        <v>40</v>
      </c>
      <c r="F89" s="331">
        <v>51</v>
      </c>
      <c r="G89" s="331">
        <v>2040</v>
      </c>
    </row>
    <row r="90" spans="1:7">
      <c r="A90" s="338" t="s">
        <v>721</v>
      </c>
      <c r="B90" s="339" t="s">
        <v>722</v>
      </c>
      <c r="C90" s="339" t="s">
        <v>323</v>
      </c>
      <c r="D90" s="339" t="s">
        <v>563</v>
      </c>
      <c r="E90" s="331">
        <v>12</v>
      </c>
      <c r="F90" s="331">
        <v>52</v>
      </c>
      <c r="G90" s="331">
        <v>624</v>
      </c>
    </row>
    <row r="91" spans="1:7">
      <c r="A91" s="338" t="s">
        <v>723</v>
      </c>
      <c r="B91" s="339" t="s">
        <v>692</v>
      </c>
      <c r="C91" s="339" t="s">
        <v>323</v>
      </c>
      <c r="D91" s="339" t="s">
        <v>563</v>
      </c>
      <c r="E91" s="331">
        <v>17</v>
      </c>
      <c r="F91" s="331">
        <v>200</v>
      </c>
      <c r="G91" s="331">
        <v>3400</v>
      </c>
    </row>
    <row r="92" spans="1:7">
      <c r="A92" s="338" t="s">
        <v>724</v>
      </c>
      <c r="B92" s="339" t="s">
        <v>725</v>
      </c>
      <c r="C92" s="339" t="s">
        <v>323</v>
      </c>
      <c r="D92" s="339" t="s">
        <v>563</v>
      </c>
      <c r="E92" s="331">
        <v>33</v>
      </c>
      <c r="F92" s="331">
        <v>34</v>
      </c>
      <c r="G92" s="331">
        <v>1122</v>
      </c>
    </row>
    <row r="93" spans="1:7">
      <c r="A93" s="338" t="s">
        <v>726</v>
      </c>
      <c r="B93" s="339" t="s">
        <v>727</v>
      </c>
      <c r="C93" s="339" t="s">
        <v>323</v>
      </c>
      <c r="D93" s="339" t="s">
        <v>563</v>
      </c>
      <c r="E93" s="331">
        <v>150</v>
      </c>
      <c r="F93" s="331">
        <v>120</v>
      </c>
      <c r="G93" s="331">
        <v>18000</v>
      </c>
    </row>
    <row r="94" spans="1:7">
      <c r="A94" s="338" t="s">
        <v>728</v>
      </c>
      <c r="B94" s="339" t="s">
        <v>727</v>
      </c>
      <c r="C94" s="339" t="s">
        <v>323</v>
      </c>
      <c r="D94" s="339" t="s">
        <v>563</v>
      </c>
      <c r="E94" s="331">
        <v>7</v>
      </c>
      <c r="F94" s="331">
        <v>87</v>
      </c>
      <c r="G94" s="331">
        <v>609</v>
      </c>
    </row>
    <row r="95" spans="1:7">
      <c r="A95" s="338" t="s">
        <v>729</v>
      </c>
      <c r="B95" s="339" t="s">
        <v>730</v>
      </c>
      <c r="C95" s="339" t="s">
        <v>323</v>
      </c>
      <c r="D95" s="339" t="s">
        <v>563</v>
      </c>
      <c r="E95" s="331">
        <v>20</v>
      </c>
      <c r="F95" s="331">
        <v>600</v>
      </c>
      <c r="G95" s="331">
        <v>12000</v>
      </c>
    </row>
    <row r="96" spans="1:7">
      <c r="A96" s="338" t="s">
        <v>731</v>
      </c>
      <c r="B96" s="339" t="s">
        <v>732</v>
      </c>
      <c r="C96" s="339" t="s">
        <v>323</v>
      </c>
      <c r="D96" s="339" t="s">
        <v>563</v>
      </c>
      <c r="E96" s="331">
        <v>5</v>
      </c>
      <c r="F96" s="331">
        <v>41</v>
      </c>
      <c r="G96" s="331">
        <v>205</v>
      </c>
    </row>
    <row r="97" spans="1:7">
      <c r="A97" s="338" t="s">
        <v>733</v>
      </c>
      <c r="B97" s="339" t="s">
        <v>734</v>
      </c>
      <c r="C97" s="339" t="s">
        <v>323</v>
      </c>
      <c r="D97" s="339" t="s">
        <v>563</v>
      </c>
      <c r="E97" s="331">
        <v>20</v>
      </c>
      <c r="F97" s="331">
        <v>1000</v>
      </c>
      <c r="G97" s="331">
        <v>20000</v>
      </c>
    </row>
    <row r="98" spans="1:7">
      <c r="A98" s="338" t="s">
        <v>735</v>
      </c>
      <c r="B98" s="339" t="s">
        <v>736</v>
      </c>
      <c r="C98" s="339" t="s">
        <v>323</v>
      </c>
      <c r="D98" s="339" t="s">
        <v>563</v>
      </c>
      <c r="E98" s="331">
        <v>4</v>
      </c>
      <c r="F98" s="331">
        <v>900</v>
      </c>
      <c r="G98" s="331">
        <v>3600</v>
      </c>
    </row>
    <row r="99" spans="1:7">
      <c r="A99" s="338" t="s">
        <v>737</v>
      </c>
      <c r="B99" s="339" t="s">
        <v>727</v>
      </c>
      <c r="C99" s="339" t="s">
        <v>323</v>
      </c>
      <c r="D99" s="339" t="s">
        <v>563</v>
      </c>
      <c r="E99" s="331">
        <v>54</v>
      </c>
      <c r="F99" s="331">
        <v>22.3</v>
      </c>
      <c r="G99" s="331">
        <v>1204.2</v>
      </c>
    </row>
    <row r="100" spans="1:7">
      <c r="A100" s="338" t="s">
        <v>738</v>
      </c>
      <c r="B100" s="339" t="s">
        <v>739</v>
      </c>
      <c r="C100" s="339" t="s">
        <v>323</v>
      </c>
      <c r="D100" s="339" t="s">
        <v>563</v>
      </c>
      <c r="E100" s="331">
        <v>20</v>
      </c>
      <c r="F100" s="331">
        <v>940</v>
      </c>
      <c r="G100" s="331">
        <v>18800</v>
      </c>
    </row>
    <row r="101" spans="1:7">
      <c r="A101" s="338" t="s">
        <v>740</v>
      </c>
      <c r="B101" s="339" t="s">
        <v>741</v>
      </c>
      <c r="C101" s="339" t="s">
        <v>323</v>
      </c>
      <c r="D101" s="339" t="s">
        <v>563</v>
      </c>
      <c r="E101" s="331">
        <v>190</v>
      </c>
      <c r="F101" s="331">
        <v>40</v>
      </c>
      <c r="G101" s="331">
        <v>7600</v>
      </c>
    </row>
    <row r="102" spans="1:7">
      <c r="A102" s="338" t="s">
        <v>742</v>
      </c>
      <c r="B102" s="339" t="s">
        <v>743</v>
      </c>
      <c r="C102" s="339" t="s">
        <v>323</v>
      </c>
      <c r="D102" s="339" t="s">
        <v>563</v>
      </c>
      <c r="E102" s="331">
        <v>200</v>
      </c>
      <c r="F102" s="331">
        <v>34.6</v>
      </c>
      <c r="G102" s="331">
        <v>6920</v>
      </c>
    </row>
    <row r="103" spans="1:7">
      <c r="A103" s="338" t="s">
        <v>744</v>
      </c>
      <c r="B103" s="339" t="s">
        <v>745</v>
      </c>
      <c r="C103" s="339" t="s">
        <v>323</v>
      </c>
      <c r="D103" s="339" t="s">
        <v>563</v>
      </c>
      <c r="E103" s="331">
        <v>112</v>
      </c>
      <c r="F103" s="331">
        <v>30</v>
      </c>
      <c r="G103" s="331">
        <v>3360</v>
      </c>
    </row>
    <row r="104" spans="1:7">
      <c r="A104" s="338" t="s">
        <v>746</v>
      </c>
      <c r="B104" s="339" t="s">
        <v>747</v>
      </c>
      <c r="C104" s="339" t="s">
        <v>323</v>
      </c>
      <c r="D104" s="339" t="s">
        <v>563</v>
      </c>
      <c r="E104" s="331">
        <v>39</v>
      </c>
      <c r="F104" s="331">
        <v>40</v>
      </c>
      <c r="G104" s="331">
        <v>1560</v>
      </c>
    </row>
    <row r="105" spans="1:7">
      <c r="A105" s="338" t="s">
        <v>748</v>
      </c>
      <c r="B105" s="339" t="s">
        <v>749</v>
      </c>
      <c r="C105" s="339" t="s">
        <v>323</v>
      </c>
      <c r="D105" s="339" t="s">
        <v>563</v>
      </c>
      <c r="E105" s="331">
        <v>10</v>
      </c>
      <c r="F105" s="331">
        <v>45</v>
      </c>
      <c r="G105" s="331">
        <v>450</v>
      </c>
    </row>
    <row r="106" spans="1:7">
      <c r="A106" s="338" t="s">
        <v>750</v>
      </c>
      <c r="B106" s="339" t="s">
        <v>751</v>
      </c>
      <c r="C106" s="339" t="s">
        <v>323</v>
      </c>
      <c r="D106" s="339" t="s">
        <v>563</v>
      </c>
      <c r="E106" s="331">
        <v>238</v>
      </c>
      <c r="F106" s="331">
        <v>61</v>
      </c>
      <c r="G106" s="331">
        <v>14518</v>
      </c>
    </row>
    <row r="107" spans="1:7">
      <c r="A107" s="338" t="s">
        <v>752</v>
      </c>
      <c r="B107" s="339" t="s">
        <v>576</v>
      </c>
      <c r="C107" s="339" t="s">
        <v>323</v>
      </c>
      <c r="D107" s="339" t="s">
        <v>563</v>
      </c>
      <c r="E107" s="331">
        <v>244</v>
      </c>
      <c r="F107" s="331">
        <v>44.944000000000017</v>
      </c>
      <c r="G107" s="331">
        <v>10966.336000000001</v>
      </c>
    </row>
    <row r="108" spans="1:7">
      <c r="A108" s="338" t="s">
        <v>753</v>
      </c>
      <c r="B108" s="339" t="s">
        <v>754</v>
      </c>
      <c r="C108" s="339" t="s">
        <v>323</v>
      </c>
      <c r="D108" s="339" t="s">
        <v>563</v>
      </c>
      <c r="E108" s="331">
        <v>403</v>
      </c>
      <c r="F108" s="331">
        <v>50.427101240694782</v>
      </c>
      <c r="G108" s="331">
        <v>20322.121799999997</v>
      </c>
    </row>
    <row r="109" spans="1:7">
      <c r="A109" s="338" t="s">
        <v>755</v>
      </c>
      <c r="B109" s="339" t="s">
        <v>756</v>
      </c>
      <c r="C109" s="339" t="s">
        <v>323</v>
      </c>
      <c r="D109" s="339" t="s">
        <v>563</v>
      </c>
      <c r="E109" s="331">
        <v>444</v>
      </c>
      <c r="F109" s="331">
        <v>18</v>
      </c>
      <c r="G109" s="331">
        <v>7992</v>
      </c>
    </row>
    <row r="110" spans="1:7">
      <c r="A110" s="338" t="s">
        <v>757</v>
      </c>
      <c r="B110" s="339" t="s">
        <v>758</v>
      </c>
      <c r="C110" s="339" t="s">
        <v>323</v>
      </c>
      <c r="D110" s="339" t="s">
        <v>563</v>
      </c>
      <c r="E110" s="331">
        <v>32</v>
      </c>
      <c r="F110" s="331">
        <v>1660</v>
      </c>
      <c r="G110" s="331">
        <v>53120</v>
      </c>
    </row>
    <row r="111" spans="1:7">
      <c r="A111" s="338" t="s">
        <v>759</v>
      </c>
      <c r="B111" s="339" t="s">
        <v>760</v>
      </c>
      <c r="C111" s="339" t="s">
        <v>323</v>
      </c>
      <c r="D111" s="339" t="s">
        <v>563</v>
      </c>
      <c r="E111" s="331">
        <v>24</v>
      </c>
      <c r="F111" s="331">
        <v>1800</v>
      </c>
      <c r="G111" s="331">
        <v>43200</v>
      </c>
    </row>
    <row r="112" spans="1:7">
      <c r="A112" s="338" t="s">
        <v>761</v>
      </c>
      <c r="B112" s="339" t="s">
        <v>762</v>
      </c>
      <c r="C112" s="339" t="s">
        <v>323</v>
      </c>
      <c r="D112" s="339" t="s">
        <v>563</v>
      </c>
      <c r="E112" s="331">
        <v>6</v>
      </c>
      <c r="F112" s="331">
        <v>1660</v>
      </c>
      <c r="G112" s="331">
        <v>9960</v>
      </c>
    </row>
    <row r="113" spans="1:7">
      <c r="A113" s="338" t="s">
        <v>763</v>
      </c>
      <c r="B113" s="339" t="s">
        <v>764</v>
      </c>
      <c r="C113" s="339" t="s">
        <v>323</v>
      </c>
      <c r="D113" s="339" t="s">
        <v>563</v>
      </c>
      <c r="E113" s="331">
        <v>37</v>
      </c>
      <c r="F113" s="331">
        <v>1270</v>
      </c>
      <c r="G113" s="331">
        <v>46990</v>
      </c>
    </row>
    <row r="114" spans="1:7">
      <c r="A114" s="338" t="s">
        <v>765</v>
      </c>
      <c r="B114" s="339" t="s">
        <v>766</v>
      </c>
      <c r="C114" s="339" t="s">
        <v>323</v>
      </c>
      <c r="D114" s="339" t="s">
        <v>563</v>
      </c>
      <c r="E114" s="331">
        <v>1</v>
      </c>
      <c r="F114" s="331">
        <v>840</v>
      </c>
      <c r="G114" s="331">
        <v>840</v>
      </c>
    </row>
    <row r="115" spans="1:7">
      <c r="A115" s="338" t="s">
        <v>767</v>
      </c>
      <c r="B115" s="339" t="s">
        <v>768</v>
      </c>
      <c r="C115" s="339" t="s">
        <v>323</v>
      </c>
      <c r="D115" s="339" t="s">
        <v>563</v>
      </c>
      <c r="E115" s="331">
        <v>1113</v>
      </c>
      <c r="F115" s="331">
        <v>11</v>
      </c>
      <c r="G115" s="331">
        <v>12243</v>
      </c>
    </row>
    <row r="116" spans="1:7">
      <c r="A116" s="338" t="s">
        <v>769</v>
      </c>
      <c r="B116" s="339" t="s">
        <v>770</v>
      </c>
      <c r="C116" s="339" t="s">
        <v>323</v>
      </c>
      <c r="D116" s="339" t="s">
        <v>563</v>
      </c>
      <c r="E116" s="331">
        <v>89</v>
      </c>
      <c r="F116" s="331">
        <v>43</v>
      </c>
      <c r="G116" s="331">
        <v>3827</v>
      </c>
    </row>
    <row r="117" spans="1:7">
      <c r="A117" s="338" t="s">
        <v>771</v>
      </c>
      <c r="B117" s="339" t="s">
        <v>772</v>
      </c>
      <c r="C117" s="339" t="s">
        <v>323</v>
      </c>
      <c r="D117" s="339" t="s">
        <v>563</v>
      </c>
      <c r="E117" s="331">
        <v>23</v>
      </c>
      <c r="F117" s="331">
        <v>20</v>
      </c>
      <c r="G117" s="331">
        <v>460</v>
      </c>
    </row>
    <row r="118" spans="1:7">
      <c r="A118" s="338" t="s">
        <v>773</v>
      </c>
      <c r="B118" s="339" t="s">
        <v>774</v>
      </c>
      <c r="C118" s="339" t="s">
        <v>323</v>
      </c>
      <c r="D118" s="339" t="s">
        <v>563</v>
      </c>
      <c r="E118" s="331">
        <v>25</v>
      </c>
      <c r="F118" s="331">
        <v>60</v>
      </c>
      <c r="G118" s="331">
        <v>1500</v>
      </c>
    </row>
    <row r="119" spans="1:7">
      <c r="A119" s="338" t="s">
        <v>775</v>
      </c>
      <c r="B119" s="339" t="s">
        <v>776</v>
      </c>
      <c r="C119" s="339" t="s">
        <v>323</v>
      </c>
      <c r="D119" s="339" t="s">
        <v>563</v>
      </c>
      <c r="E119" s="331">
        <v>28</v>
      </c>
      <c r="F119" s="331">
        <v>35</v>
      </c>
      <c r="G119" s="331">
        <v>980</v>
      </c>
    </row>
    <row r="120" spans="1:7">
      <c r="A120" s="338" t="s">
        <v>777</v>
      </c>
      <c r="B120" s="339" t="s">
        <v>727</v>
      </c>
      <c r="C120" s="339" t="s">
        <v>323</v>
      </c>
      <c r="D120" s="339" t="s">
        <v>563</v>
      </c>
      <c r="E120" s="331">
        <v>32</v>
      </c>
      <c r="F120" s="331">
        <v>52</v>
      </c>
      <c r="G120" s="331">
        <v>1664</v>
      </c>
    </row>
    <row r="121" spans="1:7">
      <c r="A121" s="338" t="s">
        <v>778</v>
      </c>
      <c r="B121" s="339" t="s">
        <v>779</v>
      </c>
      <c r="C121" s="339" t="s">
        <v>323</v>
      </c>
      <c r="D121" s="339" t="s">
        <v>563</v>
      </c>
      <c r="E121" s="331">
        <v>96</v>
      </c>
      <c r="F121" s="331">
        <v>50</v>
      </c>
      <c r="G121" s="331">
        <v>4800</v>
      </c>
    </row>
    <row r="122" spans="1:7">
      <c r="A122" s="338" t="s">
        <v>780</v>
      </c>
      <c r="B122" s="339" t="s">
        <v>781</v>
      </c>
      <c r="C122" s="339" t="s">
        <v>562</v>
      </c>
      <c r="D122" s="339" t="s">
        <v>563</v>
      </c>
      <c r="E122" s="331">
        <v>0.01</v>
      </c>
      <c r="F122" s="331">
        <v>772.33000000000175</v>
      </c>
      <c r="G122" s="331">
        <v>7.7233000000000178</v>
      </c>
    </row>
    <row r="123" spans="1:7">
      <c r="A123" s="338" t="s">
        <v>782</v>
      </c>
      <c r="B123" s="339" t="s">
        <v>783</v>
      </c>
      <c r="C123" s="339" t="s">
        <v>570</v>
      </c>
      <c r="D123" s="339" t="s">
        <v>563</v>
      </c>
      <c r="E123" s="331">
        <v>42</v>
      </c>
      <c r="F123" s="331">
        <v>3051.7668119047617</v>
      </c>
      <c r="G123" s="331">
        <v>128174.2061</v>
      </c>
    </row>
    <row r="124" spans="1:7">
      <c r="A124" s="338" t="s">
        <v>784</v>
      </c>
      <c r="B124" s="339" t="s">
        <v>785</v>
      </c>
      <c r="C124" s="339" t="s">
        <v>323</v>
      </c>
      <c r="D124" s="339" t="s">
        <v>563</v>
      </c>
      <c r="E124" s="331">
        <v>76</v>
      </c>
      <c r="F124" s="331">
        <v>1.25</v>
      </c>
      <c r="G124" s="331">
        <v>95</v>
      </c>
    </row>
    <row r="125" spans="1:7">
      <c r="A125" s="338" t="s">
        <v>786</v>
      </c>
      <c r="B125" s="339" t="s">
        <v>787</v>
      </c>
      <c r="C125" s="339" t="s">
        <v>323</v>
      </c>
      <c r="D125" s="339" t="s">
        <v>563</v>
      </c>
      <c r="E125" s="331">
        <v>120</v>
      </c>
      <c r="F125" s="331">
        <v>7.5</v>
      </c>
      <c r="G125" s="331">
        <v>900</v>
      </c>
    </row>
    <row r="126" spans="1:7">
      <c r="A126" s="338" t="s">
        <v>788</v>
      </c>
      <c r="B126" s="339" t="s">
        <v>787</v>
      </c>
      <c r="C126" s="339" t="s">
        <v>323</v>
      </c>
      <c r="D126" s="339" t="s">
        <v>563</v>
      </c>
      <c r="E126" s="331">
        <v>120</v>
      </c>
      <c r="F126" s="331">
        <v>6.67</v>
      </c>
      <c r="G126" s="331">
        <v>800.4</v>
      </c>
    </row>
    <row r="127" spans="1:7">
      <c r="A127" s="338" t="s">
        <v>789</v>
      </c>
      <c r="B127" s="339" t="s">
        <v>790</v>
      </c>
      <c r="C127" s="339" t="s">
        <v>323</v>
      </c>
      <c r="D127" s="339" t="s">
        <v>563</v>
      </c>
      <c r="E127" s="331">
        <v>76</v>
      </c>
      <c r="F127" s="331">
        <v>10.83</v>
      </c>
      <c r="G127" s="331">
        <v>823.08</v>
      </c>
    </row>
    <row r="128" spans="1:7">
      <c r="A128" s="338" t="s">
        <v>791</v>
      </c>
      <c r="B128" s="339" t="s">
        <v>792</v>
      </c>
      <c r="C128" s="339" t="s">
        <v>323</v>
      </c>
      <c r="D128" s="339" t="s">
        <v>563</v>
      </c>
      <c r="E128" s="331">
        <v>52</v>
      </c>
      <c r="F128" s="331">
        <v>20</v>
      </c>
      <c r="G128" s="331">
        <v>1040</v>
      </c>
    </row>
    <row r="129" spans="1:7">
      <c r="A129" s="338" t="s">
        <v>793</v>
      </c>
      <c r="B129" s="339" t="s">
        <v>794</v>
      </c>
      <c r="C129" s="339" t="s">
        <v>323</v>
      </c>
      <c r="D129" s="339" t="s">
        <v>563</v>
      </c>
      <c r="E129" s="331">
        <v>9</v>
      </c>
      <c r="F129" s="331">
        <v>700</v>
      </c>
      <c r="G129" s="331">
        <v>6300</v>
      </c>
    </row>
    <row r="130" spans="1:7">
      <c r="A130" s="338" t="s">
        <v>795</v>
      </c>
      <c r="B130" s="339" t="s">
        <v>796</v>
      </c>
      <c r="C130" s="339" t="s">
        <v>570</v>
      </c>
      <c r="D130" s="339" t="s">
        <v>563</v>
      </c>
      <c r="E130" s="331">
        <v>42</v>
      </c>
      <c r="F130" s="331">
        <v>285.54675714278699</v>
      </c>
      <c r="G130" s="331">
        <v>11992.963799997051</v>
      </c>
    </row>
    <row r="131" spans="1:7">
      <c r="A131" s="338" t="s">
        <v>797</v>
      </c>
      <c r="B131" s="339" t="s">
        <v>798</v>
      </c>
      <c r="C131" s="339" t="s">
        <v>323</v>
      </c>
      <c r="D131" s="339" t="s">
        <v>799</v>
      </c>
      <c r="E131" s="331">
        <v>50</v>
      </c>
      <c r="F131" s="331">
        <v>22</v>
      </c>
      <c r="G131" s="331">
        <v>1100</v>
      </c>
    </row>
    <row r="132" spans="1:7">
      <c r="A132" s="338" t="s">
        <v>800</v>
      </c>
      <c r="B132" s="339" t="s">
        <v>801</v>
      </c>
      <c r="C132" s="339" t="s">
        <v>323</v>
      </c>
      <c r="D132" s="339" t="s">
        <v>563</v>
      </c>
      <c r="E132" s="331">
        <v>260</v>
      </c>
      <c r="F132" s="331">
        <v>42</v>
      </c>
      <c r="G132" s="331">
        <v>10920</v>
      </c>
    </row>
    <row r="133" spans="1:7">
      <c r="A133" s="338" t="s">
        <v>802</v>
      </c>
      <c r="B133" s="339" t="s">
        <v>803</v>
      </c>
      <c r="C133" s="339" t="s">
        <v>570</v>
      </c>
      <c r="D133" s="339" t="s">
        <v>563</v>
      </c>
      <c r="E133" s="331">
        <v>5.5</v>
      </c>
      <c r="F133" s="331">
        <v>1066.4524909090908</v>
      </c>
      <c r="G133" s="331">
        <v>5865.4886999999999</v>
      </c>
    </row>
    <row r="134" spans="1:7">
      <c r="A134" s="338" t="s">
        <v>804</v>
      </c>
      <c r="B134" s="339" t="s">
        <v>805</v>
      </c>
      <c r="C134" s="339" t="s">
        <v>570</v>
      </c>
      <c r="D134" s="339" t="s">
        <v>563</v>
      </c>
      <c r="E134" s="331">
        <v>177</v>
      </c>
      <c r="F134" s="331">
        <v>70</v>
      </c>
      <c r="G134" s="331">
        <v>12390</v>
      </c>
    </row>
    <row r="135" spans="1:7">
      <c r="A135" s="338" t="s">
        <v>806</v>
      </c>
      <c r="B135" s="339" t="s">
        <v>807</v>
      </c>
      <c r="C135" s="339" t="s">
        <v>570</v>
      </c>
      <c r="D135" s="339" t="s">
        <v>563</v>
      </c>
      <c r="E135" s="331">
        <v>12</v>
      </c>
      <c r="F135" s="331">
        <v>35</v>
      </c>
      <c r="G135" s="331">
        <v>420</v>
      </c>
    </row>
    <row r="136" spans="1:7">
      <c r="A136" s="338" t="s">
        <v>808</v>
      </c>
      <c r="B136" s="339" t="s">
        <v>809</v>
      </c>
      <c r="C136" s="339" t="s">
        <v>570</v>
      </c>
      <c r="D136" s="339" t="s">
        <v>563</v>
      </c>
      <c r="E136" s="331">
        <v>700</v>
      </c>
      <c r="F136" s="331">
        <v>130</v>
      </c>
      <c r="G136" s="331">
        <v>91000</v>
      </c>
    </row>
    <row r="137" spans="1:7">
      <c r="A137" s="338" t="s">
        <v>810</v>
      </c>
      <c r="B137" s="339" t="s">
        <v>811</v>
      </c>
      <c r="C137" s="339" t="s">
        <v>570</v>
      </c>
      <c r="D137" s="339" t="s">
        <v>563</v>
      </c>
      <c r="E137" s="331">
        <v>1130</v>
      </c>
      <c r="F137" s="331">
        <v>100</v>
      </c>
      <c r="G137" s="331">
        <v>113000</v>
      </c>
    </row>
    <row r="138" spans="1:7">
      <c r="A138" s="338" t="s">
        <v>812</v>
      </c>
      <c r="B138" s="339" t="s">
        <v>813</v>
      </c>
      <c r="C138" s="339" t="s">
        <v>570</v>
      </c>
      <c r="D138" s="339" t="s">
        <v>563</v>
      </c>
      <c r="E138" s="331">
        <v>653.5</v>
      </c>
      <c r="F138" s="331">
        <v>97</v>
      </c>
      <c r="G138" s="331">
        <v>63389.5</v>
      </c>
    </row>
    <row r="139" spans="1:7">
      <c r="A139" s="338" t="s">
        <v>814</v>
      </c>
      <c r="B139" s="339" t="s">
        <v>815</v>
      </c>
      <c r="C139" s="339" t="s">
        <v>570</v>
      </c>
      <c r="D139" s="339" t="s">
        <v>563</v>
      </c>
      <c r="E139" s="331">
        <v>470</v>
      </c>
      <c r="F139" s="331">
        <v>95</v>
      </c>
      <c r="G139" s="331">
        <v>44650</v>
      </c>
    </row>
    <row r="140" spans="1:7">
      <c r="A140" s="338" t="s">
        <v>816</v>
      </c>
      <c r="B140" s="339" t="s">
        <v>817</v>
      </c>
      <c r="C140" s="339" t="s">
        <v>570</v>
      </c>
      <c r="D140" s="339" t="s">
        <v>563</v>
      </c>
      <c r="E140" s="331">
        <v>1456</v>
      </c>
      <c r="F140" s="331">
        <v>37.378001373626375</v>
      </c>
      <c r="G140" s="331">
        <v>54422.37</v>
      </c>
    </row>
    <row r="141" spans="1:7">
      <c r="A141" s="338" t="s">
        <v>818</v>
      </c>
      <c r="B141" s="339" t="s">
        <v>819</v>
      </c>
      <c r="C141" s="339" t="s">
        <v>570</v>
      </c>
      <c r="D141" s="339" t="s">
        <v>563</v>
      </c>
      <c r="E141" s="331">
        <v>973</v>
      </c>
      <c r="F141" s="331">
        <v>61.009064748201439</v>
      </c>
      <c r="G141" s="331">
        <v>59361.82</v>
      </c>
    </row>
    <row r="142" spans="1:7">
      <c r="A142" s="338" t="s">
        <v>820</v>
      </c>
      <c r="B142" s="339" t="s">
        <v>821</v>
      </c>
      <c r="C142" s="339" t="s">
        <v>570</v>
      </c>
      <c r="D142" s="339" t="s">
        <v>563</v>
      </c>
      <c r="E142" s="331">
        <v>750</v>
      </c>
      <c r="F142" s="331">
        <v>53</v>
      </c>
      <c r="G142" s="331">
        <v>39750</v>
      </c>
    </row>
    <row r="143" spans="1:7">
      <c r="A143" s="338" t="s">
        <v>822</v>
      </c>
      <c r="B143" s="339" t="s">
        <v>823</v>
      </c>
      <c r="C143" s="339" t="s">
        <v>570</v>
      </c>
      <c r="D143" s="339" t="s">
        <v>563</v>
      </c>
      <c r="E143" s="331">
        <v>411</v>
      </c>
      <c r="F143" s="331">
        <v>150</v>
      </c>
      <c r="G143" s="331">
        <v>61650</v>
      </c>
    </row>
    <row r="144" spans="1:7">
      <c r="A144" s="338" t="s">
        <v>824</v>
      </c>
      <c r="B144" s="339" t="s">
        <v>825</v>
      </c>
      <c r="C144" s="339" t="s">
        <v>570</v>
      </c>
      <c r="D144" s="339" t="s">
        <v>563</v>
      </c>
      <c r="E144" s="331">
        <v>66</v>
      </c>
      <c r="F144" s="331">
        <v>115</v>
      </c>
      <c r="G144" s="331">
        <v>7590</v>
      </c>
    </row>
    <row r="145" spans="1:7">
      <c r="A145" s="338" t="s">
        <v>826</v>
      </c>
      <c r="B145" s="339" t="s">
        <v>827</v>
      </c>
      <c r="C145" s="339" t="s">
        <v>570</v>
      </c>
      <c r="D145" s="339" t="s">
        <v>563</v>
      </c>
      <c r="E145" s="331">
        <v>1325</v>
      </c>
      <c r="F145" s="331">
        <v>24</v>
      </c>
      <c r="G145" s="331">
        <v>31800</v>
      </c>
    </row>
    <row r="146" spans="1:7">
      <c r="A146" s="338" t="s">
        <v>828</v>
      </c>
      <c r="B146" s="339" t="s">
        <v>829</v>
      </c>
      <c r="C146" s="339" t="s">
        <v>570</v>
      </c>
      <c r="D146" s="339" t="s">
        <v>563</v>
      </c>
      <c r="E146" s="331">
        <v>160</v>
      </c>
      <c r="F146" s="331">
        <v>40</v>
      </c>
      <c r="G146" s="331">
        <v>6400</v>
      </c>
    </row>
    <row r="147" spans="1:7">
      <c r="A147" s="338" t="s">
        <v>830</v>
      </c>
      <c r="B147" s="339" t="s">
        <v>831</v>
      </c>
      <c r="C147" s="339" t="s">
        <v>570</v>
      </c>
      <c r="D147" s="339" t="s">
        <v>563</v>
      </c>
      <c r="E147" s="331">
        <v>278</v>
      </c>
      <c r="F147" s="331">
        <v>145</v>
      </c>
      <c r="G147" s="331">
        <v>40310</v>
      </c>
    </row>
    <row r="148" spans="1:7">
      <c r="A148" s="338" t="s">
        <v>832</v>
      </c>
      <c r="B148" s="339" t="s">
        <v>833</v>
      </c>
      <c r="C148" s="339" t="s">
        <v>570</v>
      </c>
      <c r="D148" s="339" t="s">
        <v>563</v>
      </c>
      <c r="E148" s="331">
        <v>494</v>
      </c>
      <c r="F148" s="331">
        <v>108</v>
      </c>
      <c r="G148" s="331">
        <v>53352</v>
      </c>
    </row>
    <row r="149" spans="1:7">
      <c r="A149" s="338" t="s">
        <v>834</v>
      </c>
      <c r="B149" s="339" t="s">
        <v>835</v>
      </c>
      <c r="C149" s="339" t="s">
        <v>570</v>
      </c>
      <c r="D149" s="339" t="s">
        <v>563</v>
      </c>
      <c r="E149" s="331">
        <v>320</v>
      </c>
      <c r="F149" s="331">
        <v>40.303973749999997</v>
      </c>
      <c r="G149" s="331">
        <v>12897.2716</v>
      </c>
    </row>
    <row r="150" spans="1:7">
      <c r="A150" s="338" t="s">
        <v>836</v>
      </c>
      <c r="B150" s="339" t="s">
        <v>837</v>
      </c>
      <c r="C150" s="339" t="s">
        <v>570</v>
      </c>
      <c r="D150" s="339" t="s">
        <v>563</v>
      </c>
      <c r="E150" s="331">
        <v>284</v>
      </c>
      <c r="F150" s="331">
        <v>55</v>
      </c>
      <c r="G150" s="331">
        <v>15620</v>
      </c>
    </row>
    <row r="151" spans="1:7">
      <c r="A151" s="338" t="s">
        <v>838</v>
      </c>
      <c r="B151" s="339" t="s">
        <v>839</v>
      </c>
      <c r="C151" s="339" t="s">
        <v>570</v>
      </c>
      <c r="D151" s="339" t="s">
        <v>563</v>
      </c>
      <c r="E151" s="331">
        <v>200</v>
      </c>
      <c r="F151" s="331">
        <v>170</v>
      </c>
      <c r="G151" s="331">
        <v>34000</v>
      </c>
    </row>
    <row r="152" spans="1:7">
      <c r="A152" s="338" t="s">
        <v>840</v>
      </c>
      <c r="B152" s="339" t="s">
        <v>841</v>
      </c>
      <c r="C152" s="339" t="s">
        <v>570</v>
      </c>
      <c r="D152" s="339" t="s">
        <v>563</v>
      </c>
      <c r="E152" s="331">
        <v>569</v>
      </c>
      <c r="F152" s="331">
        <v>91.541094631329102</v>
      </c>
      <c r="G152" s="331">
        <v>52086.882845226253</v>
      </c>
    </row>
    <row r="153" spans="1:7">
      <c r="A153" s="338" t="s">
        <v>842</v>
      </c>
      <c r="B153" s="339" t="s">
        <v>843</v>
      </c>
      <c r="C153" s="339" t="s">
        <v>570</v>
      </c>
      <c r="D153" s="339" t="s">
        <v>563</v>
      </c>
      <c r="E153" s="331">
        <v>150</v>
      </c>
      <c r="F153" s="331">
        <v>69</v>
      </c>
      <c r="G153" s="331">
        <v>10350</v>
      </c>
    </row>
    <row r="154" spans="1:7">
      <c r="A154" s="338" t="s">
        <v>844</v>
      </c>
      <c r="B154" s="339" t="s">
        <v>845</v>
      </c>
      <c r="C154" s="339" t="s">
        <v>570</v>
      </c>
      <c r="D154" s="339" t="s">
        <v>563</v>
      </c>
      <c r="E154" s="331">
        <v>940.5</v>
      </c>
      <c r="F154" s="331">
        <v>224.4</v>
      </c>
      <c r="G154" s="331">
        <v>211048.2</v>
      </c>
    </row>
    <row r="155" spans="1:7">
      <c r="A155" s="338" t="s">
        <v>846</v>
      </c>
      <c r="B155" s="339" t="s">
        <v>847</v>
      </c>
      <c r="C155" s="339" t="s">
        <v>570</v>
      </c>
      <c r="D155" s="339" t="s">
        <v>563</v>
      </c>
      <c r="E155" s="331">
        <v>144</v>
      </c>
      <c r="F155" s="331">
        <v>112</v>
      </c>
      <c r="G155" s="331">
        <v>16128</v>
      </c>
    </row>
    <row r="156" spans="1:7">
      <c r="A156" s="338" t="s">
        <v>848</v>
      </c>
      <c r="B156" s="339" t="s">
        <v>849</v>
      </c>
      <c r="C156" s="339" t="s">
        <v>323</v>
      </c>
      <c r="D156" s="339" t="s">
        <v>563</v>
      </c>
      <c r="E156" s="331">
        <v>3248</v>
      </c>
      <c r="F156" s="331">
        <v>22.62</v>
      </c>
      <c r="G156" s="331">
        <v>73469.759999999995</v>
      </c>
    </row>
    <row r="157" spans="1:7">
      <c r="A157" s="338" t="s">
        <v>850</v>
      </c>
      <c r="B157" s="339" t="s">
        <v>851</v>
      </c>
      <c r="C157" s="339" t="s">
        <v>323</v>
      </c>
      <c r="D157" s="339" t="s">
        <v>563</v>
      </c>
      <c r="E157" s="331">
        <v>162</v>
      </c>
      <c r="F157" s="331">
        <v>444</v>
      </c>
      <c r="G157" s="331">
        <v>71928</v>
      </c>
    </row>
    <row r="158" spans="1:7">
      <c r="A158" s="338" t="s">
        <v>852</v>
      </c>
      <c r="B158" s="339" t="s">
        <v>853</v>
      </c>
      <c r="C158" s="339" t="s">
        <v>323</v>
      </c>
      <c r="D158" s="339" t="s">
        <v>563</v>
      </c>
      <c r="E158" s="331">
        <v>53</v>
      </c>
      <c r="F158" s="331">
        <v>1030</v>
      </c>
      <c r="G158" s="331">
        <v>54590</v>
      </c>
    </row>
    <row r="159" spans="1:7">
      <c r="A159" s="338" t="s">
        <v>854</v>
      </c>
      <c r="B159" s="339" t="s">
        <v>855</v>
      </c>
      <c r="C159" s="339" t="s">
        <v>323</v>
      </c>
      <c r="D159" s="339" t="s">
        <v>563</v>
      </c>
      <c r="E159" s="331">
        <v>380</v>
      </c>
      <c r="F159" s="331">
        <v>480</v>
      </c>
      <c r="G159" s="331">
        <v>182400</v>
      </c>
    </row>
    <row r="160" spans="1:7">
      <c r="A160" s="338" t="s">
        <v>856</v>
      </c>
      <c r="B160" s="339" t="s">
        <v>857</v>
      </c>
      <c r="C160" s="339" t="s">
        <v>323</v>
      </c>
      <c r="D160" s="339" t="s">
        <v>563</v>
      </c>
      <c r="E160" s="331">
        <v>322</v>
      </c>
      <c r="F160" s="331">
        <v>240</v>
      </c>
      <c r="G160" s="331">
        <v>77280</v>
      </c>
    </row>
    <row r="161" spans="1:7">
      <c r="A161" s="338" t="s">
        <v>858</v>
      </c>
      <c r="B161" s="339" t="s">
        <v>859</v>
      </c>
      <c r="C161" s="339" t="s">
        <v>323</v>
      </c>
      <c r="D161" s="339" t="s">
        <v>563</v>
      </c>
      <c r="E161" s="331">
        <v>40</v>
      </c>
      <c r="F161" s="331">
        <v>90</v>
      </c>
      <c r="G161" s="331">
        <v>3600</v>
      </c>
    </row>
    <row r="162" spans="1:7">
      <c r="A162" s="338" t="s">
        <v>860</v>
      </c>
      <c r="B162" s="339" t="s">
        <v>861</v>
      </c>
      <c r="C162" s="339" t="s">
        <v>323</v>
      </c>
      <c r="D162" s="339" t="s">
        <v>563</v>
      </c>
      <c r="E162" s="331">
        <v>18</v>
      </c>
      <c r="F162" s="331">
        <v>425</v>
      </c>
      <c r="G162" s="331">
        <v>7650</v>
      </c>
    </row>
    <row r="163" spans="1:7">
      <c r="A163" s="338" t="s">
        <v>862</v>
      </c>
      <c r="B163" s="339" t="s">
        <v>863</v>
      </c>
      <c r="C163" s="339" t="s">
        <v>323</v>
      </c>
      <c r="D163" s="339" t="s">
        <v>563</v>
      </c>
      <c r="E163" s="331">
        <v>955</v>
      </c>
      <c r="F163" s="331">
        <v>145</v>
      </c>
      <c r="G163" s="331">
        <v>138475</v>
      </c>
    </row>
    <row r="164" spans="1:7">
      <c r="A164" s="338" t="s">
        <v>864</v>
      </c>
      <c r="B164" s="339" t="s">
        <v>865</v>
      </c>
      <c r="C164" s="339" t="s">
        <v>323</v>
      </c>
      <c r="D164" s="339" t="s">
        <v>563</v>
      </c>
      <c r="E164" s="331">
        <v>160</v>
      </c>
      <c r="F164" s="331">
        <v>45</v>
      </c>
      <c r="G164" s="331">
        <v>7200</v>
      </c>
    </row>
    <row r="165" spans="1:7">
      <c r="A165" s="338" t="s">
        <v>866</v>
      </c>
      <c r="B165" s="339" t="s">
        <v>867</v>
      </c>
      <c r="C165" s="339" t="s">
        <v>570</v>
      </c>
      <c r="D165" s="339" t="s">
        <v>563</v>
      </c>
      <c r="E165" s="331">
        <v>590</v>
      </c>
      <c r="F165" s="331">
        <v>150</v>
      </c>
      <c r="G165" s="331">
        <v>88500</v>
      </c>
    </row>
    <row r="166" spans="1:7">
      <c r="A166" s="338" t="s">
        <v>868</v>
      </c>
      <c r="B166" s="339" t="s">
        <v>576</v>
      </c>
      <c r="C166" s="339" t="s">
        <v>323</v>
      </c>
      <c r="D166" s="339" t="s">
        <v>563</v>
      </c>
      <c r="E166" s="331">
        <v>46</v>
      </c>
      <c r="F166" s="331">
        <v>24</v>
      </c>
      <c r="G166" s="331">
        <v>1104</v>
      </c>
    </row>
    <row r="167" spans="1:7">
      <c r="A167" s="338" t="s">
        <v>869</v>
      </c>
      <c r="B167" s="339" t="s">
        <v>870</v>
      </c>
      <c r="C167" s="339" t="s">
        <v>323</v>
      </c>
      <c r="D167" s="339" t="s">
        <v>563</v>
      </c>
      <c r="E167" s="331">
        <v>100</v>
      </c>
      <c r="F167" s="331">
        <v>105</v>
      </c>
      <c r="G167" s="331">
        <v>10500</v>
      </c>
    </row>
    <row r="168" spans="1:7">
      <c r="A168" s="338" t="s">
        <v>871</v>
      </c>
      <c r="B168" s="339" t="s">
        <v>872</v>
      </c>
      <c r="C168" s="339" t="s">
        <v>323</v>
      </c>
      <c r="D168" s="339" t="s">
        <v>563</v>
      </c>
      <c r="E168" s="331">
        <v>99</v>
      </c>
      <c r="F168" s="331">
        <v>101</v>
      </c>
      <c r="G168" s="331">
        <v>9999</v>
      </c>
    </row>
    <row r="169" spans="1:7">
      <c r="A169" s="338" t="s">
        <v>873</v>
      </c>
      <c r="B169" s="339" t="s">
        <v>874</v>
      </c>
      <c r="C169" s="339" t="s">
        <v>323</v>
      </c>
      <c r="D169" s="339" t="s">
        <v>563</v>
      </c>
      <c r="E169" s="331">
        <v>102</v>
      </c>
      <c r="F169" s="331">
        <v>80</v>
      </c>
      <c r="G169" s="331">
        <v>8160</v>
      </c>
    </row>
    <row r="170" spans="1:7">
      <c r="A170" s="338" t="s">
        <v>875</v>
      </c>
      <c r="B170" s="339" t="s">
        <v>876</v>
      </c>
      <c r="C170" s="339" t="s">
        <v>323</v>
      </c>
      <c r="D170" s="339" t="s">
        <v>563</v>
      </c>
      <c r="E170" s="331">
        <v>103</v>
      </c>
      <c r="F170" s="331">
        <v>85</v>
      </c>
      <c r="G170" s="331">
        <v>8755</v>
      </c>
    </row>
    <row r="171" spans="1:7">
      <c r="A171" s="338" t="s">
        <v>877</v>
      </c>
      <c r="B171" s="339" t="s">
        <v>576</v>
      </c>
      <c r="C171" s="339" t="s">
        <v>323</v>
      </c>
      <c r="D171" s="339" t="s">
        <v>563</v>
      </c>
      <c r="E171" s="331">
        <v>225</v>
      </c>
      <c r="F171" s="331">
        <v>67</v>
      </c>
      <c r="G171" s="331">
        <v>15075</v>
      </c>
    </row>
    <row r="172" spans="1:7">
      <c r="A172" s="338" t="s">
        <v>878</v>
      </c>
      <c r="B172" s="339" t="s">
        <v>879</v>
      </c>
      <c r="C172" s="339" t="s">
        <v>323</v>
      </c>
      <c r="D172" s="339" t="s">
        <v>563</v>
      </c>
      <c r="E172" s="331">
        <v>226</v>
      </c>
      <c r="F172" s="331">
        <v>180</v>
      </c>
      <c r="G172" s="331">
        <v>40680</v>
      </c>
    </row>
    <row r="173" spans="1:7">
      <c r="A173" s="338" t="s">
        <v>880</v>
      </c>
      <c r="B173" s="339" t="s">
        <v>881</v>
      </c>
      <c r="C173" s="339" t="s">
        <v>323</v>
      </c>
      <c r="D173" s="339" t="s">
        <v>563</v>
      </c>
      <c r="E173" s="331">
        <v>1</v>
      </c>
      <c r="F173" s="331">
        <v>266.99999999999767</v>
      </c>
      <c r="G173" s="331">
        <v>266.99999999999767</v>
      </c>
    </row>
    <row r="174" spans="1:7">
      <c r="A174" s="338" t="s">
        <v>882</v>
      </c>
      <c r="B174" s="339" t="s">
        <v>883</v>
      </c>
      <c r="C174" s="339" t="s">
        <v>323</v>
      </c>
      <c r="D174" s="339" t="s">
        <v>563</v>
      </c>
      <c r="E174" s="331">
        <v>611</v>
      </c>
      <c r="F174" s="331">
        <v>141</v>
      </c>
      <c r="G174" s="331">
        <v>86151</v>
      </c>
    </row>
    <row r="175" spans="1:7">
      <c r="A175" s="338" t="s">
        <v>884</v>
      </c>
      <c r="B175" s="339" t="s">
        <v>885</v>
      </c>
      <c r="C175" s="339" t="s">
        <v>323</v>
      </c>
      <c r="D175" s="339" t="s">
        <v>563</v>
      </c>
      <c r="E175" s="331">
        <v>84</v>
      </c>
      <c r="F175" s="331">
        <v>135</v>
      </c>
      <c r="G175" s="331">
        <v>11340</v>
      </c>
    </row>
    <row r="176" spans="1:7">
      <c r="A176" s="338" t="s">
        <v>886</v>
      </c>
      <c r="B176" s="339" t="s">
        <v>887</v>
      </c>
      <c r="C176" s="339" t="s">
        <v>323</v>
      </c>
      <c r="D176" s="339" t="s">
        <v>563</v>
      </c>
      <c r="E176" s="331">
        <v>32</v>
      </c>
      <c r="F176" s="331">
        <v>255</v>
      </c>
      <c r="G176" s="331">
        <v>8160</v>
      </c>
    </row>
    <row r="177" spans="1:7">
      <c r="A177" s="338" t="s">
        <v>888</v>
      </c>
      <c r="B177" s="339" t="s">
        <v>889</v>
      </c>
      <c r="C177" s="339" t="s">
        <v>570</v>
      </c>
      <c r="D177" s="339" t="s">
        <v>563</v>
      </c>
      <c r="E177" s="331">
        <v>310.5</v>
      </c>
      <c r="F177" s="331">
        <v>104</v>
      </c>
      <c r="G177" s="331">
        <v>32292</v>
      </c>
    </row>
    <row r="178" spans="1:7">
      <c r="A178" s="338" t="s">
        <v>890</v>
      </c>
      <c r="B178" s="339" t="s">
        <v>891</v>
      </c>
      <c r="C178" s="339" t="s">
        <v>570</v>
      </c>
      <c r="D178" s="339" t="s">
        <v>563</v>
      </c>
      <c r="E178" s="331">
        <v>1513</v>
      </c>
      <c r="F178" s="331">
        <v>121.78517602548779</v>
      </c>
      <c r="G178" s="331">
        <v>184260.97132656301</v>
      </c>
    </row>
    <row r="179" spans="1:7">
      <c r="A179" s="338" t="s">
        <v>892</v>
      </c>
      <c r="B179" s="339" t="s">
        <v>893</v>
      </c>
      <c r="C179" s="339" t="s">
        <v>570</v>
      </c>
      <c r="D179" s="339" t="s">
        <v>563</v>
      </c>
      <c r="E179" s="331">
        <v>900</v>
      </c>
      <c r="F179" s="331">
        <v>170</v>
      </c>
      <c r="G179" s="331">
        <v>153000</v>
      </c>
    </row>
    <row r="180" spans="1:7">
      <c r="A180" s="338" t="s">
        <v>894</v>
      </c>
      <c r="B180" s="339" t="s">
        <v>895</v>
      </c>
      <c r="C180" s="339" t="s">
        <v>570</v>
      </c>
      <c r="D180" s="339" t="s">
        <v>563</v>
      </c>
      <c r="E180" s="331">
        <v>1030.2</v>
      </c>
      <c r="F180" s="331">
        <v>220</v>
      </c>
      <c r="G180" s="331">
        <v>226644</v>
      </c>
    </row>
    <row r="181" spans="1:7">
      <c r="A181" s="338" t="s">
        <v>896</v>
      </c>
      <c r="B181" s="339" t="s">
        <v>807</v>
      </c>
      <c r="C181" s="339" t="s">
        <v>570</v>
      </c>
      <c r="D181" s="339" t="s">
        <v>563</v>
      </c>
      <c r="E181" s="331">
        <v>24</v>
      </c>
      <c r="F181" s="331">
        <v>35</v>
      </c>
      <c r="G181" s="331">
        <v>840</v>
      </c>
    </row>
    <row r="182" spans="1:7">
      <c r="A182" s="338" t="s">
        <v>897</v>
      </c>
      <c r="B182" s="339" t="s">
        <v>898</v>
      </c>
      <c r="C182" s="339" t="s">
        <v>323</v>
      </c>
      <c r="D182" s="339" t="s">
        <v>563</v>
      </c>
      <c r="E182" s="331">
        <v>700</v>
      </c>
      <c r="F182" s="331">
        <v>100</v>
      </c>
      <c r="G182" s="331">
        <v>70000</v>
      </c>
    </row>
    <row r="183" spans="1:7">
      <c r="A183" s="338" t="s">
        <v>899</v>
      </c>
      <c r="B183" s="339" t="s">
        <v>900</v>
      </c>
      <c r="C183" s="339" t="s">
        <v>323</v>
      </c>
      <c r="D183" s="339" t="s">
        <v>563</v>
      </c>
      <c r="E183" s="331">
        <v>20</v>
      </c>
      <c r="F183" s="331">
        <v>490</v>
      </c>
      <c r="G183" s="331">
        <v>9800</v>
      </c>
    </row>
    <row r="184" spans="1:7">
      <c r="A184" s="338" t="s">
        <v>901</v>
      </c>
      <c r="B184" s="339" t="s">
        <v>902</v>
      </c>
      <c r="C184" s="339" t="s">
        <v>323</v>
      </c>
      <c r="D184" s="339" t="s">
        <v>563</v>
      </c>
      <c r="E184" s="331">
        <v>100</v>
      </c>
      <c r="F184" s="331">
        <v>50.1753</v>
      </c>
      <c r="G184" s="331">
        <v>5017.53</v>
      </c>
    </row>
    <row r="185" spans="1:7">
      <c r="A185" s="338" t="s">
        <v>903</v>
      </c>
      <c r="B185" s="339" t="s">
        <v>904</v>
      </c>
      <c r="C185" s="339" t="s">
        <v>323</v>
      </c>
      <c r="D185" s="339" t="s">
        <v>563</v>
      </c>
      <c r="E185" s="331">
        <v>50</v>
      </c>
      <c r="F185" s="331">
        <v>84</v>
      </c>
      <c r="G185" s="331">
        <v>4200</v>
      </c>
    </row>
    <row r="186" spans="1:7">
      <c r="A186" s="338" t="s">
        <v>905</v>
      </c>
      <c r="B186" s="339" t="s">
        <v>906</v>
      </c>
      <c r="C186" s="339" t="s">
        <v>323</v>
      </c>
      <c r="D186" s="339" t="s">
        <v>563</v>
      </c>
      <c r="E186" s="331">
        <v>1392</v>
      </c>
      <c r="F186" s="331">
        <v>40</v>
      </c>
      <c r="G186" s="331">
        <v>55680</v>
      </c>
    </row>
    <row r="187" spans="1:7">
      <c r="A187" s="338" t="s">
        <v>907</v>
      </c>
      <c r="B187" s="339" t="s">
        <v>908</v>
      </c>
      <c r="C187" s="339" t="s">
        <v>323</v>
      </c>
      <c r="D187" s="339" t="s">
        <v>563</v>
      </c>
      <c r="E187" s="331">
        <v>50</v>
      </c>
      <c r="F187" s="331">
        <v>84</v>
      </c>
      <c r="G187" s="331">
        <v>4200</v>
      </c>
    </row>
    <row r="188" spans="1:7">
      <c r="A188" s="338" t="s">
        <v>909</v>
      </c>
      <c r="B188" s="339" t="s">
        <v>910</v>
      </c>
      <c r="C188" s="339" t="s">
        <v>323</v>
      </c>
      <c r="D188" s="339" t="s">
        <v>563</v>
      </c>
      <c r="E188" s="331">
        <v>100</v>
      </c>
      <c r="F188" s="331">
        <v>79</v>
      </c>
      <c r="G188" s="331">
        <v>7900</v>
      </c>
    </row>
    <row r="189" spans="1:7">
      <c r="A189" s="338" t="s">
        <v>911</v>
      </c>
      <c r="B189" s="339" t="s">
        <v>912</v>
      </c>
      <c r="C189" s="339" t="s">
        <v>323</v>
      </c>
      <c r="D189" s="339" t="s">
        <v>563</v>
      </c>
      <c r="E189" s="331">
        <v>334</v>
      </c>
      <c r="F189" s="331">
        <v>55.877844311377245</v>
      </c>
      <c r="G189" s="331">
        <v>18663.2</v>
      </c>
    </row>
    <row r="190" spans="1:7">
      <c r="A190" s="338" t="s">
        <v>913</v>
      </c>
      <c r="B190" s="339" t="s">
        <v>914</v>
      </c>
      <c r="C190" s="339" t="s">
        <v>323</v>
      </c>
      <c r="D190" s="339" t="s">
        <v>563</v>
      </c>
      <c r="E190" s="331">
        <v>48</v>
      </c>
      <c r="F190" s="331">
        <v>14</v>
      </c>
      <c r="G190" s="331">
        <v>672</v>
      </c>
    </row>
    <row r="191" spans="1:7">
      <c r="A191" s="338" t="s">
        <v>915</v>
      </c>
      <c r="B191" s="339" t="s">
        <v>916</v>
      </c>
      <c r="C191" s="339" t="s">
        <v>323</v>
      </c>
      <c r="D191" s="339" t="s">
        <v>563</v>
      </c>
      <c r="E191" s="331">
        <v>600</v>
      </c>
      <c r="F191" s="331">
        <v>18</v>
      </c>
      <c r="G191" s="331">
        <v>10800</v>
      </c>
    </row>
    <row r="192" spans="1:7">
      <c r="A192" s="338" t="s">
        <v>917</v>
      </c>
      <c r="B192" s="339" t="s">
        <v>918</v>
      </c>
      <c r="C192" s="339" t="s">
        <v>570</v>
      </c>
      <c r="D192" s="339" t="s">
        <v>563</v>
      </c>
      <c r="E192" s="331">
        <v>20</v>
      </c>
      <c r="F192" s="331">
        <v>545.00000000006321</v>
      </c>
      <c r="G192" s="331">
        <v>10900.000000001262</v>
      </c>
    </row>
    <row r="193" spans="1:7">
      <c r="A193" s="338" t="s">
        <v>919</v>
      </c>
      <c r="B193" s="339" t="s">
        <v>920</v>
      </c>
      <c r="C193" s="339" t="s">
        <v>570</v>
      </c>
      <c r="D193" s="339" t="s">
        <v>563</v>
      </c>
      <c r="E193" s="331">
        <v>175</v>
      </c>
      <c r="F193" s="331">
        <v>50</v>
      </c>
      <c r="G193" s="331">
        <v>8750</v>
      </c>
    </row>
    <row r="194" spans="1:7">
      <c r="A194" s="338" t="s">
        <v>921</v>
      </c>
      <c r="B194" s="339" t="s">
        <v>922</v>
      </c>
      <c r="C194" s="339" t="s">
        <v>570</v>
      </c>
      <c r="D194" s="339" t="s">
        <v>563</v>
      </c>
      <c r="E194" s="331">
        <v>400</v>
      </c>
      <c r="F194" s="331">
        <v>44.164999999999999</v>
      </c>
      <c r="G194" s="331">
        <v>17666</v>
      </c>
    </row>
    <row r="195" spans="1:7">
      <c r="A195" s="338" t="s">
        <v>923</v>
      </c>
      <c r="B195" s="339" t="s">
        <v>924</v>
      </c>
      <c r="C195" s="339" t="s">
        <v>570</v>
      </c>
      <c r="D195" s="339" t="s">
        <v>563</v>
      </c>
      <c r="E195" s="331">
        <v>252</v>
      </c>
      <c r="F195" s="331">
        <v>25.832063492063494</v>
      </c>
      <c r="G195" s="331">
        <v>6509.68</v>
      </c>
    </row>
    <row r="196" spans="1:7">
      <c r="A196" s="338" t="s">
        <v>925</v>
      </c>
      <c r="B196" s="339" t="s">
        <v>926</v>
      </c>
      <c r="C196" s="339" t="s">
        <v>570</v>
      </c>
      <c r="D196" s="339" t="s">
        <v>563</v>
      </c>
      <c r="E196" s="331">
        <v>12</v>
      </c>
      <c r="F196" s="331">
        <v>867.66443333333348</v>
      </c>
      <c r="G196" s="331">
        <v>10411.973200000002</v>
      </c>
    </row>
    <row r="197" spans="1:7">
      <c r="A197" s="338" t="s">
        <v>927</v>
      </c>
      <c r="B197" s="339" t="s">
        <v>928</v>
      </c>
      <c r="C197" s="339" t="s">
        <v>570</v>
      </c>
      <c r="D197" s="339" t="s">
        <v>563</v>
      </c>
      <c r="E197" s="331">
        <v>21</v>
      </c>
      <c r="F197" s="331">
        <v>1024.5103942414169</v>
      </c>
      <c r="G197" s="331">
        <v>21514.718279069759</v>
      </c>
    </row>
    <row r="198" spans="1:7">
      <c r="A198" s="338" t="s">
        <v>929</v>
      </c>
      <c r="B198" s="339" t="s">
        <v>930</v>
      </c>
      <c r="C198" s="339" t="s">
        <v>323</v>
      </c>
      <c r="D198" s="339" t="s">
        <v>563</v>
      </c>
      <c r="E198" s="331">
        <v>204</v>
      </c>
      <c r="F198" s="331">
        <v>16.999999999996483</v>
      </c>
      <c r="G198" s="331">
        <v>3467.9999999992824</v>
      </c>
    </row>
    <row r="199" spans="1:7">
      <c r="A199" s="338" t="s">
        <v>931</v>
      </c>
      <c r="B199" s="339" t="s">
        <v>807</v>
      </c>
      <c r="C199" s="339" t="s">
        <v>323</v>
      </c>
      <c r="D199" s="339" t="s">
        <v>563</v>
      </c>
      <c r="E199" s="331">
        <v>460</v>
      </c>
      <c r="F199" s="331">
        <v>40</v>
      </c>
      <c r="G199" s="331">
        <v>18400</v>
      </c>
    </row>
    <row r="200" spans="1:7">
      <c r="A200" s="338" t="s">
        <v>932</v>
      </c>
      <c r="B200" s="339" t="s">
        <v>933</v>
      </c>
      <c r="C200" s="339" t="s">
        <v>323</v>
      </c>
      <c r="D200" s="339" t="s">
        <v>563</v>
      </c>
      <c r="E200" s="331">
        <v>549</v>
      </c>
      <c r="F200" s="331">
        <v>13.335262609914611</v>
      </c>
      <c r="G200" s="331">
        <v>7321.0591728431218</v>
      </c>
    </row>
    <row r="201" spans="1:7">
      <c r="A201" s="338" t="s">
        <v>934</v>
      </c>
      <c r="B201" s="339" t="s">
        <v>935</v>
      </c>
      <c r="C201" s="339" t="s">
        <v>323</v>
      </c>
      <c r="D201" s="339" t="s">
        <v>563</v>
      </c>
      <c r="E201" s="331">
        <v>100</v>
      </c>
      <c r="F201" s="331">
        <v>22.130760999999996</v>
      </c>
      <c r="G201" s="331">
        <v>2213.0760999999998</v>
      </c>
    </row>
    <row r="202" spans="1:7">
      <c r="A202" s="338" t="s">
        <v>936</v>
      </c>
      <c r="B202" s="339" t="s">
        <v>937</v>
      </c>
      <c r="C202" s="339" t="s">
        <v>323</v>
      </c>
      <c r="D202" s="339" t="s">
        <v>563</v>
      </c>
      <c r="E202" s="331">
        <v>180</v>
      </c>
      <c r="F202" s="331">
        <v>11.208179090055751</v>
      </c>
      <c r="G202" s="331">
        <v>2017.4722362100351</v>
      </c>
    </row>
    <row r="203" spans="1:7">
      <c r="A203" s="338" t="s">
        <v>938</v>
      </c>
      <c r="B203" s="339" t="s">
        <v>939</v>
      </c>
      <c r="C203" s="339" t="s">
        <v>323</v>
      </c>
      <c r="D203" s="339" t="s">
        <v>563</v>
      </c>
      <c r="E203" s="331">
        <v>100</v>
      </c>
      <c r="F203" s="331">
        <v>12.834525817970068</v>
      </c>
      <c r="G203" s="331">
        <v>1283.4525817970068</v>
      </c>
    </row>
    <row r="204" spans="1:7">
      <c r="A204" s="338" t="s">
        <v>940</v>
      </c>
      <c r="B204" s="339" t="s">
        <v>941</v>
      </c>
      <c r="C204" s="339" t="s">
        <v>323</v>
      </c>
      <c r="D204" s="339" t="s">
        <v>563</v>
      </c>
      <c r="E204" s="331">
        <v>100</v>
      </c>
      <c r="F204" s="331">
        <v>25.968985000000007</v>
      </c>
      <c r="G204" s="331">
        <v>2596.8985000000007</v>
      </c>
    </row>
    <row r="205" spans="1:7">
      <c r="A205" s="338" t="s">
        <v>942</v>
      </c>
      <c r="B205" s="339" t="s">
        <v>943</v>
      </c>
      <c r="C205" s="339" t="s">
        <v>323</v>
      </c>
      <c r="D205" s="339" t="s">
        <v>563</v>
      </c>
      <c r="E205" s="331">
        <v>30</v>
      </c>
      <c r="F205" s="331">
        <v>80.115265326768707</v>
      </c>
      <c r="G205" s="331">
        <v>2403.4579598030614</v>
      </c>
    </row>
    <row r="206" spans="1:7">
      <c r="A206" s="338" t="s">
        <v>944</v>
      </c>
      <c r="B206" s="339" t="s">
        <v>945</v>
      </c>
      <c r="C206" s="339" t="s">
        <v>323</v>
      </c>
      <c r="D206" s="339" t="s">
        <v>563</v>
      </c>
      <c r="E206" s="331">
        <v>47</v>
      </c>
      <c r="F206" s="331">
        <v>17.689691834630459</v>
      </c>
      <c r="G206" s="331">
        <v>831.41551622763154</v>
      </c>
    </row>
    <row r="207" spans="1:7">
      <c r="A207" s="338" t="s">
        <v>946</v>
      </c>
      <c r="B207" s="339" t="s">
        <v>947</v>
      </c>
      <c r="C207" s="339" t="s">
        <v>323</v>
      </c>
      <c r="D207" s="339" t="s">
        <v>563</v>
      </c>
      <c r="E207" s="331">
        <v>74</v>
      </c>
      <c r="F207" s="331">
        <v>168</v>
      </c>
      <c r="G207" s="331">
        <v>12432</v>
      </c>
    </row>
    <row r="208" spans="1:7">
      <c r="A208" s="338" t="s">
        <v>948</v>
      </c>
      <c r="B208" s="339" t="s">
        <v>949</v>
      </c>
      <c r="C208" s="339" t="s">
        <v>323</v>
      </c>
      <c r="D208" s="339" t="s">
        <v>563</v>
      </c>
      <c r="E208" s="331">
        <v>320</v>
      </c>
      <c r="F208" s="331">
        <v>431</v>
      </c>
      <c r="G208" s="331">
        <v>137920</v>
      </c>
    </row>
    <row r="209" spans="1:7">
      <c r="A209" s="338" t="s">
        <v>950</v>
      </c>
      <c r="B209" s="339" t="s">
        <v>951</v>
      </c>
      <c r="C209" s="339" t="s">
        <v>323</v>
      </c>
      <c r="D209" s="339" t="s">
        <v>563</v>
      </c>
      <c r="E209" s="331">
        <v>26</v>
      </c>
      <c r="F209" s="331">
        <v>660.1808040816328</v>
      </c>
      <c r="G209" s="331">
        <v>17164.700906122456</v>
      </c>
    </row>
    <row r="210" spans="1:7">
      <c r="A210" s="338" t="s">
        <v>952</v>
      </c>
      <c r="B210" s="339" t="s">
        <v>953</v>
      </c>
      <c r="C210" s="339" t="s">
        <v>323</v>
      </c>
      <c r="D210" s="339" t="s">
        <v>563</v>
      </c>
      <c r="E210" s="331">
        <v>4</v>
      </c>
      <c r="F210" s="331">
        <v>400</v>
      </c>
      <c r="G210" s="331">
        <v>1600</v>
      </c>
    </row>
    <row r="211" spans="1:7">
      <c r="A211" s="338" t="s">
        <v>954</v>
      </c>
      <c r="B211" s="339" t="s">
        <v>955</v>
      </c>
      <c r="C211" s="339" t="s">
        <v>323</v>
      </c>
      <c r="D211" s="339" t="s">
        <v>563</v>
      </c>
      <c r="E211" s="331">
        <v>34</v>
      </c>
      <c r="F211" s="331">
        <v>340</v>
      </c>
      <c r="G211" s="331">
        <v>11560</v>
      </c>
    </row>
    <row r="212" spans="1:7">
      <c r="A212" s="338" t="s">
        <v>956</v>
      </c>
      <c r="B212" s="339" t="s">
        <v>957</v>
      </c>
      <c r="C212" s="339" t="s">
        <v>323</v>
      </c>
      <c r="D212" s="339" t="s">
        <v>563</v>
      </c>
      <c r="E212" s="331">
        <v>21</v>
      </c>
      <c r="F212" s="331">
        <v>370</v>
      </c>
      <c r="G212" s="331">
        <v>7770</v>
      </c>
    </row>
    <row r="213" spans="1:7">
      <c r="A213" s="338" t="s">
        <v>958</v>
      </c>
      <c r="B213" s="339" t="s">
        <v>953</v>
      </c>
      <c r="C213" s="339" t="s">
        <v>323</v>
      </c>
      <c r="D213" s="339" t="s">
        <v>563</v>
      </c>
      <c r="E213" s="331">
        <v>4</v>
      </c>
      <c r="F213" s="331">
        <v>400</v>
      </c>
      <c r="G213" s="331">
        <v>1600</v>
      </c>
    </row>
    <row r="214" spans="1:7">
      <c r="A214" s="338" t="s">
        <v>959</v>
      </c>
      <c r="B214" s="339" t="s">
        <v>955</v>
      </c>
      <c r="C214" s="339" t="s">
        <v>323</v>
      </c>
      <c r="D214" s="339" t="s">
        <v>563</v>
      </c>
      <c r="E214" s="331">
        <v>15</v>
      </c>
      <c r="F214" s="331">
        <v>390</v>
      </c>
      <c r="G214" s="331">
        <v>5850</v>
      </c>
    </row>
    <row r="215" spans="1:7">
      <c r="A215" s="338" t="s">
        <v>960</v>
      </c>
      <c r="B215" s="339" t="s">
        <v>961</v>
      </c>
      <c r="C215" s="339" t="s">
        <v>323</v>
      </c>
      <c r="D215" s="339" t="s">
        <v>563</v>
      </c>
      <c r="E215" s="331">
        <v>20</v>
      </c>
      <c r="F215" s="331">
        <v>610</v>
      </c>
      <c r="G215" s="331">
        <v>12200</v>
      </c>
    </row>
    <row r="216" spans="1:7">
      <c r="A216" s="338" t="s">
        <v>962</v>
      </c>
      <c r="B216" s="339" t="s">
        <v>963</v>
      </c>
      <c r="C216" s="339" t="s">
        <v>323</v>
      </c>
      <c r="D216" s="339" t="s">
        <v>563</v>
      </c>
      <c r="E216" s="331">
        <v>27</v>
      </c>
      <c r="F216" s="331">
        <v>620</v>
      </c>
      <c r="G216" s="331">
        <v>16740</v>
      </c>
    </row>
    <row r="217" spans="1:7">
      <c r="A217" s="338" t="s">
        <v>964</v>
      </c>
      <c r="B217" s="339" t="s">
        <v>965</v>
      </c>
      <c r="C217" s="339" t="s">
        <v>323</v>
      </c>
      <c r="D217" s="339" t="s">
        <v>563</v>
      </c>
      <c r="E217" s="331">
        <v>12</v>
      </c>
      <c r="F217" s="331">
        <v>1254.5606153846149</v>
      </c>
      <c r="G217" s="331">
        <v>15054.727384615377</v>
      </c>
    </row>
    <row r="218" spans="1:7">
      <c r="A218" s="338" t="s">
        <v>966</v>
      </c>
      <c r="B218" s="339" t="s">
        <v>967</v>
      </c>
      <c r="C218" s="339" t="s">
        <v>323</v>
      </c>
      <c r="D218" s="339" t="s">
        <v>563</v>
      </c>
      <c r="E218" s="331">
        <v>12</v>
      </c>
      <c r="F218" s="331">
        <v>590</v>
      </c>
      <c r="G218" s="331">
        <v>7080</v>
      </c>
    </row>
    <row r="219" spans="1:7">
      <c r="A219" s="338" t="s">
        <v>968</v>
      </c>
      <c r="B219" s="339" t="s">
        <v>969</v>
      </c>
      <c r="C219" s="339" t="s">
        <v>323</v>
      </c>
      <c r="D219" s="339" t="s">
        <v>563</v>
      </c>
      <c r="E219" s="331">
        <v>9</v>
      </c>
      <c r="F219" s="331">
        <v>3252.4970754090509</v>
      </c>
      <c r="G219" s="331">
        <v>29272.473678681461</v>
      </c>
    </row>
    <row r="220" spans="1:7">
      <c r="A220" s="338" t="s">
        <v>970</v>
      </c>
      <c r="B220" s="339" t="s">
        <v>971</v>
      </c>
      <c r="C220" s="339" t="s">
        <v>323</v>
      </c>
      <c r="D220" s="339" t="s">
        <v>563</v>
      </c>
      <c r="E220" s="331">
        <v>12</v>
      </c>
      <c r="F220" s="331">
        <v>2310</v>
      </c>
      <c r="G220" s="331">
        <v>27720</v>
      </c>
    </row>
    <row r="221" spans="1:7">
      <c r="A221" s="338" t="s">
        <v>972</v>
      </c>
      <c r="B221" s="339" t="s">
        <v>973</v>
      </c>
      <c r="C221" s="339" t="s">
        <v>323</v>
      </c>
      <c r="D221" s="339" t="s">
        <v>563</v>
      </c>
      <c r="E221" s="331">
        <v>152</v>
      </c>
      <c r="F221" s="331">
        <v>2310</v>
      </c>
      <c r="G221" s="331">
        <v>351120</v>
      </c>
    </row>
    <row r="222" spans="1:7">
      <c r="A222" s="338" t="s">
        <v>974</v>
      </c>
      <c r="B222" s="339" t="s">
        <v>975</v>
      </c>
      <c r="C222" s="339" t="s">
        <v>323</v>
      </c>
      <c r="D222" s="339" t="s">
        <v>563</v>
      </c>
      <c r="E222" s="331">
        <v>2</v>
      </c>
      <c r="F222" s="331">
        <v>1970</v>
      </c>
      <c r="G222" s="331">
        <v>3940</v>
      </c>
    </row>
    <row r="223" spans="1:7">
      <c r="A223" s="338" t="s">
        <v>976</v>
      </c>
      <c r="B223" s="339" t="s">
        <v>977</v>
      </c>
      <c r="C223" s="339" t="s">
        <v>323</v>
      </c>
      <c r="D223" s="339" t="s">
        <v>563</v>
      </c>
      <c r="E223" s="331">
        <v>5</v>
      </c>
      <c r="F223" s="331">
        <v>2390</v>
      </c>
      <c r="G223" s="331">
        <v>11950</v>
      </c>
    </row>
    <row r="224" spans="1:7">
      <c r="A224" s="338" t="s">
        <v>978</v>
      </c>
      <c r="B224" s="339" t="s">
        <v>979</v>
      </c>
      <c r="C224" s="339" t="s">
        <v>323</v>
      </c>
      <c r="D224" s="339" t="s">
        <v>563</v>
      </c>
      <c r="E224" s="331">
        <v>17</v>
      </c>
      <c r="F224" s="331">
        <v>789.99999999999989</v>
      </c>
      <c r="G224" s="331">
        <v>13429.999999999998</v>
      </c>
    </row>
    <row r="225" spans="1:7">
      <c r="A225" s="338" t="s">
        <v>980</v>
      </c>
      <c r="B225" s="339" t="s">
        <v>981</v>
      </c>
      <c r="C225" s="339" t="s">
        <v>323</v>
      </c>
      <c r="D225" s="339" t="s">
        <v>563</v>
      </c>
      <c r="E225" s="331">
        <v>2</v>
      </c>
      <c r="F225" s="331">
        <v>1000</v>
      </c>
      <c r="G225" s="331">
        <v>2000</v>
      </c>
    </row>
    <row r="226" spans="1:7">
      <c r="A226" s="338" t="s">
        <v>982</v>
      </c>
      <c r="B226" s="339" t="s">
        <v>983</v>
      </c>
      <c r="C226" s="339" t="s">
        <v>323</v>
      </c>
      <c r="D226" s="339" t="s">
        <v>563</v>
      </c>
      <c r="E226" s="331">
        <v>12</v>
      </c>
      <c r="F226" s="331">
        <v>1382.5315666666665</v>
      </c>
      <c r="G226" s="331">
        <v>16590.378799999999</v>
      </c>
    </row>
    <row r="227" spans="1:7">
      <c r="A227" s="338" t="s">
        <v>984</v>
      </c>
      <c r="B227" s="339" t="s">
        <v>985</v>
      </c>
      <c r="C227" s="339" t="s">
        <v>323</v>
      </c>
      <c r="D227" s="339" t="s">
        <v>563</v>
      </c>
      <c r="E227" s="331">
        <v>11</v>
      </c>
      <c r="F227" s="331">
        <v>1407.0889090909091</v>
      </c>
      <c r="G227" s="331">
        <v>15477.977999999997</v>
      </c>
    </row>
    <row r="228" spans="1:7">
      <c r="A228" s="338" t="s">
        <v>986</v>
      </c>
      <c r="B228" s="339" t="s">
        <v>987</v>
      </c>
      <c r="C228" s="339" t="s">
        <v>570</v>
      </c>
      <c r="D228" s="339" t="s">
        <v>563</v>
      </c>
      <c r="E228" s="331">
        <v>150</v>
      </c>
      <c r="F228" s="331">
        <v>103.33</v>
      </c>
      <c r="G228" s="331">
        <v>15499.5</v>
      </c>
    </row>
    <row r="229" spans="1:7">
      <c r="A229" s="338" t="s">
        <v>988</v>
      </c>
      <c r="B229" s="339" t="s">
        <v>989</v>
      </c>
      <c r="C229" s="339" t="s">
        <v>570</v>
      </c>
      <c r="D229" s="339" t="s">
        <v>563</v>
      </c>
      <c r="E229" s="331">
        <v>10</v>
      </c>
      <c r="F229" s="331">
        <v>70</v>
      </c>
      <c r="G229" s="331">
        <v>700</v>
      </c>
    </row>
    <row r="230" spans="1:7">
      <c r="A230" s="338" t="s">
        <v>990</v>
      </c>
      <c r="B230" s="339" t="s">
        <v>991</v>
      </c>
      <c r="C230" s="339" t="s">
        <v>323</v>
      </c>
      <c r="D230" s="339" t="s">
        <v>563</v>
      </c>
      <c r="E230" s="331">
        <v>1</v>
      </c>
      <c r="F230" s="331">
        <v>3203.1011000000003</v>
      </c>
      <c r="G230" s="331">
        <v>3203.1011000000003</v>
      </c>
    </row>
    <row r="231" spans="1:7">
      <c r="A231" s="338" t="s">
        <v>992</v>
      </c>
      <c r="B231" s="339" t="s">
        <v>993</v>
      </c>
      <c r="C231" s="339" t="s">
        <v>323</v>
      </c>
      <c r="D231" s="339" t="s">
        <v>563</v>
      </c>
      <c r="E231" s="331">
        <v>63</v>
      </c>
      <c r="F231" s="331">
        <v>12.947109377762775</v>
      </c>
      <c r="G231" s="331">
        <v>815.6678907990547</v>
      </c>
    </row>
    <row r="232" spans="1:7">
      <c r="A232" s="338" t="s">
        <v>994</v>
      </c>
      <c r="B232" s="339" t="s">
        <v>995</v>
      </c>
      <c r="C232" s="339" t="s">
        <v>323</v>
      </c>
      <c r="D232" s="339" t="s">
        <v>563</v>
      </c>
      <c r="E232" s="331">
        <v>32</v>
      </c>
      <c r="F232" s="331">
        <v>305.09771875000001</v>
      </c>
      <c r="G232" s="331">
        <v>9763.1270000000004</v>
      </c>
    </row>
    <row r="233" spans="1:7">
      <c r="A233" s="338" t="s">
        <v>996</v>
      </c>
      <c r="B233" s="339" t="s">
        <v>997</v>
      </c>
      <c r="C233" s="339" t="s">
        <v>323</v>
      </c>
      <c r="D233" s="339" t="s">
        <v>563</v>
      </c>
      <c r="E233" s="331">
        <v>20</v>
      </c>
      <c r="F233" s="331">
        <v>60.391205000000006</v>
      </c>
      <c r="G233" s="331">
        <v>1207.8241000000003</v>
      </c>
    </row>
    <row r="234" spans="1:7">
      <c r="A234" s="338" t="s">
        <v>998</v>
      </c>
      <c r="B234" s="339" t="s">
        <v>999</v>
      </c>
      <c r="C234" s="339" t="s">
        <v>323</v>
      </c>
      <c r="D234" s="339" t="s">
        <v>563</v>
      </c>
      <c r="E234" s="331">
        <v>500</v>
      </c>
      <c r="F234" s="331">
        <v>149.12818332002766</v>
      </c>
      <c r="G234" s="331">
        <v>74564.09166001383</v>
      </c>
    </row>
    <row r="235" spans="1:7">
      <c r="A235" s="338" t="s">
        <v>1000</v>
      </c>
      <c r="B235" s="339" t="s">
        <v>1001</v>
      </c>
      <c r="C235" s="339" t="s">
        <v>323</v>
      </c>
      <c r="D235" s="339" t="s">
        <v>563</v>
      </c>
      <c r="E235" s="331">
        <v>19</v>
      </c>
      <c r="F235" s="331">
        <v>25.999999999999982</v>
      </c>
      <c r="G235" s="331">
        <v>493.99999999999955</v>
      </c>
    </row>
    <row r="236" spans="1:7">
      <c r="A236" s="338" t="s">
        <v>1002</v>
      </c>
      <c r="B236" s="339" t="s">
        <v>1003</v>
      </c>
      <c r="C236" s="339" t="s">
        <v>323</v>
      </c>
      <c r="D236" s="339" t="s">
        <v>563</v>
      </c>
      <c r="E236" s="331">
        <v>962</v>
      </c>
      <c r="F236" s="331">
        <v>24.959270903927422</v>
      </c>
      <c r="G236" s="331">
        <v>24010.818609578182</v>
      </c>
    </row>
    <row r="237" spans="1:7">
      <c r="A237" s="338" t="s">
        <v>1004</v>
      </c>
      <c r="B237" s="339" t="s">
        <v>1005</v>
      </c>
      <c r="C237" s="339" t="s">
        <v>323</v>
      </c>
      <c r="D237" s="339" t="s">
        <v>563</v>
      </c>
      <c r="E237" s="331">
        <v>89</v>
      </c>
      <c r="F237" s="331">
        <v>11.743127000000001</v>
      </c>
      <c r="G237" s="331">
        <v>1045.138303</v>
      </c>
    </row>
    <row r="238" spans="1:7">
      <c r="A238" s="338" t="s">
        <v>1006</v>
      </c>
      <c r="B238" s="339" t="s">
        <v>1007</v>
      </c>
      <c r="C238" s="339" t="s">
        <v>323</v>
      </c>
      <c r="D238" s="339" t="s">
        <v>563</v>
      </c>
      <c r="E238" s="331">
        <v>482</v>
      </c>
      <c r="F238" s="331">
        <v>53.436881280856639</v>
      </c>
      <c r="G238" s="331">
        <v>25756.576777372902</v>
      </c>
    </row>
    <row r="239" spans="1:7">
      <c r="A239" s="338" t="s">
        <v>1008</v>
      </c>
      <c r="B239" s="339" t="s">
        <v>1009</v>
      </c>
      <c r="C239" s="339" t="s">
        <v>570</v>
      </c>
      <c r="D239" s="339" t="s">
        <v>563</v>
      </c>
      <c r="E239" s="331">
        <v>200</v>
      </c>
      <c r="F239" s="331">
        <v>12.5</v>
      </c>
      <c r="G239" s="331">
        <v>2500</v>
      </c>
    </row>
    <row r="240" spans="1:7">
      <c r="A240" s="338" t="s">
        <v>1010</v>
      </c>
      <c r="B240" s="339" t="s">
        <v>1011</v>
      </c>
      <c r="C240" s="339" t="s">
        <v>570</v>
      </c>
      <c r="D240" s="339" t="s">
        <v>563</v>
      </c>
      <c r="E240" s="331">
        <v>400</v>
      </c>
      <c r="F240" s="331">
        <v>11.67</v>
      </c>
      <c r="G240" s="331">
        <v>4668</v>
      </c>
    </row>
    <row r="241" spans="1:7">
      <c r="A241" s="338" t="s">
        <v>1012</v>
      </c>
      <c r="B241" s="339" t="s">
        <v>1013</v>
      </c>
      <c r="C241" s="339" t="s">
        <v>570</v>
      </c>
      <c r="D241" s="339" t="s">
        <v>563</v>
      </c>
      <c r="E241" s="331">
        <v>300</v>
      </c>
      <c r="F241" s="331">
        <v>14.17</v>
      </c>
      <c r="G241" s="331">
        <v>4251</v>
      </c>
    </row>
    <row r="242" spans="1:7">
      <c r="A242" s="338" t="s">
        <v>1014</v>
      </c>
      <c r="B242" s="339" t="s">
        <v>1015</v>
      </c>
      <c r="C242" s="339" t="s">
        <v>570</v>
      </c>
      <c r="D242" s="339" t="s">
        <v>563</v>
      </c>
      <c r="E242" s="331">
        <v>200</v>
      </c>
      <c r="F242" s="331">
        <v>62.348459500000011</v>
      </c>
      <c r="G242" s="331">
        <v>12469.691900000002</v>
      </c>
    </row>
    <row r="243" spans="1:7">
      <c r="A243" s="338" t="s">
        <v>1016</v>
      </c>
      <c r="B243" s="339" t="s">
        <v>1017</v>
      </c>
      <c r="C243" s="339" t="s">
        <v>570</v>
      </c>
      <c r="D243" s="339" t="s">
        <v>563</v>
      </c>
      <c r="E243" s="331">
        <v>200</v>
      </c>
      <c r="F243" s="331">
        <v>63.269947999999992</v>
      </c>
      <c r="G243" s="331">
        <v>12653.989599999999</v>
      </c>
    </row>
    <row r="244" spans="1:7">
      <c r="A244" s="338" t="s">
        <v>1018</v>
      </c>
      <c r="B244" s="339" t="s">
        <v>1019</v>
      </c>
      <c r="C244" s="339" t="s">
        <v>570</v>
      </c>
      <c r="D244" s="339" t="s">
        <v>563</v>
      </c>
      <c r="E244" s="331">
        <v>115.2</v>
      </c>
      <c r="F244" s="331">
        <v>51.492905666614632</v>
      </c>
      <c r="G244" s="331">
        <v>5931.9827327940056</v>
      </c>
    </row>
    <row r="245" spans="1:7">
      <c r="A245" s="338" t="s">
        <v>1020</v>
      </c>
      <c r="B245" s="339" t="s">
        <v>1021</v>
      </c>
      <c r="C245" s="339" t="s">
        <v>570</v>
      </c>
      <c r="D245" s="339" t="s">
        <v>563</v>
      </c>
      <c r="E245" s="331">
        <v>40</v>
      </c>
      <c r="F245" s="331">
        <v>152.84404499999999</v>
      </c>
      <c r="G245" s="331">
        <v>6113.7618000000002</v>
      </c>
    </row>
    <row r="246" spans="1:7">
      <c r="A246" s="338" t="s">
        <v>1022</v>
      </c>
      <c r="B246" s="339" t="s">
        <v>1023</v>
      </c>
      <c r="C246" s="339" t="s">
        <v>323</v>
      </c>
      <c r="D246" s="339" t="s">
        <v>563</v>
      </c>
      <c r="E246" s="331">
        <v>8</v>
      </c>
      <c r="F246" s="331">
        <v>634.94618750000018</v>
      </c>
      <c r="G246" s="331">
        <v>5079.5695000000014</v>
      </c>
    </row>
    <row r="247" spans="1:7">
      <c r="A247" s="338" t="s">
        <v>1024</v>
      </c>
      <c r="B247" s="339" t="s">
        <v>1025</v>
      </c>
      <c r="C247" s="339" t="s">
        <v>570</v>
      </c>
      <c r="D247" s="339" t="s">
        <v>563</v>
      </c>
      <c r="E247" s="331">
        <v>40</v>
      </c>
      <c r="F247" s="331">
        <v>172.37799750000002</v>
      </c>
      <c r="G247" s="331">
        <v>6895.1199000000015</v>
      </c>
    </row>
    <row r="248" spans="1:7">
      <c r="A248" s="338" t="s">
        <v>1026</v>
      </c>
      <c r="B248" s="339" t="s">
        <v>1027</v>
      </c>
      <c r="C248" s="339" t="s">
        <v>323</v>
      </c>
      <c r="D248" s="339" t="s">
        <v>563</v>
      </c>
      <c r="E248" s="331">
        <v>4</v>
      </c>
      <c r="F248" s="331">
        <v>1841.0573750000001</v>
      </c>
      <c r="G248" s="331">
        <v>7364.2295000000004</v>
      </c>
    </row>
    <row r="249" spans="1:7">
      <c r="A249" s="338" t="s">
        <v>1028</v>
      </c>
      <c r="B249" s="339" t="s">
        <v>1029</v>
      </c>
      <c r="C249" s="339" t="s">
        <v>323</v>
      </c>
      <c r="D249" s="339" t="s">
        <v>563</v>
      </c>
      <c r="E249" s="331">
        <v>1</v>
      </c>
      <c r="F249" s="331">
        <v>6281.2988000000023</v>
      </c>
      <c r="G249" s="331">
        <v>6281.2988000000023</v>
      </c>
    </row>
    <row r="250" spans="1:7">
      <c r="A250" s="338" t="s">
        <v>1030</v>
      </c>
      <c r="B250" s="339" t="s">
        <v>1031</v>
      </c>
      <c r="C250" s="339" t="s">
        <v>323</v>
      </c>
      <c r="D250" s="339" t="s">
        <v>563</v>
      </c>
      <c r="E250" s="331">
        <v>100</v>
      </c>
      <c r="F250" s="331">
        <v>11.699999999982538</v>
      </c>
      <c r="G250" s="331">
        <v>1169.9999999982538</v>
      </c>
    </row>
    <row r="251" spans="1:7">
      <c r="A251" s="338" t="s">
        <v>1032</v>
      </c>
      <c r="B251" s="339" t="s">
        <v>1033</v>
      </c>
      <c r="C251" s="339" t="s">
        <v>323</v>
      </c>
      <c r="D251" s="339" t="s">
        <v>563</v>
      </c>
      <c r="E251" s="331">
        <v>8</v>
      </c>
      <c r="F251" s="331">
        <v>400.00671250000005</v>
      </c>
      <c r="G251" s="331">
        <v>3200.0537000000004</v>
      </c>
    </row>
    <row r="252" spans="1:7">
      <c r="A252" s="338" t="s">
        <v>1034</v>
      </c>
      <c r="B252" s="339" t="s">
        <v>1035</v>
      </c>
      <c r="C252" s="339" t="s">
        <v>323</v>
      </c>
      <c r="D252" s="339" t="s">
        <v>563</v>
      </c>
      <c r="E252" s="331">
        <v>1</v>
      </c>
      <c r="F252" s="331">
        <v>365</v>
      </c>
      <c r="G252" s="331">
        <v>365</v>
      </c>
    </row>
    <row r="253" spans="1:7">
      <c r="A253" s="338" t="s">
        <v>1036</v>
      </c>
      <c r="B253" s="339" t="s">
        <v>1037</v>
      </c>
      <c r="C253" s="339" t="s">
        <v>323</v>
      </c>
      <c r="D253" s="339" t="s">
        <v>563</v>
      </c>
      <c r="E253" s="331">
        <v>100</v>
      </c>
      <c r="F253" s="331">
        <v>32.030022765021798</v>
      </c>
      <c r="G253" s="331">
        <v>3203.0022765021795</v>
      </c>
    </row>
    <row r="254" spans="1:7">
      <c r="A254" s="338" t="s">
        <v>1038</v>
      </c>
      <c r="B254" s="339" t="s">
        <v>1039</v>
      </c>
      <c r="C254" s="339" t="s">
        <v>323</v>
      </c>
      <c r="D254" s="339" t="s">
        <v>563</v>
      </c>
      <c r="E254" s="331">
        <v>1</v>
      </c>
      <c r="F254" s="331">
        <v>9559.0311999999994</v>
      </c>
      <c r="G254" s="331">
        <v>9559.0311999999994</v>
      </c>
    </row>
    <row r="255" spans="1:7">
      <c r="A255" s="338" t="s">
        <v>1040</v>
      </c>
      <c r="B255" s="339" t="s">
        <v>1041</v>
      </c>
      <c r="C255" s="339" t="s">
        <v>323</v>
      </c>
      <c r="D255" s="339" t="s">
        <v>563</v>
      </c>
      <c r="E255" s="331">
        <v>100</v>
      </c>
      <c r="F255" s="331">
        <v>105.24687000000002</v>
      </c>
      <c r="G255" s="331">
        <v>10524.687000000002</v>
      </c>
    </row>
    <row r="256" spans="1:7">
      <c r="A256" s="338" t="s">
        <v>1042</v>
      </c>
      <c r="B256" s="339" t="s">
        <v>1043</v>
      </c>
      <c r="C256" s="339" t="s">
        <v>323</v>
      </c>
      <c r="D256" s="339" t="s">
        <v>563</v>
      </c>
      <c r="E256" s="331">
        <v>20</v>
      </c>
      <c r="F256" s="331">
        <v>550.45168000000024</v>
      </c>
      <c r="G256" s="331">
        <v>11009.033600000002</v>
      </c>
    </row>
    <row r="257" spans="1:7">
      <c r="A257" s="338" t="s">
        <v>1044</v>
      </c>
      <c r="B257" s="339" t="s">
        <v>1045</v>
      </c>
      <c r="C257" s="339" t="s">
        <v>323</v>
      </c>
      <c r="D257" s="339" t="s">
        <v>563</v>
      </c>
      <c r="E257" s="331">
        <v>10</v>
      </c>
      <c r="F257" s="331">
        <v>252.98856999999995</v>
      </c>
      <c r="G257" s="331">
        <v>2529.8856999999994</v>
      </c>
    </row>
    <row r="258" spans="1:7">
      <c r="A258" s="338" t="s">
        <v>1046</v>
      </c>
      <c r="B258" s="339" t="s">
        <v>1047</v>
      </c>
      <c r="C258" s="339" t="s">
        <v>323</v>
      </c>
      <c r="D258" s="339" t="s">
        <v>563</v>
      </c>
      <c r="E258" s="331">
        <v>3</v>
      </c>
      <c r="F258" s="331">
        <v>2006.9486999999997</v>
      </c>
      <c r="G258" s="331">
        <v>6020.8460999999988</v>
      </c>
    </row>
    <row r="259" spans="1:7">
      <c r="A259" s="338" t="s">
        <v>1048</v>
      </c>
      <c r="B259" s="339" t="s">
        <v>1049</v>
      </c>
      <c r="C259" s="339" t="s">
        <v>323</v>
      </c>
      <c r="D259" s="339" t="s">
        <v>563</v>
      </c>
      <c r="E259" s="331">
        <v>10</v>
      </c>
      <c r="F259" s="331">
        <v>201.65988000000002</v>
      </c>
      <c r="G259" s="331">
        <v>2016.5988</v>
      </c>
    </row>
    <row r="260" spans="1:7">
      <c r="A260" s="338" t="s">
        <v>1050</v>
      </c>
      <c r="B260" s="339" t="s">
        <v>1051</v>
      </c>
      <c r="C260" s="339" t="s">
        <v>323</v>
      </c>
      <c r="D260" s="339" t="s">
        <v>563</v>
      </c>
      <c r="E260" s="331">
        <v>18</v>
      </c>
      <c r="F260" s="331">
        <v>513.35065277769377</v>
      </c>
      <c r="G260" s="331">
        <v>9240.3117499984874</v>
      </c>
    </row>
    <row r="261" spans="1:7">
      <c r="A261" s="338" t="s">
        <v>1052</v>
      </c>
      <c r="B261" s="339" t="s">
        <v>1053</v>
      </c>
      <c r="C261" s="339" t="s">
        <v>323</v>
      </c>
      <c r="D261" s="339" t="s">
        <v>563</v>
      </c>
      <c r="E261" s="331">
        <v>23</v>
      </c>
      <c r="F261" s="331">
        <v>32.864963513513509</v>
      </c>
      <c r="G261" s="331">
        <v>755.8941608108106</v>
      </c>
    </row>
    <row r="262" spans="1:7">
      <c r="A262" s="338" t="s">
        <v>1054</v>
      </c>
      <c r="B262" s="339" t="s">
        <v>1055</v>
      </c>
      <c r="C262" s="339" t="s">
        <v>323</v>
      </c>
      <c r="D262" s="339" t="s">
        <v>563</v>
      </c>
      <c r="E262" s="331">
        <v>34</v>
      </c>
      <c r="F262" s="331">
        <v>47.967267567567553</v>
      </c>
      <c r="G262" s="331">
        <v>1630.8870972972973</v>
      </c>
    </row>
    <row r="263" spans="1:7">
      <c r="A263" s="338" t="s">
        <v>1056</v>
      </c>
      <c r="B263" s="339" t="s">
        <v>1057</v>
      </c>
      <c r="C263" s="339" t="s">
        <v>562</v>
      </c>
      <c r="D263" s="339" t="s">
        <v>563</v>
      </c>
      <c r="E263" s="331">
        <v>0.01</v>
      </c>
      <c r="F263" s="331">
        <v>85.079999995883554</v>
      </c>
      <c r="G263" s="331">
        <v>0.8507999999588356</v>
      </c>
    </row>
    <row r="264" spans="1:7">
      <c r="A264" s="338" t="s">
        <v>1058</v>
      </c>
      <c r="B264" s="339" t="s">
        <v>1059</v>
      </c>
      <c r="C264" s="339" t="s">
        <v>323</v>
      </c>
      <c r="D264" s="339" t="s">
        <v>563</v>
      </c>
      <c r="E264" s="331">
        <v>19</v>
      </c>
      <c r="F264" s="331">
        <v>350.58520523823478</v>
      </c>
      <c r="G264" s="331">
        <v>6661.118899526462</v>
      </c>
    </row>
    <row r="265" spans="1:7">
      <c r="A265" s="338" t="s">
        <v>1060</v>
      </c>
      <c r="B265" s="339" t="s">
        <v>1061</v>
      </c>
      <c r="C265" s="339" t="s">
        <v>323</v>
      </c>
      <c r="D265" s="339" t="s">
        <v>563</v>
      </c>
      <c r="E265" s="331">
        <v>1</v>
      </c>
      <c r="F265" s="331">
        <v>16055.091699999999</v>
      </c>
      <c r="G265" s="331">
        <v>16055.091699999999</v>
      </c>
    </row>
    <row r="266" spans="1:7">
      <c r="A266" s="338" t="s">
        <v>1062</v>
      </c>
      <c r="B266" s="339" t="s">
        <v>1063</v>
      </c>
      <c r="C266" s="339" t="s">
        <v>323</v>
      </c>
      <c r="D266" s="339" t="s">
        <v>563</v>
      </c>
      <c r="E266" s="331">
        <v>1</v>
      </c>
      <c r="F266" s="331">
        <v>8712.1839999999993</v>
      </c>
      <c r="G266" s="331">
        <v>8712.1839999999993</v>
      </c>
    </row>
    <row r="267" spans="1:7">
      <c r="A267" s="338" t="s">
        <v>1064</v>
      </c>
      <c r="B267" s="339" t="s">
        <v>1065</v>
      </c>
      <c r="C267" s="339" t="s">
        <v>323</v>
      </c>
      <c r="D267" s="339" t="s">
        <v>563</v>
      </c>
      <c r="E267" s="331">
        <v>10</v>
      </c>
      <c r="F267" s="331">
        <v>3662.7727599999994</v>
      </c>
      <c r="G267" s="331">
        <v>36627.727599999998</v>
      </c>
    </row>
    <row r="268" spans="1:7">
      <c r="A268" s="338" t="s">
        <v>1066</v>
      </c>
      <c r="B268" s="339" t="s">
        <v>1067</v>
      </c>
      <c r="C268" s="339" t="s">
        <v>323</v>
      </c>
      <c r="D268" s="339" t="s">
        <v>563</v>
      </c>
      <c r="E268" s="331">
        <v>8</v>
      </c>
      <c r="F268" s="331">
        <v>574.00000000056548</v>
      </c>
      <c r="G268" s="331">
        <v>4592.0000000045238</v>
      </c>
    </row>
    <row r="269" spans="1:7">
      <c r="A269" s="338" t="s">
        <v>1068</v>
      </c>
      <c r="B269" s="339" t="s">
        <v>1069</v>
      </c>
      <c r="C269" s="339" t="s">
        <v>323</v>
      </c>
      <c r="D269" s="339" t="s">
        <v>563</v>
      </c>
      <c r="E269" s="331">
        <v>92</v>
      </c>
      <c r="F269" s="331">
        <v>49.199015635551945</v>
      </c>
      <c r="G269" s="331">
        <v>4526.3094384707774</v>
      </c>
    </row>
    <row r="270" spans="1:7">
      <c r="A270" s="338" t="s">
        <v>1070</v>
      </c>
      <c r="B270" s="339" t="s">
        <v>1071</v>
      </c>
      <c r="C270" s="339" t="s">
        <v>323</v>
      </c>
      <c r="D270" s="339" t="s">
        <v>563</v>
      </c>
      <c r="E270" s="331">
        <v>1</v>
      </c>
      <c r="F270" s="331">
        <v>15115.3388</v>
      </c>
      <c r="G270" s="331">
        <v>15115.3388</v>
      </c>
    </row>
    <row r="271" spans="1:7">
      <c r="A271" s="338" t="s">
        <v>1072</v>
      </c>
      <c r="B271" s="339" t="s">
        <v>1073</v>
      </c>
      <c r="C271" s="339" t="s">
        <v>323</v>
      </c>
      <c r="D271" s="339" t="s">
        <v>563</v>
      </c>
      <c r="E271" s="331">
        <v>1</v>
      </c>
      <c r="F271" s="331">
        <v>5597.4274999999998</v>
      </c>
      <c r="G271" s="331">
        <v>5597.4274999999998</v>
      </c>
    </row>
    <row r="272" spans="1:7">
      <c r="A272" s="338" t="s">
        <v>1074</v>
      </c>
      <c r="B272" s="339" t="s">
        <v>1075</v>
      </c>
      <c r="C272" s="339" t="s">
        <v>323</v>
      </c>
      <c r="D272" s="339" t="s">
        <v>563</v>
      </c>
      <c r="E272" s="331">
        <v>1</v>
      </c>
      <c r="F272" s="331">
        <v>5603.5222999999996</v>
      </c>
      <c r="G272" s="331">
        <v>5603.5222999999996</v>
      </c>
    </row>
    <row r="273" spans="1:7">
      <c r="A273" s="338" t="s">
        <v>1076</v>
      </c>
      <c r="B273" s="339" t="s">
        <v>1077</v>
      </c>
      <c r="C273" s="339" t="s">
        <v>323</v>
      </c>
      <c r="D273" s="339" t="s">
        <v>563</v>
      </c>
      <c r="E273" s="331">
        <v>1</v>
      </c>
      <c r="F273" s="331">
        <v>16754.2</v>
      </c>
      <c r="G273" s="331">
        <v>16754.2</v>
      </c>
    </row>
    <row r="274" spans="1:7">
      <c r="A274" s="338" t="s">
        <v>1078</v>
      </c>
      <c r="B274" s="339" t="s">
        <v>1079</v>
      </c>
      <c r="C274" s="339" t="s">
        <v>323</v>
      </c>
      <c r="D274" s="339" t="s">
        <v>563</v>
      </c>
      <c r="E274" s="331">
        <v>3</v>
      </c>
      <c r="F274" s="331">
        <v>3045.2042000000006</v>
      </c>
      <c r="G274" s="331">
        <v>9135.6126000000004</v>
      </c>
    </row>
    <row r="275" spans="1:7">
      <c r="A275" s="338" t="s">
        <v>1080</v>
      </c>
      <c r="B275" s="339" t="s">
        <v>1081</v>
      </c>
      <c r="C275" s="339" t="s">
        <v>323</v>
      </c>
      <c r="D275" s="339" t="s">
        <v>563</v>
      </c>
      <c r="E275" s="331">
        <v>1</v>
      </c>
      <c r="F275" s="331">
        <v>929.99999999704823</v>
      </c>
      <c r="G275" s="331">
        <v>929.99999999704823</v>
      </c>
    </row>
    <row r="276" spans="1:7">
      <c r="A276" s="338" t="s">
        <v>1082</v>
      </c>
      <c r="B276" s="339" t="s">
        <v>1083</v>
      </c>
      <c r="C276" s="339" t="s">
        <v>323</v>
      </c>
      <c r="D276" s="339" t="s">
        <v>563</v>
      </c>
      <c r="E276" s="331">
        <v>2</v>
      </c>
      <c r="F276" s="331">
        <v>1170.0000000002949</v>
      </c>
      <c r="G276" s="331">
        <v>2340.0000000005898</v>
      </c>
    </row>
    <row r="277" spans="1:7">
      <c r="A277" s="338" t="s">
        <v>1084</v>
      </c>
      <c r="B277" s="339" t="s">
        <v>1085</v>
      </c>
      <c r="C277" s="339" t="s">
        <v>323</v>
      </c>
      <c r="D277" s="339" t="s">
        <v>563</v>
      </c>
      <c r="E277" s="331">
        <v>10</v>
      </c>
      <c r="F277" s="331">
        <v>146.7259613335151</v>
      </c>
      <c r="G277" s="331">
        <v>1467.2596133351512</v>
      </c>
    </row>
    <row r="278" spans="1:7">
      <c r="A278" s="338" t="s">
        <v>1086</v>
      </c>
      <c r="B278" s="339" t="s">
        <v>1087</v>
      </c>
      <c r="C278" s="339" t="s">
        <v>323</v>
      </c>
      <c r="D278" s="339" t="s">
        <v>563</v>
      </c>
      <c r="E278" s="331">
        <v>20</v>
      </c>
      <c r="F278" s="331">
        <v>95</v>
      </c>
      <c r="G278" s="331">
        <v>1900.0000000000002</v>
      </c>
    </row>
    <row r="279" spans="1:7">
      <c r="A279" s="338" t="s">
        <v>1088</v>
      </c>
      <c r="B279" s="339" t="s">
        <v>1089</v>
      </c>
      <c r="C279" s="339" t="s">
        <v>323</v>
      </c>
      <c r="D279" s="339" t="s">
        <v>563</v>
      </c>
      <c r="E279" s="331">
        <v>14</v>
      </c>
      <c r="F279" s="331">
        <v>114.10343786411342</v>
      </c>
      <c r="G279" s="331">
        <v>1597.4481300975881</v>
      </c>
    </row>
    <row r="280" spans="1:7">
      <c r="A280" s="338" t="s">
        <v>1090</v>
      </c>
      <c r="B280" s="339" t="s">
        <v>1091</v>
      </c>
      <c r="C280" s="339" t="s">
        <v>323</v>
      </c>
      <c r="D280" s="339" t="s">
        <v>563</v>
      </c>
      <c r="E280" s="331">
        <v>1</v>
      </c>
      <c r="F280" s="331">
        <v>250</v>
      </c>
      <c r="G280" s="331">
        <v>250</v>
      </c>
    </row>
    <row r="281" spans="1:7">
      <c r="A281" s="338" t="s">
        <v>1092</v>
      </c>
      <c r="B281" s="339" t="s">
        <v>1093</v>
      </c>
      <c r="C281" s="339" t="s">
        <v>570</v>
      </c>
      <c r="D281" s="339" t="s">
        <v>563</v>
      </c>
      <c r="E281" s="331">
        <v>224</v>
      </c>
      <c r="F281" s="331">
        <v>38.369884476639683</v>
      </c>
      <c r="G281" s="331">
        <v>8594.8541227672886</v>
      </c>
    </row>
    <row r="282" spans="1:7">
      <c r="A282" s="338" t="s">
        <v>1094</v>
      </c>
      <c r="B282" s="339" t="s">
        <v>1095</v>
      </c>
      <c r="C282" s="339" t="s">
        <v>570</v>
      </c>
      <c r="D282" s="339" t="s">
        <v>563</v>
      </c>
      <c r="E282" s="331">
        <v>37.5</v>
      </c>
      <c r="F282" s="331">
        <v>1263.1875410318096</v>
      </c>
      <c r="G282" s="331">
        <v>47369.532788692864</v>
      </c>
    </row>
    <row r="283" spans="1:7">
      <c r="A283" s="338" t="s">
        <v>1096</v>
      </c>
      <c r="B283" s="339" t="s">
        <v>1097</v>
      </c>
      <c r="C283" s="339" t="s">
        <v>570</v>
      </c>
      <c r="D283" s="339" t="s">
        <v>563</v>
      </c>
      <c r="E283" s="331">
        <v>10.5</v>
      </c>
      <c r="F283" s="331">
        <v>1906.0396675284144</v>
      </c>
      <c r="G283" s="331">
        <v>20013.416509048351</v>
      </c>
    </row>
    <row r="284" spans="1:7">
      <c r="A284" s="338" t="s">
        <v>1098</v>
      </c>
      <c r="B284" s="339" t="s">
        <v>1099</v>
      </c>
      <c r="C284" s="339" t="s">
        <v>570</v>
      </c>
      <c r="D284" s="339" t="s">
        <v>563</v>
      </c>
      <c r="E284" s="331">
        <v>29</v>
      </c>
      <c r="F284" s="331">
        <v>1365.6385804558827</v>
      </c>
      <c r="G284" s="331">
        <v>39603.518833220594</v>
      </c>
    </row>
    <row r="285" spans="1:7">
      <c r="A285" s="338" t="s">
        <v>1100</v>
      </c>
      <c r="B285" s="339" t="s">
        <v>1101</v>
      </c>
      <c r="C285" s="339" t="s">
        <v>570</v>
      </c>
      <c r="D285" s="339" t="s">
        <v>563</v>
      </c>
      <c r="E285" s="331">
        <v>9.6000000000000014</v>
      </c>
      <c r="F285" s="331">
        <v>2482.4674937388363</v>
      </c>
      <c r="G285" s="331">
        <v>23831.687939892829</v>
      </c>
    </row>
    <row r="286" spans="1:7">
      <c r="A286" s="338" t="s">
        <v>1102</v>
      </c>
      <c r="B286" s="339" t="s">
        <v>1103</v>
      </c>
      <c r="C286" s="339" t="s">
        <v>323</v>
      </c>
      <c r="D286" s="339" t="s">
        <v>563</v>
      </c>
      <c r="E286" s="331">
        <v>4</v>
      </c>
      <c r="F286" s="331">
        <v>228.21625769139879</v>
      </c>
      <c r="G286" s="331">
        <v>912.86503076559529</v>
      </c>
    </row>
    <row r="287" spans="1:7">
      <c r="A287" s="338" t="s">
        <v>1104</v>
      </c>
      <c r="B287" s="339" t="s">
        <v>1105</v>
      </c>
      <c r="C287" s="339" t="s">
        <v>323</v>
      </c>
      <c r="D287" s="339" t="s">
        <v>563</v>
      </c>
      <c r="E287" s="331">
        <v>40</v>
      </c>
      <c r="F287" s="331">
        <v>68.633752647182504</v>
      </c>
      <c r="G287" s="331">
        <v>2745.3501058873003</v>
      </c>
    </row>
    <row r="288" spans="1:7">
      <c r="A288" s="338" t="s">
        <v>1106</v>
      </c>
      <c r="B288" s="339" t="s">
        <v>1107</v>
      </c>
      <c r="C288" s="339" t="s">
        <v>570</v>
      </c>
      <c r="D288" s="339" t="s">
        <v>563</v>
      </c>
      <c r="E288" s="331">
        <v>13.5</v>
      </c>
      <c r="F288" s="331">
        <v>64.703562923200209</v>
      </c>
      <c r="G288" s="331">
        <v>873.49809946320283</v>
      </c>
    </row>
    <row r="289" spans="1:7">
      <c r="A289" s="338" t="s">
        <v>1108</v>
      </c>
      <c r="B289" s="339" t="s">
        <v>1109</v>
      </c>
      <c r="C289" s="339" t="s">
        <v>570</v>
      </c>
      <c r="D289" s="339" t="s">
        <v>563</v>
      </c>
      <c r="E289" s="331">
        <v>18</v>
      </c>
      <c r="F289" s="331">
        <v>661.99133166396632</v>
      </c>
      <c r="G289" s="331">
        <v>11915.843969951393</v>
      </c>
    </row>
    <row r="290" spans="1:7">
      <c r="A290" s="338" t="s">
        <v>1110</v>
      </c>
      <c r="B290" s="339" t="s">
        <v>1111</v>
      </c>
      <c r="C290" s="339" t="s">
        <v>570</v>
      </c>
      <c r="D290" s="339" t="s">
        <v>563</v>
      </c>
      <c r="E290" s="331">
        <v>132</v>
      </c>
      <c r="F290" s="331">
        <v>866.8934105120137</v>
      </c>
      <c r="G290" s="331">
        <v>114429.93018758581</v>
      </c>
    </row>
    <row r="291" spans="1:7">
      <c r="A291" s="338" t="s">
        <v>1112</v>
      </c>
      <c r="B291" s="339" t="s">
        <v>1113</v>
      </c>
      <c r="C291" s="339" t="s">
        <v>570</v>
      </c>
      <c r="D291" s="339" t="s">
        <v>563</v>
      </c>
      <c r="E291" s="331">
        <v>45</v>
      </c>
      <c r="F291" s="331">
        <v>351.26070659707506</v>
      </c>
      <c r="G291" s="331">
        <v>15806.73179686838</v>
      </c>
    </row>
    <row r="292" spans="1:7">
      <c r="A292" s="338" t="s">
        <v>1114</v>
      </c>
      <c r="B292" s="339" t="s">
        <v>1115</v>
      </c>
      <c r="C292" s="339" t="s">
        <v>323</v>
      </c>
      <c r="D292" s="339" t="s">
        <v>563</v>
      </c>
      <c r="E292" s="331">
        <v>10</v>
      </c>
      <c r="F292" s="331">
        <v>205.46499664732778</v>
      </c>
      <c r="G292" s="331">
        <v>2054.6499664732783</v>
      </c>
    </row>
    <row r="293" spans="1:7">
      <c r="A293" s="338" t="s">
        <v>1116</v>
      </c>
      <c r="B293" s="339" t="s">
        <v>1117</v>
      </c>
      <c r="C293" s="339" t="s">
        <v>323</v>
      </c>
      <c r="D293" s="339" t="s">
        <v>563</v>
      </c>
      <c r="E293" s="331">
        <v>1</v>
      </c>
      <c r="F293" s="331">
        <v>2475.4310212510254</v>
      </c>
      <c r="G293" s="331">
        <v>2475.4310212510254</v>
      </c>
    </row>
    <row r="294" spans="1:7">
      <c r="A294" s="338" t="s">
        <v>1118</v>
      </c>
      <c r="B294" s="339" t="s">
        <v>1119</v>
      </c>
      <c r="C294" s="339" t="s">
        <v>323</v>
      </c>
      <c r="D294" s="339" t="s">
        <v>563</v>
      </c>
      <c r="E294" s="331">
        <v>1</v>
      </c>
      <c r="F294" s="331">
        <v>1696.6590808981352</v>
      </c>
      <c r="G294" s="331">
        <v>1696.6590808981352</v>
      </c>
    </row>
    <row r="295" spans="1:7">
      <c r="A295" s="338" t="s">
        <v>1120</v>
      </c>
      <c r="B295" s="339" t="s">
        <v>1121</v>
      </c>
      <c r="C295" s="339" t="s">
        <v>323</v>
      </c>
      <c r="D295" s="339" t="s">
        <v>563</v>
      </c>
      <c r="E295" s="331">
        <v>1</v>
      </c>
      <c r="F295" s="331">
        <v>310.76373788170184</v>
      </c>
      <c r="G295" s="331">
        <v>310.76373788170184</v>
      </c>
    </row>
    <row r="296" spans="1:7">
      <c r="A296" s="338" t="s">
        <v>1122</v>
      </c>
      <c r="B296" s="339" t="s">
        <v>1123</v>
      </c>
      <c r="C296" s="339" t="s">
        <v>323</v>
      </c>
      <c r="D296" s="339" t="s">
        <v>563</v>
      </c>
      <c r="E296" s="331">
        <v>3</v>
      </c>
      <c r="F296" s="331">
        <v>2149.6152666666671</v>
      </c>
      <c r="G296" s="331">
        <v>6448.845800000001</v>
      </c>
    </row>
    <row r="297" spans="1:7">
      <c r="A297" s="338" t="s">
        <v>1124</v>
      </c>
      <c r="B297" s="339" t="s">
        <v>1125</v>
      </c>
      <c r="C297" s="339" t="s">
        <v>323</v>
      </c>
      <c r="D297" s="339" t="s">
        <v>563</v>
      </c>
      <c r="E297" s="331">
        <v>120</v>
      </c>
      <c r="F297" s="331">
        <v>51.67</v>
      </c>
      <c r="G297" s="331">
        <v>6200.4</v>
      </c>
    </row>
    <row r="298" spans="1:7">
      <c r="A298" s="338" t="s">
        <v>1126</v>
      </c>
      <c r="B298" s="339" t="s">
        <v>1127</v>
      </c>
      <c r="C298" s="339" t="s">
        <v>570</v>
      </c>
      <c r="D298" s="339" t="s">
        <v>563</v>
      </c>
      <c r="E298" s="331">
        <v>6</v>
      </c>
      <c r="F298" s="331">
        <v>30</v>
      </c>
      <c r="G298" s="331">
        <v>180</v>
      </c>
    </row>
    <row r="299" spans="1:7">
      <c r="A299" s="338" t="s">
        <v>1128</v>
      </c>
      <c r="B299" s="339" t="s">
        <v>1129</v>
      </c>
      <c r="C299" s="339" t="s">
        <v>323</v>
      </c>
      <c r="D299" s="339" t="s">
        <v>563</v>
      </c>
      <c r="E299" s="331">
        <v>76</v>
      </c>
      <c r="F299" s="331">
        <v>19</v>
      </c>
      <c r="G299" s="331">
        <v>1444</v>
      </c>
    </row>
    <row r="300" spans="1:7">
      <c r="A300" s="338" t="s">
        <v>1130</v>
      </c>
      <c r="B300" s="339" t="s">
        <v>1131</v>
      </c>
      <c r="C300" s="339" t="s">
        <v>323</v>
      </c>
      <c r="D300" s="339" t="s">
        <v>563</v>
      </c>
      <c r="E300" s="331">
        <v>47</v>
      </c>
      <c r="F300" s="331">
        <v>69</v>
      </c>
      <c r="G300" s="331">
        <v>3243</v>
      </c>
    </row>
    <row r="301" spans="1:7">
      <c r="A301" s="338" t="s">
        <v>1132</v>
      </c>
      <c r="B301" s="339" t="s">
        <v>1133</v>
      </c>
      <c r="C301" s="339" t="s">
        <v>323</v>
      </c>
      <c r="D301" s="339" t="s">
        <v>563</v>
      </c>
      <c r="E301" s="331">
        <v>21</v>
      </c>
      <c r="F301" s="331">
        <v>47.959354285714269</v>
      </c>
      <c r="G301" s="331">
        <v>1007.1464399999999</v>
      </c>
    </row>
    <row r="302" spans="1:7">
      <c r="A302" s="338" t="s">
        <v>1134</v>
      </c>
      <c r="B302" s="339" t="s">
        <v>1135</v>
      </c>
      <c r="C302" s="339" t="s">
        <v>323</v>
      </c>
      <c r="D302" s="339" t="s">
        <v>563</v>
      </c>
      <c r="E302" s="331">
        <v>4</v>
      </c>
      <c r="F302" s="331">
        <v>3610</v>
      </c>
      <c r="G302" s="331">
        <v>14440</v>
      </c>
    </row>
    <row r="303" spans="1:7">
      <c r="A303" s="338" t="s">
        <v>1136</v>
      </c>
      <c r="B303" s="339" t="s">
        <v>1137</v>
      </c>
      <c r="C303" s="339" t="s">
        <v>570</v>
      </c>
      <c r="D303" s="339" t="s">
        <v>563</v>
      </c>
      <c r="E303" s="331">
        <v>9.6</v>
      </c>
      <c r="F303" s="331">
        <v>536.12391701056742</v>
      </c>
      <c r="G303" s="331">
        <v>5146.7896033014476</v>
      </c>
    </row>
    <row r="304" spans="1:7">
      <c r="A304" s="338" t="s">
        <v>1138</v>
      </c>
      <c r="B304" s="339" t="s">
        <v>1139</v>
      </c>
      <c r="C304" s="339" t="s">
        <v>323</v>
      </c>
      <c r="D304" s="339" t="s">
        <v>563</v>
      </c>
      <c r="E304" s="331">
        <v>1</v>
      </c>
      <c r="F304" s="331">
        <v>148.00000000716142</v>
      </c>
      <c r="G304" s="331">
        <v>148.00000000716142</v>
      </c>
    </row>
    <row r="305" spans="1:7">
      <c r="A305" s="338" t="s">
        <v>1140</v>
      </c>
      <c r="B305" s="339" t="s">
        <v>1141</v>
      </c>
      <c r="C305" s="339" t="s">
        <v>570</v>
      </c>
      <c r="D305" s="339" t="s">
        <v>563</v>
      </c>
      <c r="E305" s="331">
        <v>100</v>
      </c>
      <c r="F305" s="331">
        <v>89.711129999999969</v>
      </c>
      <c r="G305" s="331">
        <v>8971.1129999999976</v>
      </c>
    </row>
    <row r="306" spans="1:7">
      <c r="A306" s="338" t="s">
        <v>1142</v>
      </c>
      <c r="B306" s="339" t="s">
        <v>1143</v>
      </c>
      <c r="C306" s="339" t="s">
        <v>570</v>
      </c>
      <c r="D306" s="339" t="s">
        <v>563</v>
      </c>
      <c r="E306" s="331">
        <v>130</v>
      </c>
      <c r="F306" s="331">
        <v>133.34584462778403</v>
      </c>
      <c r="G306" s="331">
        <v>17334.959801611923</v>
      </c>
    </row>
    <row r="307" spans="1:7">
      <c r="A307" s="338" t="s">
        <v>1144</v>
      </c>
      <c r="B307" s="339" t="s">
        <v>1145</v>
      </c>
      <c r="C307" s="339" t="s">
        <v>570</v>
      </c>
      <c r="D307" s="339" t="s">
        <v>563</v>
      </c>
      <c r="E307" s="331">
        <v>41.6</v>
      </c>
      <c r="F307" s="331">
        <v>128.21391069325966</v>
      </c>
      <c r="G307" s="331">
        <v>5333.6986848396027</v>
      </c>
    </row>
    <row r="308" spans="1:7">
      <c r="A308" s="338" t="s">
        <v>1146</v>
      </c>
      <c r="B308" s="339" t="s">
        <v>1147</v>
      </c>
      <c r="C308" s="339" t="s">
        <v>570</v>
      </c>
      <c r="D308" s="339" t="s">
        <v>563</v>
      </c>
      <c r="E308" s="331">
        <v>170</v>
      </c>
      <c r="F308" s="331">
        <v>149.08408809243667</v>
      </c>
      <c r="G308" s="331">
        <v>25344.294975714238</v>
      </c>
    </row>
    <row r="309" spans="1:7">
      <c r="A309" s="338" t="s">
        <v>1148</v>
      </c>
      <c r="B309" s="339" t="s">
        <v>1149</v>
      </c>
      <c r="C309" s="339" t="s">
        <v>570</v>
      </c>
      <c r="D309" s="339" t="s">
        <v>563</v>
      </c>
      <c r="E309" s="331">
        <v>415</v>
      </c>
      <c r="F309" s="331">
        <v>67.028081666666651</v>
      </c>
      <c r="G309" s="331">
        <v>27816.653891666661</v>
      </c>
    </row>
    <row r="310" spans="1:7">
      <c r="A310" s="338" t="s">
        <v>1150</v>
      </c>
      <c r="B310" s="339" t="s">
        <v>1151</v>
      </c>
      <c r="C310" s="339" t="s">
        <v>323</v>
      </c>
      <c r="D310" s="339" t="s">
        <v>563</v>
      </c>
      <c r="E310" s="331">
        <v>200</v>
      </c>
      <c r="F310" s="331">
        <v>36.075994445577045</v>
      </c>
      <c r="G310" s="331">
        <v>7215.1988891154097</v>
      </c>
    </row>
    <row r="311" spans="1:7">
      <c r="A311" s="338" t="s">
        <v>1152</v>
      </c>
      <c r="B311" s="339" t="s">
        <v>1153</v>
      </c>
      <c r="C311" s="339" t="s">
        <v>323</v>
      </c>
      <c r="D311" s="339" t="s">
        <v>563</v>
      </c>
      <c r="E311" s="331">
        <v>1</v>
      </c>
      <c r="F311" s="331">
        <v>16459.93</v>
      </c>
      <c r="G311" s="331">
        <v>16459.93</v>
      </c>
    </row>
    <row r="312" spans="1:7">
      <c r="A312" s="338" t="s">
        <v>1154</v>
      </c>
      <c r="B312" s="339" t="s">
        <v>1155</v>
      </c>
      <c r="C312" s="339" t="s">
        <v>323</v>
      </c>
      <c r="D312" s="339" t="s">
        <v>563</v>
      </c>
      <c r="E312" s="331">
        <v>23</v>
      </c>
      <c r="F312" s="331">
        <v>66.776123910398752</v>
      </c>
      <c r="G312" s="331">
        <v>1535.8508499391714</v>
      </c>
    </row>
    <row r="313" spans="1:7">
      <c r="A313" s="338" t="s">
        <v>1156</v>
      </c>
      <c r="B313" s="339" t="s">
        <v>1157</v>
      </c>
      <c r="C313" s="339" t="s">
        <v>323</v>
      </c>
      <c r="D313" s="339" t="s">
        <v>563</v>
      </c>
      <c r="E313" s="331">
        <v>65</v>
      </c>
      <c r="F313" s="331">
        <v>2655</v>
      </c>
      <c r="G313" s="331">
        <v>172575.00000000003</v>
      </c>
    </row>
    <row r="314" spans="1:7">
      <c r="A314" s="338" t="s">
        <v>1158</v>
      </c>
      <c r="B314" s="339" t="s">
        <v>1159</v>
      </c>
      <c r="C314" s="339" t="s">
        <v>323</v>
      </c>
      <c r="D314" s="339" t="s">
        <v>563</v>
      </c>
      <c r="E314" s="331">
        <v>10</v>
      </c>
      <c r="F314" s="331">
        <v>2104.9999999999995</v>
      </c>
      <c r="G314" s="331">
        <v>21049.999999999996</v>
      </c>
    </row>
    <row r="315" spans="1:7">
      <c r="A315" s="338" t="s">
        <v>1160</v>
      </c>
      <c r="B315" s="339" t="s">
        <v>1161</v>
      </c>
      <c r="C315" s="339" t="s">
        <v>323</v>
      </c>
      <c r="D315" s="339" t="s">
        <v>563</v>
      </c>
      <c r="E315" s="331">
        <v>1</v>
      </c>
      <c r="F315" s="331">
        <v>21946.57</v>
      </c>
      <c r="G315" s="331">
        <v>21946.57</v>
      </c>
    </row>
    <row r="316" spans="1:7">
      <c r="A316" s="338" t="s">
        <v>1162</v>
      </c>
      <c r="B316" s="339" t="s">
        <v>1163</v>
      </c>
      <c r="C316" s="339" t="s">
        <v>323</v>
      </c>
      <c r="D316" s="339" t="s">
        <v>563</v>
      </c>
      <c r="E316" s="331">
        <v>120</v>
      </c>
      <c r="F316" s="331">
        <v>6</v>
      </c>
      <c r="G316" s="331">
        <v>720</v>
      </c>
    </row>
    <row r="317" spans="1:7">
      <c r="A317" s="338" t="s">
        <v>1164</v>
      </c>
      <c r="B317" s="339" t="s">
        <v>1165</v>
      </c>
      <c r="C317" s="339" t="s">
        <v>323</v>
      </c>
      <c r="D317" s="339" t="s">
        <v>563</v>
      </c>
      <c r="E317" s="331">
        <v>1</v>
      </c>
      <c r="F317" s="331">
        <v>69289.551883067368</v>
      </c>
      <c r="G317" s="331">
        <v>69289.551883067368</v>
      </c>
    </row>
    <row r="318" spans="1:7">
      <c r="A318" s="338" t="s">
        <v>1166</v>
      </c>
      <c r="B318" s="339" t="s">
        <v>1167</v>
      </c>
      <c r="C318" s="339" t="s">
        <v>323</v>
      </c>
      <c r="D318" s="339" t="s">
        <v>563</v>
      </c>
      <c r="E318" s="331">
        <v>2</v>
      </c>
      <c r="F318" s="331">
        <v>2380.1236000000008</v>
      </c>
      <c r="G318" s="331">
        <v>4760.2472000000016</v>
      </c>
    </row>
    <row r="319" spans="1:7">
      <c r="A319" s="338" t="s">
        <v>1168</v>
      </c>
      <c r="B319" s="339" t="s">
        <v>1169</v>
      </c>
      <c r="C319" s="339" t="s">
        <v>570</v>
      </c>
      <c r="D319" s="339" t="s">
        <v>563</v>
      </c>
      <c r="E319" s="331">
        <v>60</v>
      </c>
      <c r="F319" s="331">
        <v>37.163946666666668</v>
      </c>
      <c r="G319" s="331">
        <v>2229.8368</v>
      </c>
    </row>
    <row r="320" spans="1:7">
      <c r="A320" s="338" t="s">
        <v>1170</v>
      </c>
      <c r="B320" s="339" t="s">
        <v>1171</v>
      </c>
      <c r="C320" s="339" t="s">
        <v>323</v>
      </c>
      <c r="D320" s="339" t="s">
        <v>563</v>
      </c>
      <c r="E320" s="331">
        <v>3</v>
      </c>
      <c r="F320" s="331">
        <v>2190.0000000000032</v>
      </c>
      <c r="G320" s="331">
        <v>6570.0000000000091</v>
      </c>
    </row>
    <row r="321" spans="1:7">
      <c r="A321" s="338" t="s">
        <v>1172</v>
      </c>
      <c r="B321" s="339" t="s">
        <v>1173</v>
      </c>
      <c r="C321" s="339" t="s">
        <v>323</v>
      </c>
      <c r="D321" s="339" t="s">
        <v>563</v>
      </c>
      <c r="E321" s="331">
        <v>1</v>
      </c>
      <c r="F321" s="331">
        <v>4700.0000000000036</v>
      </c>
      <c r="G321" s="331">
        <v>4700.0000000000036</v>
      </c>
    </row>
    <row r="322" spans="1:7">
      <c r="A322" s="338" t="s">
        <v>1174</v>
      </c>
      <c r="B322" s="339" t="s">
        <v>1175</v>
      </c>
      <c r="C322" s="339" t="s">
        <v>323</v>
      </c>
      <c r="D322" s="339" t="s">
        <v>563</v>
      </c>
      <c r="E322" s="331">
        <v>520</v>
      </c>
      <c r="F322" s="331">
        <v>25</v>
      </c>
      <c r="G322" s="331">
        <v>13000</v>
      </c>
    </row>
    <row r="323" spans="1:7">
      <c r="A323" s="338" t="s">
        <v>1176</v>
      </c>
      <c r="B323" s="339" t="s">
        <v>1177</v>
      </c>
      <c r="C323" s="339" t="s">
        <v>323</v>
      </c>
      <c r="D323" s="339" t="s">
        <v>563</v>
      </c>
      <c r="E323" s="331">
        <v>6</v>
      </c>
      <c r="F323" s="331">
        <v>2769.9999999999995</v>
      </c>
      <c r="G323" s="331">
        <v>16619.999999999996</v>
      </c>
    </row>
    <row r="324" spans="1:7">
      <c r="A324" s="338" t="s">
        <v>1178</v>
      </c>
      <c r="B324" s="339" t="s">
        <v>1179</v>
      </c>
      <c r="C324" s="339" t="s">
        <v>323</v>
      </c>
      <c r="D324" s="339" t="s">
        <v>563</v>
      </c>
      <c r="E324" s="331">
        <v>4</v>
      </c>
      <c r="F324" s="331">
        <v>5587.3592000000026</v>
      </c>
      <c r="G324" s="331">
        <v>22349.43680000001</v>
      </c>
    </row>
    <row r="325" spans="1:7">
      <c r="A325" s="338" t="s">
        <v>1180</v>
      </c>
      <c r="B325" s="339" t="s">
        <v>1181</v>
      </c>
      <c r="C325" s="339" t="s">
        <v>323</v>
      </c>
      <c r="D325" s="339" t="s">
        <v>563</v>
      </c>
      <c r="E325" s="331">
        <v>16</v>
      </c>
      <c r="F325" s="331">
        <v>46.67</v>
      </c>
      <c r="G325" s="331">
        <v>746.72</v>
      </c>
    </row>
    <row r="326" spans="1:7">
      <c r="A326" s="338" t="s">
        <v>1182</v>
      </c>
      <c r="B326" s="339" t="s">
        <v>1183</v>
      </c>
      <c r="C326" s="339" t="s">
        <v>570</v>
      </c>
      <c r="D326" s="339" t="s">
        <v>563</v>
      </c>
      <c r="E326" s="331">
        <v>6</v>
      </c>
      <c r="F326" s="331">
        <v>1683.0351666666666</v>
      </c>
      <c r="G326" s="331">
        <v>10098.210999999999</v>
      </c>
    </row>
    <row r="327" spans="1:7">
      <c r="A327" s="338" t="s">
        <v>1184</v>
      </c>
      <c r="B327" s="339" t="s">
        <v>1185</v>
      </c>
      <c r="C327" s="339" t="s">
        <v>570</v>
      </c>
      <c r="D327" s="339" t="s">
        <v>563</v>
      </c>
      <c r="E327" s="331">
        <v>119</v>
      </c>
      <c r="F327" s="331">
        <v>428.42645276943568</v>
      </c>
      <c r="G327" s="331">
        <v>50982.747879562856</v>
      </c>
    </row>
    <row r="328" spans="1:7">
      <c r="A328" s="338" t="s">
        <v>1186</v>
      </c>
      <c r="B328" s="339" t="s">
        <v>1187</v>
      </c>
      <c r="C328" s="339" t="s">
        <v>570</v>
      </c>
      <c r="D328" s="339" t="s">
        <v>563</v>
      </c>
      <c r="E328" s="331">
        <v>5.5</v>
      </c>
      <c r="F328" s="331">
        <v>545.82776363636367</v>
      </c>
      <c r="G328" s="331">
        <v>3002.0527000000002</v>
      </c>
    </row>
    <row r="329" spans="1:7">
      <c r="A329" s="338" t="s">
        <v>1188</v>
      </c>
      <c r="B329" s="339" t="s">
        <v>1189</v>
      </c>
      <c r="C329" s="339" t="s">
        <v>570</v>
      </c>
      <c r="D329" s="339" t="s">
        <v>563</v>
      </c>
      <c r="E329" s="331">
        <v>12</v>
      </c>
      <c r="F329" s="331">
        <v>456.17148333333347</v>
      </c>
      <c r="G329" s="331">
        <v>5474.0578000000005</v>
      </c>
    </row>
    <row r="330" spans="1:7">
      <c r="A330" s="338" t="s">
        <v>1190</v>
      </c>
      <c r="B330" s="339" t="s">
        <v>1191</v>
      </c>
      <c r="C330" s="339" t="s">
        <v>323</v>
      </c>
      <c r="D330" s="339" t="s">
        <v>563</v>
      </c>
      <c r="E330" s="331">
        <v>77</v>
      </c>
      <c r="F330" s="331">
        <v>95.686788311688304</v>
      </c>
      <c r="G330" s="331">
        <v>7367.882700000001</v>
      </c>
    </row>
    <row r="331" spans="1:7">
      <c r="A331" s="338" t="s">
        <v>1192</v>
      </c>
      <c r="B331" s="339" t="s">
        <v>1193</v>
      </c>
      <c r="C331" s="339" t="s">
        <v>323</v>
      </c>
      <c r="D331" s="339" t="s">
        <v>563</v>
      </c>
      <c r="E331" s="331">
        <v>40</v>
      </c>
      <c r="F331" s="331">
        <v>51.311845965361016</v>
      </c>
      <c r="G331" s="331">
        <v>2052.4738386144409</v>
      </c>
    </row>
    <row r="332" spans="1:7">
      <c r="A332" s="338" t="s">
        <v>1194</v>
      </c>
      <c r="B332" s="339" t="s">
        <v>1195</v>
      </c>
      <c r="C332" s="339" t="s">
        <v>323</v>
      </c>
      <c r="D332" s="339" t="s">
        <v>563</v>
      </c>
      <c r="E332" s="331">
        <v>26</v>
      </c>
      <c r="F332" s="331">
        <v>104.63876000000002</v>
      </c>
      <c r="G332" s="331">
        <v>2720.6077600000008</v>
      </c>
    </row>
    <row r="333" spans="1:7">
      <c r="A333" s="338" t="s">
        <v>1196</v>
      </c>
      <c r="B333" s="339" t="s">
        <v>1197</v>
      </c>
      <c r="C333" s="339" t="s">
        <v>323</v>
      </c>
      <c r="D333" s="339" t="s">
        <v>563</v>
      </c>
      <c r="E333" s="331">
        <v>4</v>
      </c>
      <c r="F333" s="331">
        <v>115.21957999999999</v>
      </c>
      <c r="G333" s="331">
        <v>460.87831999999997</v>
      </c>
    </row>
    <row r="334" spans="1:7">
      <c r="A334" s="338" t="s">
        <v>1198</v>
      </c>
      <c r="B334" s="339" t="s">
        <v>1199</v>
      </c>
      <c r="C334" s="339" t="s">
        <v>570</v>
      </c>
      <c r="D334" s="339" t="s">
        <v>563</v>
      </c>
      <c r="E334" s="331">
        <v>5.5</v>
      </c>
      <c r="F334" s="331">
        <v>3802.7887999999994</v>
      </c>
      <c r="G334" s="331">
        <v>20915.338399999997</v>
      </c>
    </row>
    <row r="335" spans="1:7">
      <c r="A335" s="338" t="s">
        <v>1200</v>
      </c>
      <c r="B335" s="339" t="s">
        <v>1201</v>
      </c>
      <c r="C335" s="339" t="s">
        <v>570</v>
      </c>
      <c r="D335" s="339" t="s">
        <v>563</v>
      </c>
      <c r="E335" s="331">
        <v>12</v>
      </c>
      <c r="F335" s="331">
        <v>3766.5222916666667</v>
      </c>
      <c r="G335" s="331">
        <v>45198.267500000002</v>
      </c>
    </row>
    <row r="336" spans="1:7">
      <c r="A336" s="338" t="s">
        <v>1202</v>
      </c>
      <c r="B336" s="339" t="s">
        <v>1203</v>
      </c>
      <c r="C336" s="339" t="s">
        <v>323</v>
      </c>
      <c r="D336" s="339" t="s">
        <v>563</v>
      </c>
      <c r="E336" s="331">
        <v>10</v>
      </c>
      <c r="F336" s="331">
        <v>60.829999999999991</v>
      </c>
      <c r="G336" s="331">
        <v>608.29999999999995</v>
      </c>
    </row>
    <row r="337" spans="1:7">
      <c r="A337" s="338" t="s">
        <v>1204</v>
      </c>
      <c r="B337" s="339" t="s">
        <v>1205</v>
      </c>
      <c r="C337" s="339" t="s">
        <v>323</v>
      </c>
      <c r="D337" s="339" t="s">
        <v>563</v>
      </c>
      <c r="E337" s="331">
        <v>12</v>
      </c>
      <c r="F337" s="331">
        <v>33.33</v>
      </c>
      <c r="G337" s="331">
        <v>399.96</v>
      </c>
    </row>
    <row r="338" spans="1:7">
      <c r="A338" s="338" t="s">
        <v>1206</v>
      </c>
      <c r="B338" s="339" t="s">
        <v>1207</v>
      </c>
      <c r="C338" s="339" t="s">
        <v>323</v>
      </c>
      <c r="D338" s="339" t="s">
        <v>563</v>
      </c>
      <c r="E338" s="331">
        <v>32</v>
      </c>
      <c r="F338" s="331">
        <v>7.5</v>
      </c>
      <c r="G338" s="331">
        <v>240</v>
      </c>
    </row>
    <row r="339" spans="1:7">
      <c r="A339" s="338" t="s">
        <v>1208</v>
      </c>
      <c r="B339" s="339" t="s">
        <v>1209</v>
      </c>
      <c r="C339" s="339" t="s">
        <v>570</v>
      </c>
      <c r="D339" s="339" t="s">
        <v>563</v>
      </c>
      <c r="E339" s="331">
        <v>24</v>
      </c>
      <c r="F339" s="331">
        <v>20</v>
      </c>
      <c r="G339" s="331">
        <v>480</v>
      </c>
    </row>
    <row r="340" spans="1:7">
      <c r="A340" s="338" t="s">
        <v>1210</v>
      </c>
      <c r="B340" s="339" t="s">
        <v>1211</v>
      </c>
      <c r="C340" s="339" t="s">
        <v>323</v>
      </c>
      <c r="D340" s="339" t="s">
        <v>563</v>
      </c>
      <c r="E340" s="331">
        <v>4</v>
      </c>
      <c r="F340" s="331">
        <v>1100</v>
      </c>
      <c r="G340" s="331">
        <v>4400</v>
      </c>
    </row>
    <row r="341" spans="1:7">
      <c r="A341" s="338" t="s">
        <v>1212</v>
      </c>
      <c r="B341" s="339" t="s">
        <v>1213</v>
      </c>
      <c r="C341" s="339" t="s">
        <v>570</v>
      </c>
      <c r="D341" s="339" t="s">
        <v>563</v>
      </c>
      <c r="E341" s="331">
        <v>10</v>
      </c>
      <c r="F341" s="331">
        <v>694.03073639227568</v>
      </c>
      <c r="G341" s="331">
        <v>6940.3073639227568</v>
      </c>
    </row>
    <row r="342" spans="1:7">
      <c r="A342" s="338" t="s">
        <v>1214</v>
      </c>
      <c r="B342" s="339" t="s">
        <v>1215</v>
      </c>
      <c r="C342" s="339" t="s">
        <v>570</v>
      </c>
      <c r="D342" s="339" t="s">
        <v>563</v>
      </c>
      <c r="E342" s="331">
        <v>20</v>
      </c>
      <c r="F342" s="331">
        <v>534.99999999982958</v>
      </c>
      <c r="G342" s="331">
        <v>10699.999999996591</v>
      </c>
    </row>
    <row r="343" spans="1:7">
      <c r="A343" s="338" t="s">
        <v>1216</v>
      </c>
      <c r="B343" s="339" t="s">
        <v>1217</v>
      </c>
      <c r="C343" s="339" t="s">
        <v>570</v>
      </c>
      <c r="D343" s="339" t="s">
        <v>563</v>
      </c>
      <c r="E343" s="331">
        <v>10</v>
      </c>
      <c r="F343" s="331">
        <v>675.3137195737404</v>
      </c>
      <c r="G343" s="331">
        <v>6753.137195737404</v>
      </c>
    </row>
    <row r="344" spans="1:7">
      <c r="A344" s="338" t="s">
        <v>1218</v>
      </c>
      <c r="B344" s="339" t="s">
        <v>1219</v>
      </c>
      <c r="C344" s="339" t="s">
        <v>570</v>
      </c>
      <c r="D344" s="339" t="s">
        <v>563</v>
      </c>
      <c r="E344" s="331">
        <v>90</v>
      </c>
      <c r="F344" s="331">
        <v>198.853644372227</v>
      </c>
      <c r="G344" s="331">
        <v>17896.827993500428</v>
      </c>
    </row>
    <row r="345" spans="1:7">
      <c r="A345" s="338" t="s">
        <v>1220</v>
      </c>
      <c r="B345" s="339" t="s">
        <v>1221</v>
      </c>
      <c r="C345" s="339" t="s">
        <v>570</v>
      </c>
      <c r="D345" s="339" t="s">
        <v>563</v>
      </c>
      <c r="E345" s="331">
        <v>54</v>
      </c>
      <c r="F345" s="331">
        <v>295.10965614347509</v>
      </c>
      <c r="G345" s="331">
        <v>15935.921431747656</v>
      </c>
    </row>
    <row r="346" spans="1:7">
      <c r="A346" s="338" t="s">
        <v>1222</v>
      </c>
      <c r="B346" s="339" t="s">
        <v>1223</v>
      </c>
      <c r="C346" s="339" t="s">
        <v>570</v>
      </c>
      <c r="D346" s="339" t="s">
        <v>563</v>
      </c>
      <c r="E346" s="331">
        <v>48</v>
      </c>
      <c r="F346" s="331">
        <v>602.88990064060306</v>
      </c>
      <c r="G346" s="331">
        <v>28938.715230748945</v>
      </c>
    </row>
    <row r="347" spans="1:7">
      <c r="A347" s="338" t="s">
        <v>1224</v>
      </c>
      <c r="B347" s="339" t="s">
        <v>1225</v>
      </c>
      <c r="C347" s="339" t="s">
        <v>570</v>
      </c>
      <c r="D347" s="339" t="s">
        <v>563</v>
      </c>
      <c r="E347" s="331">
        <v>23</v>
      </c>
      <c r="F347" s="331">
        <v>3177.7735907693273</v>
      </c>
      <c r="G347" s="331">
        <v>73088.792587694523</v>
      </c>
    </row>
    <row r="348" spans="1:7">
      <c r="A348" s="338" t="s">
        <v>1226</v>
      </c>
      <c r="B348" s="339" t="s">
        <v>1227</v>
      </c>
      <c r="C348" s="339" t="s">
        <v>570</v>
      </c>
      <c r="D348" s="339" t="s">
        <v>563</v>
      </c>
      <c r="E348" s="331">
        <v>7.5</v>
      </c>
      <c r="F348" s="331">
        <v>3315.3909801477193</v>
      </c>
      <c r="G348" s="331">
        <v>24865.432351107898</v>
      </c>
    </row>
    <row r="349" spans="1:7">
      <c r="A349" s="338" t="s">
        <v>1228</v>
      </c>
      <c r="B349" s="339" t="s">
        <v>1229</v>
      </c>
      <c r="C349" s="339" t="s">
        <v>491</v>
      </c>
      <c r="D349" s="339" t="s">
        <v>563</v>
      </c>
      <c r="E349" s="331">
        <v>0.01</v>
      </c>
      <c r="F349" s="331">
        <v>2583.3299999998417</v>
      </c>
      <c r="G349" s="331">
        <v>25.833299999998417</v>
      </c>
    </row>
    <row r="350" spans="1:7">
      <c r="A350" s="338" t="s">
        <v>1230</v>
      </c>
      <c r="B350" s="339" t="s">
        <v>1231</v>
      </c>
      <c r="C350" s="339" t="s">
        <v>323</v>
      </c>
      <c r="D350" s="339" t="s">
        <v>563</v>
      </c>
      <c r="E350" s="331">
        <v>377</v>
      </c>
      <c r="F350" s="331">
        <v>20</v>
      </c>
      <c r="G350" s="331">
        <v>7540</v>
      </c>
    </row>
    <row r="351" spans="1:7">
      <c r="A351" s="338" t="s">
        <v>1232</v>
      </c>
      <c r="B351" s="339" t="s">
        <v>1233</v>
      </c>
      <c r="C351" s="339" t="s">
        <v>570</v>
      </c>
      <c r="D351" s="339" t="s">
        <v>563</v>
      </c>
      <c r="E351" s="331">
        <v>12</v>
      </c>
      <c r="F351" s="331">
        <v>214.34999999999997</v>
      </c>
      <c r="G351" s="331">
        <v>2572.1999999999998</v>
      </c>
    </row>
    <row r="352" spans="1:7">
      <c r="A352" s="338" t="s">
        <v>1234</v>
      </c>
      <c r="B352" s="339" t="s">
        <v>1235</v>
      </c>
      <c r="C352" s="339" t="s">
        <v>570</v>
      </c>
      <c r="D352" s="339" t="s">
        <v>563</v>
      </c>
      <c r="E352" s="331">
        <v>965</v>
      </c>
      <c r="F352" s="331">
        <v>52.158611398963728</v>
      </c>
      <c r="G352" s="331">
        <v>50333.06</v>
      </c>
    </row>
    <row r="353" spans="1:7">
      <c r="A353" s="338" t="s">
        <v>1236</v>
      </c>
      <c r="B353" s="339" t="s">
        <v>805</v>
      </c>
      <c r="C353" s="339" t="s">
        <v>570</v>
      </c>
      <c r="D353" s="339" t="s">
        <v>563</v>
      </c>
      <c r="E353" s="331">
        <v>140</v>
      </c>
      <c r="F353" s="331">
        <v>150</v>
      </c>
      <c r="G353" s="331">
        <v>21000</v>
      </c>
    </row>
    <row r="354" spans="1:7">
      <c r="A354" s="338" t="s">
        <v>1237</v>
      </c>
      <c r="B354" s="339" t="s">
        <v>1238</v>
      </c>
      <c r="C354" s="339" t="s">
        <v>570</v>
      </c>
      <c r="D354" s="339" t="s">
        <v>563</v>
      </c>
      <c r="E354" s="331">
        <v>15</v>
      </c>
      <c r="F354" s="331">
        <v>96</v>
      </c>
      <c r="G354" s="331">
        <v>1440</v>
      </c>
    </row>
    <row r="355" spans="1:7">
      <c r="A355" s="338" t="s">
        <v>1239</v>
      </c>
      <c r="B355" s="339" t="s">
        <v>1240</v>
      </c>
      <c r="C355" s="339" t="s">
        <v>570</v>
      </c>
      <c r="D355" s="339" t="s">
        <v>563</v>
      </c>
      <c r="E355" s="331">
        <v>36</v>
      </c>
      <c r="F355" s="331">
        <v>38</v>
      </c>
      <c r="G355" s="331">
        <v>1368</v>
      </c>
    </row>
    <row r="356" spans="1:7">
      <c r="A356" s="338" t="s">
        <v>1241</v>
      </c>
      <c r="B356" s="339" t="s">
        <v>1242</v>
      </c>
      <c r="C356" s="339" t="s">
        <v>570</v>
      </c>
      <c r="D356" s="339" t="s">
        <v>563</v>
      </c>
      <c r="E356" s="331">
        <v>350</v>
      </c>
      <c r="F356" s="331">
        <v>194</v>
      </c>
      <c r="G356" s="331">
        <v>67900</v>
      </c>
    </row>
    <row r="357" spans="1:7">
      <c r="A357" s="338" t="s">
        <v>1243</v>
      </c>
      <c r="B357" s="339" t="s">
        <v>1244</v>
      </c>
      <c r="C357" s="339" t="s">
        <v>323</v>
      </c>
      <c r="D357" s="339" t="s">
        <v>563</v>
      </c>
      <c r="E357" s="331">
        <v>2</v>
      </c>
      <c r="F357" s="331">
        <v>15648.936299999999</v>
      </c>
      <c r="G357" s="331">
        <v>31297.872599999999</v>
      </c>
    </row>
    <row r="358" spans="1:7">
      <c r="A358" s="338" t="s">
        <v>1245</v>
      </c>
      <c r="B358" s="339" t="s">
        <v>1246</v>
      </c>
      <c r="C358" s="339" t="s">
        <v>570</v>
      </c>
      <c r="D358" s="339" t="s">
        <v>563</v>
      </c>
      <c r="E358" s="331">
        <v>100</v>
      </c>
      <c r="F358" s="331">
        <v>280</v>
      </c>
      <c r="G358" s="331">
        <v>28000</v>
      </c>
    </row>
    <row r="359" spans="1:7">
      <c r="A359" s="338" t="s">
        <v>1247</v>
      </c>
      <c r="B359" s="339" t="s">
        <v>1248</v>
      </c>
      <c r="C359" s="339" t="s">
        <v>570</v>
      </c>
      <c r="D359" s="339" t="s">
        <v>563</v>
      </c>
      <c r="E359" s="331">
        <v>240</v>
      </c>
      <c r="F359" s="331">
        <v>123</v>
      </c>
      <c r="G359" s="331">
        <v>29520</v>
      </c>
    </row>
    <row r="360" spans="1:7">
      <c r="A360" s="338" t="s">
        <v>1249</v>
      </c>
      <c r="B360" s="339" t="s">
        <v>1250</v>
      </c>
      <c r="C360" s="339" t="s">
        <v>570</v>
      </c>
      <c r="D360" s="339" t="s">
        <v>563</v>
      </c>
      <c r="E360" s="331">
        <v>650</v>
      </c>
      <c r="F360" s="331">
        <v>360</v>
      </c>
      <c r="G360" s="331">
        <v>234000</v>
      </c>
    </row>
    <row r="361" spans="1:7">
      <c r="A361" s="338" t="s">
        <v>1251</v>
      </c>
      <c r="B361" s="339" t="s">
        <v>1252</v>
      </c>
      <c r="C361" s="339" t="s">
        <v>570</v>
      </c>
      <c r="D361" s="339" t="s">
        <v>563</v>
      </c>
      <c r="E361" s="331">
        <v>20</v>
      </c>
      <c r="F361" s="331">
        <v>60</v>
      </c>
      <c r="G361" s="331">
        <v>1200</v>
      </c>
    </row>
    <row r="362" spans="1:7">
      <c r="A362" s="338" t="s">
        <v>1253</v>
      </c>
      <c r="B362" s="339" t="s">
        <v>1254</v>
      </c>
      <c r="C362" s="339" t="s">
        <v>570</v>
      </c>
      <c r="D362" s="339" t="s">
        <v>563</v>
      </c>
      <c r="E362" s="331">
        <v>150</v>
      </c>
      <c r="F362" s="331">
        <v>75</v>
      </c>
      <c r="G362" s="331">
        <v>11250</v>
      </c>
    </row>
    <row r="363" spans="1:7">
      <c r="A363" s="338" t="s">
        <v>1255</v>
      </c>
      <c r="B363" s="339" t="s">
        <v>1256</v>
      </c>
      <c r="C363" s="339" t="s">
        <v>570</v>
      </c>
      <c r="D363" s="339" t="s">
        <v>563</v>
      </c>
      <c r="E363" s="331">
        <v>672</v>
      </c>
      <c r="F363" s="331">
        <v>50</v>
      </c>
      <c r="G363" s="331">
        <v>33600</v>
      </c>
    </row>
    <row r="364" spans="1:7">
      <c r="A364" s="338" t="s">
        <v>1257</v>
      </c>
      <c r="B364" s="339" t="s">
        <v>1258</v>
      </c>
      <c r="C364" s="339" t="s">
        <v>323</v>
      </c>
      <c r="D364" s="339" t="s">
        <v>563</v>
      </c>
      <c r="E364" s="331">
        <v>170</v>
      </c>
      <c r="F364" s="331">
        <v>135</v>
      </c>
      <c r="G364" s="331">
        <v>22950</v>
      </c>
    </row>
    <row r="365" spans="1:7">
      <c r="A365" s="338" t="s">
        <v>1259</v>
      </c>
      <c r="B365" s="339" t="s">
        <v>1260</v>
      </c>
      <c r="C365" s="339" t="s">
        <v>323</v>
      </c>
      <c r="D365" s="339" t="s">
        <v>563</v>
      </c>
      <c r="E365" s="331">
        <v>458</v>
      </c>
      <c r="F365" s="331">
        <v>1.4500272727275469</v>
      </c>
      <c r="G365" s="331">
        <v>664.1124909092166</v>
      </c>
    </row>
    <row r="366" spans="1:7">
      <c r="A366" s="338" t="s">
        <v>1261</v>
      </c>
      <c r="B366" s="339" t="s">
        <v>1262</v>
      </c>
      <c r="C366" s="339" t="s">
        <v>323</v>
      </c>
      <c r="D366" s="339" t="s">
        <v>563</v>
      </c>
      <c r="E366" s="331">
        <v>50</v>
      </c>
      <c r="F366" s="331">
        <v>10</v>
      </c>
      <c r="G366" s="331">
        <v>500</v>
      </c>
    </row>
    <row r="367" spans="1:7">
      <c r="A367" s="338" t="s">
        <v>1263</v>
      </c>
      <c r="B367" s="339" t="s">
        <v>1264</v>
      </c>
      <c r="C367" s="339" t="s">
        <v>323</v>
      </c>
      <c r="D367" s="339" t="s">
        <v>563</v>
      </c>
      <c r="E367" s="331">
        <v>45</v>
      </c>
      <c r="F367" s="331">
        <v>14</v>
      </c>
      <c r="G367" s="331">
        <v>630</v>
      </c>
    </row>
    <row r="368" spans="1:7">
      <c r="A368" s="338" t="s">
        <v>1265</v>
      </c>
      <c r="B368" s="339" t="s">
        <v>1266</v>
      </c>
      <c r="C368" s="339" t="s">
        <v>323</v>
      </c>
      <c r="D368" s="339" t="s">
        <v>563</v>
      </c>
      <c r="E368" s="331">
        <v>8</v>
      </c>
      <c r="F368" s="331">
        <v>20</v>
      </c>
      <c r="G368" s="331">
        <v>160</v>
      </c>
    </row>
    <row r="369" spans="1:7">
      <c r="A369" s="338" t="s">
        <v>1267</v>
      </c>
      <c r="B369" s="339" t="s">
        <v>1268</v>
      </c>
      <c r="C369" s="339" t="s">
        <v>323</v>
      </c>
      <c r="D369" s="339" t="s">
        <v>563</v>
      </c>
      <c r="E369" s="331">
        <v>8</v>
      </c>
      <c r="F369" s="331">
        <v>205</v>
      </c>
      <c r="G369" s="331">
        <v>1640</v>
      </c>
    </row>
    <row r="370" spans="1:7">
      <c r="A370" s="338" t="s">
        <v>1269</v>
      </c>
      <c r="B370" s="339" t="s">
        <v>1270</v>
      </c>
      <c r="C370" s="339" t="s">
        <v>323</v>
      </c>
      <c r="D370" s="339" t="s">
        <v>563</v>
      </c>
      <c r="E370" s="331">
        <v>50</v>
      </c>
      <c r="F370" s="331">
        <v>118</v>
      </c>
      <c r="G370" s="331">
        <v>5900</v>
      </c>
    </row>
    <row r="371" spans="1:7">
      <c r="A371" s="338" t="s">
        <v>1271</v>
      </c>
      <c r="B371" s="339" t="s">
        <v>807</v>
      </c>
      <c r="C371" s="339" t="s">
        <v>323</v>
      </c>
      <c r="D371" s="339" t="s">
        <v>563</v>
      </c>
      <c r="E371" s="331">
        <v>50</v>
      </c>
      <c r="F371" s="331">
        <v>32</v>
      </c>
      <c r="G371" s="331">
        <v>1600</v>
      </c>
    </row>
    <row r="372" spans="1:7">
      <c r="A372" s="338" t="s">
        <v>1272</v>
      </c>
      <c r="B372" s="339" t="s">
        <v>1273</v>
      </c>
      <c r="C372" s="339" t="s">
        <v>323</v>
      </c>
      <c r="D372" s="339" t="s">
        <v>563</v>
      </c>
      <c r="E372" s="331">
        <v>99</v>
      </c>
      <c r="F372" s="331">
        <v>124</v>
      </c>
      <c r="G372" s="331">
        <v>12276</v>
      </c>
    </row>
    <row r="373" spans="1:7">
      <c r="A373" s="338" t="s">
        <v>1274</v>
      </c>
      <c r="B373" s="339" t="s">
        <v>807</v>
      </c>
      <c r="C373" s="339" t="s">
        <v>570</v>
      </c>
      <c r="D373" s="339" t="s">
        <v>563</v>
      </c>
      <c r="E373" s="331">
        <v>19.5</v>
      </c>
      <c r="F373" s="331">
        <v>35</v>
      </c>
      <c r="G373" s="331">
        <v>682.5</v>
      </c>
    </row>
    <row r="374" spans="1:7">
      <c r="A374" s="338" t="s">
        <v>1275</v>
      </c>
      <c r="B374" s="339" t="s">
        <v>1276</v>
      </c>
      <c r="C374" s="339" t="s">
        <v>323</v>
      </c>
      <c r="D374" s="339" t="s">
        <v>563</v>
      </c>
      <c r="E374" s="331">
        <v>130</v>
      </c>
      <c r="F374" s="331">
        <v>28</v>
      </c>
      <c r="G374" s="331">
        <v>3640</v>
      </c>
    </row>
    <row r="375" spans="1:7">
      <c r="A375" s="338" t="s">
        <v>1277</v>
      </c>
      <c r="B375" s="339" t="s">
        <v>1278</v>
      </c>
      <c r="C375" s="339" t="s">
        <v>323</v>
      </c>
      <c r="D375" s="339" t="s">
        <v>563</v>
      </c>
      <c r="E375" s="331">
        <v>290</v>
      </c>
      <c r="F375" s="331">
        <v>10.925068965517241</v>
      </c>
      <c r="G375" s="331">
        <v>3168.27</v>
      </c>
    </row>
    <row r="376" spans="1:7">
      <c r="A376" s="338" t="s">
        <v>1279</v>
      </c>
      <c r="B376" s="339" t="s">
        <v>1280</v>
      </c>
      <c r="C376" s="339" t="s">
        <v>323</v>
      </c>
      <c r="D376" s="339" t="s">
        <v>563</v>
      </c>
      <c r="E376" s="331">
        <v>50</v>
      </c>
      <c r="F376" s="331">
        <v>40</v>
      </c>
      <c r="G376" s="331">
        <v>2000</v>
      </c>
    </row>
    <row r="377" spans="1:7">
      <c r="A377" s="338" t="s">
        <v>1281</v>
      </c>
      <c r="B377" s="339" t="s">
        <v>1282</v>
      </c>
      <c r="C377" s="339" t="s">
        <v>323</v>
      </c>
      <c r="D377" s="339" t="s">
        <v>563</v>
      </c>
      <c r="E377" s="331">
        <v>100</v>
      </c>
      <c r="F377" s="331">
        <v>50</v>
      </c>
      <c r="G377" s="331">
        <v>5000</v>
      </c>
    </row>
    <row r="378" spans="1:7">
      <c r="A378" s="338" t="s">
        <v>1283</v>
      </c>
      <c r="B378" s="339" t="s">
        <v>1284</v>
      </c>
      <c r="C378" s="339" t="s">
        <v>323</v>
      </c>
      <c r="D378" s="339" t="s">
        <v>563</v>
      </c>
      <c r="E378" s="331">
        <v>4</v>
      </c>
      <c r="F378" s="331">
        <v>100</v>
      </c>
      <c r="G378" s="331">
        <v>400</v>
      </c>
    </row>
    <row r="379" spans="1:7">
      <c r="A379" s="338" t="s">
        <v>1285</v>
      </c>
      <c r="B379" s="339" t="s">
        <v>1286</v>
      </c>
      <c r="C379" s="339" t="s">
        <v>323</v>
      </c>
      <c r="D379" s="339" t="s">
        <v>563</v>
      </c>
      <c r="E379" s="331">
        <v>10</v>
      </c>
      <c r="F379" s="331">
        <v>30</v>
      </c>
      <c r="G379" s="331">
        <v>300</v>
      </c>
    </row>
    <row r="380" spans="1:7">
      <c r="A380" s="338" t="s">
        <v>1287</v>
      </c>
      <c r="B380" s="339" t="s">
        <v>1288</v>
      </c>
      <c r="C380" s="339" t="s">
        <v>323</v>
      </c>
      <c r="D380" s="339" t="s">
        <v>563</v>
      </c>
      <c r="E380" s="331">
        <v>85</v>
      </c>
      <c r="F380" s="331">
        <v>26</v>
      </c>
      <c r="G380" s="331">
        <v>2210</v>
      </c>
    </row>
    <row r="381" spans="1:7">
      <c r="A381" s="338" t="s">
        <v>1289</v>
      </c>
      <c r="B381" s="339" t="s">
        <v>1290</v>
      </c>
      <c r="C381" s="339" t="s">
        <v>323</v>
      </c>
      <c r="D381" s="339" t="s">
        <v>563</v>
      </c>
      <c r="E381" s="331">
        <v>138</v>
      </c>
      <c r="F381" s="331">
        <v>210</v>
      </c>
      <c r="G381" s="331">
        <v>28980</v>
      </c>
    </row>
    <row r="382" spans="1:7">
      <c r="A382" s="338" t="s">
        <v>1291</v>
      </c>
      <c r="B382" s="339" t="s">
        <v>1292</v>
      </c>
      <c r="C382" s="339" t="s">
        <v>323</v>
      </c>
      <c r="D382" s="339" t="s">
        <v>563</v>
      </c>
      <c r="E382" s="331">
        <v>210</v>
      </c>
      <c r="F382" s="331">
        <v>110</v>
      </c>
      <c r="G382" s="331">
        <v>23100</v>
      </c>
    </row>
    <row r="383" spans="1:7">
      <c r="A383" s="338" t="s">
        <v>1293</v>
      </c>
      <c r="B383" s="339" t="s">
        <v>1294</v>
      </c>
      <c r="C383" s="339" t="s">
        <v>323</v>
      </c>
      <c r="D383" s="339" t="s">
        <v>563</v>
      </c>
      <c r="E383" s="331">
        <v>4</v>
      </c>
      <c r="F383" s="331">
        <v>100</v>
      </c>
      <c r="G383" s="331">
        <v>400</v>
      </c>
    </row>
    <row r="384" spans="1:7">
      <c r="A384" s="338" t="s">
        <v>1295</v>
      </c>
      <c r="B384" s="339" t="s">
        <v>1296</v>
      </c>
      <c r="C384" s="339" t="s">
        <v>323</v>
      </c>
      <c r="D384" s="339" t="s">
        <v>563</v>
      </c>
      <c r="E384" s="331">
        <v>4</v>
      </c>
      <c r="F384" s="331">
        <v>11</v>
      </c>
      <c r="G384" s="331">
        <v>44</v>
      </c>
    </row>
    <row r="385" spans="1:7">
      <c r="A385" s="338" t="s">
        <v>1297</v>
      </c>
      <c r="B385" s="339" t="s">
        <v>1298</v>
      </c>
      <c r="C385" s="339" t="s">
        <v>323</v>
      </c>
      <c r="D385" s="339" t="s">
        <v>563</v>
      </c>
      <c r="E385" s="331">
        <v>8</v>
      </c>
      <c r="F385" s="331">
        <v>160</v>
      </c>
      <c r="G385" s="331">
        <v>1280</v>
      </c>
    </row>
    <row r="386" spans="1:7">
      <c r="A386" s="338" t="s">
        <v>1299</v>
      </c>
      <c r="B386" s="339" t="s">
        <v>1300</v>
      </c>
      <c r="C386" s="339" t="s">
        <v>323</v>
      </c>
      <c r="D386" s="339" t="s">
        <v>563</v>
      </c>
      <c r="E386" s="331">
        <v>6</v>
      </c>
      <c r="F386" s="331">
        <v>150</v>
      </c>
      <c r="G386" s="331">
        <v>900</v>
      </c>
    </row>
    <row r="387" spans="1:7">
      <c r="A387" s="338" t="s">
        <v>1301</v>
      </c>
      <c r="B387" s="339" t="s">
        <v>1302</v>
      </c>
      <c r="C387" s="339" t="s">
        <v>323</v>
      </c>
      <c r="D387" s="339" t="s">
        <v>563</v>
      </c>
      <c r="E387" s="331">
        <v>200</v>
      </c>
      <c r="F387" s="331">
        <v>11.895931578947371</v>
      </c>
      <c r="G387" s="331">
        <v>2379.1863157894736</v>
      </c>
    </row>
    <row r="388" spans="1:7">
      <c r="A388" s="338" t="s">
        <v>1303</v>
      </c>
      <c r="B388" s="339" t="s">
        <v>1304</v>
      </c>
      <c r="C388" s="339" t="s">
        <v>323</v>
      </c>
      <c r="D388" s="339" t="s">
        <v>563</v>
      </c>
      <c r="E388" s="331">
        <v>15</v>
      </c>
      <c r="F388" s="331">
        <v>120</v>
      </c>
      <c r="G388" s="331">
        <v>1800</v>
      </c>
    </row>
    <row r="389" spans="1:7">
      <c r="A389" s="338" t="s">
        <v>1305</v>
      </c>
      <c r="B389" s="339" t="s">
        <v>1306</v>
      </c>
      <c r="C389" s="339" t="s">
        <v>323</v>
      </c>
      <c r="D389" s="339" t="s">
        <v>563</v>
      </c>
      <c r="E389" s="331">
        <v>15</v>
      </c>
      <c r="F389" s="331">
        <v>324</v>
      </c>
      <c r="G389" s="331">
        <v>4860</v>
      </c>
    </row>
    <row r="390" spans="1:7">
      <c r="A390" s="338" t="s">
        <v>1307</v>
      </c>
      <c r="B390" s="339" t="s">
        <v>1308</v>
      </c>
      <c r="C390" s="339" t="s">
        <v>323</v>
      </c>
      <c r="D390" s="339" t="s">
        <v>563</v>
      </c>
      <c r="E390" s="331">
        <v>826</v>
      </c>
      <c r="F390" s="331">
        <v>18.518878947368329</v>
      </c>
      <c r="G390" s="331">
        <v>15296.594010526242</v>
      </c>
    </row>
    <row r="391" spans="1:7">
      <c r="A391" s="338" t="s">
        <v>1309</v>
      </c>
      <c r="B391" s="339" t="s">
        <v>1310</v>
      </c>
      <c r="C391" s="339" t="s">
        <v>323</v>
      </c>
      <c r="D391" s="339" t="s">
        <v>563</v>
      </c>
      <c r="E391" s="331">
        <v>756</v>
      </c>
      <c r="F391" s="331">
        <v>15</v>
      </c>
      <c r="G391" s="331">
        <v>11340</v>
      </c>
    </row>
    <row r="392" spans="1:7">
      <c r="A392" s="338" t="s">
        <v>1311</v>
      </c>
      <c r="B392" s="339" t="s">
        <v>1312</v>
      </c>
      <c r="C392" s="339" t="s">
        <v>323</v>
      </c>
      <c r="D392" s="339" t="s">
        <v>563</v>
      </c>
      <c r="E392" s="331">
        <v>12510</v>
      </c>
      <c r="F392" s="331">
        <v>5.97</v>
      </c>
      <c r="G392" s="331">
        <v>74684.7</v>
      </c>
    </row>
    <row r="393" spans="1:7">
      <c r="A393" s="338" t="s">
        <v>1313</v>
      </c>
      <c r="B393" s="339" t="s">
        <v>1314</v>
      </c>
      <c r="C393" s="339" t="s">
        <v>323</v>
      </c>
      <c r="D393" s="339" t="s">
        <v>563</v>
      </c>
      <c r="E393" s="331">
        <v>157</v>
      </c>
      <c r="F393" s="331">
        <v>5.38795</v>
      </c>
      <c r="G393" s="331">
        <v>845.90814999999998</v>
      </c>
    </row>
    <row r="394" spans="1:7">
      <c r="A394" s="338" t="s">
        <v>1315</v>
      </c>
      <c r="B394" s="339" t="s">
        <v>1316</v>
      </c>
      <c r="C394" s="339" t="s">
        <v>323</v>
      </c>
      <c r="D394" s="339" t="s">
        <v>563</v>
      </c>
      <c r="E394" s="331">
        <v>1050</v>
      </c>
      <c r="F394" s="331">
        <v>5.51</v>
      </c>
      <c r="G394" s="331">
        <v>5785.5</v>
      </c>
    </row>
    <row r="395" spans="1:7">
      <c r="A395" s="338" t="s">
        <v>1317</v>
      </c>
      <c r="B395" s="339" t="s">
        <v>1318</v>
      </c>
      <c r="C395" s="339" t="s">
        <v>323</v>
      </c>
      <c r="D395" s="339" t="s">
        <v>563</v>
      </c>
      <c r="E395" s="331">
        <v>100</v>
      </c>
      <c r="F395" s="331">
        <v>3</v>
      </c>
      <c r="G395" s="331">
        <v>300</v>
      </c>
    </row>
    <row r="396" spans="1:7">
      <c r="A396" s="338" t="s">
        <v>1319</v>
      </c>
      <c r="B396" s="339" t="s">
        <v>1320</v>
      </c>
      <c r="C396" s="339" t="s">
        <v>323</v>
      </c>
      <c r="D396" s="339" t="s">
        <v>563</v>
      </c>
      <c r="E396" s="331">
        <v>80</v>
      </c>
      <c r="F396" s="331">
        <v>6</v>
      </c>
      <c r="G396" s="331">
        <v>480</v>
      </c>
    </row>
    <row r="397" spans="1:7">
      <c r="A397" s="338" t="s">
        <v>1321</v>
      </c>
      <c r="B397" s="339" t="s">
        <v>1322</v>
      </c>
      <c r="C397" s="339" t="s">
        <v>323</v>
      </c>
      <c r="D397" s="339" t="s">
        <v>563</v>
      </c>
      <c r="E397" s="331">
        <v>80</v>
      </c>
      <c r="F397" s="331">
        <v>2</v>
      </c>
      <c r="G397" s="331">
        <v>160</v>
      </c>
    </row>
    <row r="398" spans="1:7">
      <c r="A398" s="338" t="s">
        <v>1323</v>
      </c>
      <c r="B398" s="339" t="s">
        <v>1324</v>
      </c>
      <c r="C398" s="339" t="s">
        <v>323</v>
      </c>
      <c r="D398" s="339" t="s">
        <v>563</v>
      </c>
      <c r="E398" s="331">
        <v>4300</v>
      </c>
      <c r="F398" s="331">
        <v>9</v>
      </c>
      <c r="G398" s="331">
        <v>38700</v>
      </c>
    </row>
    <row r="399" spans="1:7">
      <c r="A399" s="338" t="s">
        <v>1325</v>
      </c>
      <c r="B399" s="339" t="s">
        <v>1326</v>
      </c>
      <c r="C399" s="339" t="s">
        <v>323</v>
      </c>
      <c r="D399" s="339" t="s">
        <v>563</v>
      </c>
      <c r="E399" s="331">
        <v>490</v>
      </c>
      <c r="F399" s="331">
        <v>11.006868757270178</v>
      </c>
      <c r="G399" s="331">
        <v>5393.3656910623877</v>
      </c>
    </row>
    <row r="400" spans="1:7">
      <c r="A400" s="338" t="s">
        <v>1327</v>
      </c>
      <c r="B400" s="339" t="s">
        <v>1328</v>
      </c>
      <c r="C400" s="339" t="s">
        <v>323</v>
      </c>
      <c r="D400" s="339" t="s">
        <v>563</v>
      </c>
      <c r="E400" s="331">
        <v>1700</v>
      </c>
      <c r="F400" s="331">
        <v>4</v>
      </c>
      <c r="G400" s="331">
        <v>6800</v>
      </c>
    </row>
    <row r="401" spans="1:7">
      <c r="A401" s="338" t="s">
        <v>1329</v>
      </c>
      <c r="B401" s="339" t="s">
        <v>1330</v>
      </c>
      <c r="C401" s="339" t="s">
        <v>323</v>
      </c>
      <c r="D401" s="339" t="s">
        <v>563</v>
      </c>
      <c r="E401" s="331">
        <v>6328</v>
      </c>
      <c r="F401" s="331">
        <v>4.2699999999999996</v>
      </c>
      <c r="G401" s="331">
        <v>27020.560000000001</v>
      </c>
    </row>
    <row r="402" spans="1:7">
      <c r="A402" s="338" t="s">
        <v>1331</v>
      </c>
      <c r="B402" s="339" t="s">
        <v>1332</v>
      </c>
      <c r="C402" s="339" t="s">
        <v>323</v>
      </c>
      <c r="D402" s="339" t="s">
        <v>563</v>
      </c>
      <c r="E402" s="331">
        <v>7952</v>
      </c>
      <c r="F402" s="331">
        <v>6.0199999999999987</v>
      </c>
      <c r="G402" s="331">
        <v>47871.039999999994</v>
      </c>
    </row>
    <row r="403" spans="1:7">
      <c r="A403" s="338" t="s">
        <v>1333</v>
      </c>
      <c r="B403" s="339" t="s">
        <v>1334</v>
      </c>
      <c r="C403" s="339" t="s">
        <v>570</v>
      </c>
      <c r="D403" s="339" t="s">
        <v>563</v>
      </c>
      <c r="E403" s="331">
        <v>8</v>
      </c>
      <c r="F403" s="331">
        <v>124.50772499999999</v>
      </c>
      <c r="G403" s="331">
        <v>996.06180000000006</v>
      </c>
    </row>
    <row r="404" spans="1:7">
      <c r="A404" s="338" t="s">
        <v>1335</v>
      </c>
      <c r="B404" s="339" t="s">
        <v>1336</v>
      </c>
      <c r="C404" s="339" t="s">
        <v>323</v>
      </c>
      <c r="D404" s="339" t="s">
        <v>563</v>
      </c>
      <c r="E404" s="331">
        <v>114</v>
      </c>
      <c r="F404" s="331">
        <v>60</v>
      </c>
      <c r="G404" s="331">
        <v>6840</v>
      </c>
    </row>
    <row r="405" spans="1:7">
      <c r="A405" s="338" t="s">
        <v>1337</v>
      </c>
      <c r="B405" s="339" t="s">
        <v>1336</v>
      </c>
      <c r="C405" s="339" t="s">
        <v>323</v>
      </c>
      <c r="D405" s="339" t="s">
        <v>563</v>
      </c>
      <c r="E405" s="331">
        <v>98</v>
      </c>
      <c r="F405" s="331">
        <v>120</v>
      </c>
      <c r="G405" s="331">
        <v>11760</v>
      </c>
    </row>
    <row r="406" spans="1:7">
      <c r="A406" s="338" t="s">
        <v>1338</v>
      </c>
      <c r="B406" s="339" t="s">
        <v>1339</v>
      </c>
      <c r="C406" s="339" t="s">
        <v>323</v>
      </c>
      <c r="D406" s="339" t="s">
        <v>563</v>
      </c>
      <c r="E406" s="331">
        <v>130</v>
      </c>
      <c r="F406" s="331">
        <v>60</v>
      </c>
      <c r="G406" s="331">
        <v>7800</v>
      </c>
    </row>
    <row r="407" spans="1:7">
      <c r="A407" s="338" t="s">
        <v>1340</v>
      </c>
      <c r="B407" s="339" t="s">
        <v>727</v>
      </c>
      <c r="C407" s="339" t="s">
        <v>323</v>
      </c>
      <c r="D407" s="339" t="s">
        <v>563</v>
      </c>
      <c r="E407" s="331">
        <v>323</v>
      </c>
      <c r="F407" s="331">
        <v>40</v>
      </c>
      <c r="G407" s="331">
        <v>12920</v>
      </c>
    </row>
    <row r="408" spans="1:7">
      <c r="A408" s="338" t="s">
        <v>1341</v>
      </c>
      <c r="B408" s="339" t="s">
        <v>1342</v>
      </c>
      <c r="C408" s="339" t="s">
        <v>323</v>
      </c>
      <c r="D408" s="339" t="s">
        <v>563</v>
      </c>
      <c r="E408" s="331">
        <v>300</v>
      </c>
      <c r="F408" s="331">
        <v>36.567569714635731</v>
      </c>
      <c r="G408" s="331">
        <v>10970.270914390723</v>
      </c>
    </row>
    <row r="409" spans="1:7">
      <c r="A409" s="338" t="s">
        <v>1343</v>
      </c>
      <c r="B409" s="339" t="s">
        <v>1344</v>
      </c>
      <c r="C409" s="339" t="s">
        <v>323</v>
      </c>
      <c r="D409" s="339" t="s">
        <v>563</v>
      </c>
      <c r="E409" s="331">
        <v>40</v>
      </c>
      <c r="F409" s="331">
        <v>25</v>
      </c>
      <c r="G409" s="331">
        <v>1000</v>
      </c>
    </row>
    <row r="410" spans="1:7">
      <c r="A410" s="338" t="s">
        <v>1345</v>
      </c>
      <c r="B410" s="339" t="s">
        <v>1346</v>
      </c>
      <c r="C410" s="339" t="s">
        <v>570</v>
      </c>
      <c r="D410" s="339" t="s">
        <v>563</v>
      </c>
      <c r="E410" s="331">
        <v>35</v>
      </c>
      <c r="F410" s="331">
        <v>125</v>
      </c>
      <c r="G410" s="331">
        <v>4375</v>
      </c>
    </row>
    <row r="411" spans="1:7">
      <c r="A411" s="338" t="s">
        <v>1347</v>
      </c>
      <c r="B411" s="339" t="s">
        <v>1348</v>
      </c>
      <c r="C411" s="339" t="s">
        <v>570</v>
      </c>
      <c r="D411" s="339" t="s">
        <v>563</v>
      </c>
      <c r="E411" s="331">
        <v>60</v>
      </c>
      <c r="F411" s="331">
        <v>44.406799999999997</v>
      </c>
      <c r="G411" s="331">
        <v>2664.4079999999994</v>
      </c>
    </row>
    <row r="412" spans="1:7">
      <c r="A412" s="338" t="s">
        <v>1349</v>
      </c>
      <c r="B412" s="339" t="s">
        <v>1350</v>
      </c>
      <c r="C412" s="339" t="s">
        <v>323</v>
      </c>
      <c r="D412" s="339" t="s">
        <v>563</v>
      </c>
      <c r="E412" s="331">
        <v>8</v>
      </c>
      <c r="F412" s="331">
        <v>533.33000000000004</v>
      </c>
      <c r="G412" s="331">
        <v>4266.6400000000003</v>
      </c>
    </row>
    <row r="413" spans="1:7">
      <c r="A413" s="338" t="s">
        <v>1351</v>
      </c>
      <c r="B413" s="339" t="s">
        <v>1352</v>
      </c>
      <c r="C413" s="339" t="s">
        <v>323</v>
      </c>
      <c r="D413" s="339" t="s">
        <v>563</v>
      </c>
      <c r="E413" s="331">
        <v>24</v>
      </c>
      <c r="F413" s="331">
        <v>1166.67</v>
      </c>
      <c r="G413" s="331">
        <v>28000.080000000002</v>
      </c>
    </row>
    <row r="414" spans="1:7">
      <c r="A414" s="338" t="s">
        <v>1353</v>
      </c>
      <c r="B414" s="339" t="s">
        <v>1354</v>
      </c>
      <c r="C414" s="339" t="s">
        <v>323</v>
      </c>
      <c r="D414" s="339" t="s">
        <v>563</v>
      </c>
      <c r="E414" s="331">
        <v>16</v>
      </c>
      <c r="F414" s="331">
        <v>583.33000000000004</v>
      </c>
      <c r="G414" s="331">
        <v>9333.2800000000007</v>
      </c>
    </row>
    <row r="415" spans="1:7">
      <c r="A415" s="338" t="s">
        <v>1355</v>
      </c>
      <c r="B415" s="339" t="s">
        <v>1356</v>
      </c>
      <c r="C415" s="339" t="s">
        <v>323</v>
      </c>
      <c r="D415" s="339" t="s">
        <v>563</v>
      </c>
      <c r="E415" s="331">
        <v>16</v>
      </c>
      <c r="F415" s="331">
        <v>875</v>
      </c>
      <c r="G415" s="331">
        <v>14000</v>
      </c>
    </row>
    <row r="416" spans="1:7">
      <c r="A416" s="338" t="s">
        <v>1357</v>
      </c>
      <c r="B416" s="339" t="s">
        <v>1358</v>
      </c>
      <c r="C416" s="339" t="s">
        <v>323</v>
      </c>
      <c r="D416" s="339" t="s">
        <v>563</v>
      </c>
      <c r="E416" s="331">
        <v>16</v>
      </c>
      <c r="F416" s="331">
        <v>62.5</v>
      </c>
      <c r="G416" s="331">
        <v>1000</v>
      </c>
    </row>
    <row r="417" spans="1:7">
      <c r="A417" s="338" t="s">
        <v>1359</v>
      </c>
      <c r="B417" s="339" t="s">
        <v>1360</v>
      </c>
      <c r="C417" s="339" t="s">
        <v>323</v>
      </c>
      <c r="D417" s="339" t="s">
        <v>563</v>
      </c>
      <c r="E417" s="331">
        <v>14</v>
      </c>
      <c r="F417" s="331">
        <v>58.33</v>
      </c>
      <c r="G417" s="331">
        <v>816.62</v>
      </c>
    </row>
    <row r="418" spans="1:7">
      <c r="A418" s="338" t="s">
        <v>1361</v>
      </c>
      <c r="B418" s="339" t="s">
        <v>1362</v>
      </c>
      <c r="C418" s="339" t="s">
        <v>323</v>
      </c>
      <c r="D418" s="339" t="s">
        <v>563</v>
      </c>
      <c r="E418" s="331">
        <v>14</v>
      </c>
      <c r="F418" s="331">
        <v>48.33</v>
      </c>
      <c r="G418" s="331">
        <v>676.62</v>
      </c>
    </row>
    <row r="419" spans="1:7">
      <c r="A419" s="338" t="s">
        <v>1363</v>
      </c>
      <c r="B419" s="339" t="s">
        <v>1364</v>
      </c>
      <c r="C419" s="339" t="s">
        <v>323</v>
      </c>
      <c r="D419" s="339" t="s">
        <v>563</v>
      </c>
      <c r="E419" s="331">
        <v>16</v>
      </c>
      <c r="F419" s="331">
        <v>91.67</v>
      </c>
      <c r="G419" s="331">
        <v>1466.72</v>
      </c>
    </row>
    <row r="420" spans="1:7">
      <c r="A420" s="338" t="s">
        <v>1365</v>
      </c>
      <c r="B420" s="339" t="s">
        <v>1366</v>
      </c>
      <c r="C420" s="339" t="s">
        <v>323</v>
      </c>
      <c r="D420" s="339" t="s">
        <v>563</v>
      </c>
      <c r="E420" s="331">
        <v>32</v>
      </c>
      <c r="F420" s="331">
        <v>58.33</v>
      </c>
      <c r="G420" s="331">
        <v>1866.56</v>
      </c>
    </row>
    <row r="421" spans="1:7">
      <c r="A421" s="338" t="s">
        <v>1367</v>
      </c>
      <c r="B421" s="339" t="s">
        <v>1368</v>
      </c>
      <c r="C421" s="339" t="s">
        <v>323</v>
      </c>
      <c r="D421" s="339" t="s">
        <v>563</v>
      </c>
      <c r="E421" s="331">
        <v>16</v>
      </c>
      <c r="F421" s="331">
        <v>104.11</v>
      </c>
      <c r="G421" s="331">
        <v>1665.76</v>
      </c>
    </row>
    <row r="422" spans="1:7">
      <c r="A422" s="338" t="s">
        <v>1369</v>
      </c>
      <c r="B422" s="339" t="s">
        <v>1370</v>
      </c>
      <c r="C422" s="339" t="s">
        <v>570</v>
      </c>
      <c r="D422" s="339" t="s">
        <v>563</v>
      </c>
      <c r="E422" s="331">
        <v>570</v>
      </c>
      <c r="F422" s="331">
        <v>35</v>
      </c>
      <c r="G422" s="331">
        <v>19950</v>
      </c>
    </row>
    <row r="423" spans="1:7">
      <c r="A423" s="338" t="s">
        <v>1371</v>
      </c>
      <c r="B423" s="339" t="s">
        <v>1372</v>
      </c>
      <c r="C423" s="339" t="s">
        <v>570</v>
      </c>
      <c r="D423" s="339" t="s">
        <v>563</v>
      </c>
      <c r="E423" s="331">
        <v>140</v>
      </c>
      <c r="F423" s="331">
        <v>35</v>
      </c>
      <c r="G423" s="331">
        <v>4900</v>
      </c>
    </row>
    <row r="424" spans="1:7">
      <c r="A424" s="338" t="s">
        <v>1373</v>
      </c>
      <c r="B424" s="339" t="s">
        <v>805</v>
      </c>
      <c r="C424" s="339" t="s">
        <v>570</v>
      </c>
      <c r="D424" s="339" t="s">
        <v>563</v>
      </c>
      <c r="E424" s="331">
        <v>176</v>
      </c>
      <c r="F424" s="331">
        <v>130</v>
      </c>
      <c r="G424" s="331">
        <v>22880</v>
      </c>
    </row>
    <row r="425" spans="1:7">
      <c r="A425" s="338" t="s">
        <v>1374</v>
      </c>
      <c r="B425" s="339" t="s">
        <v>1375</v>
      </c>
      <c r="C425" s="339" t="s">
        <v>570</v>
      </c>
      <c r="D425" s="339" t="s">
        <v>563</v>
      </c>
      <c r="E425" s="331">
        <v>16.5</v>
      </c>
      <c r="F425" s="331">
        <v>236</v>
      </c>
      <c r="G425" s="331">
        <v>3894</v>
      </c>
    </row>
    <row r="426" spans="1:7">
      <c r="A426" s="338" t="s">
        <v>1376</v>
      </c>
      <c r="B426" s="339" t="s">
        <v>1377</v>
      </c>
      <c r="C426" s="339" t="s">
        <v>570</v>
      </c>
      <c r="D426" s="339" t="s">
        <v>563</v>
      </c>
      <c r="E426" s="331">
        <v>279</v>
      </c>
      <c r="F426" s="331">
        <v>170.22600000000006</v>
      </c>
      <c r="G426" s="331">
        <v>47493.054000000004</v>
      </c>
    </row>
    <row r="427" spans="1:7">
      <c r="A427" s="338" t="s">
        <v>1378</v>
      </c>
      <c r="B427" s="339" t="s">
        <v>1379</v>
      </c>
      <c r="C427" s="339" t="s">
        <v>570</v>
      </c>
      <c r="D427" s="339" t="s">
        <v>563</v>
      </c>
      <c r="E427" s="331">
        <v>160</v>
      </c>
      <c r="F427" s="331">
        <v>35</v>
      </c>
      <c r="G427" s="331">
        <v>5600</v>
      </c>
    </row>
    <row r="428" spans="1:7">
      <c r="A428" s="338" t="s">
        <v>1380</v>
      </c>
      <c r="B428" s="339" t="s">
        <v>1381</v>
      </c>
      <c r="C428" s="339" t="s">
        <v>570</v>
      </c>
      <c r="D428" s="339" t="s">
        <v>563</v>
      </c>
      <c r="E428" s="331">
        <v>12</v>
      </c>
      <c r="F428" s="331">
        <v>103.61584374999977</v>
      </c>
      <c r="G428" s="331">
        <v>1243.3901249999972</v>
      </c>
    </row>
    <row r="429" spans="1:7">
      <c r="A429" s="338" t="s">
        <v>1382</v>
      </c>
      <c r="B429" s="339" t="s">
        <v>1383</v>
      </c>
      <c r="C429" s="339" t="s">
        <v>570</v>
      </c>
      <c r="D429" s="339" t="s">
        <v>563</v>
      </c>
      <c r="E429" s="331">
        <v>130</v>
      </c>
      <c r="F429" s="331">
        <v>108.0565</v>
      </c>
      <c r="G429" s="331">
        <v>14047.344999999999</v>
      </c>
    </row>
    <row r="430" spans="1:7">
      <c r="A430" s="338" t="s">
        <v>1384</v>
      </c>
      <c r="B430" s="339" t="s">
        <v>1385</v>
      </c>
      <c r="C430" s="339" t="s">
        <v>323</v>
      </c>
      <c r="D430" s="339" t="s">
        <v>563</v>
      </c>
      <c r="E430" s="331">
        <v>24</v>
      </c>
      <c r="F430" s="331">
        <v>99.175137500000034</v>
      </c>
      <c r="G430" s="331">
        <v>2380.2033000000006</v>
      </c>
    </row>
    <row r="431" spans="1:7">
      <c r="A431" s="338" t="s">
        <v>1386</v>
      </c>
      <c r="B431" s="339" t="s">
        <v>727</v>
      </c>
      <c r="C431" s="339" t="s">
        <v>323</v>
      </c>
      <c r="D431" s="339" t="s">
        <v>563</v>
      </c>
      <c r="E431" s="331">
        <v>35</v>
      </c>
      <c r="F431" s="331">
        <v>28</v>
      </c>
      <c r="G431" s="331">
        <v>980</v>
      </c>
    </row>
    <row r="432" spans="1:7">
      <c r="A432" s="338" t="s">
        <v>1387</v>
      </c>
      <c r="B432" s="339" t="s">
        <v>1388</v>
      </c>
      <c r="C432" s="339" t="s">
        <v>323</v>
      </c>
      <c r="D432" s="339" t="s">
        <v>563</v>
      </c>
      <c r="E432" s="331">
        <v>34</v>
      </c>
      <c r="F432" s="331">
        <v>23.683599999999998</v>
      </c>
      <c r="G432" s="331">
        <v>805.24239999999986</v>
      </c>
    </row>
    <row r="433" spans="1:7">
      <c r="A433" s="338" t="s">
        <v>1389</v>
      </c>
      <c r="B433" s="339" t="s">
        <v>1390</v>
      </c>
      <c r="C433" s="339" t="s">
        <v>323</v>
      </c>
      <c r="D433" s="339" t="s">
        <v>563</v>
      </c>
      <c r="E433" s="331">
        <v>100</v>
      </c>
      <c r="F433" s="331">
        <v>314.60799999999995</v>
      </c>
      <c r="G433" s="331">
        <v>31460.799999999996</v>
      </c>
    </row>
    <row r="434" spans="1:7">
      <c r="A434" s="338" t="s">
        <v>1391</v>
      </c>
      <c r="B434" s="339" t="s">
        <v>1392</v>
      </c>
      <c r="C434" s="339" t="s">
        <v>323</v>
      </c>
      <c r="D434" s="339" t="s">
        <v>563</v>
      </c>
      <c r="E434" s="331">
        <v>100</v>
      </c>
      <c r="F434" s="331">
        <v>141.8545</v>
      </c>
      <c r="G434" s="331">
        <v>14185.45</v>
      </c>
    </row>
    <row r="435" spans="1:7">
      <c r="A435" s="338" t="s">
        <v>1393</v>
      </c>
      <c r="B435" s="339" t="s">
        <v>1394</v>
      </c>
      <c r="C435" s="339" t="s">
        <v>323</v>
      </c>
      <c r="D435" s="339" t="s">
        <v>563</v>
      </c>
      <c r="E435" s="331">
        <v>160</v>
      </c>
      <c r="F435" s="331">
        <v>26.644075000000022</v>
      </c>
      <c r="G435" s="331">
        <v>4263.0520000000033</v>
      </c>
    </row>
    <row r="436" spans="1:7">
      <c r="A436" s="338" t="s">
        <v>1395</v>
      </c>
      <c r="B436" s="339" t="s">
        <v>1396</v>
      </c>
      <c r="C436" s="339" t="s">
        <v>323</v>
      </c>
      <c r="D436" s="339" t="s">
        <v>563</v>
      </c>
      <c r="E436" s="331">
        <v>549</v>
      </c>
      <c r="F436" s="331">
        <v>12.762407999999994</v>
      </c>
      <c r="G436" s="331">
        <v>7006.5619919999972</v>
      </c>
    </row>
    <row r="437" spans="1:7">
      <c r="A437" s="338" t="s">
        <v>1397</v>
      </c>
      <c r="B437" s="339" t="s">
        <v>1398</v>
      </c>
      <c r="C437" s="339" t="s">
        <v>570</v>
      </c>
      <c r="D437" s="339" t="s">
        <v>563</v>
      </c>
      <c r="E437" s="331">
        <v>2.5</v>
      </c>
      <c r="F437" s="331">
        <v>4369.2227691546968</v>
      </c>
      <c r="G437" s="331">
        <v>10923.056922886743</v>
      </c>
    </row>
    <row r="438" spans="1:7">
      <c r="A438" s="338" t="s">
        <v>1399</v>
      </c>
      <c r="B438" s="339" t="s">
        <v>1400</v>
      </c>
      <c r="C438" s="339" t="s">
        <v>570</v>
      </c>
      <c r="D438" s="339" t="s">
        <v>563</v>
      </c>
      <c r="E438" s="331">
        <v>505</v>
      </c>
      <c r="F438" s="331">
        <v>65.27</v>
      </c>
      <c r="G438" s="331">
        <v>32961.35</v>
      </c>
    </row>
    <row r="439" spans="1:7">
      <c r="A439" s="338" t="s">
        <v>1401</v>
      </c>
      <c r="B439" s="339" t="s">
        <v>1402</v>
      </c>
      <c r="C439" s="339" t="s">
        <v>570</v>
      </c>
      <c r="D439" s="339" t="s">
        <v>563</v>
      </c>
      <c r="E439" s="331">
        <v>745</v>
      </c>
      <c r="F439" s="331">
        <v>220</v>
      </c>
      <c r="G439" s="331">
        <v>163900</v>
      </c>
    </row>
    <row r="440" spans="1:7">
      <c r="A440" s="338" t="s">
        <v>1403</v>
      </c>
      <c r="B440" s="339" t="s">
        <v>1404</v>
      </c>
      <c r="C440" s="339" t="s">
        <v>323</v>
      </c>
      <c r="D440" s="339" t="s">
        <v>563</v>
      </c>
      <c r="E440" s="331">
        <v>0.01</v>
      </c>
      <c r="F440" s="331">
        <v>6708</v>
      </c>
      <c r="G440" s="331">
        <v>67.08</v>
      </c>
    </row>
    <row r="441" spans="1:7">
      <c r="A441" s="338" t="s">
        <v>1405</v>
      </c>
      <c r="B441" s="339" t="s">
        <v>1406</v>
      </c>
      <c r="C441" s="339" t="s">
        <v>323</v>
      </c>
      <c r="D441" s="339" t="s">
        <v>563</v>
      </c>
      <c r="E441" s="331">
        <v>273</v>
      </c>
      <c r="F441" s="331">
        <v>320</v>
      </c>
      <c r="G441" s="331">
        <v>87360</v>
      </c>
    </row>
    <row r="442" spans="1:7">
      <c r="A442" s="338" t="s">
        <v>1407</v>
      </c>
      <c r="B442" s="339" t="s">
        <v>1408</v>
      </c>
      <c r="C442" s="339" t="s">
        <v>323</v>
      </c>
      <c r="D442" s="339" t="s">
        <v>563</v>
      </c>
      <c r="E442" s="331">
        <v>255</v>
      </c>
      <c r="F442" s="331">
        <v>320</v>
      </c>
      <c r="G442" s="331">
        <v>81600</v>
      </c>
    </row>
    <row r="443" spans="1:7">
      <c r="A443" s="338" t="s">
        <v>1409</v>
      </c>
      <c r="B443" s="339" t="s">
        <v>1410</v>
      </c>
      <c r="C443" s="339" t="s">
        <v>562</v>
      </c>
      <c r="D443" s="339" t="s">
        <v>563</v>
      </c>
      <c r="E443" s="331">
        <v>0.1</v>
      </c>
      <c r="F443" s="331">
        <v>1545</v>
      </c>
      <c r="G443" s="331">
        <v>154.5</v>
      </c>
    </row>
    <row r="444" spans="1:7">
      <c r="A444" s="338" t="s">
        <v>1411</v>
      </c>
      <c r="B444" s="339" t="s">
        <v>1131</v>
      </c>
      <c r="C444" s="339" t="s">
        <v>323</v>
      </c>
      <c r="D444" s="339" t="s">
        <v>563</v>
      </c>
      <c r="E444" s="331">
        <v>43</v>
      </c>
      <c r="F444" s="331">
        <v>50</v>
      </c>
      <c r="G444" s="331">
        <v>2150</v>
      </c>
    </row>
    <row r="445" spans="1:7">
      <c r="A445" s="338" t="s">
        <v>1412</v>
      </c>
      <c r="B445" s="339" t="s">
        <v>1413</v>
      </c>
      <c r="C445" s="339" t="s">
        <v>323</v>
      </c>
      <c r="D445" s="339" t="s">
        <v>563</v>
      </c>
      <c r="E445" s="331">
        <v>6</v>
      </c>
      <c r="F445" s="331">
        <v>3833.33</v>
      </c>
      <c r="G445" s="331">
        <v>22999.98</v>
      </c>
    </row>
    <row r="446" spans="1:7">
      <c r="A446" s="338" t="s">
        <v>1414</v>
      </c>
      <c r="B446" s="339" t="s">
        <v>1415</v>
      </c>
      <c r="C446" s="339" t="s">
        <v>323</v>
      </c>
      <c r="D446" s="339" t="s">
        <v>563</v>
      </c>
      <c r="E446" s="331">
        <v>6</v>
      </c>
      <c r="F446" s="331">
        <v>858.34</v>
      </c>
      <c r="G446" s="331">
        <v>5150.04</v>
      </c>
    </row>
    <row r="447" spans="1:7">
      <c r="A447" s="338" t="s">
        <v>1416</v>
      </c>
      <c r="B447" s="339" t="s">
        <v>1417</v>
      </c>
      <c r="C447" s="339" t="s">
        <v>323</v>
      </c>
      <c r="D447" s="339" t="s">
        <v>563</v>
      </c>
      <c r="E447" s="331">
        <v>6</v>
      </c>
      <c r="F447" s="331">
        <v>500</v>
      </c>
      <c r="G447" s="331">
        <v>3000</v>
      </c>
    </row>
    <row r="448" spans="1:7">
      <c r="A448" s="338" t="s">
        <v>1418</v>
      </c>
      <c r="B448" s="339" t="s">
        <v>1419</v>
      </c>
      <c r="C448" s="339" t="s">
        <v>323</v>
      </c>
      <c r="D448" s="339" t="s">
        <v>563</v>
      </c>
      <c r="E448" s="331">
        <v>7</v>
      </c>
      <c r="F448" s="331">
        <v>30</v>
      </c>
      <c r="G448" s="331">
        <v>210</v>
      </c>
    </row>
    <row r="449" spans="1:7">
      <c r="A449" s="338" t="s">
        <v>1420</v>
      </c>
      <c r="B449" s="339" t="s">
        <v>1421</v>
      </c>
      <c r="C449" s="339" t="s">
        <v>323</v>
      </c>
      <c r="D449" s="339" t="s">
        <v>563</v>
      </c>
      <c r="E449" s="331">
        <v>44</v>
      </c>
      <c r="F449" s="331">
        <v>3.83</v>
      </c>
      <c r="G449" s="331">
        <v>168.52</v>
      </c>
    </row>
    <row r="450" spans="1:7">
      <c r="A450" s="338" t="s">
        <v>1422</v>
      </c>
      <c r="B450" s="339" t="s">
        <v>1131</v>
      </c>
      <c r="C450" s="339" t="s">
        <v>323</v>
      </c>
      <c r="D450" s="339" t="s">
        <v>563</v>
      </c>
      <c r="E450" s="331">
        <v>10</v>
      </c>
      <c r="F450" s="331">
        <v>35.25</v>
      </c>
      <c r="G450" s="331">
        <v>352.5</v>
      </c>
    </row>
    <row r="451" spans="1:7">
      <c r="A451" s="338" t="s">
        <v>1423</v>
      </c>
      <c r="B451" s="339" t="s">
        <v>1424</v>
      </c>
      <c r="C451" s="339" t="s">
        <v>323</v>
      </c>
      <c r="D451" s="339" t="s">
        <v>563</v>
      </c>
      <c r="E451" s="331">
        <v>40</v>
      </c>
      <c r="F451" s="331">
        <v>60</v>
      </c>
      <c r="G451" s="331">
        <v>2400</v>
      </c>
    </row>
    <row r="452" spans="1:7">
      <c r="A452" s="338" t="s">
        <v>1425</v>
      </c>
      <c r="B452" s="339" t="s">
        <v>1426</v>
      </c>
      <c r="C452" s="339" t="s">
        <v>562</v>
      </c>
      <c r="D452" s="339" t="s">
        <v>563</v>
      </c>
      <c r="E452" s="331">
        <v>0.01</v>
      </c>
      <c r="F452" s="331">
        <v>530.54999999701977</v>
      </c>
      <c r="G452" s="331">
        <v>5.3054999999701975</v>
      </c>
    </row>
    <row r="453" spans="1:7">
      <c r="A453" s="338" t="s">
        <v>1427</v>
      </c>
      <c r="B453" s="339" t="s">
        <v>1428</v>
      </c>
      <c r="C453" s="339" t="s">
        <v>570</v>
      </c>
      <c r="D453" s="339" t="s">
        <v>563</v>
      </c>
      <c r="E453" s="331">
        <v>13</v>
      </c>
      <c r="F453" s="331">
        <v>68.012900000000016</v>
      </c>
      <c r="G453" s="331">
        <v>884.1677000000002</v>
      </c>
    </row>
    <row r="454" spans="1:7">
      <c r="A454" s="338" t="s">
        <v>1429</v>
      </c>
      <c r="B454" s="339" t="s">
        <v>1430</v>
      </c>
      <c r="C454" s="339" t="s">
        <v>570</v>
      </c>
      <c r="D454" s="339" t="s">
        <v>563</v>
      </c>
      <c r="E454" s="331">
        <v>78</v>
      </c>
      <c r="F454" s="331">
        <v>13.9575</v>
      </c>
      <c r="G454" s="331">
        <v>1088.6849999999999</v>
      </c>
    </row>
    <row r="455" spans="1:7">
      <c r="A455" s="338" t="s">
        <v>1431</v>
      </c>
      <c r="B455" s="339" t="s">
        <v>1432</v>
      </c>
      <c r="C455" s="339" t="s">
        <v>570</v>
      </c>
      <c r="D455" s="339" t="s">
        <v>563</v>
      </c>
      <c r="E455" s="331">
        <v>69</v>
      </c>
      <c r="F455" s="331">
        <v>61.15611999999998</v>
      </c>
      <c r="G455" s="331">
        <v>4219.7722799999992</v>
      </c>
    </row>
    <row r="456" spans="1:7">
      <c r="A456" s="338" t="s">
        <v>1433</v>
      </c>
      <c r="B456" s="339" t="s">
        <v>1434</v>
      </c>
      <c r="C456" s="339" t="s">
        <v>570</v>
      </c>
      <c r="D456" s="339" t="s">
        <v>563</v>
      </c>
      <c r="E456" s="331">
        <v>34</v>
      </c>
      <c r="F456" s="331">
        <v>450.25</v>
      </c>
      <c r="G456" s="331">
        <v>15308.5</v>
      </c>
    </row>
    <row r="457" spans="1:7">
      <c r="A457" s="338" t="s">
        <v>1435</v>
      </c>
      <c r="B457" s="339" t="s">
        <v>1436</v>
      </c>
      <c r="C457" s="339" t="s">
        <v>570</v>
      </c>
      <c r="D457" s="339" t="s">
        <v>563</v>
      </c>
      <c r="E457" s="331">
        <v>40</v>
      </c>
      <c r="F457" s="331">
        <v>205.72450000000001</v>
      </c>
      <c r="G457" s="331">
        <v>8228.98</v>
      </c>
    </row>
    <row r="458" spans="1:7">
      <c r="A458" s="338" t="s">
        <v>1437</v>
      </c>
      <c r="B458" s="339" t="s">
        <v>1438</v>
      </c>
      <c r="C458" s="339" t="s">
        <v>570</v>
      </c>
      <c r="D458" s="339" t="s">
        <v>563</v>
      </c>
      <c r="E458" s="331">
        <v>40</v>
      </c>
      <c r="F458" s="331">
        <v>72.117800000000031</v>
      </c>
      <c r="G458" s="331">
        <v>2884.7120000000009</v>
      </c>
    </row>
    <row r="459" spans="1:7">
      <c r="A459" s="338" t="s">
        <v>1439</v>
      </c>
      <c r="B459" s="339" t="s">
        <v>1440</v>
      </c>
      <c r="C459" s="339" t="s">
        <v>323</v>
      </c>
      <c r="D459" s="339" t="s">
        <v>563</v>
      </c>
      <c r="E459" s="331">
        <v>31</v>
      </c>
      <c r="F459" s="331">
        <v>62.922299999999993</v>
      </c>
      <c r="G459" s="331">
        <v>1950.5912999999998</v>
      </c>
    </row>
    <row r="460" spans="1:7">
      <c r="A460" s="338" t="s">
        <v>1441</v>
      </c>
      <c r="B460" s="339" t="s">
        <v>1442</v>
      </c>
      <c r="C460" s="339" t="s">
        <v>323</v>
      </c>
      <c r="D460" s="339" t="s">
        <v>563</v>
      </c>
      <c r="E460" s="331">
        <v>97</v>
      </c>
      <c r="F460" s="331">
        <v>139.23615000000001</v>
      </c>
      <c r="G460" s="331">
        <v>13505.90655</v>
      </c>
    </row>
    <row r="461" spans="1:7">
      <c r="A461" s="338" t="s">
        <v>1443</v>
      </c>
      <c r="B461" s="339" t="s">
        <v>1444</v>
      </c>
      <c r="C461" s="339" t="s">
        <v>323</v>
      </c>
      <c r="D461" s="339" t="s">
        <v>563</v>
      </c>
      <c r="E461" s="331">
        <v>98</v>
      </c>
      <c r="F461" s="331">
        <v>97.98684999999999</v>
      </c>
      <c r="G461" s="331">
        <v>9602.7113000000008</v>
      </c>
    </row>
    <row r="462" spans="1:7">
      <c r="A462" s="338" t="s">
        <v>1445</v>
      </c>
      <c r="B462" s="339" t="s">
        <v>1446</v>
      </c>
      <c r="C462" s="339" t="s">
        <v>323</v>
      </c>
      <c r="D462" s="339" t="s">
        <v>563</v>
      </c>
      <c r="E462" s="331">
        <v>2</v>
      </c>
      <c r="F462" s="331">
        <v>122.99640000000014</v>
      </c>
      <c r="G462" s="331">
        <v>245.99280000000027</v>
      </c>
    </row>
    <row r="463" spans="1:7">
      <c r="A463" s="338" t="s">
        <v>1447</v>
      </c>
      <c r="B463" s="339" t="s">
        <v>1448</v>
      </c>
      <c r="C463" s="339" t="s">
        <v>570</v>
      </c>
      <c r="D463" s="339" t="s">
        <v>563</v>
      </c>
      <c r="E463" s="331">
        <v>83</v>
      </c>
      <c r="F463" s="331">
        <v>230.20325641025462</v>
      </c>
      <c r="G463" s="331">
        <v>19106.870282051132</v>
      </c>
    </row>
    <row r="464" spans="1:7">
      <c r="A464" s="338" t="s">
        <v>1449</v>
      </c>
      <c r="B464" s="339" t="s">
        <v>1450</v>
      </c>
      <c r="C464" s="339" t="s">
        <v>570</v>
      </c>
      <c r="D464" s="339" t="s">
        <v>563</v>
      </c>
      <c r="E464" s="331">
        <v>10.5</v>
      </c>
      <c r="F464" s="331">
        <v>93.821441025641036</v>
      </c>
      <c r="G464" s="331">
        <v>985.12513076923085</v>
      </c>
    </row>
    <row r="465" spans="1:7">
      <c r="A465" s="338" t="s">
        <v>1451</v>
      </c>
      <c r="B465" s="339" t="s">
        <v>1452</v>
      </c>
      <c r="C465" s="339" t="s">
        <v>323</v>
      </c>
      <c r="D465" s="339" t="s">
        <v>563</v>
      </c>
      <c r="E465" s="331">
        <v>1</v>
      </c>
      <c r="F465" s="331">
        <v>224.06139999999999</v>
      </c>
      <c r="G465" s="331">
        <v>224.06139999999999</v>
      </c>
    </row>
    <row r="466" spans="1:7">
      <c r="A466" s="338" t="s">
        <v>1453</v>
      </c>
      <c r="B466" s="339" t="s">
        <v>1454</v>
      </c>
      <c r="C466" s="339" t="s">
        <v>323</v>
      </c>
      <c r="D466" s="339" t="s">
        <v>563</v>
      </c>
      <c r="E466" s="331">
        <v>8</v>
      </c>
      <c r="F466" s="331">
        <v>105.89360000000001</v>
      </c>
      <c r="G466" s="331">
        <v>847.14880000000016</v>
      </c>
    </row>
    <row r="467" spans="1:7">
      <c r="A467" s="338" t="s">
        <v>1455</v>
      </c>
      <c r="B467" s="339" t="s">
        <v>1456</v>
      </c>
      <c r="C467" s="339" t="s">
        <v>323</v>
      </c>
      <c r="D467" s="339" t="s">
        <v>563</v>
      </c>
      <c r="E467" s="331">
        <v>12</v>
      </c>
      <c r="F467" s="331">
        <v>94.748350000000059</v>
      </c>
      <c r="G467" s="331">
        <v>1136.9802000000009</v>
      </c>
    </row>
    <row r="468" spans="1:7">
      <c r="A468" s="338" t="s">
        <v>1457</v>
      </c>
      <c r="B468" s="339" t="s">
        <v>1458</v>
      </c>
      <c r="C468" s="339" t="s">
        <v>323</v>
      </c>
      <c r="D468" s="339" t="s">
        <v>563</v>
      </c>
      <c r="E468" s="331">
        <v>4</v>
      </c>
      <c r="F468" s="331">
        <v>42.97120000000006</v>
      </c>
      <c r="G468" s="331">
        <v>171.88480000000024</v>
      </c>
    </row>
    <row r="469" spans="1:7">
      <c r="A469" s="338" t="s">
        <v>1459</v>
      </c>
      <c r="B469" s="339" t="s">
        <v>1460</v>
      </c>
      <c r="C469" s="339" t="s">
        <v>323</v>
      </c>
      <c r="D469" s="339" t="s">
        <v>563</v>
      </c>
      <c r="E469" s="331">
        <v>40</v>
      </c>
      <c r="F469" s="331">
        <v>89.795146153764904</v>
      </c>
      <c r="G469" s="331">
        <v>3591.8058461505952</v>
      </c>
    </row>
    <row r="470" spans="1:7">
      <c r="A470" s="338" t="s">
        <v>1461</v>
      </c>
      <c r="B470" s="339" t="s">
        <v>1462</v>
      </c>
      <c r="C470" s="339" t="s">
        <v>323</v>
      </c>
      <c r="D470" s="339" t="s">
        <v>563</v>
      </c>
      <c r="E470" s="331">
        <v>42</v>
      </c>
      <c r="F470" s="331">
        <v>155.73846923075394</v>
      </c>
      <c r="G470" s="331">
        <v>6541.015707691663</v>
      </c>
    </row>
    <row r="471" spans="1:7">
      <c r="A471" s="338" t="s">
        <v>1463</v>
      </c>
      <c r="B471" s="339" t="s">
        <v>1464</v>
      </c>
      <c r="C471" s="339" t="s">
        <v>323</v>
      </c>
      <c r="D471" s="339" t="s">
        <v>563</v>
      </c>
      <c r="E471" s="331">
        <v>6</v>
      </c>
      <c r="F471" s="331">
        <v>35.297699999999971</v>
      </c>
      <c r="G471" s="331">
        <v>211.78619999999981</v>
      </c>
    </row>
    <row r="472" spans="1:7">
      <c r="A472" s="338" t="s">
        <v>1465</v>
      </c>
      <c r="B472" s="339" t="s">
        <v>1466</v>
      </c>
      <c r="C472" s="339" t="s">
        <v>323</v>
      </c>
      <c r="D472" s="339" t="s">
        <v>563</v>
      </c>
      <c r="E472" s="331">
        <v>12</v>
      </c>
      <c r="F472" s="331">
        <v>111.03299999999997</v>
      </c>
      <c r="G472" s="331">
        <v>1332.3959999999997</v>
      </c>
    </row>
    <row r="473" spans="1:7">
      <c r="A473" s="338" t="s">
        <v>1467</v>
      </c>
      <c r="B473" s="339" t="s">
        <v>1468</v>
      </c>
      <c r="C473" s="339" t="s">
        <v>323</v>
      </c>
      <c r="D473" s="339" t="s">
        <v>563</v>
      </c>
      <c r="E473" s="331">
        <v>170</v>
      </c>
      <c r="F473" s="331">
        <v>12.163235294117646</v>
      </c>
      <c r="G473" s="331">
        <v>2067.75</v>
      </c>
    </row>
    <row r="474" spans="1:7">
      <c r="A474" s="338" t="s">
        <v>1469</v>
      </c>
      <c r="B474" s="339" t="s">
        <v>1470</v>
      </c>
      <c r="C474" s="339" t="s">
        <v>323</v>
      </c>
      <c r="D474" s="339" t="s">
        <v>563</v>
      </c>
      <c r="E474" s="331">
        <v>155</v>
      </c>
      <c r="F474" s="331">
        <v>13.565799999999999</v>
      </c>
      <c r="G474" s="331">
        <v>2102.6990000000001</v>
      </c>
    </row>
    <row r="475" spans="1:7">
      <c r="A475" s="338" t="s">
        <v>1471</v>
      </c>
      <c r="B475" s="339" t="s">
        <v>1472</v>
      </c>
      <c r="C475" s="339" t="s">
        <v>323</v>
      </c>
      <c r="D475" s="339" t="s">
        <v>563</v>
      </c>
      <c r="E475" s="331">
        <v>178</v>
      </c>
      <c r="F475" s="331">
        <v>14.883099999999997</v>
      </c>
      <c r="G475" s="331">
        <v>2649.1918000000001</v>
      </c>
    </row>
    <row r="476" spans="1:7">
      <c r="A476" s="338" t="s">
        <v>1473</v>
      </c>
      <c r="B476" s="339" t="s">
        <v>1474</v>
      </c>
      <c r="C476" s="339" t="s">
        <v>323</v>
      </c>
      <c r="D476" s="339" t="s">
        <v>563</v>
      </c>
      <c r="E476" s="331">
        <v>1</v>
      </c>
      <c r="F476" s="331">
        <v>1912.4512</v>
      </c>
      <c r="G476" s="331">
        <v>1912.4512</v>
      </c>
    </row>
    <row r="477" spans="1:7">
      <c r="A477" s="338" t="s">
        <v>1475</v>
      </c>
      <c r="B477" s="339" t="s">
        <v>1476</v>
      </c>
      <c r="C477" s="339" t="s">
        <v>323</v>
      </c>
      <c r="D477" s="339" t="s">
        <v>563</v>
      </c>
      <c r="E477" s="331">
        <v>33</v>
      </c>
      <c r="F477" s="331">
        <v>66.610187500000151</v>
      </c>
      <c r="G477" s="331">
        <v>2198.1361875000048</v>
      </c>
    </row>
    <row r="478" spans="1:7">
      <c r="A478" s="338" t="s">
        <v>1477</v>
      </c>
      <c r="B478" s="339" t="s">
        <v>1478</v>
      </c>
      <c r="C478" s="339" t="s">
        <v>323</v>
      </c>
      <c r="D478" s="339" t="s">
        <v>563</v>
      </c>
      <c r="E478" s="331">
        <v>4</v>
      </c>
      <c r="F478" s="331">
        <v>141.22722272691405</v>
      </c>
      <c r="G478" s="331">
        <v>564.9088909076562</v>
      </c>
    </row>
    <row r="479" spans="1:7">
      <c r="A479" s="338" t="s">
        <v>1479</v>
      </c>
      <c r="B479" s="339" t="s">
        <v>1480</v>
      </c>
      <c r="C479" s="339" t="s">
        <v>323</v>
      </c>
      <c r="D479" s="339" t="s">
        <v>563</v>
      </c>
      <c r="E479" s="331">
        <v>2</v>
      </c>
      <c r="F479" s="331">
        <v>141.23083529310941</v>
      </c>
      <c r="G479" s="331">
        <v>282.46167058621882</v>
      </c>
    </row>
    <row r="480" spans="1:7">
      <c r="A480" s="338" t="s">
        <v>1481</v>
      </c>
      <c r="B480" s="339" t="s">
        <v>1482</v>
      </c>
      <c r="C480" s="339" t="s">
        <v>323</v>
      </c>
      <c r="D480" s="339" t="s">
        <v>563</v>
      </c>
      <c r="E480" s="331">
        <v>11</v>
      </c>
      <c r="F480" s="331">
        <v>474</v>
      </c>
      <c r="G480" s="331">
        <v>5214</v>
      </c>
    </row>
    <row r="481" spans="1:7">
      <c r="A481" s="338" t="s">
        <v>1483</v>
      </c>
      <c r="B481" s="339" t="s">
        <v>1484</v>
      </c>
      <c r="C481" s="339" t="s">
        <v>323</v>
      </c>
      <c r="D481" s="339" t="s">
        <v>563</v>
      </c>
      <c r="E481" s="331">
        <v>200</v>
      </c>
      <c r="F481" s="331">
        <v>220</v>
      </c>
      <c r="G481" s="331">
        <v>44000</v>
      </c>
    </row>
    <row r="482" spans="1:7">
      <c r="A482" s="338" t="s">
        <v>1485</v>
      </c>
      <c r="B482" s="339" t="s">
        <v>1486</v>
      </c>
      <c r="C482" s="339" t="s">
        <v>323</v>
      </c>
      <c r="D482" s="339" t="s">
        <v>563</v>
      </c>
      <c r="E482" s="331">
        <v>320</v>
      </c>
      <c r="F482" s="331">
        <v>190</v>
      </c>
      <c r="G482" s="331">
        <v>60800</v>
      </c>
    </row>
    <row r="483" spans="1:7">
      <c r="A483" s="338" t="s">
        <v>1487</v>
      </c>
      <c r="B483" s="339" t="s">
        <v>1488</v>
      </c>
      <c r="C483" s="339" t="s">
        <v>323</v>
      </c>
      <c r="D483" s="339" t="s">
        <v>563</v>
      </c>
      <c r="E483" s="331">
        <v>52</v>
      </c>
      <c r="F483" s="331">
        <v>1460</v>
      </c>
      <c r="G483" s="331">
        <v>75920</v>
      </c>
    </row>
    <row r="484" spans="1:7">
      <c r="A484" s="338" t="s">
        <v>1489</v>
      </c>
      <c r="B484" s="339" t="s">
        <v>1490</v>
      </c>
      <c r="C484" s="339" t="s">
        <v>323</v>
      </c>
      <c r="D484" s="339" t="s">
        <v>563</v>
      </c>
      <c r="E484" s="331">
        <v>2</v>
      </c>
      <c r="F484" s="331">
        <v>1190</v>
      </c>
      <c r="G484" s="331">
        <v>2380</v>
      </c>
    </row>
    <row r="485" spans="1:7">
      <c r="A485" s="338" t="s">
        <v>1491</v>
      </c>
      <c r="B485" s="339" t="s">
        <v>1492</v>
      </c>
      <c r="C485" s="339" t="s">
        <v>323</v>
      </c>
      <c r="D485" s="339" t="s">
        <v>563</v>
      </c>
      <c r="E485" s="331">
        <v>6</v>
      </c>
      <c r="F485" s="331">
        <v>1850</v>
      </c>
      <c r="G485" s="331">
        <v>11100</v>
      </c>
    </row>
    <row r="486" spans="1:7">
      <c r="A486" s="338" t="s">
        <v>1493</v>
      </c>
      <c r="B486" s="339" t="s">
        <v>1494</v>
      </c>
      <c r="C486" s="339" t="s">
        <v>323</v>
      </c>
      <c r="D486" s="339" t="s">
        <v>563</v>
      </c>
      <c r="E486" s="331">
        <v>12</v>
      </c>
      <c r="F486" s="331">
        <v>1850</v>
      </c>
      <c r="G486" s="331">
        <v>22200</v>
      </c>
    </row>
    <row r="487" spans="1:7">
      <c r="A487" s="338" t="s">
        <v>1495</v>
      </c>
      <c r="B487" s="339" t="s">
        <v>1496</v>
      </c>
      <c r="C487" s="339" t="s">
        <v>323</v>
      </c>
      <c r="D487" s="339" t="s">
        <v>563</v>
      </c>
      <c r="E487" s="331">
        <v>100</v>
      </c>
      <c r="F487" s="331">
        <v>1900</v>
      </c>
      <c r="G487" s="331">
        <v>190000</v>
      </c>
    </row>
    <row r="488" spans="1:7">
      <c r="A488" s="338" t="s">
        <v>1497</v>
      </c>
      <c r="B488" s="339" t="s">
        <v>1498</v>
      </c>
      <c r="C488" s="339" t="s">
        <v>323</v>
      </c>
      <c r="D488" s="339" t="s">
        <v>563</v>
      </c>
      <c r="E488" s="331">
        <v>50</v>
      </c>
      <c r="F488" s="331">
        <v>1840</v>
      </c>
      <c r="G488" s="331">
        <v>92000</v>
      </c>
    </row>
    <row r="489" spans="1:7">
      <c r="A489" s="338" t="s">
        <v>1499</v>
      </c>
      <c r="B489" s="339" t="s">
        <v>1500</v>
      </c>
      <c r="C489" s="339" t="s">
        <v>323</v>
      </c>
      <c r="D489" s="339" t="s">
        <v>563</v>
      </c>
      <c r="E489" s="331">
        <v>10</v>
      </c>
      <c r="F489" s="331">
        <v>2050</v>
      </c>
      <c r="G489" s="331">
        <v>20500</v>
      </c>
    </row>
    <row r="490" spans="1:7">
      <c r="A490" s="338" t="s">
        <v>1501</v>
      </c>
      <c r="B490" s="339" t="s">
        <v>1502</v>
      </c>
      <c r="C490" s="339" t="s">
        <v>323</v>
      </c>
      <c r="D490" s="339" t="s">
        <v>563</v>
      </c>
      <c r="E490" s="331">
        <v>3</v>
      </c>
      <c r="F490" s="331">
        <v>4450</v>
      </c>
      <c r="G490" s="331">
        <v>13350</v>
      </c>
    </row>
    <row r="491" spans="1:7">
      <c r="A491" s="338" t="s">
        <v>1503</v>
      </c>
      <c r="B491" s="339" t="s">
        <v>1504</v>
      </c>
      <c r="C491" s="339" t="s">
        <v>323</v>
      </c>
      <c r="D491" s="339" t="s">
        <v>563</v>
      </c>
      <c r="E491" s="331">
        <v>12</v>
      </c>
      <c r="F491" s="331">
        <v>250</v>
      </c>
      <c r="G491" s="331">
        <v>3000</v>
      </c>
    </row>
    <row r="492" spans="1:7">
      <c r="A492" s="338" t="s">
        <v>1505</v>
      </c>
      <c r="B492" s="339" t="s">
        <v>1506</v>
      </c>
      <c r="C492" s="339" t="s">
        <v>323</v>
      </c>
      <c r="D492" s="339" t="s">
        <v>563</v>
      </c>
      <c r="E492" s="331">
        <v>13</v>
      </c>
      <c r="F492" s="331">
        <v>290</v>
      </c>
      <c r="G492" s="331">
        <v>3770</v>
      </c>
    </row>
    <row r="493" spans="1:7">
      <c r="A493" s="338" t="s">
        <v>1507</v>
      </c>
      <c r="B493" s="339" t="s">
        <v>1508</v>
      </c>
      <c r="C493" s="339" t="s">
        <v>323</v>
      </c>
      <c r="D493" s="339" t="s">
        <v>563</v>
      </c>
      <c r="E493" s="331">
        <v>300</v>
      </c>
      <c r="F493" s="331">
        <v>123</v>
      </c>
      <c r="G493" s="331">
        <v>36900</v>
      </c>
    </row>
    <row r="494" spans="1:7">
      <c r="A494" s="338" t="s">
        <v>1509</v>
      </c>
      <c r="B494" s="339" t="s">
        <v>1510</v>
      </c>
      <c r="C494" s="339" t="s">
        <v>323</v>
      </c>
      <c r="D494" s="339" t="s">
        <v>563</v>
      </c>
      <c r="E494" s="331">
        <v>110</v>
      </c>
      <c r="F494" s="331">
        <v>590</v>
      </c>
      <c r="G494" s="331">
        <v>64900</v>
      </c>
    </row>
    <row r="495" spans="1:7">
      <c r="A495" s="338" t="s">
        <v>1511</v>
      </c>
      <c r="B495" s="339" t="s">
        <v>1512</v>
      </c>
      <c r="C495" s="339" t="s">
        <v>323</v>
      </c>
      <c r="D495" s="339" t="s">
        <v>563</v>
      </c>
      <c r="E495" s="331">
        <v>87</v>
      </c>
      <c r="F495" s="331">
        <v>590</v>
      </c>
      <c r="G495" s="331">
        <v>51330</v>
      </c>
    </row>
    <row r="496" spans="1:7">
      <c r="A496" s="338" t="s">
        <v>1513</v>
      </c>
      <c r="B496" s="339" t="s">
        <v>1514</v>
      </c>
      <c r="C496" s="339" t="s">
        <v>323</v>
      </c>
      <c r="D496" s="339" t="s">
        <v>563</v>
      </c>
      <c r="E496" s="331">
        <v>20</v>
      </c>
      <c r="F496" s="331">
        <v>30</v>
      </c>
      <c r="G496" s="331">
        <v>600</v>
      </c>
    </row>
    <row r="497" spans="1:7">
      <c r="A497" s="338" t="s">
        <v>1515</v>
      </c>
      <c r="B497" s="339" t="s">
        <v>1516</v>
      </c>
      <c r="C497" s="339" t="s">
        <v>323</v>
      </c>
      <c r="D497" s="339" t="s">
        <v>563</v>
      </c>
      <c r="E497" s="331">
        <v>53</v>
      </c>
      <c r="F497" s="331">
        <v>93</v>
      </c>
      <c r="G497" s="331">
        <v>4929</v>
      </c>
    </row>
    <row r="498" spans="1:7">
      <c r="A498" s="338" t="s">
        <v>1517</v>
      </c>
      <c r="B498" s="339" t="s">
        <v>1518</v>
      </c>
      <c r="C498" s="339" t="s">
        <v>323</v>
      </c>
      <c r="D498" s="339" t="s">
        <v>563</v>
      </c>
      <c r="E498" s="331">
        <v>32</v>
      </c>
      <c r="F498" s="331">
        <v>14.202175675658525</v>
      </c>
      <c r="G498" s="331">
        <v>454.4696216210728</v>
      </c>
    </row>
    <row r="499" spans="1:7">
      <c r="A499" s="338" t="s">
        <v>1519</v>
      </c>
      <c r="B499" s="339" t="s">
        <v>1520</v>
      </c>
      <c r="C499" s="339" t="s">
        <v>323</v>
      </c>
      <c r="D499" s="339" t="s">
        <v>563</v>
      </c>
      <c r="E499" s="331">
        <v>3</v>
      </c>
      <c r="F499" s="331">
        <v>1228.2914466666668</v>
      </c>
      <c r="G499" s="331">
        <v>3684.8743400000003</v>
      </c>
    </row>
    <row r="500" spans="1:7">
      <c r="A500" s="338" t="s">
        <v>1521</v>
      </c>
      <c r="B500" s="339" t="s">
        <v>1522</v>
      </c>
      <c r="C500" s="339" t="s">
        <v>323</v>
      </c>
      <c r="D500" s="339" t="s">
        <v>563</v>
      </c>
      <c r="E500" s="331">
        <v>10</v>
      </c>
      <c r="F500" s="331">
        <v>300.18987999999945</v>
      </c>
      <c r="G500" s="331">
        <v>3001.898799999994</v>
      </c>
    </row>
    <row r="501" spans="1:7">
      <c r="A501" s="338" t="s">
        <v>1523</v>
      </c>
      <c r="B501" s="339" t="s">
        <v>1524</v>
      </c>
      <c r="C501" s="339" t="s">
        <v>323</v>
      </c>
      <c r="D501" s="339" t="s">
        <v>563</v>
      </c>
      <c r="E501" s="331">
        <v>12</v>
      </c>
      <c r="F501" s="331">
        <v>323.28144000000049</v>
      </c>
      <c r="G501" s="331">
        <v>3879.3772800000061</v>
      </c>
    </row>
    <row r="502" spans="1:7">
      <c r="A502" s="338" t="s">
        <v>1525</v>
      </c>
      <c r="B502" s="339" t="s">
        <v>1526</v>
      </c>
      <c r="C502" s="339" t="s">
        <v>323</v>
      </c>
      <c r="D502" s="339" t="s">
        <v>563</v>
      </c>
      <c r="E502" s="331">
        <v>3</v>
      </c>
      <c r="F502" s="331">
        <v>308.16463125000007</v>
      </c>
      <c r="G502" s="331">
        <v>924.49389375000044</v>
      </c>
    </row>
    <row r="503" spans="1:7">
      <c r="A503" s="338" t="s">
        <v>1527</v>
      </c>
      <c r="B503" s="339" t="s">
        <v>1528</v>
      </c>
      <c r="C503" s="339" t="s">
        <v>323</v>
      </c>
      <c r="D503" s="339" t="s">
        <v>563</v>
      </c>
      <c r="E503" s="331">
        <v>1</v>
      </c>
      <c r="F503" s="331">
        <v>259.33538666666601</v>
      </c>
      <c r="G503" s="331">
        <v>259.33538666666601</v>
      </c>
    </row>
    <row r="504" spans="1:7">
      <c r="A504" s="338" t="s">
        <v>1529</v>
      </c>
      <c r="B504" s="339" t="s">
        <v>1530</v>
      </c>
      <c r="C504" s="339" t="s">
        <v>323</v>
      </c>
      <c r="D504" s="339" t="s">
        <v>563</v>
      </c>
      <c r="E504" s="331">
        <v>11</v>
      </c>
      <c r="F504" s="331">
        <v>313.13542727272727</v>
      </c>
      <c r="G504" s="331">
        <v>3444.4896999999996</v>
      </c>
    </row>
    <row r="505" spans="1:7">
      <c r="A505" s="338" t="s">
        <v>1531</v>
      </c>
      <c r="B505" s="339" t="s">
        <v>1532</v>
      </c>
      <c r="C505" s="339" t="s">
        <v>323</v>
      </c>
      <c r="D505" s="339" t="s">
        <v>563</v>
      </c>
      <c r="E505" s="331">
        <v>4</v>
      </c>
      <c r="F505" s="331">
        <v>186.5086</v>
      </c>
      <c r="G505" s="331">
        <v>746.03440000000001</v>
      </c>
    </row>
    <row r="506" spans="1:7">
      <c r="A506" s="338" t="s">
        <v>1533</v>
      </c>
      <c r="B506" s="339" t="s">
        <v>1534</v>
      </c>
      <c r="C506" s="339" t="s">
        <v>323</v>
      </c>
      <c r="D506" s="339" t="s">
        <v>563</v>
      </c>
      <c r="E506" s="331">
        <v>37</v>
      </c>
      <c r="F506" s="331">
        <v>78.155906086940789</v>
      </c>
      <c r="G506" s="331">
        <v>2891.7685252168089</v>
      </c>
    </row>
    <row r="507" spans="1:7">
      <c r="A507" s="338" t="s">
        <v>1535</v>
      </c>
      <c r="B507" s="339" t="s">
        <v>1536</v>
      </c>
      <c r="C507" s="339" t="s">
        <v>323</v>
      </c>
      <c r="D507" s="339" t="s">
        <v>563</v>
      </c>
      <c r="E507" s="331">
        <v>1</v>
      </c>
      <c r="F507" s="331">
        <v>63.647299999999994</v>
      </c>
      <c r="G507" s="331">
        <v>63.647299999999994</v>
      </c>
    </row>
    <row r="508" spans="1:7">
      <c r="A508" s="338" t="s">
        <v>1537</v>
      </c>
      <c r="B508" s="339" t="s">
        <v>1538</v>
      </c>
      <c r="C508" s="339" t="s">
        <v>323</v>
      </c>
      <c r="D508" s="339" t="s">
        <v>563</v>
      </c>
      <c r="E508" s="331">
        <v>30</v>
      </c>
      <c r="F508" s="331">
        <v>57.131578947348174</v>
      </c>
      <c r="G508" s="331">
        <v>1713.9473684204454</v>
      </c>
    </row>
    <row r="509" spans="1:7">
      <c r="A509" s="338" t="s">
        <v>1539</v>
      </c>
      <c r="B509" s="339" t="s">
        <v>1540</v>
      </c>
      <c r="C509" s="339" t="s">
        <v>323</v>
      </c>
      <c r="D509" s="339" t="s">
        <v>563</v>
      </c>
      <c r="E509" s="331">
        <v>6</v>
      </c>
      <c r="F509" s="331">
        <v>68.376075437928563</v>
      </c>
      <c r="G509" s="331">
        <v>410.25645262757143</v>
      </c>
    </row>
    <row r="510" spans="1:7">
      <c r="A510" s="338" t="s">
        <v>1541</v>
      </c>
      <c r="B510" s="339" t="s">
        <v>1542</v>
      </c>
      <c r="C510" s="339" t="s">
        <v>323</v>
      </c>
      <c r="D510" s="339" t="s">
        <v>563</v>
      </c>
      <c r="E510" s="331">
        <v>4</v>
      </c>
      <c r="F510" s="331">
        <v>460.10358333280311</v>
      </c>
      <c r="G510" s="331">
        <v>1840.4143333312124</v>
      </c>
    </row>
    <row r="511" spans="1:7">
      <c r="A511" s="338" t="s">
        <v>1543</v>
      </c>
      <c r="B511" s="339" t="s">
        <v>1544</v>
      </c>
      <c r="C511" s="339" t="s">
        <v>323</v>
      </c>
      <c r="D511" s="339" t="s">
        <v>563</v>
      </c>
      <c r="E511" s="331">
        <v>1</v>
      </c>
      <c r="F511" s="331">
        <v>473.67200000000014</v>
      </c>
      <c r="G511" s="331">
        <v>473.67200000000014</v>
      </c>
    </row>
    <row r="512" spans="1:7">
      <c r="A512" s="338" t="s">
        <v>1545</v>
      </c>
      <c r="B512" s="339" t="s">
        <v>1546</v>
      </c>
      <c r="C512" s="339" t="s">
        <v>323</v>
      </c>
      <c r="D512" s="339" t="s">
        <v>563</v>
      </c>
      <c r="E512" s="331">
        <v>4</v>
      </c>
      <c r="F512" s="331">
        <v>478.68878333333356</v>
      </c>
      <c r="G512" s="331">
        <v>1914.7551333333342</v>
      </c>
    </row>
    <row r="513" spans="1:7">
      <c r="A513" s="338" t="s">
        <v>1547</v>
      </c>
      <c r="B513" s="339" t="s">
        <v>1548</v>
      </c>
      <c r="C513" s="339" t="s">
        <v>323</v>
      </c>
      <c r="D513" s="339" t="s">
        <v>563</v>
      </c>
      <c r="E513" s="331">
        <v>5</v>
      </c>
      <c r="F513" s="331">
        <v>478.70516857070658</v>
      </c>
      <c r="G513" s="331">
        <v>2393.5258428535335</v>
      </c>
    </row>
    <row r="514" spans="1:7">
      <c r="A514" s="338" t="s">
        <v>1549</v>
      </c>
      <c r="B514" s="339" t="s">
        <v>1550</v>
      </c>
      <c r="C514" s="339" t="s">
        <v>323</v>
      </c>
      <c r="D514" s="339" t="s">
        <v>563</v>
      </c>
      <c r="E514" s="331">
        <v>22</v>
      </c>
      <c r="F514" s="331">
        <v>229.14723055553782</v>
      </c>
      <c r="G514" s="331">
        <v>5041.2390722218315</v>
      </c>
    </row>
    <row r="515" spans="1:7">
      <c r="A515" s="338" t="s">
        <v>1551</v>
      </c>
      <c r="B515" s="339" t="s">
        <v>1552</v>
      </c>
      <c r="C515" s="339" t="s">
        <v>323</v>
      </c>
      <c r="D515" s="339" t="s">
        <v>563</v>
      </c>
      <c r="E515" s="331">
        <v>12</v>
      </c>
      <c r="F515" s="331">
        <v>229.13913714270299</v>
      </c>
      <c r="G515" s="331">
        <v>2749.6696457124367</v>
      </c>
    </row>
    <row r="516" spans="1:7">
      <c r="A516" s="338" t="s">
        <v>1553</v>
      </c>
      <c r="B516" s="339" t="s">
        <v>1554</v>
      </c>
      <c r="C516" s="339" t="s">
        <v>323</v>
      </c>
      <c r="D516" s="339" t="s">
        <v>563</v>
      </c>
      <c r="E516" s="331">
        <v>10</v>
      </c>
      <c r="F516" s="331">
        <v>120.77840270302549</v>
      </c>
      <c r="G516" s="331">
        <v>1207.7840270302549</v>
      </c>
    </row>
    <row r="517" spans="1:7">
      <c r="A517" s="338" t="s">
        <v>1555</v>
      </c>
      <c r="B517" s="339" t="s">
        <v>1556</v>
      </c>
      <c r="C517" s="339" t="s">
        <v>323</v>
      </c>
      <c r="D517" s="339" t="s">
        <v>563</v>
      </c>
      <c r="E517" s="331">
        <v>4</v>
      </c>
      <c r="F517" s="331">
        <v>478.69225217311265</v>
      </c>
      <c r="G517" s="331">
        <v>1914.7690086924506</v>
      </c>
    </row>
    <row r="518" spans="1:7">
      <c r="A518" s="338" t="s">
        <v>1557</v>
      </c>
      <c r="B518" s="339" t="s">
        <v>1558</v>
      </c>
      <c r="C518" s="339" t="s">
        <v>323</v>
      </c>
      <c r="D518" s="339" t="s">
        <v>563</v>
      </c>
      <c r="E518" s="331">
        <v>3</v>
      </c>
      <c r="F518" s="331">
        <v>478.66821250000072</v>
      </c>
      <c r="G518" s="331">
        <v>1436.0046375000022</v>
      </c>
    </row>
    <row r="519" spans="1:7">
      <c r="A519" s="338" t="s">
        <v>1559</v>
      </c>
      <c r="B519" s="339" t="s">
        <v>1560</v>
      </c>
      <c r="C519" s="339" t="s">
        <v>323</v>
      </c>
      <c r="D519" s="339" t="s">
        <v>563</v>
      </c>
      <c r="E519" s="331">
        <v>1</v>
      </c>
      <c r="F519" s="331">
        <v>920.13663809928346</v>
      </c>
      <c r="G519" s="331">
        <v>920.13663809928346</v>
      </c>
    </row>
    <row r="520" spans="1:7">
      <c r="A520" s="338" t="s">
        <v>1561</v>
      </c>
      <c r="B520" s="339" t="s">
        <v>1562</v>
      </c>
      <c r="C520" s="339" t="s">
        <v>323</v>
      </c>
      <c r="D520" s="339" t="s">
        <v>563</v>
      </c>
      <c r="E520" s="331">
        <v>3</v>
      </c>
      <c r="F520" s="331">
        <v>1568.4639055555547</v>
      </c>
      <c r="G520" s="331">
        <v>4705.3917166666643</v>
      </c>
    </row>
    <row r="521" spans="1:7">
      <c r="A521" s="338" t="s">
        <v>1563</v>
      </c>
      <c r="B521" s="339" t="s">
        <v>1564</v>
      </c>
      <c r="C521" s="339" t="s">
        <v>323</v>
      </c>
      <c r="D521" s="339" t="s">
        <v>563</v>
      </c>
      <c r="E521" s="331">
        <v>1</v>
      </c>
      <c r="F521" s="331">
        <v>534.35710000000017</v>
      </c>
      <c r="G521" s="331">
        <v>534.35710000000017</v>
      </c>
    </row>
    <row r="522" spans="1:7">
      <c r="A522" s="338" t="s">
        <v>1565</v>
      </c>
      <c r="B522" s="339" t="s">
        <v>1566</v>
      </c>
      <c r="C522" s="339" t="s">
        <v>323</v>
      </c>
      <c r="D522" s="339" t="s">
        <v>563</v>
      </c>
      <c r="E522" s="331">
        <v>20</v>
      </c>
      <c r="F522" s="331">
        <v>642.56189999999992</v>
      </c>
      <c r="G522" s="331">
        <v>12851.237999999998</v>
      </c>
    </row>
    <row r="523" spans="1:7">
      <c r="A523" s="338" t="s">
        <v>1567</v>
      </c>
      <c r="B523" s="339" t="s">
        <v>1568</v>
      </c>
      <c r="C523" s="339" t="s">
        <v>323</v>
      </c>
      <c r="D523" s="339" t="s">
        <v>563</v>
      </c>
      <c r="E523" s="331">
        <v>10</v>
      </c>
      <c r="F523" s="331">
        <v>2050</v>
      </c>
      <c r="G523" s="331">
        <v>20500</v>
      </c>
    </row>
    <row r="524" spans="1:7">
      <c r="A524" s="338" t="s">
        <v>1569</v>
      </c>
      <c r="B524" s="339" t="s">
        <v>1570</v>
      </c>
      <c r="C524" s="339" t="s">
        <v>323</v>
      </c>
      <c r="D524" s="339" t="s">
        <v>563</v>
      </c>
      <c r="E524" s="331">
        <v>48</v>
      </c>
      <c r="F524" s="331">
        <v>1720</v>
      </c>
      <c r="G524" s="331">
        <v>82560</v>
      </c>
    </row>
    <row r="525" spans="1:7">
      <c r="A525" s="338" t="s">
        <v>1571</v>
      </c>
      <c r="B525" s="339" t="s">
        <v>1572</v>
      </c>
      <c r="C525" s="339" t="s">
        <v>323</v>
      </c>
      <c r="D525" s="339" t="s">
        <v>563</v>
      </c>
      <c r="E525" s="331">
        <v>110</v>
      </c>
      <c r="F525" s="331">
        <v>70</v>
      </c>
      <c r="G525" s="331">
        <v>7700</v>
      </c>
    </row>
    <row r="526" spans="1:7">
      <c r="A526" s="338" t="s">
        <v>1573</v>
      </c>
      <c r="B526" s="339" t="s">
        <v>1574</v>
      </c>
      <c r="C526" s="339" t="s">
        <v>323</v>
      </c>
      <c r="D526" s="339" t="s">
        <v>563</v>
      </c>
      <c r="E526" s="331">
        <v>15</v>
      </c>
      <c r="F526" s="331">
        <v>1000</v>
      </c>
      <c r="G526" s="331">
        <v>15000</v>
      </c>
    </row>
    <row r="527" spans="1:7">
      <c r="A527" s="338" t="s">
        <v>1575</v>
      </c>
      <c r="B527" s="339" t="s">
        <v>1576</v>
      </c>
      <c r="C527" s="339" t="s">
        <v>323</v>
      </c>
      <c r="D527" s="339" t="s">
        <v>563</v>
      </c>
      <c r="E527" s="331">
        <v>9</v>
      </c>
      <c r="F527" s="331">
        <v>6500</v>
      </c>
      <c r="G527" s="331">
        <v>58500</v>
      </c>
    </row>
    <row r="528" spans="1:7">
      <c r="A528" s="338" t="s">
        <v>1577</v>
      </c>
      <c r="B528" s="339" t="s">
        <v>1578</v>
      </c>
      <c r="C528" s="339" t="s">
        <v>323</v>
      </c>
      <c r="D528" s="339" t="s">
        <v>563</v>
      </c>
      <c r="E528" s="331">
        <v>99</v>
      </c>
      <c r="F528" s="331">
        <v>700</v>
      </c>
      <c r="G528" s="331">
        <v>69300</v>
      </c>
    </row>
    <row r="529" spans="1:7">
      <c r="A529" s="338" t="s">
        <v>1579</v>
      </c>
      <c r="B529" s="339" t="s">
        <v>1580</v>
      </c>
      <c r="C529" s="339" t="s">
        <v>323</v>
      </c>
      <c r="D529" s="339" t="s">
        <v>563</v>
      </c>
      <c r="E529" s="331">
        <v>14</v>
      </c>
      <c r="F529" s="331">
        <v>700</v>
      </c>
      <c r="G529" s="331">
        <v>9800</v>
      </c>
    </row>
    <row r="530" spans="1:7">
      <c r="A530" s="338" t="s">
        <v>1581</v>
      </c>
      <c r="B530" s="339" t="s">
        <v>1582</v>
      </c>
      <c r="C530" s="339" t="s">
        <v>323</v>
      </c>
      <c r="D530" s="339" t="s">
        <v>563</v>
      </c>
      <c r="E530" s="331">
        <v>130</v>
      </c>
      <c r="F530" s="331">
        <v>22</v>
      </c>
      <c r="G530" s="331">
        <v>2860</v>
      </c>
    </row>
    <row r="531" spans="1:7">
      <c r="A531" s="338" t="s">
        <v>1583</v>
      </c>
      <c r="B531" s="339" t="s">
        <v>1584</v>
      </c>
      <c r="C531" s="339" t="s">
        <v>323</v>
      </c>
      <c r="D531" s="339" t="s">
        <v>563</v>
      </c>
      <c r="E531" s="331">
        <v>350</v>
      </c>
      <c r="F531" s="331">
        <v>17</v>
      </c>
      <c r="G531" s="331">
        <v>5950</v>
      </c>
    </row>
    <row r="532" spans="1:7">
      <c r="A532" s="338" t="s">
        <v>1585</v>
      </c>
      <c r="B532" s="339" t="s">
        <v>1584</v>
      </c>
      <c r="C532" s="339" t="s">
        <v>323</v>
      </c>
      <c r="D532" s="339" t="s">
        <v>563</v>
      </c>
      <c r="E532" s="331">
        <v>180</v>
      </c>
      <c r="F532" s="331">
        <v>8</v>
      </c>
      <c r="G532" s="331">
        <v>1440</v>
      </c>
    </row>
    <row r="533" spans="1:7">
      <c r="A533" s="338" t="s">
        <v>1586</v>
      </c>
      <c r="B533" s="339" t="s">
        <v>1587</v>
      </c>
      <c r="C533" s="339" t="s">
        <v>323</v>
      </c>
      <c r="D533" s="339" t="s">
        <v>563</v>
      </c>
      <c r="E533" s="331">
        <v>100</v>
      </c>
      <c r="F533" s="331">
        <v>50</v>
      </c>
      <c r="G533" s="331">
        <v>5000</v>
      </c>
    </row>
    <row r="534" spans="1:7">
      <c r="A534" s="338" t="s">
        <v>1588</v>
      </c>
      <c r="B534" s="339" t="s">
        <v>1589</v>
      </c>
      <c r="C534" s="339" t="s">
        <v>323</v>
      </c>
      <c r="D534" s="339" t="s">
        <v>563</v>
      </c>
      <c r="E534" s="331">
        <v>2</v>
      </c>
      <c r="F534" s="331">
        <v>850</v>
      </c>
      <c r="G534" s="331">
        <v>1700</v>
      </c>
    </row>
    <row r="535" spans="1:7">
      <c r="A535" s="338" t="s">
        <v>1590</v>
      </c>
      <c r="B535" s="339" t="s">
        <v>1591</v>
      </c>
      <c r="C535" s="339" t="s">
        <v>323</v>
      </c>
      <c r="D535" s="339" t="s">
        <v>563</v>
      </c>
      <c r="E535" s="331">
        <v>3</v>
      </c>
      <c r="F535" s="331">
        <v>5521.2628060610159</v>
      </c>
      <c r="G535" s="331">
        <v>16563.788418183049</v>
      </c>
    </row>
    <row r="536" spans="1:7">
      <c r="A536" s="338" t="s">
        <v>1592</v>
      </c>
      <c r="B536" s="339" t="s">
        <v>1593</v>
      </c>
      <c r="C536" s="339" t="s">
        <v>323</v>
      </c>
      <c r="D536" s="339" t="s">
        <v>563</v>
      </c>
      <c r="E536" s="331">
        <v>33</v>
      </c>
      <c r="F536" s="331">
        <v>458.87167575757582</v>
      </c>
      <c r="G536" s="331">
        <v>15142.765300000001</v>
      </c>
    </row>
    <row r="537" spans="1:7">
      <c r="A537" s="338" t="s">
        <v>1594</v>
      </c>
      <c r="B537" s="339" t="s">
        <v>1595</v>
      </c>
      <c r="C537" s="339" t="s">
        <v>323</v>
      </c>
      <c r="D537" s="339" t="s">
        <v>563</v>
      </c>
      <c r="E537" s="331">
        <v>33</v>
      </c>
      <c r="F537" s="331">
        <v>441.99010909090907</v>
      </c>
      <c r="G537" s="331">
        <v>14585.673600000002</v>
      </c>
    </row>
    <row r="538" spans="1:7">
      <c r="A538" s="338" t="s">
        <v>1596</v>
      </c>
      <c r="B538" s="339" t="s">
        <v>1597</v>
      </c>
      <c r="C538" s="339" t="s">
        <v>323</v>
      </c>
      <c r="D538" s="339" t="s">
        <v>563</v>
      </c>
      <c r="E538" s="331">
        <v>95</v>
      </c>
      <c r="F538" s="331">
        <v>22</v>
      </c>
      <c r="G538" s="331">
        <v>2090</v>
      </c>
    </row>
    <row r="539" spans="1:7">
      <c r="A539" s="338" t="s">
        <v>1598</v>
      </c>
      <c r="B539" s="339" t="s">
        <v>1599</v>
      </c>
      <c r="C539" s="339" t="s">
        <v>323</v>
      </c>
      <c r="D539" s="339" t="s">
        <v>563</v>
      </c>
      <c r="E539" s="331">
        <v>134</v>
      </c>
      <c r="F539" s="331">
        <v>100</v>
      </c>
      <c r="G539" s="331">
        <v>13400</v>
      </c>
    </row>
    <row r="540" spans="1:7">
      <c r="A540" s="338" t="s">
        <v>1600</v>
      </c>
      <c r="B540" s="339" t="s">
        <v>1601</v>
      </c>
      <c r="C540" s="339" t="s">
        <v>323</v>
      </c>
      <c r="D540" s="339" t="s">
        <v>563</v>
      </c>
      <c r="E540" s="331">
        <v>196</v>
      </c>
      <c r="F540" s="331">
        <v>182</v>
      </c>
      <c r="G540" s="331">
        <v>35672</v>
      </c>
    </row>
    <row r="541" spans="1:7">
      <c r="A541" s="338" t="s">
        <v>1602</v>
      </c>
      <c r="B541" s="339" t="s">
        <v>1603</v>
      </c>
      <c r="C541" s="339" t="s">
        <v>323</v>
      </c>
      <c r="D541" s="339" t="s">
        <v>563</v>
      </c>
      <c r="E541" s="331">
        <v>42</v>
      </c>
      <c r="F541" s="331">
        <v>185</v>
      </c>
      <c r="G541" s="331">
        <v>7770</v>
      </c>
    </row>
    <row r="542" spans="1:7">
      <c r="A542" s="338" t="s">
        <v>1604</v>
      </c>
      <c r="B542" s="339" t="s">
        <v>1605</v>
      </c>
      <c r="C542" s="339" t="s">
        <v>323</v>
      </c>
      <c r="D542" s="339" t="s">
        <v>563</v>
      </c>
      <c r="E542" s="331">
        <v>9</v>
      </c>
      <c r="F542" s="331">
        <v>185</v>
      </c>
      <c r="G542" s="331">
        <v>1665</v>
      </c>
    </row>
    <row r="543" spans="1:7">
      <c r="A543" s="338" t="s">
        <v>1606</v>
      </c>
      <c r="B543" s="339" t="s">
        <v>1607</v>
      </c>
      <c r="C543" s="339" t="s">
        <v>323</v>
      </c>
      <c r="D543" s="339" t="s">
        <v>563</v>
      </c>
      <c r="E543" s="331">
        <v>52</v>
      </c>
      <c r="F543" s="331">
        <v>210</v>
      </c>
      <c r="G543" s="331">
        <v>10920</v>
      </c>
    </row>
    <row r="544" spans="1:7">
      <c r="A544" s="338" t="s">
        <v>1608</v>
      </c>
      <c r="B544" s="339" t="s">
        <v>1609</v>
      </c>
      <c r="C544" s="339" t="s">
        <v>323</v>
      </c>
      <c r="D544" s="339" t="s">
        <v>563</v>
      </c>
      <c r="E544" s="331">
        <v>26</v>
      </c>
      <c r="F544" s="331">
        <v>210</v>
      </c>
      <c r="G544" s="331">
        <v>5460</v>
      </c>
    </row>
    <row r="545" spans="1:7">
      <c r="A545" s="338" t="s">
        <v>1610</v>
      </c>
      <c r="B545" s="339" t="s">
        <v>1611</v>
      </c>
      <c r="C545" s="339" t="s">
        <v>323</v>
      </c>
      <c r="D545" s="339" t="s">
        <v>563</v>
      </c>
      <c r="E545" s="331">
        <v>37</v>
      </c>
      <c r="F545" s="331">
        <v>210</v>
      </c>
      <c r="G545" s="331">
        <v>7770</v>
      </c>
    </row>
    <row r="546" spans="1:7">
      <c r="A546" s="338" t="s">
        <v>1612</v>
      </c>
      <c r="B546" s="339" t="s">
        <v>1613</v>
      </c>
      <c r="C546" s="339" t="s">
        <v>323</v>
      </c>
      <c r="D546" s="339" t="s">
        <v>563</v>
      </c>
      <c r="E546" s="331">
        <v>13</v>
      </c>
      <c r="F546" s="331">
        <v>210</v>
      </c>
      <c r="G546" s="331">
        <v>2730</v>
      </c>
    </row>
    <row r="547" spans="1:7">
      <c r="A547" s="338" t="s">
        <v>1614</v>
      </c>
      <c r="B547" s="339" t="s">
        <v>1615</v>
      </c>
      <c r="C547" s="339" t="s">
        <v>323</v>
      </c>
      <c r="D547" s="339" t="s">
        <v>563</v>
      </c>
      <c r="E547" s="331">
        <v>6</v>
      </c>
      <c r="F547" s="331">
        <v>790</v>
      </c>
      <c r="G547" s="331">
        <v>4740</v>
      </c>
    </row>
    <row r="548" spans="1:7">
      <c r="A548" s="338" t="s">
        <v>1616</v>
      </c>
      <c r="B548" s="339" t="s">
        <v>1617</v>
      </c>
      <c r="C548" s="339" t="s">
        <v>323</v>
      </c>
      <c r="D548" s="339" t="s">
        <v>563</v>
      </c>
      <c r="E548" s="331">
        <v>22</v>
      </c>
      <c r="F548" s="331">
        <v>1088.8617284210204</v>
      </c>
      <c r="G548" s="331">
        <v>23954.958025262447</v>
      </c>
    </row>
    <row r="549" spans="1:7">
      <c r="A549" s="338" t="s">
        <v>1618</v>
      </c>
      <c r="B549" s="339" t="s">
        <v>1619</v>
      </c>
      <c r="C549" s="339" t="s">
        <v>323</v>
      </c>
      <c r="D549" s="339" t="s">
        <v>563</v>
      </c>
      <c r="E549" s="331">
        <v>9</v>
      </c>
      <c r="F549" s="331">
        <v>999.99999999999989</v>
      </c>
      <c r="G549" s="331">
        <v>8999.9999999999982</v>
      </c>
    </row>
    <row r="550" spans="1:7">
      <c r="A550" s="338" t="s">
        <v>1620</v>
      </c>
      <c r="B550" s="339" t="s">
        <v>1621</v>
      </c>
      <c r="C550" s="339" t="s">
        <v>323</v>
      </c>
      <c r="D550" s="339" t="s">
        <v>563</v>
      </c>
      <c r="E550" s="331">
        <v>7</v>
      </c>
      <c r="F550" s="331">
        <v>1400</v>
      </c>
      <c r="G550" s="331">
        <v>9800</v>
      </c>
    </row>
    <row r="551" spans="1:7">
      <c r="A551" s="338" t="s">
        <v>1622</v>
      </c>
      <c r="B551" s="339" t="s">
        <v>1623</v>
      </c>
      <c r="C551" s="339" t="s">
        <v>323</v>
      </c>
      <c r="D551" s="339" t="s">
        <v>563</v>
      </c>
      <c r="E551" s="331">
        <v>5</v>
      </c>
      <c r="F551" s="331">
        <v>1150</v>
      </c>
      <c r="G551" s="331">
        <v>5750</v>
      </c>
    </row>
    <row r="552" spans="1:7">
      <c r="A552" s="338" t="s">
        <v>1624</v>
      </c>
      <c r="B552" s="339" t="s">
        <v>1625</v>
      </c>
      <c r="C552" s="339" t="s">
        <v>323</v>
      </c>
      <c r="D552" s="339" t="s">
        <v>563</v>
      </c>
      <c r="E552" s="331">
        <v>9</v>
      </c>
      <c r="F552" s="331">
        <v>3300</v>
      </c>
      <c r="G552" s="331">
        <v>29700</v>
      </c>
    </row>
    <row r="553" spans="1:7">
      <c r="A553" s="338" t="s">
        <v>1626</v>
      </c>
      <c r="B553" s="339" t="s">
        <v>1627</v>
      </c>
      <c r="C553" s="339" t="s">
        <v>323</v>
      </c>
      <c r="D553" s="339" t="s">
        <v>563</v>
      </c>
      <c r="E553" s="331">
        <v>1</v>
      </c>
      <c r="F553" s="331">
        <v>1500</v>
      </c>
      <c r="G553" s="331">
        <v>1500</v>
      </c>
    </row>
    <row r="554" spans="1:7">
      <c r="A554" s="338" t="s">
        <v>1628</v>
      </c>
      <c r="B554" s="339" t="s">
        <v>1629</v>
      </c>
      <c r="C554" s="339" t="s">
        <v>323</v>
      </c>
      <c r="D554" s="339" t="s">
        <v>563</v>
      </c>
      <c r="E554" s="331">
        <v>2</v>
      </c>
      <c r="F554" s="331">
        <v>300</v>
      </c>
      <c r="G554" s="331">
        <v>600</v>
      </c>
    </row>
    <row r="555" spans="1:7">
      <c r="A555" s="338" t="s">
        <v>1630</v>
      </c>
      <c r="B555" s="339" t="s">
        <v>1631</v>
      </c>
      <c r="C555" s="339" t="s">
        <v>323</v>
      </c>
      <c r="D555" s="339" t="s">
        <v>563</v>
      </c>
      <c r="E555" s="331">
        <v>5</v>
      </c>
      <c r="F555" s="331">
        <v>170</v>
      </c>
      <c r="G555" s="331">
        <v>850</v>
      </c>
    </row>
    <row r="556" spans="1:7">
      <c r="A556" s="338" t="s">
        <v>1632</v>
      </c>
      <c r="B556" s="339" t="s">
        <v>1633</v>
      </c>
      <c r="C556" s="339" t="s">
        <v>323</v>
      </c>
      <c r="D556" s="339" t="s">
        <v>563</v>
      </c>
      <c r="E556" s="331">
        <v>250</v>
      </c>
      <c r="F556" s="331">
        <v>60</v>
      </c>
      <c r="G556" s="331">
        <v>15000</v>
      </c>
    </row>
    <row r="557" spans="1:7">
      <c r="A557" s="338" t="s">
        <v>1634</v>
      </c>
      <c r="B557" s="339" t="s">
        <v>1635</v>
      </c>
      <c r="C557" s="339" t="s">
        <v>323</v>
      </c>
      <c r="D557" s="339" t="s">
        <v>563</v>
      </c>
      <c r="E557" s="331">
        <v>60</v>
      </c>
      <c r="F557" s="331">
        <v>55</v>
      </c>
      <c r="G557" s="331">
        <v>3300</v>
      </c>
    </row>
    <row r="558" spans="1:7">
      <c r="A558" s="338" t="s">
        <v>1636</v>
      </c>
      <c r="B558" s="339" t="s">
        <v>1637</v>
      </c>
      <c r="C558" s="339" t="s">
        <v>323</v>
      </c>
      <c r="D558" s="339" t="s">
        <v>563</v>
      </c>
      <c r="E558" s="331">
        <v>64</v>
      </c>
      <c r="F558" s="331">
        <v>250</v>
      </c>
      <c r="G558" s="331">
        <v>16000</v>
      </c>
    </row>
    <row r="559" spans="1:7">
      <c r="A559" s="338" t="s">
        <v>1638</v>
      </c>
      <c r="B559" s="339" t="s">
        <v>1639</v>
      </c>
      <c r="C559" s="339" t="s">
        <v>323</v>
      </c>
      <c r="D559" s="339" t="s">
        <v>563</v>
      </c>
      <c r="E559" s="331">
        <v>40</v>
      </c>
      <c r="F559" s="331">
        <v>180</v>
      </c>
      <c r="G559" s="331">
        <v>7200</v>
      </c>
    </row>
    <row r="560" spans="1:7">
      <c r="A560" s="338" t="s">
        <v>1640</v>
      </c>
      <c r="B560" s="339" t="s">
        <v>1641</v>
      </c>
      <c r="C560" s="339" t="s">
        <v>323</v>
      </c>
      <c r="D560" s="339" t="s">
        <v>563</v>
      </c>
      <c r="E560" s="331">
        <v>30</v>
      </c>
      <c r="F560" s="331">
        <v>77</v>
      </c>
      <c r="G560" s="331">
        <v>2310</v>
      </c>
    </row>
    <row r="561" spans="1:7">
      <c r="A561" s="338" t="s">
        <v>1642</v>
      </c>
      <c r="B561" s="339" t="s">
        <v>1643</v>
      </c>
      <c r="C561" s="339" t="s">
        <v>323</v>
      </c>
      <c r="D561" s="339" t="s">
        <v>563</v>
      </c>
      <c r="E561" s="331">
        <v>12</v>
      </c>
      <c r="F561" s="331">
        <v>460</v>
      </c>
      <c r="G561" s="331">
        <v>5520</v>
      </c>
    </row>
    <row r="562" spans="1:7">
      <c r="A562" s="338" t="s">
        <v>1644</v>
      </c>
      <c r="B562" s="339" t="s">
        <v>1645</v>
      </c>
      <c r="C562" s="339" t="s">
        <v>323</v>
      </c>
      <c r="D562" s="339" t="s">
        <v>563</v>
      </c>
      <c r="E562" s="331">
        <v>4</v>
      </c>
      <c r="F562" s="331">
        <v>940</v>
      </c>
      <c r="G562" s="331">
        <v>3760</v>
      </c>
    </row>
    <row r="563" spans="1:7">
      <c r="A563" s="338" t="s">
        <v>1646</v>
      </c>
      <c r="B563" s="339" t="s">
        <v>1647</v>
      </c>
      <c r="C563" s="339" t="s">
        <v>323</v>
      </c>
      <c r="D563" s="339" t="s">
        <v>563</v>
      </c>
      <c r="E563" s="331">
        <v>5</v>
      </c>
      <c r="F563" s="331">
        <v>860</v>
      </c>
      <c r="G563" s="331">
        <v>4300</v>
      </c>
    </row>
    <row r="564" spans="1:7">
      <c r="A564" s="338" t="s">
        <v>1648</v>
      </c>
      <c r="B564" s="339" t="s">
        <v>1649</v>
      </c>
      <c r="C564" s="339" t="s">
        <v>323</v>
      </c>
      <c r="D564" s="339" t="s">
        <v>563</v>
      </c>
      <c r="E564" s="331">
        <v>20</v>
      </c>
      <c r="F564" s="331">
        <v>860</v>
      </c>
      <c r="G564" s="331">
        <v>17200</v>
      </c>
    </row>
    <row r="565" spans="1:7">
      <c r="A565" s="338" t="s">
        <v>1650</v>
      </c>
      <c r="B565" s="339" t="s">
        <v>1651</v>
      </c>
      <c r="C565" s="339" t="s">
        <v>323</v>
      </c>
      <c r="D565" s="339" t="s">
        <v>563</v>
      </c>
      <c r="E565" s="331">
        <v>10</v>
      </c>
      <c r="F565" s="331">
        <v>2800</v>
      </c>
      <c r="G565" s="331">
        <v>28000</v>
      </c>
    </row>
    <row r="566" spans="1:7">
      <c r="A566" s="338" t="s">
        <v>1652</v>
      </c>
      <c r="B566" s="339" t="s">
        <v>1653</v>
      </c>
      <c r="C566" s="339" t="s">
        <v>323</v>
      </c>
      <c r="D566" s="339" t="s">
        <v>563</v>
      </c>
      <c r="E566" s="331">
        <v>24</v>
      </c>
      <c r="F566" s="331">
        <v>3370</v>
      </c>
      <c r="G566" s="331">
        <v>80880</v>
      </c>
    </row>
    <row r="567" spans="1:7">
      <c r="A567" s="338" t="s">
        <v>1654</v>
      </c>
      <c r="B567" s="339" t="s">
        <v>1655</v>
      </c>
      <c r="C567" s="339" t="s">
        <v>323</v>
      </c>
      <c r="D567" s="339" t="s">
        <v>563</v>
      </c>
      <c r="E567" s="331">
        <v>31</v>
      </c>
      <c r="F567" s="331">
        <v>1190</v>
      </c>
      <c r="G567" s="331">
        <v>36890</v>
      </c>
    </row>
    <row r="568" spans="1:7">
      <c r="A568" s="338" t="s">
        <v>1656</v>
      </c>
      <c r="B568" s="339" t="s">
        <v>1657</v>
      </c>
      <c r="C568" s="339" t="s">
        <v>323</v>
      </c>
      <c r="D568" s="339" t="s">
        <v>563</v>
      </c>
      <c r="E568" s="331">
        <v>3</v>
      </c>
      <c r="F568" s="331">
        <v>1190</v>
      </c>
      <c r="G568" s="331">
        <v>3570</v>
      </c>
    </row>
    <row r="569" spans="1:7">
      <c r="A569" s="338" t="s">
        <v>1658</v>
      </c>
      <c r="B569" s="339" t="s">
        <v>1659</v>
      </c>
      <c r="C569" s="339" t="s">
        <v>323</v>
      </c>
      <c r="D569" s="339" t="s">
        <v>563</v>
      </c>
      <c r="E569" s="331">
        <v>3</v>
      </c>
      <c r="F569" s="331">
        <v>1190</v>
      </c>
      <c r="G569" s="331">
        <v>3570</v>
      </c>
    </row>
    <row r="570" spans="1:7">
      <c r="A570" s="338" t="s">
        <v>1660</v>
      </c>
      <c r="B570" s="339" t="s">
        <v>1661</v>
      </c>
      <c r="C570" s="339" t="s">
        <v>323</v>
      </c>
      <c r="D570" s="339" t="s">
        <v>563</v>
      </c>
      <c r="E570" s="331">
        <v>100</v>
      </c>
      <c r="F570" s="331">
        <v>4700</v>
      </c>
      <c r="G570" s="331">
        <v>470000</v>
      </c>
    </row>
    <row r="571" spans="1:7">
      <c r="A571" s="338" t="s">
        <v>1662</v>
      </c>
      <c r="B571" s="339" t="s">
        <v>616</v>
      </c>
      <c r="C571" s="339" t="s">
        <v>323</v>
      </c>
      <c r="D571" s="339" t="s">
        <v>563</v>
      </c>
      <c r="E571" s="331">
        <v>90</v>
      </c>
      <c r="F571" s="331">
        <v>650</v>
      </c>
      <c r="G571" s="331">
        <v>58500</v>
      </c>
    </row>
    <row r="572" spans="1:7">
      <c r="A572" s="338" t="s">
        <v>1663</v>
      </c>
      <c r="B572" s="339" t="s">
        <v>1664</v>
      </c>
      <c r="C572" s="339" t="s">
        <v>323</v>
      </c>
      <c r="D572" s="339" t="s">
        <v>563</v>
      </c>
      <c r="E572" s="331">
        <v>150</v>
      </c>
      <c r="F572" s="331">
        <v>1600</v>
      </c>
      <c r="G572" s="331">
        <v>240000</v>
      </c>
    </row>
    <row r="573" spans="1:7">
      <c r="A573" s="338" t="s">
        <v>1665</v>
      </c>
      <c r="B573" s="339" t="s">
        <v>805</v>
      </c>
      <c r="C573" s="339" t="s">
        <v>570</v>
      </c>
      <c r="D573" s="339" t="s">
        <v>563</v>
      </c>
      <c r="E573" s="331">
        <v>50</v>
      </c>
      <c r="F573" s="331">
        <v>53</v>
      </c>
      <c r="G573" s="331">
        <v>2650</v>
      </c>
    </row>
    <row r="574" spans="1:7">
      <c r="A574" s="338" t="s">
        <v>1666</v>
      </c>
      <c r="B574" s="339" t="s">
        <v>1667</v>
      </c>
      <c r="C574" s="339" t="s">
        <v>323</v>
      </c>
      <c r="D574" s="339" t="s">
        <v>563</v>
      </c>
      <c r="E574" s="331">
        <v>9</v>
      </c>
      <c r="F574" s="331">
        <v>1500</v>
      </c>
      <c r="G574" s="331">
        <v>13500</v>
      </c>
    </row>
    <row r="575" spans="1:7">
      <c r="A575" s="338" t="s">
        <v>1668</v>
      </c>
      <c r="B575" s="339" t="s">
        <v>1669</v>
      </c>
      <c r="C575" s="339" t="s">
        <v>323</v>
      </c>
      <c r="D575" s="339" t="s">
        <v>563</v>
      </c>
      <c r="E575" s="331">
        <v>9</v>
      </c>
      <c r="F575" s="331">
        <v>1500</v>
      </c>
      <c r="G575" s="331">
        <v>13500</v>
      </c>
    </row>
    <row r="576" spans="1:7">
      <c r="A576" s="338" t="s">
        <v>1670</v>
      </c>
      <c r="B576" s="339" t="s">
        <v>1671</v>
      </c>
      <c r="C576" s="339" t="s">
        <v>323</v>
      </c>
      <c r="D576" s="339" t="s">
        <v>563</v>
      </c>
      <c r="E576" s="331">
        <v>9</v>
      </c>
      <c r="F576" s="331">
        <v>10000</v>
      </c>
      <c r="G576" s="331">
        <v>90000</v>
      </c>
    </row>
    <row r="577" spans="1:7">
      <c r="A577" s="338" t="s">
        <v>1672</v>
      </c>
      <c r="B577" s="339" t="s">
        <v>1673</v>
      </c>
      <c r="C577" s="339" t="s">
        <v>323</v>
      </c>
      <c r="D577" s="339" t="s">
        <v>563</v>
      </c>
      <c r="E577" s="331">
        <v>1</v>
      </c>
      <c r="F577" s="331">
        <v>3466.6912000000007</v>
      </c>
      <c r="G577" s="331">
        <v>3466.6912000000007</v>
      </c>
    </row>
    <row r="578" spans="1:7">
      <c r="A578" s="338" t="s">
        <v>1674</v>
      </c>
      <c r="B578" s="339" t="s">
        <v>1675</v>
      </c>
      <c r="C578" s="339" t="s">
        <v>323</v>
      </c>
      <c r="D578" s="339" t="s">
        <v>563</v>
      </c>
      <c r="E578" s="331">
        <v>2</v>
      </c>
      <c r="F578" s="331">
        <v>2889.4022000000023</v>
      </c>
      <c r="G578" s="331">
        <v>5778.8044000000045</v>
      </c>
    </row>
    <row r="579" spans="1:7">
      <c r="A579" s="338" t="s">
        <v>1676</v>
      </c>
      <c r="B579" s="339" t="s">
        <v>1677</v>
      </c>
      <c r="C579" s="339" t="s">
        <v>323</v>
      </c>
      <c r="D579" s="339" t="s">
        <v>563</v>
      </c>
      <c r="E579" s="331">
        <v>2</v>
      </c>
      <c r="F579" s="331">
        <v>2516.3850000000007</v>
      </c>
      <c r="G579" s="331">
        <v>5032.7700000000013</v>
      </c>
    </row>
    <row r="580" spans="1:7">
      <c r="A580" s="338" t="s">
        <v>1678</v>
      </c>
      <c r="B580" s="339" t="s">
        <v>1679</v>
      </c>
      <c r="C580" s="339" t="s">
        <v>323</v>
      </c>
      <c r="D580" s="339" t="s">
        <v>563</v>
      </c>
      <c r="E580" s="331">
        <v>23</v>
      </c>
      <c r="F580" s="331">
        <v>2825.7518230769911</v>
      </c>
      <c r="G580" s="331">
        <v>64992.2919307708</v>
      </c>
    </row>
    <row r="581" spans="1:7">
      <c r="A581" s="338" t="s">
        <v>1680</v>
      </c>
      <c r="B581" s="339" t="s">
        <v>1681</v>
      </c>
      <c r="C581" s="339" t="s">
        <v>323</v>
      </c>
      <c r="D581" s="339" t="s">
        <v>563</v>
      </c>
      <c r="E581" s="331">
        <v>24</v>
      </c>
      <c r="F581" s="331">
        <v>3214.6464773437492</v>
      </c>
      <c r="G581" s="331">
        <v>77151.515456249981</v>
      </c>
    </row>
    <row r="582" spans="1:7">
      <c r="A582" s="338" t="s">
        <v>1682</v>
      </c>
      <c r="B582" s="339" t="s">
        <v>1683</v>
      </c>
      <c r="C582" s="339" t="s">
        <v>323</v>
      </c>
      <c r="D582" s="339" t="s">
        <v>563</v>
      </c>
      <c r="E582" s="331">
        <v>5</v>
      </c>
      <c r="F582" s="331">
        <v>85.000000000000114</v>
      </c>
      <c r="G582" s="331">
        <v>425.00000000000057</v>
      </c>
    </row>
    <row r="583" spans="1:7">
      <c r="A583" s="338" t="s">
        <v>1684</v>
      </c>
      <c r="B583" s="339" t="s">
        <v>1685</v>
      </c>
      <c r="C583" s="339" t="s">
        <v>323</v>
      </c>
      <c r="D583" s="339" t="s">
        <v>563</v>
      </c>
      <c r="E583" s="331">
        <v>29</v>
      </c>
      <c r="F583" s="331">
        <v>120</v>
      </c>
      <c r="G583" s="331">
        <v>3480</v>
      </c>
    </row>
    <row r="584" spans="1:7">
      <c r="A584" s="338" t="s">
        <v>1686</v>
      </c>
      <c r="B584" s="339" t="s">
        <v>1687</v>
      </c>
      <c r="C584" s="339" t="s">
        <v>323</v>
      </c>
      <c r="D584" s="339" t="s">
        <v>563</v>
      </c>
      <c r="E584" s="331">
        <v>5</v>
      </c>
      <c r="F584" s="331">
        <v>900</v>
      </c>
      <c r="G584" s="331">
        <v>4500</v>
      </c>
    </row>
    <row r="585" spans="1:7">
      <c r="A585" s="338" t="s">
        <v>1688</v>
      </c>
      <c r="B585" s="339" t="s">
        <v>1689</v>
      </c>
      <c r="C585" s="339" t="s">
        <v>570</v>
      </c>
      <c r="D585" s="339" t="s">
        <v>563</v>
      </c>
      <c r="E585" s="331">
        <v>160</v>
      </c>
      <c r="F585" s="331">
        <v>110</v>
      </c>
      <c r="G585" s="331">
        <v>17600</v>
      </c>
    </row>
    <row r="586" spans="1:7">
      <c r="A586" s="338" t="s">
        <v>1690</v>
      </c>
      <c r="B586" s="339" t="s">
        <v>1691</v>
      </c>
      <c r="C586" s="339" t="s">
        <v>323</v>
      </c>
      <c r="D586" s="339" t="s">
        <v>563</v>
      </c>
      <c r="E586" s="331">
        <v>45</v>
      </c>
      <c r="F586" s="331">
        <v>50</v>
      </c>
      <c r="G586" s="331">
        <v>2250</v>
      </c>
    </row>
    <row r="587" spans="1:7">
      <c r="A587" s="338" t="s">
        <v>1692</v>
      </c>
      <c r="B587" s="339" t="s">
        <v>1693</v>
      </c>
      <c r="C587" s="339" t="s">
        <v>570</v>
      </c>
      <c r="D587" s="339" t="s">
        <v>563</v>
      </c>
      <c r="E587" s="331">
        <v>59</v>
      </c>
      <c r="F587" s="331">
        <v>35</v>
      </c>
      <c r="G587" s="331">
        <v>2065</v>
      </c>
    </row>
    <row r="588" spans="1:7">
      <c r="A588" s="338" t="s">
        <v>1694</v>
      </c>
      <c r="B588" s="339" t="s">
        <v>1695</v>
      </c>
      <c r="C588" s="339" t="s">
        <v>570</v>
      </c>
      <c r="D588" s="339" t="s">
        <v>563</v>
      </c>
      <c r="E588" s="331">
        <v>86</v>
      </c>
      <c r="F588" s="331">
        <v>50</v>
      </c>
      <c r="G588" s="331">
        <v>4300</v>
      </c>
    </row>
    <row r="589" spans="1:7">
      <c r="A589" s="338" t="s">
        <v>1696</v>
      </c>
      <c r="B589" s="339" t="s">
        <v>807</v>
      </c>
      <c r="C589" s="339" t="s">
        <v>570</v>
      </c>
      <c r="D589" s="339" t="s">
        <v>563</v>
      </c>
      <c r="E589" s="331">
        <v>29</v>
      </c>
      <c r="F589" s="331">
        <v>180</v>
      </c>
      <c r="G589" s="331">
        <v>5220</v>
      </c>
    </row>
    <row r="590" spans="1:7">
      <c r="A590" s="338" t="s">
        <v>1697</v>
      </c>
      <c r="B590" s="339" t="s">
        <v>1698</v>
      </c>
      <c r="C590" s="339" t="s">
        <v>323</v>
      </c>
      <c r="D590" s="339" t="s">
        <v>563</v>
      </c>
      <c r="E590" s="331">
        <v>715</v>
      </c>
      <c r="F590" s="331">
        <v>12</v>
      </c>
      <c r="G590" s="331">
        <v>8580</v>
      </c>
    </row>
    <row r="591" spans="1:7">
      <c r="A591" s="338" t="s">
        <v>1699</v>
      </c>
      <c r="B591" s="339" t="s">
        <v>1700</v>
      </c>
      <c r="C591" s="339" t="s">
        <v>323</v>
      </c>
      <c r="D591" s="339" t="s">
        <v>563</v>
      </c>
      <c r="E591" s="331">
        <v>9</v>
      </c>
      <c r="F591" s="331">
        <v>4747.9072000000006</v>
      </c>
      <c r="G591" s="331">
        <v>42731.164800000006</v>
      </c>
    </row>
    <row r="592" spans="1:7">
      <c r="A592" s="338" t="s">
        <v>1701</v>
      </c>
      <c r="B592" s="339" t="s">
        <v>1702</v>
      </c>
      <c r="C592" s="339" t="s">
        <v>570</v>
      </c>
      <c r="D592" s="339" t="s">
        <v>563</v>
      </c>
      <c r="E592" s="331">
        <v>73</v>
      </c>
      <c r="F592" s="331">
        <v>36</v>
      </c>
      <c r="G592" s="331">
        <v>2628</v>
      </c>
    </row>
    <row r="593" spans="1:7">
      <c r="A593" s="338" t="s">
        <v>1703</v>
      </c>
      <c r="B593" s="339" t="s">
        <v>1704</v>
      </c>
      <c r="C593" s="339" t="s">
        <v>323</v>
      </c>
      <c r="D593" s="339" t="s">
        <v>563</v>
      </c>
      <c r="E593" s="331">
        <v>361</v>
      </c>
      <c r="F593" s="331">
        <v>60</v>
      </c>
      <c r="G593" s="331">
        <v>21660</v>
      </c>
    </row>
    <row r="594" spans="1:7">
      <c r="A594" s="338" t="s">
        <v>1705</v>
      </c>
      <c r="B594" s="339" t="s">
        <v>1706</v>
      </c>
      <c r="C594" s="339" t="s">
        <v>570</v>
      </c>
      <c r="D594" s="339" t="s">
        <v>563</v>
      </c>
      <c r="E594" s="331">
        <v>443</v>
      </c>
      <c r="F594" s="331">
        <v>20</v>
      </c>
      <c r="G594" s="331">
        <v>8860</v>
      </c>
    </row>
    <row r="595" spans="1:7">
      <c r="A595" s="338" t="s">
        <v>1707</v>
      </c>
      <c r="B595" s="339" t="s">
        <v>807</v>
      </c>
      <c r="C595" s="339" t="s">
        <v>570</v>
      </c>
      <c r="D595" s="339" t="s">
        <v>563</v>
      </c>
      <c r="E595" s="331">
        <v>203</v>
      </c>
      <c r="F595" s="331">
        <v>20</v>
      </c>
      <c r="G595" s="331">
        <v>4060</v>
      </c>
    </row>
    <row r="596" spans="1:7">
      <c r="A596" s="338" t="s">
        <v>1708</v>
      </c>
      <c r="B596" s="339" t="s">
        <v>1709</v>
      </c>
      <c r="C596" s="339" t="s">
        <v>570</v>
      </c>
      <c r="D596" s="339" t="s">
        <v>563</v>
      </c>
      <c r="E596" s="331">
        <v>318.89999999999998</v>
      </c>
      <c r="F596" s="331">
        <v>39.580256316797907</v>
      </c>
      <c r="G596" s="331">
        <v>12622.143739426856</v>
      </c>
    </row>
    <row r="597" spans="1:7">
      <c r="A597" s="338" t="s">
        <v>1710</v>
      </c>
      <c r="B597" s="339" t="s">
        <v>1711</v>
      </c>
      <c r="C597" s="339" t="s">
        <v>323</v>
      </c>
      <c r="D597" s="339" t="s">
        <v>563</v>
      </c>
      <c r="E597" s="331">
        <v>417</v>
      </c>
      <c r="F597" s="331">
        <v>69</v>
      </c>
      <c r="G597" s="331">
        <v>28773</v>
      </c>
    </row>
    <row r="598" spans="1:7">
      <c r="A598" s="338" t="s">
        <v>1712</v>
      </c>
      <c r="B598" s="339" t="s">
        <v>1713</v>
      </c>
      <c r="C598" s="339" t="s">
        <v>570</v>
      </c>
      <c r="D598" s="339" t="s">
        <v>563</v>
      </c>
      <c r="E598" s="331">
        <v>404</v>
      </c>
      <c r="F598" s="331">
        <v>100</v>
      </c>
      <c r="G598" s="331">
        <v>40400</v>
      </c>
    </row>
    <row r="599" spans="1:7">
      <c r="A599" s="338" t="s">
        <v>1714</v>
      </c>
      <c r="B599" s="339" t="s">
        <v>1715</v>
      </c>
      <c r="C599" s="339" t="s">
        <v>570</v>
      </c>
      <c r="D599" s="339" t="s">
        <v>563</v>
      </c>
      <c r="E599" s="331">
        <v>370</v>
      </c>
      <c r="F599" s="331">
        <v>36.184392381692028</v>
      </c>
      <c r="G599" s="331">
        <v>13388.225181226053</v>
      </c>
    </row>
    <row r="600" spans="1:7">
      <c r="A600" s="338" t="s">
        <v>1716</v>
      </c>
      <c r="B600" s="339" t="s">
        <v>1717</v>
      </c>
      <c r="C600" s="339" t="s">
        <v>570</v>
      </c>
      <c r="D600" s="339" t="s">
        <v>563</v>
      </c>
      <c r="E600" s="331">
        <v>490</v>
      </c>
      <c r="F600" s="331">
        <v>77.31374655912299</v>
      </c>
      <c r="G600" s="331">
        <v>37883.735813970256</v>
      </c>
    </row>
    <row r="601" spans="1:7">
      <c r="A601" s="338" t="s">
        <v>1718</v>
      </c>
      <c r="B601" s="339" t="s">
        <v>1719</v>
      </c>
      <c r="C601" s="339" t="s">
        <v>570</v>
      </c>
      <c r="D601" s="339" t="s">
        <v>563</v>
      </c>
      <c r="E601" s="331">
        <v>400</v>
      </c>
      <c r="F601" s="331">
        <v>46.431960225632473</v>
      </c>
      <c r="G601" s="331">
        <v>18572.78409025299</v>
      </c>
    </row>
    <row r="602" spans="1:7">
      <c r="A602" s="338" t="s">
        <v>1720</v>
      </c>
      <c r="B602" s="339" t="s">
        <v>1721</v>
      </c>
      <c r="C602" s="339" t="s">
        <v>570</v>
      </c>
      <c r="D602" s="339" t="s">
        <v>563</v>
      </c>
      <c r="E602" s="331">
        <v>525</v>
      </c>
      <c r="F602" s="331">
        <v>29</v>
      </c>
      <c r="G602" s="331">
        <v>15225</v>
      </c>
    </row>
    <row r="603" spans="1:7">
      <c r="A603" s="338" t="s">
        <v>1722</v>
      </c>
      <c r="B603" s="339" t="s">
        <v>1723</v>
      </c>
      <c r="C603" s="339" t="s">
        <v>570</v>
      </c>
      <c r="D603" s="339" t="s">
        <v>563</v>
      </c>
      <c r="E603" s="331">
        <v>165.3</v>
      </c>
      <c r="F603" s="331">
        <v>127.68604000000001</v>
      </c>
      <c r="G603" s="331">
        <v>21106.502412000002</v>
      </c>
    </row>
    <row r="604" spans="1:7">
      <c r="A604" s="338" t="s">
        <v>1724</v>
      </c>
      <c r="B604" s="339" t="s">
        <v>1725</v>
      </c>
      <c r="C604" s="339" t="s">
        <v>323</v>
      </c>
      <c r="D604" s="339" t="s">
        <v>563</v>
      </c>
      <c r="E604" s="331">
        <v>16</v>
      </c>
      <c r="F604" s="331">
        <v>833.33</v>
      </c>
      <c r="G604" s="331">
        <v>13333.28</v>
      </c>
    </row>
    <row r="605" spans="1:7">
      <c r="A605" s="338" t="s">
        <v>1726</v>
      </c>
      <c r="B605" s="339" t="s">
        <v>1727</v>
      </c>
      <c r="C605" s="339" t="s">
        <v>323</v>
      </c>
      <c r="D605" s="339" t="s">
        <v>563</v>
      </c>
      <c r="E605" s="331">
        <v>12</v>
      </c>
      <c r="F605" s="331">
        <v>500</v>
      </c>
      <c r="G605" s="331">
        <v>6000</v>
      </c>
    </row>
    <row r="606" spans="1:7">
      <c r="A606" s="338" t="s">
        <v>1728</v>
      </c>
      <c r="B606" s="339" t="s">
        <v>1729</v>
      </c>
      <c r="C606" s="339" t="s">
        <v>323</v>
      </c>
      <c r="D606" s="339" t="s">
        <v>563</v>
      </c>
      <c r="E606" s="331">
        <v>7</v>
      </c>
      <c r="F606" s="331">
        <v>2150</v>
      </c>
      <c r="G606" s="331">
        <v>15050</v>
      </c>
    </row>
    <row r="607" spans="1:7">
      <c r="A607" s="338" t="s">
        <v>1730</v>
      </c>
      <c r="B607" s="339" t="s">
        <v>727</v>
      </c>
      <c r="C607" s="339" t="s">
        <v>323</v>
      </c>
      <c r="D607" s="339" t="s">
        <v>563</v>
      </c>
      <c r="E607" s="331">
        <v>33</v>
      </c>
      <c r="F607" s="331">
        <v>30</v>
      </c>
      <c r="G607" s="331">
        <v>990</v>
      </c>
    </row>
    <row r="608" spans="1:7">
      <c r="A608" s="338" t="s">
        <v>1731</v>
      </c>
      <c r="B608" s="339" t="s">
        <v>1732</v>
      </c>
      <c r="C608" s="339" t="s">
        <v>323</v>
      </c>
      <c r="D608" s="339" t="s">
        <v>563</v>
      </c>
      <c r="E608" s="331">
        <v>500</v>
      </c>
      <c r="F608" s="331">
        <v>10</v>
      </c>
      <c r="G608" s="331">
        <v>5000</v>
      </c>
    </row>
    <row r="609" spans="1:7">
      <c r="A609" s="338" t="s">
        <v>1733</v>
      </c>
      <c r="B609" s="339" t="s">
        <v>1734</v>
      </c>
      <c r="C609" s="339" t="s">
        <v>570</v>
      </c>
      <c r="D609" s="339" t="s">
        <v>563</v>
      </c>
      <c r="E609" s="331">
        <v>100</v>
      </c>
      <c r="F609" s="331">
        <v>79.932200000000009</v>
      </c>
      <c r="G609" s="331">
        <v>7993.22</v>
      </c>
    </row>
    <row r="610" spans="1:7">
      <c r="A610" s="338" t="s">
        <v>1735</v>
      </c>
      <c r="B610" s="339" t="s">
        <v>807</v>
      </c>
      <c r="C610" s="339" t="s">
        <v>570</v>
      </c>
      <c r="D610" s="339" t="s">
        <v>563</v>
      </c>
      <c r="E610" s="331">
        <v>300</v>
      </c>
      <c r="F610" s="331">
        <v>37</v>
      </c>
      <c r="G610" s="331">
        <v>11100</v>
      </c>
    </row>
    <row r="611" spans="1:7">
      <c r="A611" s="338" t="s">
        <v>1736</v>
      </c>
      <c r="B611" s="339" t="s">
        <v>1737</v>
      </c>
      <c r="C611" s="339" t="s">
        <v>323</v>
      </c>
      <c r="D611" s="339" t="s">
        <v>563</v>
      </c>
      <c r="E611" s="331">
        <v>2</v>
      </c>
      <c r="F611" s="331">
        <v>20</v>
      </c>
      <c r="G611" s="331">
        <v>40</v>
      </c>
    </row>
    <row r="612" spans="1:7">
      <c r="A612" s="338" t="s">
        <v>1738</v>
      </c>
      <c r="B612" s="339" t="s">
        <v>1739</v>
      </c>
      <c r="C612" s="339" t="s">
        <v>323</v>
      </c>
      <c r="D612" s="339" t="s">
        <v>563</v>
      </c>
      <c r="E612" s="331">
        <v>2</v>
      </c>
      <c r="F612" s="331">
        <v>1500</v>
      </c>
      <c r="G612" s="331">
        <v>3000</v>
      </c>
    </row>
    <row r="613" spans="1:7">
      <c r="A613" s="338" t="s">
        <v>1740</v>
      </c>
      <c r="B613" s="339" t="s">
        <v>1741</v>
      </c>
      <c r="C613" s="339" t="s">
        <v>323</v>
      </c>
      <c r="D613" s="339" t="s">
        <v>563</v>
      </c>
      <c r="E613" s="331">
        <v>22</v>
      </c>
      <c r="F613" s="331">
        <v>501.76578457397284</v>
      </c>
      <c r="G613" s="331">
        <v>11038.847260627403</v>
      </c>
    </row>
    <row r="614" spans="1:7">
      <c r="A614" s="338" t="s">
        <v>1742</v>
      </c>
      <c r="B614" s="339" t="s">
        <v>1743</v>
      </c>
      <c r="C614" s="339" t="s">
        <v>323</v>
      </c>
      <c r="D614" s="339" t="s">
        <v>563</v>
      </c>
      <c r="E614" s="331">
        <v>16</v>
      </c>
      <c r="F614" s="331">
        <v>565.81356159416407</v>
      </c>
      <c r="G614" s="331">
        <v>9053.0169855066251</v>
      </c>
    </row>
    <row r="615" spans="1:7">
      <c r="A615" s="338" t="s">
        <v>1744</v>
      </c>
      <c r="B615" s="339" t="s">
        <v>1745</v>
      </c>
      <c r="C615" s="339" t="s">
        <v>323</v>
      </c>
      <c r="D615" s="339" t="s">
        <v>563</v>
      </c>
      <c r="E615" s="331">
        <v>6</v>
      </c>
      <c r="F615" s="331">
        <v>620</v>
      </c>
      <c r="G615" s="331">
        <v>3720</v>
      </c>
    </row>
    <row r="616" spans="1:7">
      <c r="A616" s="338" t="s">
        <v>1746</v>
      </c>
      <c r="B616" s="339" t="s">
        <v>1747</v>
      </c>
      <c r="C616" s="339" t="s">
        <v>323</v>
      </c>
      <c r="D616" s="339" t="s">
        <v>563</v>
      </c>
      <c r="E616" s="331">
        <v>4</v>
      </c>
      <c r="F616" s="331">
        <v>500</v>
      </c>
      <c r="G616" s="331">
        <v>2000</v>
      </c>
    </row>
    <row r="617" spans="1:7">
      <c r="A617" s="338" t="s">
        <v>1748</v>
      </c>
      <c r="B617" s="339" t="s">
        <v>1749</v>
      </c>
      <c r="C617" s="339" t="s">
        <v>323</v>
      </c>
      <c r="D617" s="339" t="s">
        <v>563</v>
      </c>
      <c r="E617" s="331">
        <v>1</v>
      </c>
      <c r="F617" s="331">
        <v>2000</v>
      </c>
      <c r="G617" s="331">
        <v>2000</v>
      </c>
    </row>
    <row r="618" spans="1:7">
      <c r="A618" s="338" t="s">
        <v>1750</v>
      </c>
      <c r="B618" s="339" t="s">
        <v>1751</v>
      </c>
      <c r="C618" s="339" t="s">
        <v>323</v>
      </c>
      <c r="D618" s="339" t="s">
        <v>563</v>
      </c>
      <c r="E618" s="331">
        <v>2</v>
      </c>
      <c r="F618" s="331">
        <v>11000</v>
      </c>
      <c r="G618" s="331">
        <v>22000</v>
      </c>
    </row>
    <row r="619" spans="1:7">
      <c r="A619" s="338" t="s">
        <v>1752</v>
      </c>
      <c r="B619" s="339" t="s">
        <v>1753</v>
      </c>
      <c r="C619" s="339" t="s">
        <v>323</v>
      </c>
      <c r="D619" s="339" t="s">
        <v>563</v>
      </c>
      <c r="E619" s="331">
        <v>1</v>
      </c>
      <c r="F619" s="331">
        <v>16400</v>
      </c>
      <c r="G619" s="331">
        <v>16400</v>
      </c>
    </row>
    <row r="620" spans="1:7">
      <c r="A620" s="338" t="s">
        <v>1754</v>
      </c>
      <c r="B620" s="339" t="s">
        <v>1755</v>
      </c>
      <c r="C620" s="339" t="s">
        <v>323</v>
      </c>
      <c r="D620" s="339" t="s">
        <v>563</v>
      </c>
      <c r="E620" s="331">
        <v>8</v>
      </c>
      <c r="F620" s="331">
        <v>1086</v>
      </c>
      <c r="G620" s="331">
        <v>8688</v>
      </c>
    </row>
    <row r="621" spans="1:7">
      <c r="A621" s="338" t="s">
        <v>1756</v>
      </c>
      <c r="B621" s="339" t="s">
        <v>1757</v>
      </c>
      <c r="C621" s="339" t="s">
        <v>491</v>
      </c>
      <c r="D621" s="339" t="s">
        <v>563</v>
      </c>
      <c r="E621" s="331">
        <v>104</v>
      </c>
      <c r="F621" s="331">
        <v>4608</v>
      </c>
      <c r="G621" s="331">
        <v>479232</v>
      </c>
    </row>
    <row r="622" spans="1:7">
      <c r="A622" s="338" t="s">
        <v>1758</v>
      </c>
      <c r="B622" s="339" t="s">
        <v>1759</v>
      </c>
      <c r="C622" s="339" t="s">
        <v>1760</v>
      </c>
      <c r="D622" s="339" t="s">
        <v>563</v>
      </c>
      <c r="E622" s="331">
        <v>20</v>
      </c>
      <c r="F622" s="331">
        <v>356.85</v>
      </c>
      <c r="G622" s="331">
        <v>7137</v>
      </c>
    </row>
    <row r="623" spans="1:7">
      <c r="A623" s="338" t="s">
        <v>1761</v>
      </c>
      <c r="B623" s="339" t="s">
        <v>1762</v>
      </c>
      <c r="C623" s="339" t="s">
        <v>323</v>
      </c>
      <c r="D623" s="339" t="s">
        <v>563</v>
      </c>
      <c r="E623" s="331">
        <v>6</v>
      </c>
      <c r="F623" s="331">
        <v>500</v>
      </c>
      <c r="G623" s="331">
        <v>3000</v>
      </c>
    </row>
    <row r="624" spans="1:7">
      <c r="A624" s="338" t="s">
        <v>1763</v>
      </c>
      <c r="B624" s="339" t="s">
        <v>1764</v>
      </c>
      <c r="C624" s="339" t="s">
        <v>491</v>
      </c>
      <c r="D624" s="339" t="s">
        <v>563</v>
      </c>
      <c r="E624" s="331">
        <v>13.8</v>
      </c>
      <c r="F624" s="331">
        <v>2600</v>
      </c>
      <c r="G624" s="331">
        <v>35880</v>
      </c>
    </row>
    <row r="625" spans="1:7">
      <c r="A625" s="338" t="s">
        <v>1765</v>
      </c>
      <c r="B625" s="339" t="s">
        <v>1766</v>
      </c>
      <c r="C625" s="339" t="s">
        <v>491</v>
      </c>
      <c r="D625" s="339" t="s">
        <v>563</v>
      </c>
      <c r="E625" s="331">
        <v>22.88</v>
      </c>
      <c r="F625" s="331">
        <v>4603.6729999999943</v>
      </c>
      <c r="G625" s="331">
        <v>105332.03823999986</v>
      </c>
    </row>
    <row r="626" spans="1:7">
      <c r="A626" s="338" t="s">
        <v>1767</v>
      </c>
      <c r="B626" s="339" t="s">
        <v>1768</v>
      </c>
      <c r="C626" s="339" t="s">
        <v>323</v>
      </c>
      <c r="D626" s="339" t="s">
        <v>563</v>
      </c>
      <c r="E626" s="331">
        <v>8</v>
      </c>
      <c r="F626" s="331">
        <v>583.33000000000004</v>
      </c>
      <c r="G626" s="331">
        <v>4666.6400000000003</v>
      </c>
    </row>
    <row r="627" spans="1:7">
      <c r="A627" s="338" t="s">
        <v>1769</v>
      </c>
      <c r="B627" s="339" t="s">
        <v>1770</v>
      </c>
      <c r="C627" s="339" t="s">
        <v>1771</v>
      </c>
      <c r="D627" s="339" t="s">
        <v>563</v>
      </c>
      <c r="E627" s="331">
        <v>0.01</v>
      </c>
      <c r="F627" s="331">
        <v>1001.6417905718554</v>
      </c>
      <c r="G627" s="331">
        <v>10.016417905718553</v>
      </c>
    </row>
    <row r="628" spans="1:7">
      <c r="A628" s="338" t="s">
        <v>1772</v>
      </c>
      <c r="B628" s="339" t="s">
        <v>1687</v>
      </c>
      <c r="C628" s="339" t="s">
        <v>323</v>
      </c>
      <c r="D628" s="339" t="s">
        <v>563</v>
      </c>
      <c r="E628" s="331">
        <v>2</v>
      </c>
      <c r="F628" s="331">
        <v>400</v>
      </c>
      <c r="G628" s="331">
        <v>800</v>
      </c>
    </row>
    <row r="629" spans="1:7">
      <c r="A629" s="338" t="s">
        <v>1773</v>
      </c>
      <c r="B629" s="339" t="s">
        <v>1774</v>
      </c>
      <c r="C629" s="339" t="s">
        <v>323</v>
      </c>
      <c r="D629" s="339" t="s">
        <v>563</v>
      </c>
      <c r="E629" s="331">
        <v>3</v>
      </c>
      <c r="F629" s="331">
        <v>101.38500000000001</v>
      </c>
      <c r="G629" s="331">
        <v>304.15499999999997</v>
      </c>
    </row>
    <row r="630" spans="1:7">
      <c r="A630" s="338" t="s">
        <v>1775</v>
      </c>
      <c r="B630" s="339" t="s">
        <v>1776</v>
      </c>
      <c r="C630" s="339" t="s">
        <v>323</v>
      </c>
      <c r="D630" s="339" t="s">
        <v>563</v>
      </c>
      <c r="E630" s="331">
        <v>6</v>
      </c>
      <c r="F630" s="331">
        <v>27.71</v>
      </c>
      <c r="G630" s="331">
        <v>166.26</v>
      </c>
    </row>
    <row r="631" spans="1:7">
      <c r="A631" s="338" t="s">
        <v>1777</v>
      </c>
      <c r="B631" s="339" t="s">
        <v>1778</v>
      </c>
      <c r="C631" s="339" t="s">
        <v>323</v>
      </c>
      <c r="D631" s="339" t="s">
        <v>563</v>
      </c>
      <c r="E631" s="331">
        <v>69</v>
      </c>
      <c r="F631" s="331">
        <v>69.14</v>
      </c>
      <c r="G631" s="331">
        <v>4770.66</v>
      </c>
    </row>
    <row r="632" spans="1:7">
      <c r="A632" s="338" t="s">
        <v>1779</v>
      </c>
      <c r="B632" s="339" t="s">
        <v>1780</v>
      </c>
      <c r="C632" s="339" t="s">
        <v>323</v>
      </c>
      <c r="D632" s="339" t="s">
        <v>563</v>
      </c>
      <c r="E632" s="331">
        <v>1</v>
      </c>
      <c r="F632" s="331">
        <v>560</v>
      </c>
      <c r="G632" s="331">
        <v>560</v>
      </c>
    </row>
    <row r="633" spans="1:7">
      <c r="A633" s="338" t="s">
        <v>1781</v>
      </c>
      <c r="B633" s="339" t="s">
        <v>1782</v>
      </c>
      <c r="C633" s="339" t="s">
        <v>323</v>
      </c>
      <c r="D633" s="339" t="s">
        <v>563</v>
      </c>
      <c r="E633" s="331">
        <v>2</v>
      </c>
      <c r="F633" s="331">
        <v>550</v>
      </c>
      <c r="G633" s="331">
        <v>1100</v>
      </c>
    </row>
    <row r="634" spans="1:7">
      <c r="A634" s="338" t="s">
        <v>1783</v>
      </c>
      <c r="B634" s="339" t="s">
        <v>1784</v>
      </c>
      <c r="C634" s="339" t="s">
        <v>323</v>
      </c>
      <c r="D634" s="339" t="s">
        <v>563</v>
      </c>
      <c r="E634" s="331">
        <v>290</v>
      </c>
      <c r="F634" s="331">
        <v>4</v>
      </c>
      <c r="G634" s="331">
        <v>1160</v>
      </c>
    </row>
    <row r="635" spans="1:7">
      <c r="A635" s="338" t="s">
        <v>1785</v>
      </c>
      <c r="B635" s="339" t="s">
        <v>1786</v>
      </c>
      <c r="C635" s="339" t="s">
        <v>323</v>
      </c>
      <c r="D635" s="339" t="s">
        <v>563</v>
      </c>
      <c r="E635" s="331">
        <v>181</v>
      </c>
      <c r="F635" s="331">
        <v>21.3</v>
      </c>
      <c r="G635" s="331">
        <v>3855.3</v>
      </c>
    </row>
    <row r="636" spans="1:7">
      <c r="A636" s="338" t="s">
        <v>1787</v>
      </c>
      <c r="B636" s="339" t="s">
        <v>1788</v>
      </c>
      <c r="C636" s="339" t="s">
        <v>323</v>
      </c>
      <c r="D636" s="339" t="s">
        <v>563</v>
      </c>
      <c r="E636" s="331">
        <v>45</v>
      </c>
      <c r="F636" s="331">
        <v>10.180000000106274</v>
      </c>
      <c r="G636" s="331">
        <v>458.10000000478232</v>
      </c>
    </row>
    <row r="637" spans="1:7">
      <c r="A637" s="338" t="s">
        <v>1789</v>
      </c>
      <c r="B637" s="339" t="s">
        <v>1790</v>
      </c>
      <c r="C637" s="339" t="s">
        <v>323</v>
      </c>
      <c r="D637" s="339" t="s">
        <v>563</v>
      </c>
      <c r="E637" s="331">
        <v>155</v>
      </c>
      <c r="F637" s="331">
        <v>2.5299999999999998</v>
      </c>
      <c r="G637" s="331">
        <v>392.15</v>
      </c>
    </row>
    <row r="638" spans="1:7">
      <c r="A638" s="338" t="s">
        <v>1791</v>
      </c>
      <c r="B638" s="339" t="s">
        <v>1792</v>
      </c>
      <c r="C638" s="339" t="s">
        <v>323</v>
      </c>
      <c r="D638" s="339" t="s">
        <v>563</v>
      </c>
      <c r="E638" s="331">
        <v>223</v>
      </c>
      <c r="F638" s="331">
        <v>7.9749999999999996</v>
      </c>
      <c r="G638" s="331">
        <v>1778.425</v>
      </c>
    </row>
    <row r="639" spans="1:7">
      <c r="A639" s="338" t="s">
        <v>1793</v>
      </c>
      <c r="B639" s="339" t="s">
        <v>1794</v>
      </c>
      <c r="C639" s="339" t="s">
        <v>323</v>
      </c>
      <c r="D639" s="339" t="s">
        <v>563</v>
      </c>
      <c r="E639" s="331">
        <v>186</v>
      </c>
      <c r="F639" s="331">
        <v>16.145833333333709</v>
      </c>
      <c r="G639" s="331">
        <v>3003.12500000007</v>
      </c>
    </row>
    <row r="640" spans="1:7">
      <c r="A640" s="338" t="s">
        <v>1795</v>
      </c>
      <c r="B640" s="339" t="s">
        <v>1796</v>
      </c>
      <c r="C640" s="339" t="s">
        <v>323</v>
      </c>
      <c r="D640" s="339" t="s">
        <v>1797</v>
      </c>
      <c r="E640" s="331">
        <v>27</v>
      </c>
      <c r="F640" s="331">
        <v>20</v>
      </c>
      <c r="G640" s="331">
        <v>540</v>
      </c>
    </row>
    <row r="641" spans="1:7">
      <c r="A641" s="338" t="s">
        <v>1798</v>
      </c>
      <c r="B641" s="339" t="s">
        <v>1799</v>
      </c>
      <c r="C641" s="339" t="s">
        <v>323</v>
      </c>
      <c r="D641" s="339" t="s">
        <v>563</v>
      </c>
      <c r="E641" s="331">
        <v>20</v>
      </c>
      <c r="F641" s="331">
        <v>9</v>
      </c>
      <c r="G641" s="331">
        <v>180</v>
      </c>
    </row>
    <row r="642" spans="1:7">
      <c r="A642" s="338" t="s">
        <v>1800</v>
      </c>
      <c r="B642" s="339" t="s">
        <v>1801</v>
      </c>
      <c r="C642" s="339" t="s">
        <v>323</v>
      </c>
      <c r="D642" s="339" t="s">
        <v>563</v>
      </c>
      <c r="E642" s="331">
        <v>70</v>
      </c>
      <c r="F642" s="331">
        <v>17</v>
      </c>
      <c r="G642" s="331">
        <v>1190</v>
      </c>
    </row>
    <row r="643" spans="1:7">
      <c r="A643" s="338" t="s">
        <v>1802</v>
      </c>
      <c r="B643" s="339" t="s">
        <v>1803</v>
      </c>
      <c r="C643" s="339" t="s">
        <v>323</v>
      </c>
      <c r="D643" s="339" t="s">
        <v>563</v>
      </c>
      <c r="E643" s="331">
        <v>195</v>
      </c>
      <c r="F643" s="331">
        <v>24.705128205128204</v>
      </c>
      <c r="G643" s="331">
        <v>4817.5</v>
      </c>
    </row>
    <row r="644" spans="1:7">
      <c r="A644" s="338" t="s">
        <v>1804</v>
      </c>
      <c r="B644" s="339" t="s">
        <v>1805</v>
      </c>
      <c r="C644" s="339" t="s">
        <v>323</v>
      </c>
      <c r="D644" s="339" t="s">
        <v>563</v>
      </c>
      <c r="E644" s="331">
        <v>2</v>
      </c>
      <c r="F644" s="331">
        <v>8.48</v>
      </c>
      <c r="G644" s="331">
        <v>16.96</v>
      </c>
    </row>
    <row r="645" spans="1:7">
      <c r="A645" s="338" t="s">
        <v>1806</v>
      </c>
      <c r="B645" s="339" t="s">
        <v>1807</v>
      </c>
      <c r="C645" s="339" t="s">
        <v>323</v>
      </c>
      <c r="D645" s="339" t="s">
        <v>563</v>
      </c>
      <c r="E645" s="331">
        <v>49</v>
      </c>
      <c r="F645" s="331">
        <v>7</v>
      </c>
      <c r="G645" s="331">
        <v>343</v>
      </c>
    </row>
    <row r="646" spans="1:7">
      <c r="A646" s="338" t="s">
        <v>1808</v>
      </c>
      <c r="B646" s="339" t="s">
        <v>1809</v>
      </c>
      <c r="C646" s="339" t="s">
        <v>323</v>
      </c>
      <c r="D646" s="339" t="s">
        <v>563</v>
      </c>
      <c r="E646" s="331">
        <v>131</v>
      </c>
      <c r="F646" s="331">
        <v>6.5</v>
      </c>
      <c r="G646" s="331">
        <v>851.5</v>
      </c>
    </row>
    <row r="647" spans="1:7">
      <c r="A647" s="338" t="s">
        <v>1810</v>
      </c>
      <c r="B647" s="339" t="s">
        <v>1811</v>
      </c>
      <c r="C647" s="339" t="s">
        <v>323</v>
      </c>
      <c r="D647" s="339" t="s">
        <v>563</v>
      </c>
      <c r="E647" s="331">
        <v>341</v>
      </c>
      <c r="F647" s="331">
        <v>17.593870967741935</v>
      </c>
      <c r="G647" s="331">
        <v>5999.51</v>
      </c>
    </row>
    <row r="648" spans="1:7">
      <c r="A648" s="338" t="s">
        <v>1812</v>
      </c>
      <c r="B648" s="339" t="s">
        <v>1813</v>
      </c>
      <c r="C648" s="339" t="s">
        <v>323</v>
      </c>
      <c r="D648" s="339" t="s">
        <v>563</v>
      </c>
      <c r="E648" s="331">
        <v>105</v>
      </c>
      <c r="F648" s="331">
        <v>15</v>
      </c>
      <c r="G648" s="331">
        <v>1575</v>
      </c>
    </row>
    <row r="649" spans="1:7">
      <c r="A649" s="338" t="s">
        <v>1814</v>
      </c>
      <c r="B649" s="339" t="s">
        <v>1815</v>
      </c>
      <c r="C649" s="339" t="s">
        <v>323</v>
      </c>
      <c r="D649" s="339" t="s">
        <v>563</v>
      </c>
      <c r="E649" s="331">
        <v>215</v>
      </c>
      <c r="F649" s="331">
        <v>7.6</v>
      </c>
      <c r="G649" s="331">
        <v>1634</v>
      </c>
    </row>
    <row r="650" spans="1:7">
      <c r="A650" s="338" t="s">
        <v>1816</v>
      </c>
      <c r="B650" s="339" t="s">
        <v>1817</v>
      </c>
      <c r="C650" s="339" t="s">
        <v>323</v>
      </c>
      <c r="D650" s="339" t="s">
        <v>563</v>
      </c>
      <c r="E650" s="331">
        <v>150</v>
      </c>
      <c r="F650" s="331">
        <v>15.44</v>
      </c>
      <c r="G650" s="331">
        <v>2316</v>
      </c>
    </row>
    <row r="651" spans="1:7">
      <c r="A651" s="338" t="s">
        <v>1818</v>
      </c>
      <c r="B651" s="339" t="s">
        <v>1819</v>
      </c>
      <c r="C651" s="339" t="s">
        <v>323</v>
      </c>
      <c r="D651" s="339" t="s">
        <v>563</v>
      </c>
      <c r="E651" s="331">
        <v>180</v>
      </c>
      <c r="F651" s="331">
        <v>5</v>
      </c>
      <c r="G651" s="331">
        <v>900</v>
      </c>
    </row>
    <row r="652" spans="1:7">
      <c r="A652" s="338" t="s">
        <v>1820</v>
      </c>
      <c r="B652" s="339" t="s">
        <v>1821</v>
      </c>
      <c r="C652" s="339" t="s">
        <v>323</v>
      </c>
      <c r="D652" s="339" t="s">
        <v>563</v>
      </c>
      <c r="E652" s="331">
        <v>23</v>
      </c>
      <c r="F652" s="331">
        <v>11</v>
      </c>
      <c r="G652" s="331">
        <v>253</v>
      </c>
    </row>
    <row r="653" spans="1:7">
      <c r="A653" s="338" t="s">
        <v>1822</v>
      </c>
      <c r="B653" s="339" t="s">
        <v>1823</v>
      </c>
      <c r="C653" s="339" t="s">
        <v>323</v>
      </c>
      <c r="D653" s="339" t="s">
        <v>563</v>
      </c>
      <c r="E653" s="331">
        <v>449</v>
      </c>
      <c r="F653" s="331">
        <v>6</v>
      </c>
      <c r="G653" s="331">
        <v>2694</v>
      </c>
    </row>
    <row r="654" spans="1:7">
      <c r="A654" s="338" t="s">
        <v>1824</v>
      </c>
      <c r="B654" s="339" t="s">
        <v>1825</v>
      </c>
      <c r="C654" s="339" t="s">
        <v>323</v>
      </c>
      <c r="D654" s="339" t="s">
        <v>563</v>
      </c>
      <c r="E654" s="331">
        <v>1031</v>
      </c>
      <c r="F654" s="331">
        <v>14.476190476190482</v>
      </c>
      <c r="G654" s="331">
        <v>14924.952380952383</v>
      </c>
    </row>
    <row r="655" spans="1:7">
      <c r="A655" s="338" t="s">
        <v>1826</v>
      </c>
      <c r="B655" s="339" t="s">
        <v>1827</v>
      </c>
      <c r="C655" s="339" t="s">
        <v>323</v>
      </c>
      <c r="D655" s="339" t="s">
        <v>563</v>
      </c>
      <c r="E655" s="331">
        <v>80</v>
      </c>
      <c r="F655" s="331">
        <v>22</v>
      </c>
      <c r="G655" s="331">
        <v>1760</v>
      </c>
    </row>
    <row r="656" spans="1:7">
      <c r="A656" s="338" t="s">
        <v>1828</v>
      </c>
      <c r="B656" s="339" t="s">
        <v>1829</v>
      </c>
      <c r="C656" s="339" t="s">
        <v>323</v>
      </c>
      <c r="D656" s="339" t="s">
        <v>563</v>
      </c>
      <c r="E656" s="331">
        <v>39</v>
      </c>
      <c r="F656" s="331">
        <v>8</v>
      </c>
      <c r="G656" s="331">
        <v>312</v>
      </c>
    </row>
    <row r="657" spans="1:7">
      <c r="A657" s="338" t="s">
        <v>1830</v>
      </c>
      <c r="B657" s="339" t="s">
        <v>1831</v>
      </c>
      <c r="C657" s="339" t="s">
        <v>323</v>
      </c>
      <c r="D657" s="339" t="s">
        <v>563</v>
      </c>
      <c r="E657" s="331">
        <v>27</v>
      </c>
      <c r="F657" s="331">
        <v>20</v>
      </c>
      <c r="G657" s="331">
        <v>540</v>
      </c>
    </row>
    <row r="658" spans="1:7">
      <c r="A658" s="338" t="s">
        <v>1832</v>
      </c>
      <c r="B658" s="339" t="s">
        <v>1833</v>
      </c>
      <c r="C658" s="339" t="s">
        <v>323</v>
      </c>
      <c r="D658" s="339" t="s">
        <v>563</v>
      </c>
      <c r="E658" s="331">
        <v>9</v>
      </c>
      <c r="F658" s="331">
        <v>35</v>
      </c>
      <c r="G658" s="331">
        <v>315</v>
      </c>
    </row>
    <row r="659" spans="1:7">
      <c r="A659" s="338" t="s">
        <v>1834</v>
      </c>
      <c r="B659" s="339" t="s">
        <v>1835</v>
      </c>
      <c r="C659" s="339" t="s">
        <v>323</v>
      </c>
      <c r="D659" s="339" t="s">
        <v>563</v>
      </c>
      <c r="E659" s="331">
        <v>20</v>
      </c>
      <c r="F659" s="331">
        <v>30</v>
      </c>
      <c r="G659" s="331">
        <v>600</v>
      </c>
    </row>
    <row r="660" spans="1:7">
      <c r="A660" s="338" t="s">
        <v>1836</v>
      </c>
      <c r="B660" s="339" t="s">
        <v>1837</v>
      </c>
      <c r="C660" s="339" t="s">
        <v>323</v>
      </c>
      <c r="D660" s="339" t="s">
        <v>563</v>
      </c>
      <c r="E660" s="331">
        <v>95</v>
      </c>
      <c r="F660" s="331">
        <v>1.5</v>
      </c>
      <c r="G660" s="331">
        <v>142.5</v>
      </c>
    </row>
    <row r="661" spans="1:7">
      <c r="A661" s="338" t="s">
        <v>1838</v>
      </c>
      <c r="B661" s="339" t="s">
        <v>1839</v>
      </c>
      <c r="C661" s="339" t="s">
        <v>323</v>
      </c>
      <c r="D661" s="339" t="s">
        <v>563</v>
      </c>
      <c r="E661" s="331">
        <v>102</v>
      </c>
      <c r="F661" s="331">
        <v>2.6686274509803924</v>
      </c>
      <c r="G661" s="331">
        <v>272.2</v>
      </c>
    </row>
    <row r="662" spans="1:7">
      <c r="A662" s="338" t="s">
        <v>1840</v>
      </c>
      <c r="B662" s="339" t="s">
        <v>1841</v>
      </c>
      <c r="C662" s="339" t="s">
        <v>323</v>
      </c>
      <c r="D662" s="339" t="s">
        <v>563</v>
      </c>
      <c r="E662" s="331">
        <v>220</v>
      </c>
      <c r="F662" s="331">
        <v>8</v>
      </c>
      <c r="G662" s="331">
        <v>1760</v>
      </c>
    </row>
    <row r="663" spans="1:7">
      <c r="A663" s="338" t="s">
        <v>1842</v>
      </c>
      <c r="B663" s="339" t="s">
        <v>1843</v>
      </c>
      <c r="C663" s="339" t="s">
        <v>323</v>
      </c>
      <c r="D663" s="339" t="s">
        <v>563</v>
      </c>
      <c r="E663" s="331">
        <v>92</v>
      </c>
      <c r="F663" s="331">
        <v>18</v>
      </c>
      <c r="G663" s="331">
        <v>1656</v>
      </c>
    </row>
    <row r="664" spans="1:7">
      <c r="A664" s="338" t="s">
        <v>1844</v>
      </c>
      <c r="B664" s="339" t="s">
        <v>1845</v>
      </c>
      <c r="C664" s="339" t="s">
        <v>323</v>
      </c>
      <c r="D664" s="339" t="s">
        <v>563</v>
      </c>
      <c r="E664" s="331">
        <v>59</v>
      </c>
      <c r="F664" s="331">
        <v>20.170000000000002</v>
      </c>
      <c r="G664" s="331">
        <v>1190.03</v>
      </c>
    </row>
    <row r="665" spans="1:7">
      <c r="A665" s="338" t="s">
        <v>1846</v>
      </c>
      <c r="B665" s="339" t="s">
        <v>1847</v>
      </c>
      <c r="C665" s="339" t="s">
        <v>323</v>
      </c>
      <c r="D665" s="339" t="s">
        <v>563</v>
      </c>
      <c r="E665" s="331">
        <v>99</v>
      </c>
      <c r="F665" s="331">
        <v>24.513375024700398</v>
      </c>
      <c r="G665" s="331">
        <v>2426.8241274453399</v>
      </c>
    </row>
    <row r="666" spans="1:7">
      <c r="A666" s="338" t="s">
        <v>1848</v>
      </c>
      <c r="B666" s="339" t="s">
        <v>1849</v>
      </c>
      <c r="C666" s="339" t="s">
        <v>323</v>
      </c>
      <c r="D666" s="339" t="s">
        <v>563</v>
      </c>
      <c r="E666" s="331">
        <v>69</v>
      </c>
      <c r="F666" s="331">
        <v>21.666666666666682</v>
      </c>
      <c r="G666" s="331">
        <v>1495.0000000000011</v>
      </c>
    </row>
    <row r="667" spans="1:7">
      <c r="A667" s="338" t="s">
        <v>1850</v>
      </c>
      <c r="B667" s="339" t="s">
        <v>1851</v>
      </c>
      <c r="C667" s="339" t="s">
        <v>323</v>
      </c>
      <c r="D667" s="339" t="s">
        <v>563</v>
      </c>
      <c r="E667" s="331">
        <v>100</v>
      </c>
      <c r="F667" s="331">
        <v>25</v>
      </c>
      <c r="G667" s="331">
        <v>2500</v>
      </c>
    </row>
    <row r="668" spans="1:7">
      <c r="A668" s="338" t="s">
        <v>1852</v>
      </c>
      <c r="B668" s="339" t="s">
        <v>1853</v>
      </c>
      <c r="C668" s="339" t="s">
        <v>323</v>
      </c>
      <c r="D668" s="339" t="s">
        <v>563</v>
      </c>
      <c r="E668" s="331">
        <v>78</v>
      </c>
      <c r="F668" s="331">
        <v>19.789999999999985</v>
      </c>
      <c r="G668" s="331">
        <v>1543.6199999999988</v>
      </c>
    </row>
    <row r="669" spans="1:7">
      <c r="A669" s="338" t="s">
        <v>1854</v>
      </c>
      <c r="B669" s="339" t="s">
        <v>1855</v>
      </c>
      <c r="C669" s="339" t="s">
        <v>323</v>
      </c>
      <c r="D669" s="339" t="s">
        <v>563</v>
      </c>
      <c r="E669" s="331">
        <v>68</v>
      </c>
      <c r="F669" s="331">
        <v>45.376344086029903</v>
      </c>
      <c r="G669" s="331">
        <v>3085.5913978500334</v>
      </c>
    </row>
    <row r="670" spans="1:7">
      <c r="A670" s="338" t="s">
        <v>1856</v>
      </c>
      <c r="B670" s="339" t="s">
        <v>1857</v>
      </c>
      <c r="C670" s="339" t="s">
        <v>323</v>
      </c>
      <c r="D670" s="339" t="s">
        <v>563</v>
      </c>
      <c r="E670" s="331">
        <v>4</v>
      </c>
      <c r="F670" s="331">
        <v>50</v>
      </c>
      <c r="G670" s="331">
        <v>200</v>
      </c>
    </row>
    <row r="671" spans="1:7">
      <c r="A671" s="338" t="s">
        <v>1858</v>
      </c>
      <c r="B671" s="339" t="s">
        <v>1859</v>
      </c>
      <c r="C671" s="339" t="s">
        <v>323</v>
      </c>
      <c r="D671" s="339" t="s">
        <v>563</v>
      </c>
      <c r="E671" s="331">
        <v>42</v>
      </c>
      <c r="F671" s="331">
        <v>45</v>
      </c>
      <c r="G671" s="331">
        <v>1890</v>
      </c>
    </row>
    <row r="672" spans="1:7">
      <c r="A672" s="338" t="s">
        <v>1860</v>
      </c>
      <c r="B672" s="339" t="s">
        <v>1861</v>
      </c>
      <c r="C672" s="339" t="s">
        <v>323</v>
      </c>
      <c r="D672" s="339" t="s">
        <v>563</v>
      </c>
      <c r="E672" s="331">
        <v>91</v>
      </c>
      <c r="F672" s="331">
        <v>50</v>
      </c>
      <c r="G672" s="331">
        <v>4550</v>
      </c>
    </row>
    <row r="673" spans="1:7">
      <c r="A673" s="338" t="s">
        <v>1862</v>
      </c>
      <c r="B673" s="339" t="s">
        <v>1863</v>
      </c>
      <c r="C673" s="339" t="s">
        <v>323</v>
      </c>
      <c r="D673" s="339" t="s">
        <v>563</v>
      </c>
      <c r="E673" s="331">
        <v>63</v>
      </c>
      <c r="F673" s="331">
        <v>8.25</v>
      </c>
      <c r="G673" s="331">
        <v>519.75</v>
      </c>
    </row>
    <row r="674" spans="1:7">
      <c r="A674" s="338" t="s">
        <v>1864</v>
      </c>
      <c r="B674" s="339" t="s">
        <v>1865</v>
      </c>
      <c r="C674" s="339" t="s">
        <v>323</v>
      </c>
      <c r="D674" s="339" t="s">
        <v>563</v>
      </c>
      <c r="E674" s="331">
        <v>23</v>
      </c>
      <c r="F674" s="331">
        <v>6</v>
      </c>
      <c r="G674" s="331">
        <v>138</v>
      </c>
    </row>
    <row r="675" spans="1:7">
      <c r="A675" s="338" t="s">
        <v>1866</v>
      </c>
      <c r="B675" s="339" t="s">
        <v>1867</v>
      </c>
      <c r="C675" s="339" t="s">
        <v>323</v>
      </c>
      <c r="D675" s="339" t="s">
        <v>563</v>
      </c>
      <c r="E675" s="331">
        <v>1</v>
      </c>
      <c r="F675" s="331">
        <v>150</v>
      </c>
      <c r="G675" s="331">
        <v>150</v>
      </c>
    </row>
    <row r="676" spans="1:7">
      <c r="A676" s="338" t="s">
        <v>1868</v>
      </c>
      <c r="B676" s="339" t="s">
        <v>1869</v>
      </c>
      <c r="C676" s="339" t="s">
        <v>323</v>
      </c>
      <c r="D676" s="339" t="s">
        <v>563</v>
      </c>
      <c r="E676" s="331">
        <v>1</v>
      </c>
      <c r="F676" s="331">
        <v>680</v>
      </c>
      <c r="G676" s="331">
        <v>680</v>
      </c>
    </row>
    <row r="677" spans="1:7">
      <c r="A677" s="338" t="s">
        <v>1870</v>
      </c>
      <c r="B677" s="339" t="s">
        <v>1871</v>
      </c>
      <c r="C677" s="339" t="s">
        <v>323</v>
      </c>
      <c r="D677" s="339" t="s">
        <v>563</v>
      </c>
      <c r="E677" s="331">
        <v>1</v>
      </c>
      <c r="F677" s="331">
        <v>200</v>
      </c>
      <c r="G677" s="331">
        <v>200</v>
      </c>
    </row>
    <row r="678" spans="1:7">
      <c r="A678" s="338" t="s">
        <v>1872</v>
      </c>
      <c r="B678" s="339" t="s">
        <v>1873</v>
      </c>
      <c r="C678" s="339" t="s">
        <v>323</v>
      </c>
      <c r="D678" s="339" t="s">
        <v>563</v>
      </c>
      <c r="E678" s="331">
        <v>1</v>
      </c>
      <c r="F678" s="331">
        <v>200</v>
      </c>
      <c r="G678" s="331">
        <v>200</v>
      </c>
    </row>
    <row r="679" spans="1:7">
      <c r="A679" s="338" t="s">
        <v>1874</v>
      </c>
      <c r="B679" s="339" t="s">
        <v>1875</v>
      </c>
      <c r="C679" s="339" t="s">
        <v>323</v>
      </c>
      <c r="D679" s="339" t="s">
        <v>563</v>
      </c>
      <c r="E679" s="331">
        <v>2</v>
      </c>
      <c r="F679" s="331">
        <v>660</v>
      </c>
      <c r="G679" s="331">
        <v>1320</v>
      </c>
    </row>
    <row r="680" spans="1:7">
      <c r="A680" s="338" t="s">
        <v>1876</v>
      </c>
      <c r="B680" s="339" t="s">
        <v>1877</v>
      </c>
      <c r="C680" s="339" t="s">
        <v>323</v>
      </c>
      <c r="D680" s="339" t="s">
        <v>563</v>
      </c>
      <c r="E680" s="331">
        <v>2</v>
      </c>
      <c r="F680" s="331">
        <v>1240</v>
      </c>
      <c r="G680" s="331">
        <v>2480</v>
      </c>
    </row>
    <row r="681" spans="1:7">
      <c r="A681" s="338" t="s">
        <v>1878</v>
      </c>
      <c r="B681" s="339" t="s">
        <v>1879</v>
      </c>
      <c r="C681" s="339" t="s">
        <v>1880</v>
      </c>
      <c r="D681" s="339" t="s">
        <v>563</v>
      </c>
      <c r="E681" s="331">
        <v>0.19</v>
      </c>
      <c r="F681" s="331">
        <v>882.11347278834955</v>
      </c>
      <c r="G681" s="331">
        <v>167.60155982978642</v>
      </c>
    </row>
    <row r="682" spans="1:7">
      <c r="A682" s="338" t="s">
        <v>1881</v>
      </c>
      <c r="B682" s="339" t="s">
        <v>1882</v>
      </c>
      <c r="C682" s="339" t="s">
        <v>323</v>
      </c>
      <c r="D682" s="339" t="s">
        <v>563</v>
      </c>
      <c r="E682" s="331">
        <v>13</v>
      </c>
      <c r="F682" s="331">
        <v>1200</v>
      </c>
      <c r="G682" s="331">
        <v>15600</v>
      </c>
    </row>
    <row r="683" spans="1:7">
      <c r="A683" s="338" t="s">
        <v>1883</v>
      </c>
      <c r="B683" s="339" t="s">
        <v>1884</v>
      </c>
      <c r="C683" s="339" t="s">
        <v>323</v>
      </c>
      <c r="D683" s="339" t="s">
        <v>563</v>
      </c>
      <c r="E683" s="331">
        <v>715</v>
      </c>
      <c r="F683" s="331">
        <v>4.2979749276758188</v>
      </c>
      <c r="G683" s="331">
        <v>3073.0520732882101</v>
      </c>
    </row>
    <row r="684" spans="1:7">
      <c r="A684" s="338" t="s">
        <v>1885</v>
      </c>
      <c r="B684" s="339" t="s">
        <v>1886</v>
      </c>
      <c r="C684" s="339" t="s">
        <v>323</v>
      </c>
      <c r="D684" s="339" t="s">
        <v>563</v>
      </c>
      <c r="E684" s="331">
        <v>46</v>
      </c>
      <c r="F684" s="331">
        <v>8.7500000000813181</v>
      </c>
      <c r="G684" s="331">
        <v>402.50000000374058</v>
      </c>
    </row>
    <row r="685" spans="1:7">
      <c r="A685" s="338" t="s">
        <v>1887</v>
      </c>
      <c r="B685" s="339" t="s">
        <v>1888</v>
      </c>
      <c r="C685" s="339" t="s">
        <v>323</v>
      </c>
      <c r="D685" s="339" t="s">
        <v>563</v>
      </c>
      <c r="E685" s="331">
        <v>552</v>
      </c>
      <c r="F685" s="331">
        <v>1.1200000000000001</v>
      </c>
      <c r="G685" s="331">
        <v>618.24</v>
      </c>
    </row>
    <row r="686" spans="1:7">
      <c r="A686" s="338" t="s">
        <v>1889</v>
      </c>
      <c r="B686" s="339" t="s">
        <v>1890</v>
      </c>
      <c r="C686" s="339" t="s">
        <v>323</v>
      </c>
      <c r="D686" s="339" t="s">
        <v>563</v>
      </c>
      <c r="E686" s="331">
        <v>651</v>
      </c>
      <c r="F686" s="331">
        <v>1.64</v>
      </c>
      <c r="G686" s="331">
        <v>1067.6400000000001</v>
      </c>
    </row>
    <row r="687" spans="1:7">
      <c r="A687" s="338" t="s">
        <v>1891</v>
      </c>
      <c r="B687" s="339" t="s">
        <v>1892</v>
      </c>
      <c r="C687" s="339" t="s">
        <v>323</v>
      </c>
      <c r="D687" s="339" t="s">
        <v>563</v>
      </c>
      <c r="E687" s="331">
        <v>10</v>
      </c>
      <c r="F687" s="331">
        <v>26</v>
      </c>
      <c r="G687" s="331">
        <v>260</v>
      </c>
    </row>
    <row r="688" spans="1:7">
      <c r="A688" s="338" t="s">
        <v>1893</v>
      </c>
      <c r="B688" s="339" t="s">
        <v>1894</v>
      </c>
      <c r="C688" s="339" t="s">
        <v>323</v>
      </c>
      <c r="D688" s="339" t="s">
        <v>563</v>
      </c>
      <c r="E688" s="331">
        <v>22</v>
      </c>
      <c r="F688" s="331">
        <v>20</v>
      </c>
      <c r="G688" s="331">
        <v>440</v>
      </c>
    </row>
    <row r="689" spans="1:7">
      <c r="A689" s="338" t="s">
        <v>1895</v>
      </c>
      <c r="B689" s="339" t="s">
        <v>1896</v>
      </c>
      <c r="C689" s="339" t="s">
        <v>323</v>
      </c>
      <c r="D689" s="339" t="s">
        <v>563</v>
      </c>
      <c r="E689" s="331">
        <v>1834</v>
      </c>
      <c r="F689" s="331">
        <v>1.4504619082420425</v>
      </c>
      <c r="G689" s="331">
        <v>2660.1471397159053</v>
      </c>
    </row>
    <row r="690" spans="1:7">
      <c r="A690" s="338" t="s">
        <v>1897</v>
      </c>
      <c r="B690" s="339" t="s">
        <v>1898</v>
      </c>
      <c r="C690" s="339" t="s">
        <v>323</v>
      </c>
      <c r="D690" s="339" t="s">
        <v>563</v>
      </c>
      <c r="E690" s="331">
        <v>1</v>
      </c>
      <c r="F690" s="331">
        <v>2800</v>
      </c>
      <c r="G690" s="331">
        <v>2800</v>
      </c>
    </row>
    <row r="691" spans="1:7">
      <c r="A691" s="338" t="s">
        <v>1899</v>
      </c>
      <c r="B691" s="339" t="s">
        <v>1900</v>
      </c>
      <c r="C691" s="339" t="s">
        <v>323</v>
      </c>
      <c r="D691" s="339" t="s">
        <v>563</v>
      </c>
      <c r="E691" s="331">
        <v>1</v>
      </c>
      <c r="F691" s="331">
        <v>2400</v>
      </c>
      <c r="G691" s="331">
        <v>2400</v>
      </c>
    </row>
    <row r="692" spans="1:7">
      <c r="A692" s="338" t="s">
        <v>1901</v>
      </c>
      <c r="B692" s="339" t="s">
        <v>1902</v>
      </c>
      <c r="C692" s="339" t="s">
        <v>323</v>
      </c>
      <c r="D692" s="339" t="s">
        <v>563</v>
      </c>
      <c r="E692" s="331">
        <v>2</v>
      </c>
      <c r="F692" s="331">
        <v>188</v>
      </c>
      <c r="G692" s="331">
        <v>376</v>
      </c>
    </row>
    <row r="693" spans="1:7">
      <c r="A693" s="338" t="s">
        <v>1903</v>
      </c>
      <c r="B693" s="339" t="s">
        <v>1904</v>
      </c>
      <c r="C693" s="339" t="s">
        <v>1905</v>
      </c>
      <c r="D693" s="339" t="s">
        <v>563</v>
      </c>
      <c r="E693" s="331">
        <v>10</v>
      </c>
      <c r="F693" s="331">
        <v>176.79051457330584</v>
      </c>
      <c r="G693" s="331">
        <v>1767.9051457330584</v>
      </c>
    </row>
    <row r="694" spans="1:7">
      <c r="A694" s="338" t="s">
        <v>1906</v>
      </c>
      <c r="B694" s="339" t="s">
        <v>1907</v>
      </c>
      <c r="C694" s="339" t="s">
        <v>323</v>
      </c>
      <c r="D694" s="339" t="s">
        <v>563</v>
      </c>
      <c r="E694" s="331">
        <v>300</v>
      </c>
      <c r="F694" s="331">
        <v>9.9897799999999979</v>
      </c>
      <c r="G694" s="331">
        <v>2996.9339999999993</v>
      </c>
    </row>
    <row r="695" spans="1:7">
      <c r="A695" s="338" t="s">
        <v>1908</v>
      </c>
      <c r="B695" s="339" t="s">
        <v>1909</v>
      </c>
      <c r="C695" s="339" t="s">
        <v>1910</v>
      </c>
      <c r="D695" s="339" t="s">
        <v>563</v>
      </c>
      <c r="E695" s="331">
        <v>4</v>
      </c>
      <c r="F695" s="331">
        <v>199.5685950419228</v>
      </c>
      <c r="G695" s="331">
        <v>798.27438016769122</v>
      </c>
    </row>
    <row r="696" spans="1:7">
      <c r="A696" s="338" t="s">
        <v>1911</v>
      </c>
      <c r="B696" s="339" t="s">
        <v>1912</v>
      </c>
      <c r="C696" s="339" t="s">
        <v>1910</v>
      </c>
      <c r="D696" s="339" t="s">
        <v>563</v>
      </c>
      <c r="E696" s="331">
        <v>6</v>
      </c>
      <c r="F696" s="331">
        <v>92.760494249524399</v>
      </c>
      <c r="G696" s="331">
        <v>556.56296549714637</v>
      </c>
    </row>
    <row r="697" spans="1:7">
      <c r="A697" s="338" t="s">
        <v>1913</v>
      </c>
      <c r="B697" s="339" t="s">
        <v>1914</v>
      </c>
      <c r="C697" s="339" t="s">
        <v>323</v>
      </c>
      <c r="D697" s="339" t="s">
        <v>563</v>
      </c>
      <c r="E697" s="331">
        <v>7</v>
      </c>
      <c r="F697" s="331">
        <v>566.66999999999996</v>
      </c>
      <c r="G697" s="331">
        <v>3966.6899999999996</v>
      </c>
    </row>
    <row r="698" spans="1:7">
      <c r="A698" s="338" t="s">
        <v>1915</v>
      </c>
      <c r="B698" s="339" t="s">
        <v>1916</v>
      </c>
      <c r="C698" s="339" t="s">
        <v>323</v>
      </c>
      <c r="D698" s="339" t="s">
        <v>563</v>
      </c>
      <c r="E698" s="331">
        <v>1</v>
      </c>
      <c r="F698" s="331">
        <v>2900</v>
      </c>
      <c r="G698" s="331">
        <v>2900</v>
      </c>
    </row>
    <row r="699" spans="1:7">
      <c r="A699" s="338" t="s">
        <v>1917</v>
      </c>
      <c r="B699" s="339" t="s">
        <v>1918</v>
      </c>
      <c r="C699" s="339" t="s">
        <v>323</v>
      </c>
      <c r="D699" s="339" t="s">
        <v>563</v>
      </c>
      <c r="E699" s="331">
        <v>1</v>
      </c>
      <c r="F699" s="331">
        <v>1534.69</v>
      </c>
      <c r="G699" s="331">
        <v>1534.69</v>
      </c>
    </row>
    <row r="700" spans="1:7">
      <c r="A700" s="338" t="s">
        <v>1919</v>
      </c>
      <c r="B700" s="339" t="s">
        <v>1920</v>
      </c>
      <c r="C700" s="339" t="s">
        <v>323</v>
      </c>
      <c r="D700" s="339" t="s">
        <v>563</v>
      </c>
      <c r="E700" s="331">
        <v>9</v>
      </c>
      <c r="F700" s="331">
        <v>201.99016402714395</v>
      </c>
      <c r="G700" s="331">
        <v>1817.9114762442955</v>
      </c>
    </row>
    <row r="701" spans="1:7">
      <c r="A701" s="338" t="s">
        <v>1921</v>
      </c>
      <c r="B701" s="339" t="s">
        <v>1922</v>
      </c>
      <c r="C701" s="339" t="s">
        <v>323</v>
      </c>
      <c r="D701" s="339" t="s">
        <v>563</v>
      </c>
      <c r="E701" s="331">
        <v>16</v>
      </c>
      <c r="F701" s="331">
        <v>34.4375</v>
      </c>
      <c r="G701" s="331">
        <v>551</v>
      </c>
    </row>
    <row r="702" spans="1:7">
      <c r="A702" s="338" t="s">
        <v>1923</v>
      </c>
      <c r="B702" s="339" t="s">
        <v>1924</v>
      </c>
      <c r="C702" s="339" t="s">
        <v>323</v>
      </c>
      <c r="D702" s="339" t="s">
        <v>563</v>
      </c>
      <c r="E702" s="331">
        <v>0.01</v>
      </c>
      <c r="F702" s="331">
        <v>250.00000000011642</v>
      </c>
      <c r="G702" s="331">
        <v>2.500000000001164</v>
      </c>
    </row>
    <row r="703" spans="1:7">
      <c r="A703" s="338" t="s">
        <v>1925</v>
      </c>
      <c r="B703" s="339" t="s">
        <v>1926</v>
      </c>
      <c r="C703" s="339" t="s">
        <v>323</v>
      </c>
      <c r="D703" s="339" t="s">
        <v>563</v>
      </c>
      <c r="E703" s="331">
        <v>25</v>
      </c>
      <c r="F703" s="331">
        <v>10</v>
      </c>
      <c r="G703" s="331">
        <v>250</v>
      </c>
    </row>
    <row r="704" spans="1:7">
      <c r="A704" s="338" t="s">
        <v>1927</v>
      </c>
      <c r="B704" s="339" t="s">
        <v>1928</v>
      </c>
      <c r="C704" s="339" t="s">
        <v>323</v>
      </c>
      <c r="D704" s="339" t="s">
        <v>563</v>
      </c>
      <c r="E704" s="331">
        <v>1</v>
      </c>
      <c r="F704" s="331">
        <v>400</v>
      </c>
      <c r="G704" s="331">
        <v>400</v>
      </c>
    </row>
    <row r="705" spans="1:7">
      <c r="A705" s="338" t="s">
        <v>1929</v>
      </c>
      <c r="B705" s="339" t="s">
        <v>1930</v>
      </c>
      <c r="C705" s="339" t="s">
        <v>323</v>
      </c>
      <c r="D705" s="339" t="s">
        <v>563</v>
      </c>
      <c r="E705" s="331">
        <v>1</v>
      </c>
      <c r="F705" s="331">
        <v>500</v>
      </c>
      <c r="G705" s="331">
        <v>500</v>
      </c>
    </row>
    <row r="706" spans="1:7">
      <c r="A706" s="338" t="s">
        <v>1931</v>
      </c>
      <c r="B706" s="339" t="s">
        <v>1932</v>
      </c>
      <c r="C706" s="339" t="s">
        <v>323</v>
      </c>
      <c r="D706" s="339" t="s">
        <v>563</v>
      </c>
      <c r="E706" s="331">
        <v>1</v>
      </c>
      <c r="F706" s="331">
        <v>200</v>
      </c>
      <c r="G706" s="331">
        <v>200</v>
      </c>
    </row>
    <row r="707" spans="1:7">
      <c r="A707" s="338" t="s">
        <v>1933</v>
      </c>
      <c r="B707" s="339" t="s">
        <v>1934</v>
      </c>
      <c r="C707" s="339" t="s">
        <v>323</v>
      </c>
      <c r="D707" s="339" t="s">
        <v>563</v>
      </c>
      <c r="E707" s="331">
        <v>200.05</v>
      </c>
      <c r="F707" s="331">
        <v>4.2297000731528893</v>
      </c>
      <c r="G707" s="331">
        <v>846.15149963423551</v>
      </c>
    </row>
    <row r="708" spans="1:7">
      <c r="A708" s="338" t="s">
        <v>1935</v>
      </c>
      <c r="B708" s="339" t="s">
        <v>1936</v>
      </c>
      <c r="C708" s="339" t="s">
        <v>562</v>
      </c>
      <c r="D708" s="339" t="s">
        <v>563</v>
      </c>
      <c r="E708" s="331">
        <v>0.1</v>
      </c>
      <c r="F708" s="331">
        <v>214.46890339355451</v>
      </c>
      <c r="G708" s="331">
        <v>21.446890339355448</v>
      </c>
    </row>
    <row r="709" spans="1:7">
      <c r="A709" s="338" t="s">
        <v>1937</v>
      </c>
      <c r="B709" s="339" t="s">
        <v>1938</v>
      </c>
      <c r="C709" s="339" t="s">
        <v>323</v>
      </c>
      <c r="D709" s="339" t="s">
        <v>563</v>
      </c>
      <c r="E709" s="331">
        <v>347</v>
      </c>
      <c r="F709" s="331">
        <v>6.51</v>
      </c>
      <c r="G709" s="331">
        <v>2258.9699999999998</v>
      </c>
    </row>
    <row r="710" spans="1:7">
      <c r="A710" s="338" t="s">
        <v>1939</v>
      </c>
      <c r="B710" s="339" t="s">
        <v>1940</v>
      </c>
      <c r="C710" s="339" t="s">
        <v>562</v>
      </c>
      <c r="D710" s="339" t="s">
        <v>563</v>
      </c>
      <c r="E710" s="331">
        <v>0.01</v>
      </c>
      <c r="F710" s="331">
        <v>208.29999999993015</v>
      </c>
      <c r="G710" s="331">
        <v>2.0829999999993016</v>
      </c>
    </row>
    <row r="711" spans="1:7">
      <c r="A711" s="338" t="s">
        <v>1941</v>
      </c>
      <c r="B711" s="339" t="s">
        <v>1942</v>
      </c>
      <c r="C711" s="339" t="s">
        <v>323</v>
      </c>
      <c r="D711" s="339" t="s">
        <v>563</v>
      </c>
      <c r="E711" s="331">
        <v>33</v>
      </c>
      <c r="F711" s="331">
        <v>66.66</v>
      </c>
      <c r="G711" s="331">
        <v>2199.7800000000002</v>
      </c>
    </row>
    <row r="712" spans="1:7">
      <c r="A712" s="338" t="s">
        <v>1943</v>
      </c>
      <c r="B712" s="339" t="s">
        <v>1944</v>
      </c>
      <c r="C712" s="339" t="s">
        <v>1905</v>
      </c>
      <c r="D712" s="339" t="s">
        <v>563</v>
      </c>
      <c r="E712" s="331">
        <v>1.5</v>
      </c>
      <c r="F712" s="331">
        <v>2600</v>
      </c>
      <c r="G712" s="331">
        <v>3900</v>
      </c>
    </row>
    <row r="713" spans="1:7">
      <c r="A713" s="338" t="s">
        <v>1945</v>
      </c>
      <c r="B713" s="339" t="s">
        <v>1946</v>
      </c>
      <c r="C713" s="339" t="s">
        <v>323</v>
      </c>
      <c r="D713" s="339" t="s">
        <v>563</v>
      </c>
      <c r="E713" s="331">
        <v>2</v>
      </c>
      <c r="F713" s="331">
        <v>150</v>
      </c>
      <c r="G713" s="331">
        <v>300</v>
      </c>
    </row>
    <row r="714" spans="1:7">
      <c r="A714" s="338" t="s">
        <v>1947</v>
      </c>
      <c r="B714" s="339" t="s">
        <v>1948</v>
      </c>
      <c r="C714" s="339" t="s">
        <v>323</v>
      </c>
      <c r="D714" s="339" t="s">
        <v>563</v>
      </c>
      <c r="E714" s="331">
        <v>2</v>
      </c>
      <c r="F714" s="331">
        <v>75</v>
      </c>
      <c r="G714" s="331">
        <v>150</v>
      </c>
    </row>
    <row r="715" spans="1:7">
      <c r="A715" s="338" t="s">
        <v>1949</v>
      </c>
      <c r="B715" s="339" t="s">
        <v>1950</v>
      </c>
      <c r="C715" s="339" t="s">
        <v>323</v>
      </c>
      <c r="D715" s="339" t="s">
        <v>563</v>
      </c>
      <c r="E715" s="331">
        <v>1</v>
      </c>
      <c r="F715" s="331">
        <v>150</v>
      </c>
      <c r="G715" s="331">
        <v>150</v>
      </c>
    </row>
    <row r="716" spans="1:7">
      <c r="A716" s="338" t="s">
        <v>1951</v>
      </c>
      <c r="B716" s="339" t="s">
        <v>1952</v>
      </c>
      <c r="C716" s="339" t="s">
        <v>323</v>
      </c>
      <c r="D716" s="339" t="s">
        <v>563</v>
      </c>
      <c r="E716" s="331">
        <v>2</v>
      </c>
      <c r="F716" s="331">
        <v>350</v>
      </c>
      <c r="G716" s="331">
        <v>700</v>
      </c>
    </row>
    <row r="717" spans="1:7">
      <c r="A717" s="338" t="s">
        <v>1953</v>
      </c>
      <c r="B717" s="339" t="s">
        <v>1954</v>
      </c>
      <c r="C717" s="339" t="s">
        <v>323</v>
      </c>
      <c r="D717" s="339" t="s">
        <v>563</v>
      </c>
      <c r="E717" s="331">
        <v>34</v>
      </c>
      <c r="F717" s="331">
        <v>1921</v>
      </c>
      <c r="G717" s="331">
        <v>65314</v>
      </c>
    </row>
    <row r="718" spans="1:7">
      <c r="A718" s="338" t="s">
        <v>1955</v>
      </c>
      <c r="B718" s="339" t="s">
        <v>1956</v>
      </c>
      <c r="C718" s="339" t="s">
        <v>323</v>
      </c>
      <c r="D718" s="339" t="s">
        <v>563</v>
      </c>
      <c r="E718" s="331">
        <v>1</v>
      </c>
      <c r="F718" s="331">
        <v>50</v>
      </c>
      <c r="G718" s="331">
        <v>50</v>
      </c>
    </row>
    <row r="719" spans="1:7">
      <c r="A719" s="338" t="s">
        <v>1957</v>
      </c>
      <c r="B719" s="339" t="s">
        <v>1958</v>
      </c>
      <c r="C719" s="339" t="s">
        <v>323</v>
      </c>
      <c r="D719" s="339" t="s">
        <v>563</v>
      </c>
      <c r="E719" s="331">
        <v>1</v>
      </c>
      <c r="F719" s="331">
        <v>1800</v>
      </c>
      <c r="G719" s="331">
        <v>1800</v>
      </c>
    </row>
    <row r="720" spans="1:7">
      <c r="A720" s="338" t="s">
        <v>1959</v>
      </c>
      <c r="B720" s="339" t="s">
        <v>1960</v>
      </c>
      <c r="C720" s="339" t="s">
        <v>562</v>
      </c>
      <c r="D720" s="339" t="s">
        <v>563</v>
      </c>
      <c r="E720" s="331">
        <v>50.45</v>
      </c>
      <c r="F720" s="331">
        <v>651.21000000000015</v>
      </c>
      <c r="G720" s="331">
        <v>32853.544500000004</v>
      </c>
    </row>
    <row r="721" spans="1:7">
      <c r="A721" s="338" t="s">
        <v>1961</v>
      </c>
      <c r="B721" s="339" t="s">
        <v>1962</v>
      </c>
      <c r="C721" s="339" t="s">
        <v>562</v>
      </c>
      <c r="D721" s="339" t="s">
        <v>563</v>
      </c>
      <c r="E721" s="331">
        <v>93.33</v>
      </c>
      <c r="F721" s="331">
        <v>470</v>
      </c>
      <c r="G721" s="331">
        <v>43865.1</v>
      </c>
    </row>
    <row r="722" spans="1:7">
      <c r="A722" s="338" t="s">
        <v>1963</v>
      </c>
      <c r="B722" s="339" t="s">
        <v>1964</v>
      </c>
      <c r="C722" s="339" t="s">
        <v>562</v>
      </c>
      <c r="D722" s="339" t="s">
        <v>563</v>
      </c>
      <c r="E722" s="331">
        <v>17.68</v>
      </c>
      <c r="F722" s="331">
        <v>640</v>
      </c>
      <c r="G722" s="331">
        <v>11315.2</v>
      </c>
    </row>
    <row r="723" spans="1:7">
      <c r="A723" s="338" t="s">
        <v>1965</v>
      </c>
      <c r="B723" s="339" t="s">
        <v>1966</v>
      </c>
      <c r="C723" s="339" t="s">
        <v>562</v>
      </c>
      <c r="D723" s="339" t="s">
        <v>563</v>
      </c>
      <c r="E723" s="331">
        <v>7.82</v>
      </c>
      <c r="F723" s="331">
        <v>640</v>
      </c>
      <c r="G723" s="331">
        <v>5004.8</v>
      </c>
    </row>
    <row r="724" spans="1:7">
      <c r="A724" s="338" t="s">
        <v>1967</v>
      </c>
      <c r="B724" s="339" t="s">
        <v>1968</v>
      </c>
      <c r="C724" s="339" t="s">
        <v>562</v>
      </c>
      <c r="D724" s="339" t="s">
        <v>563</v>
      </c>
      <c r="E724" s="331">
        <v>1</v>
      </c>
      <c r="F724" s="331">
        <v>150</v>
      </c>
      <c r="G724" s="331">
        <v>150</v>
      </c>
    </row>
    <row r="725" spans="1:7">
      <c r="A725" s="338" t="s">
        <v>1969</v>
      </c>
      <c r="B725" s="339" t="s">
        <v>1970</v>
      </c>
      <c r="C725" s="339" t="s">
        <v>570</v>
      </c>
      <c r="D725" s="339" t="s">
        <v>563</v>
      </c>
      <c r="E725" s="331">
        <v>73</v>
      </c>
      <c r="F725" s="331">
        <v>28</v>
      </c>
      <c r="G725" s="331">
        <v>2044</v>
      </c>
    </row>
    <row r="726" spans="1:7">
      <c r="A726" s="338" t="s">
        <v>1971</v>
      </c>
      <c r="B726" s="339" t="s">
        <v>1972</v>
      </c>
      <c r="C726" s="339" t="s">
        <v>570</v>
      </c>
      <c r="D726" s="339" t="s">
        <v>563</v>
      </c>
      <c r="E726" s="331">
        <v>35</v>
      </c>
      <c r="F726" s="331">
        <v>37</v>
      </c>
      <c r="G726" s="331">
        <v>1295</v>
      </c>
    </row>
    <row r="727" spans="1:7">
      <c r="A727" s="338" t="s">
        <v>1973</v>
      </c>
      <c r="B727" s="339" t="s">
        <v>1974</v>
      </c>
      <c r="C727" s="339" t="s">
        <v>570</v>
      </c>
      <c r="D727" s="339" t="s">
        <v>563</v>
      </c>
      <c r="E727" s="331">
        <v>33.200000000000003</v>
      </c>
      <c r="F727" s="331">
        <v>37</v>
      </c>
      <c r="G727" s="331">
        <v>1228.4000000000001</v>
      </c>
    </row>
    <row r="728" spans="1:7">
      <c r="A728" s="338" t="s">
        <v>1975</v>
      </c>
      <c r="B728" s="339" t="s">
        <v>1976</v>
      </c>
      <c r="C728" s="339" t="s">
        <v>570</v>
      </c>
      <c r="D728" s="339" t="s">
        <v>563</v>
      </c>
      <c r="E728" s="331">
        <v>31</v>
      </c>
      <c r="F728" s="331">
        <v>37</v>
      </c>
      <c r="G728" s="331">
        <v>1147</v>
      </c>
    </row>
    <row r="729" spans="1:7">
      <c r="A729" s="338" t="s">
        <v>1977</v>
      </c>
      <c r="B729" s="339" t="s">
        <v>805</v>
      </c>
      <c r="C729" s="339" t="s">
        <v>570</v>
      </c>
      <c r="D729" s="339" t="s">
        <v>563</v>
      </c>
      <c r="E729" s="331">
        <v>10</v>
      </c>
      <c r="F729" s="331">
        <v>37</v>
      </c>
      <c r="G729" s="331">
        <v>370</v>
      </c>
    </row>
    <row r="730" spans="1:7">
      <c r="A730" s="338" t="s">
        <v>1978</v>
      </c>
      <c r="B730" s="339" t="s">
        <v>1979</v>
      </c>
      <c r="C730" s="339" t="s">
        <v>570</v>
      </c>
      <c r="D730" s="339" t="s">
        <v>563</v>
      </c>
      <c r="E730" s="331">
        <v>1150</v>
      </c>
      <c r="F730" s="331">
        <v>65</v>
      </c>
      <c r="G730" s="331">
        <v>74750</v>
      </c>
    </row>
    <row r="731" spans="1:7">
      <c r="A731" s="338" t="s">
        <v>1980</v>
      </c>
      <c r="B731" s="339" t="s">
        <v>1981</v>
      </c>
      <c r="C731" s="339" t="s">
        <v>323</v>
      </c>
      <c r="D731" s="339" t="s">
        <v>563</v>
      </c>
      <c r="E731" s="331">
        <v>16</v>
      </c>
      <c r="F731" s="331">
        <v>162.57972972973684</v>
      </c>
      <c r="G731" s="331">
        <v>2601.2756756757894</v>
      </c>
    </row>
    <row r="732" spans="1:7">
      <c r="A732" s="338" t="s">
        <v>1982</v>
      </c>
      <c r="B732" s="339" t="s">
        <v>1983</v>
      </c>
      <c r="C732" s="339" t="s">
        <v>323</v>
      </c>
      <c r="D732" s="339" t="s">
        <v>563</v>
      </c>
      <c r="E732" s="331">
        <v>5</v>
      </c>
      <c r="F732" s="331">
        <v>221.80285714285714</v>
      </c>
      <c r="G732" s="331">
        <v>1109.0142857142855</v>
      </c>
    </row>
    <row r="733" spans="1:7">
      <c r="A733" s="338" t="s">
        <v>1984</v>
      </c>
      <c r="B733" s="339" t="s">
        <v>1985</v>
      </c>
      <c r="C733" s="339" t="s">
        <v>323</v>
      </c>
      <c r="D733" s="339" t="s">
        <v>1797</v>
      </c>
      <c r="E733" s="331">
        <v>8</v>
      </c>
      <c r="F733" s="331">
        <v>315.60000000000002</v>
      </c>
      <c r="G733" s="331">
        <v>2524.8000000000002</v>
      </c>
    </row>
    <row r="734" spans="1:7">
      <c r="A734" s="338" t="s">
        <v>1986</v>
      </c>
      <c r="B734" s="339" t="s">
        <v>1987</v>
      </c>
      <c r="C734" s="339" t="s">
        <v>323</v>
      </c>
      <c r="D734" s="339" t="s">
        <v>563</v>
      </c>
      <c r="E734" s="331">
        <v>8</v>
      </c>
      <c r="F734" s="331">
        <v>63.999999999732829</v>
      </c>
      <c r="G734" s="331">
        <v>511.99999999786263</v>
      </c>
    </row>
    <row r="735" spans="1:7">
      <c r="A735" s="338" t="s">
        <v>1988</v>
      </c>
      <c r="B735" s="339" t="s">
        <v>1989</v>
      </c>
      <c r="C735" s="339" t="s">
        <v>323</v>
      </c>
      <c r="D735" s="339" t="s">
        <v>563</v>
      </c>
      <c r="E735" s="331">
        <v>5</v>
      </c>
      <c r="F735" s="331">
        <v>156.94500000027008</v>
      </c>
      <c r="G735" s="331">
        <v>784.72500000135039</v>
      </c>
    </row>
    <row r="736" spans="1:7">
      <c r="A736" s="338" t="s">
        <v>1990</v>
      </c>
      <c r="B736" s="339" t="s">
        <v>1991</v>
      </c>
      <c r="C736" s="339" t="s">
        <v>323</v>
      </c>
      <c r="D736" s="339" t="s">
        <v>563</v>
      </c>
      <c r="E736" s="331">
        <v>2</v>
      </c>
      <c r="F736" s="331">
        <v>188</v>
      </c>
      <c r="G736" s="331">
        <v>376</v>
      </c>
    </row>
    <row r="737" spans="1:7">
      <c r="A737" s="338" t="s">
        <v>1992</v>
      </c>
      <c r="B737" s="339" t="s">
        <v>1993</v>
      </c>
      <c r="C737" s="339" t="s">
        <v>323</v>
      </c>
      <c r="D737" s="339" t="s">
        <v>563</v>
      </c>
      <c r="E737" s="331">
        <v>1</v>
      </c>
      <c r="F737" s="331">
        <v>188</v>
      </c>
      <c r="G737" s="331">
        <v>188</v>
      </c>
    </row>
    <row r="738" spans="1:7">
      <c r="A738" s="338" t="s">
        <v>1994</v>
      </c>
      <c r="B738" s="339" t="s">
        <v>1995</v>
      </c>
      <c r="C738" s="339" t="s">
        <v>323</v>
      </c>
      <c r="D738" s="339" t="s">
        <v>563</v>
      </c>
      <c r="E738" s="331">
        <v>1</v>
      </c>
      <c r="F738" s="331">
        <v>225</v>
      </c>
      <c r="G738" s="331">
        <v>225</v>
      </c>
    </row>
    <row r="739" spans="1:7">
      <c r="A739" s="338" t="s">
        <v>1996</v>
      </c>
      <c r="B739" s="339" t="s">
        <v>1997</v>
      </c>
      <c r="C739" s="339" t="s">
        <v>323</v>
      </c>
      <c r="D739" s="339" t="s">
        <v>563</v>
      </c>
      <c r="E739" s="331">
        <v>1</v>
      </c>
      <c r="F739" s="331">
        <v>7180</v>
      </c>
      <c r="G739" s="331">
        <v>7180</v>
      </c>
    </row>
    <row r="740" spans="1:7">
      <c r="A740" s="338" t="s">
        <v>1998</v>
      </c>
      <c r="B740" s="339" t="s">
        <v>1999</v>
      </c>
      <c r="C740" s="339" t="s">
        <v>323</v>
      </c>
      <c r="D740" s="339" t="s">
        <v>563</v>
      </c>
      <c r="E740" s="331">
        <v>4</v>
      </c>
      <c r="F740" s="331">
        <v>400</v>
      </c>
      <c r="G740" s="331">
        <v>1600</v>
      </c>
    </row>
    <row r="741" spans="1:7">
      <c r="A741" s="338" t="s">
        <v>2000</v>
      </c>
      <c r="B741" s="339" t="s">
        <v>2001</v>
      </c>
      <c r="C741" s="339" t="s">
        <v>323</v>
      </c>
      <c r="D741" s="339" t="s">
        <v>365</v>
      </c>
      <c r="E741" s="331">
        <v>92</v>
      </c>
      <c r="F741" s="331">
        <v>72.92</v>
      </c>
      <c r="G741" s="331">
        <v>6708.64</v>
      </c>
    </row>
    <row r="742" spans="1:7">
      <c r="A742" s="338" t="s">
        <v>2002</v>
      </c>
      <c r="B742" s="339" t="s">
        <v>2003</v>
      </c>
      <c r="C742" s="339" t="s">
        <v>323</v>
      </c>
      <c r="D742" s="339" t="s">
        <v>563</v>
      </c>
      <c r="E742" s="331">
        <v>21</v>
      </c>
      <c r="F742" s="331">
        <v>1100</v>
      </c>
      <c r="G742" s="331">
        <v>23100</v>
      </c>
    </row>
    <row r="743" spans="1:7">
      <c r="A743" s="338" t="s">
        <v>2004</v>
      </c>
      <c r="B743" s="339" t="s">
        <v>2005</v>
      </c>
      <c r="C743" s="339" t="s">
        <v>323</v>
      </c>
      <c r="D743" s="339" t="s">
        <v>563</v>
      </c>
      <c r="E743" s="331">
        <v>11</v>
      </c>
      <c r="F743" s="331">
        <v>1337</v>
      </c>
      <c r="G743" s="331">
        <v>14707</v>
      </c>
    </row>
    <row r="744" spans="1:7">
      <c r="A744" s="338" t="s">
        <v>2006</v>
      </c>
      <c r="B744" s="339" t="s">
        <v>2007</v>
      </c>
      <c r="C744" s="339" t="s">
        <v>323</v>
      </c>
      <c r="D744" s="339" t="s">
        <v>563</v>
      </c>
      <c r="E744" s="331">
        <v>48</v>
      </c>
      <c r="F744" s="331">
        <v>632</v>
      </c>
      <c r="G744" s="331">
        <v>30336</v>
      </c>
    </row>
    <row r="745" spans="1:7">
      <c r="A745" s="338" t="s">
        <v>2008</v>
      </c>
      <c r="B745" s="339" t="s">
        <v>2009</v>
      </c>
      <c r="C745" s="339" t="s">
        <v>323</v>
      </c>
      <c r="D745" s="339" t="s">
        <v>799</v>
      </c>
      <c r="E745" s="331">
        <v>4</v>
      </c>
      <c r="F745" s="331">
        <v>576.38</v>
      </c>
      <c r="G745" s="331">
        <v>2305.52</v>
      </c>
    </row>
    <row r="746" spans="1:7">
      <c r="A746" s="338" t="s">
        <v>2010</v>
      </c>
      <c r="B746" s="339" t="s">
        <v>2011</v>
      </c>
      <c r="C746" s="339" t="s">
        <v>323</v>
      </c>
      <c r="D746" s="339" t="s">
        <v>563</v>
      </c>
      <c r="E746" s="331">
        <v>4</v>
      </c>
      <c r="F746" s="331">
        <v>600</v>
      </c>
      <c r="G746" s="331">
        <v>2400</v>
      </c>
    </row>
    <row r="747" spans="1:7">
      <c r="A747" s="338" t="s">
        <v>2012</v>
      </c>
      <c r="B747" s="339" t="s">
        <v>2013</v>
      </c>
      <c r="C747" s="339" t="s">
        <v>323</v>
      </c>
      <c r="D747" s="339" t="s">
        <v>563</v>
      </c>
      <c r="E747" s="331">
        <v>15</v>
      </c>
      <c r="F747" s="331">
        <v>600</v>
      </c>
      <c r="G747" s="331">
        <v>9000</v>
      </c>
    </row>
    <row r="748" spans="1:7">
      <c r="A748" s="338" t="s">
        <v>2014</v>
      </c>
      <c r="B748" s="339" t="s">
        <v>2015</v>
      </c>
      <c r="C748" s="339" t="s">
        <v>323</v>
      </c>
      <c r="D748" s="339" t="s">
        <v>563</v>
      </c>
      <c r="E748" s="331">
        <v>2</v>
      </c>
      <c r="F748" s="331">
        <v>86.022222221666738</v>
      </c>
      <c r="G748" s="331">
        <v>172.04444444333348</v>
      </c>
    </row>
    <row r="749" spans="1:7">
      <c r="A749" s="338" t="s">
        <v>2016</v>
      </c>
      <c r="B749" s="339" t="s">
        <v>1999</v>
      </c>
      <c r="C749" s="339" t="s">
        <v>323</v>
      </c>
      <c r="D749" s="339" t="s">
        <v>563</v>
      </c>
      <c r="E749" s="331">
        <v>200</v>
      </c>
      <c r="F749" s="331">
        <v>190</v>
      </c>
      <c r="G749" s="331">
        <v>38000</v>
      </c>
    </row>
    <row r="750" spans="1:7">
      <c r="A750" s="338" t="s">
        <v>2017</v>
      </c>
      <c r="B750" s="339" t="s">
        <v>2018</v>
      </c>
      <c r="C750" s="339" t="s">
        <v>323</v>
      </c>
      <c r="D750" s="339" t="s">
        <v>563</v>
      </c>
      <c r="E750" s="331">
        <v>1</v>
      </c>
      <c r="F750" s="331">
        <v>410</v>
      </c>
      <c r="G750" s="331">
        <v>410</v>
      </c>
    </row>
    <row r="751" spans="1:7">
      <c r="A751" s="338" t="s">
        <v>2019</v>
      </c>
      <c r="B751" s="339" t="s">
        <v>2020</v>
      </c>
      <c r="C751" s="339" t="s">
        <v>570</v>
      </c>
      <c r="D751" s="339" t="s">
        <v>563</v>
      </c>
      <c r="E751" s="331">
        <v>9</v>
      </c>
      <c r="F751" s="331">
        <v>43</v>
      </c>
      <c r="G751" s="331">
        <v>387</v>
      </c>
    </row>
    <row r="752" spans="1:7">
      <c r="A752" s="338" t="s">
        <v>2021</v>
      </c>
      <c r="B752" s="339" t="s">
        <v>2022</v>
      </c>
      <c r="C752" s="339" t="s">
        <v>570</v>
      </c>
      <c r="D752" s="339" t="s">
        <v>563</v>
      </c>
      <c r="E752" s="331">
        <v>118</v>
      </c>
      <c r="F752" s="331">
        <v>55.68</v>
      </c>
      <c r="G752" s="331">
        <v>6570.24</v>
      </c>
    </row>
    <row r="753" spans="1:7">
      <c r="A753" s="338" t="s">
        <v>2023</v>
      </c>
      <c r="B753" s="339" t="s">
        <v>2024</v>
      </c>
      <c r="C753" s="339" t="s">
        <v>323</v>
      </c>
      <c r="D753" s="339" t="s">
        <v>563</v>
      </c>
      <c r="E753" s="331">
        <v>2</v>
      </c>
      <c r="F753" s="331">
        <v>361</v>
      </c>
      <c r="G753" s="331">
        <v>722</v>
      </c>
    </row>
    <row r="754" spans="1:7">
      <c r="A754" s="338" t="s">
        <v>2025</v>
      </c>
      <c r="B754" s="339" t="s">
        <v>2026</v>
      </c>
      <c r="C754" s="339" t="s">
        <v>323</v>
      </c>
      <c r="D754" s="339" t="s">
        <v>563</v>
      </c>
      <c r="E754" s="331">
        <v>1</v>
      </c>
      <c r="F754" s="331">
        <v>645</v>
      </c>
      <c r="G754" s="331">
        <v>645</v>
      </c>
    </row>
    <row r="755" spans="1:7">
      <c r="A755" s="338" t="s">
        <v>2027</v>
      </c>
      <c r="B755" s="339" t="s">
        <v>2028</v>
      </c>
      <c r="C755" s="339" t="s">
        <v>323</v>
      </c>
      <c r="D755" s="339" t="s">
        <v>563</v>
      </c>
      <c r="E755" s="331">
        <v>4</v>
      </c>
      <c r="F755" s="331">
        <v>188.9</v>
      </c>
      <c r="G755" s="331">
        <v>755.6</v>
      </c>
    </row>
    <row r="756" spans="1:7">
      <c r="A756" s="338" t="s">
        <v>2029</v>
      </c>
      <c r="B756" s="339" t="s">
        <v>2030</v>
      </c>
      <c r="C756" s="339" t="s">
        <v>323</v>
      </c>
      <c r="D756" s="339" t="s">
        <v>563</v>
      </c>
      <c r="E756" s="331">
        <v>2</v>
      </c>
      <c r="F756" s="331">
        <v>1000</v>
      </c>
      <c r="G756" s="331">
        <v>2000</v>
      </c>
    </row>
    <row r="757" spans="1:7">
      <c r="A757" s="334"/>
      <c r="B757" s="334"/>
      <c r="C757" s="334"/>
      <c r="D757" s="334"/>
      <c r="E757" s="334"/>
      <c r="F757" s="334"/>
      <c r="G757" s="334"/>
    </row>
    <row r="758" spans="1:7">
      <c r="A758" s="338" t="s">
        <v>2031</v>
      </c>
      <c r="B758" s="339" t="s">
        <v>2032</v>
      </c>
      <c r="C758" s="339" t="s">
        <v>323</v>
      </c>
      <c r="D758" s="339" t="s">
        <v>563</v>
      </c>
      <c r="E758" s="331">
        <v>2</v>
      </c>
      <c r="F758" s="331">
        <v>1001</v>
      </c>
      <c r="G758" s="331">
        <v>2002</v>
      </c>
    </row>
    <row r="759" spans="1:7">
      <c r="A759" s="338" t="s">
        <v>2033</v>
      </c>
      <c r="B759" s="339" t="s">
        <v>2034</v>
      </c>
      <c r="C759" s="339" t="s">
        <v>570</v>
      </c>
      <c r="D759" s="339" t="s">
        <v>563</v>
      </c>
      <c r="E759" s="331">
        <v>63</v>
      </c>
      <c r="F759" s="331">
        <v>30</v>
      </c>
      <c r="G759" s="331">
        <v>1890</v>
      </c>
    </row>
    <row r="760" spans="1:7">
      <c r="A760" s="338" t="s">
        <v>2035</v>
      </c>
      <c r="B760" s="339" t="s">
        <v>2036</v>
      </c>
      <c r="C760" s="339" t="s">
        <v>323</v>
      </c>
      <c r="D760" s="339" t="s">
        <v>563</v>
      </c>
      <c r="E760" s="331">
        <v>246</v>
      </c>
      <c r="F760" s="331">
        <v>160.73119988385596</v>
      </c>
      <c r="G760" s="331">
        <v>39539.875171428568</v>
      </c>
    </row>
    <row r="761" spans="1:7">
      <c r="A761" s="338" t="s">
        <v>2037</v>
      </c>
      <c r="B761" s="339" t="s">
        <v>2038</v>
      </c>
      <c r="C761" s="339" t="s">
        <v>562</v>
      </c>
      <c r="D761" s="339" t="s">
        <v>563</v>
      </c>
      <c r="E761" s="331">
        <v>48.981999999999971</v>
      </c>
      <c r="F761" s="331">
        <v>469.68148780491356</v>
      </c>
      <c r="G761" s="331">
        <v>23005.938635660263</v>
      </c>
    </row>
    <row r="762" spans="1:7">
      <c r="A762" s="338" t="s">
        <v>2039</v>
      </c>
      <c r="B762" s="339" t="s">
        <v>2040</v>
      </c>
      <c r="C762" s="339" t="s">
        <v>323</v>
      </c>
      <c r="D762" s="339" t="s">
        <v>563</v>
      </c>
      <c r="E762" s="331">
        <v>1</v>
      </c>
      <c r="F762" s="331">
        <v>1000</v>
      </c>
      <c r="G762" s="331">
        <v>1000</v>
      </c>
    </row>
    <row r="763" spans="1:7">
      <c r="A763" s="338" t="s">
        <v>2041</v>
      </c>
      <c r="B763" s="339" t="s">
        <v>2042</v>
      </c>
      <c r="C763" s="339" t="s">
        <v>323</v>
      </c>
      <c r="D763" s="339" t="s">
        <v>563</v>
      </c>
      <c r="E763" s="331">
        <v>61</v>
      </c>
      <c r="F763" s="331">
        <v>200</v>
      </c>
      <c r="G763" s="331">
        <v>12200</v>
      </c>
    </row>
    <row r="764" spans="1:7">
      <c r="A764" s="338" t="s">
        <v>2043</v>
      </c>
      <c r="B764" s="339" t="s">
        <v>2044</v>
      </c>
      <c r="C764" s="339" t="s">
        <v>323</v>
      </c>
      <c r="D764" s="339" t="s">
        <v>563</v>
      </c>
      <c r="E764" s="331">
        <v>2</v>
      </c>
      <c r="F764" s="331">
        <v>49.61</v>
      </c>
      <c r="G764" s="331">
        <v>99.22</v>
      </c>
    </row>
    <row r="765" spans="1:7">
      <c r="A765" s="338" t="s">
        <v>2045</v>
      </c>
      <c r="B765" s="339" t="s">
        <v>2046</v>
      </c>
      <c r="C765" s="339" t="s">
        <v>562</v>
      </c>
      <c r="D765" s="339" t="s">
        <v>563</v>
      </c>
      <c r="E765" s="331">
        <v>39.979999999999997</v>
      </c>
      <c r="F765" s="331">
        <v>470</v>
      </c>
      <c r="G765" s="331">
        <v>18790.599999999999</v>
      </c>
    </row>
    <row r="766" spans="1:7">
      <c r="A766" s="338" t="s">
        <v>2047</v>
      </c>
      <c r="B766" s="339" t="s">
        <v>2048</v>
      </c>
      <c r="C766" s="339" t="s">
        <v>2049</v>
      </c>
      <c r="D766" s="339" t="s">
        <v>563</v>
      </c>
      <c r="E766" s="331">
        <v>0.05</v>
      </c>
      <c r="F766" s="331">
        <v>49545.454545454682</v>
      </c>
      <c r="G766" s="331">
        <v>2477.2727272727338</v>
      </c>
    </row>
    <row r="767" spans="1:7">
      <c r="A767" s="338" t="s">
        <v>2050</v>
      </c>
      <c r="B767" s="339" t="s">
        <v>2051</v>
      </c>
      <c r="C767" s="339" t="s">
        <v>323</v>
      </c>
      <c r="D767" s="339" t="s">
        <v>563</v>
      </c>
      <c r="E767" s="331">
        <v>11</v>
      </c>
      <c r="F767" s="331">
        <v>7.5</v>
      </c>
      <c r="G767" s="331">
        <v>82.5</v>
      </c>
    </row>
    <row r="768" spans="1:7">
      <c r="A768" s="338" t="s">
        <v>2052</v>
      </c>
      <c r="B768" s="339" t="s">
        <v>2053</v>
      </c>
      <c r="C768" s="339" t="s">
        <v>323</v>
      </c>
      <c r="D768" s="339" t="s">
        <v>563</v>
      </c>
      <c r="E768" s="331">
        <v>34</v>
      </c>
      <c r="F768" s="331">
        <v>141.79018319327767</v>
      </c>
      <c r="G768" s="331">
        <v>4820.8662285714399</v>
      </c>
    </row>
    <row r="769" spans="1:7">
      <c r="A769" s="338" t="s">
        <v>2054</v>
      </c>
      <c r="B769" s="339" t="s">
        <v>2055</v>
      </c>
      <c r="C769" s="339" t="s">
        <v>323</v>
      </c>
      <c r="D769" s="339" t="s">
        <v>563</v>
      </c>
      <c r="E769" s="331">
        <v>2</v>
      </c>
      <c r="F769" s="331">
        <v>400</v>
      </c>
      <c r="G769" s="331">
        <v>800</v>
      </c>
    </row>
    <row r="770" spans="1:7">
      <c r="A770" s="338" t="s">
        <v>2056</v>
      </c>
      <c r="B770" s="339" t="s">
        <v>2057</v>
      </c>
      <c r="C770" s="339" t="s">
        <v>323</v>
      </c>
      <c r="D770" s="339" t="s">
        <v>563</v>
      </c>
      <c r="E770" s="331">
        <v>19</v>
      </c>
      <c r="F770" s="331">
        <v>120</v>
      </c>
      <c r="G770" s="331">
        <v>2280</v>
      </c>
    </row>
    <row r="771" spans="1:7">
      <c r="A771" s="338" t="s">
        <v>2058</v>
      </c>
      <c r="B771" s="339" t="s">
        <v>2059</v>
      </c>
      <c r="C771" s="339" t="s">
        <v>323</v>
      </c>
      <c r="D771" s="339" t="s">
        <v>563</v>
      </c>
      <c r="E771" s="331">
        <v>1</v>
      </c>
      <c r="F771" s="331">
        <v>7602.73</v>
      </c>
      <c r="G771" s="331">
        <v>7602.73</v>
      </c>
    </row>
    <row r="772" spans="1:7">
      <c r="A772" s="338" t="s">
        <v>2060</v>
      </c>
      <c r="B772" s="339" t="s">
        <v>2061</v>
      </c>
      <c r="C772" s="339" t="s">
        <v>323</v>
      </c>
      <c r="D772" s="339" t="s">
        <v>563</v>
      </c>
      <c r="E772" s="331">
        <v>39</v>
      </c>
      <c r="F772" s="331">
        <v>9.7599999999693861</v>
      </c>
      <c r="G772" s="331">
        <v>380.63999999880599</v>
      </c>
    </row>
    <row r="773" spans="1:7">
      <c r="A773" s="338" t="s">
        <v>2062</v>
      </c>
      <c r="B773" s="339" t="s">
        <v>2063</v>
      </c>
      <c r="C773" s="339" t="s">
        <v>2049</v>
      </c>
      <c r="D773" s="339" t="s">
        <v>563</v>
      </c>
      <c r="E773" s="331">
        <v>0.01</v>
      </c>
      <c r="F773" s="331">
        <v>49445.118209157139</v>
      </c>
      <c r="G773" s="331">
        <v>494.45118209157141</v>
      </c>
    </row>
    <row r="774" spans="1:7">
      <c r="A774" s="338" t="s">
        <v>2064</v>
      </c>
      <c r="B774" s="339" t="s">
        <v>2065</v>
      </c>
      <c r="C774" s="339" t="s">
        <v>2049</v>
      </c>
      <c r="D774" s="339" t="s">
        <v>563</v>
      </c>
      <c r="E774" s="331">
        <v>0.01</v>
      </c>
      <c r="F774" s="331">
        <v>32441.366567526013</v>
      </c>
      <c r="G774" s="331">
        <v>324.41366567526012</v>
      </c>
    </row>
    <row r="775" spans="1:7">
      <c r="A775" s="338" t="s">
        <v>2066</v>
      </c>
      <c r="B775" s="339" t="s">
        <v>2067</v>
      </c>
      <c r="C775" s="339" t="s">
        <v>570</v>
      </c>
      <c r="D775" s="339" t="s">
        <v>563</v>
      </c>
      <c r="E775" s="331">
        <v>10</v>
      </c>
      <c r="F775" s="331">
        <v>45.198198198237954</v>
      </c>
      <c r="G775" s="331">
        <v>451.98198198237958</v>
      </c>
    </row>
    <row r="776" spans="1:7">
      <c r="A776" s="338" t="s">
        <v>2068</v>
      </c>
      <c r="B776" s="339" t="s">
        <v>2069</v>
      </c>
      <c r="C776" s="339" t="s">
        <v>570</v>
      </c>
      <c r="D776" s="339" t="s">
        <v>563</v>
      </c>
      <c r="E776" s="331">
        <v>7</v>
      </c>
      <c r="F776" s="331">
        <v>53.53125</v>
      </c>
      <c r="G776" s="331">
        <v>374.71875</v>
      </c>
    </row>
    <row r="777" spans="1:7">
      <c r="A777" s="338" t="s">
        <v>2070</v>
      </c>
      <c r="B777" s="339" t="s">
        <v>2071</v>
      </c>
      <c r="C777" s="339" t="s">
        <v>570</v>
      </c>
      <c r="D777" s="339" t="s">
        <v>563</v>
      </c>
      <c r="E777" s="331">
        <v>10</v>
      </c>
      <c r="F777" s="331">
        <v>27.5</v>
      </c>
      <c r="G777" s="331">
        <v>275</v>
      </c>
    </row>
    <row r="778" spans="1:7">
      <c r="A778" s="338" t="s">
        <v>2072</v>
      </c>
      <c r="B778" s="339" t="s">
        <v>2073</v>
      </c>
      <c r="C778" s="339" t="s">
        <v>323</v>
      </c>
      <c r="D778" s="339" t="s">
        <v>563</v>
      </c>
      <c r="E778" s="331">
        <v>3</v>
      </c>
      <c r="F778" s="331">
        <v>27.5</v>
      </c>
      <c r="G778" s="331">
        <v>82.5</v>
      </c>
    </row>
    <row r="779" spans="1:7">
      <c r="A779" s="338" t="s">
        <v>2074</v>
      </c>
      <c r="B779" s="339" t="s">
        <v>2075</v>
      </c>
      <c r="C779" s="339" t="s">
        <v>323</v>
      </c>
      <c r="D779" s="339" t="s">
        <v>563</v>
      </c>
      <c r="E779" s="331">
        <v>2</v>
      </c>
      <c r="F779" s="331">
        <v>188</v>
      </c>
      <c r="G779" s="331">
        <v>376</v>
      </c>
    </row>
    <row r="780" spans="1:7">
      <c r="A780" s="338" t="s">
        <v>2076</v>
      </c>
      <c r="B780" s="339" t="s">
        <v>2077</v>
      </c>
      <c r="C780" s="339" t="s">
        <v>323</v>
      </c>
      <c r="D780" s="339" t="s">
        <v>563</v>
      </c>
      <c r="E780" s="331">
        <v>3</v>
      </c>
      <c r="F780" s="331">
        <v>27.5</v>
      </c>
      <c r="G780" s="331">
        <v>82.5</v>
      </c>
    </row>
    <row r="781" spans="1:7">
      <c r="A781" s="338" t="s">
        <v>2078</v>
      </c>
      <c r="B781" s="339" t="s">
        <v>2079</v>
      </c>
      <c r="C781" s="339" t="s">
        <v>323</v>
      </c>
      <c r="D781" s="339" t="s">
        <v>563</v>
      </c>
      <c r="E781" s="331">
        <v>2</v>
      </c>
      <c r="F781" s="331">
        <v>833.25</v>
      </c>
      <c r="G781" s="331">
        <v>1666.5</v>
      </c>
    </row>
    <row r="782" spans="1:7">
      <c r="A782" s="338" t="s">
        <v>2080</v>
      </c>
      <c r="B782" s="339" t="s">
        <v>2081</v>
      </c>
      <c r="C782" s="339" t="s">
        <v>2082</v>
      </c>
      <c r="D782" s="339" t="s">
        <v>563</v>
      </c>
      <c r="E782" s="331">
        <v>500</v>
      </c>
      <c r="F782" s="331">
        <v>1.4586395391064439</v>
      </c>
      <c r="G782" s="331">
        <v>729.31976955322205</v>
      </c>
    </row>
    <row r="783" spans="1:7">
      <c r="A783" s="338" t="s">
        <v>2083</v>
      </c>
      <c r="B783" s="339" t="s">
        <v>2084</v>
      </c>
      <c r="C783" s="339" t="s">
        <v>323</v>
      </c>
      <c r="D783" s="339" t="s">
        <v>563</v>
      </c>
      <c r="E783" s="331">
        <v>1</v>
      </c>
      <c r="F783" s="331">
        <v>225</v>
      </c>
      <c r="G783" s="331">
        <v>225</v>
      </c>
    </row>
    <row r="784" spans="1:7">
      <c r="A784" s="338" t="s">
        <v>2085</v>
      </c>
      <c r="B784" s="339" t="s">
        <v>2086</v>
      </c>
      <c r="C784" s="339" t="s">
        <v>323</v>
      </c>
      <c r="D784" s="339" t="s">
        <v>563</v>
      </c>
      <c r="E784" s="331">
        <v>1</v>
      </c>
      <c r="F784" s="331">
        <v>200</v>
      </c>
      <c r="G784" s="331">
        <v>200</v>
      </c>
    </row>
    <row r="785" spans="1:7">
      <c r="A785" s="338" t="s">
        <v>2087</v>
      </c>
      <c r="B785" s="339" t="s">
        <v>2088</v>
      </c>
      <c r="C785" s="339" t="s">
        <v>491</v>
      </c>
      <c r="D785" s="339" t="s">
        <v>563</v>
      </c>
      <c r="E785" s="331">
        <v>4</v>
      </c>
      <c r="F785" s="331">
        <v>1125</v>
      </c>
      <c r="G785" s="331">
        <v>4500</v>
      </c>
    </row>
    <row r="786" spans="1:7">
      <c r="A786" s="338" t="s">
        <v>2089</v>
      </c>
      <c r="B786" s="339" t="s">
        <v>2090</v>
      </c>
      <c r="C786" s="339" t="s">
        <v>491</v>
      </c>
      <c r="D786" s="339" t="s">
        <v>563</v>
      </c>
      <c r="E786" s="331">
        <v>0.66</v>
      </c>
      <c r="F786" s="331">
        <v>629.57393657774526</v>
      </c>
      <c r="G786" s="331">
        <v>415.51879814131183</v>
      </c>
    </row>
    <row r="787" spans="1:7">
      <c r="A787" s="338" t="s">
        <v>2091</v>
      </c>
      <c r="B787" s="339" t="s">
        <v>2092</v>
      </c>
      <c r="C787" s="339" t="s">
        <v>562</v>
      </c>
      <c r="D787" s="339" t="s">
        <v>563</v>
      </c>
      <c r="E787" s="331">
        <v>83.19</v>
      </c>
      <c r="F787" s="331">
        <v>110</v>
      </c>
      <c r="G787" s="331">
        <v>9150.9</v>
      </c>
    </row>
    <row r="788" spans="1:7">
      <c r="A788" s="338" t="s">
        <v>2093</v>
      </c>
      <c r="B788" s="339" t="s">
        <v>2094</v>
      </c>
      <c r="C788" s="339" t="s">
        <v>562</v>
      </c>
      <c r="D788" s="339" t="s">
        <v>563</v>
      </c>
      <c r="E788" s="331">
        <v>24.7</v>
      </c>
      <c r="F788" s="331">
        <v>110</v>
      </c>
      <c r="G788" s="331">
        <v>2717</v>
      </c>
    </row>
    <row r="789" spans="1:7">
      <c r="A789" s="338" t="s">
        <v>2095</v>
      </c>
      <c r="B789" s="339" t="s">
        <v>2096</v>
      </c>
      <c r="C789" s="339" t="s">
        <v>323</v>
      </c>
      <c r="D789" s="339" t="s">
        <v>563</v>
      </c>
      <c r="E789" s="331">
        <v>2</v>
      </c>
      <c r="F789" s="331">
        <v>277</v>
      </c>
      <c r="G789" s="331">
        <v>554</v>
      </c>
    </row>
    <row r="790" spans="1:7">
      <c r="A790" s="338" t="s">
        <v>2097</v>
      </c>
      <c r="B790" s="339" t="s">
        <v>2098</v>
      </c>
      <c r="C790" s="339" t="s">
        <v>323</v>
      </c>
      <c r="D790" s="339" t="s">
        <v>563</v>
      </c>
      <c r="E790" s="331">
        <v>2</v>
      </c>
      <c r="F790" s="331">
        <v>373.1</v>
      </c>
      <c r="G790" s="331">
        <v>746.2</v>
      </c>
    </row>
    <row r="791" spans="1:7">
      <c r="A791" s="338" t="s">
        <v>2099</v>
      </c>
      <c r="B791" s="339" t="s">
        <v>2100</v>
      </c>
      <c r="C791" s="339" t="s">
        <v>323</v>
      </c>
      <c r="D791" s="339" t="s">
        <v>563</v>
      </c>
      <c r="E791" s="331">
        <v>1</v>
      </c>
      <c r="F791" s="331">
        <v>342.9</v>
      </c>
      <c r="G791" s="331">
        <v>342.9</v>
      </c>
    </row>
    <row r="792" spans="1:7">
      <c r="A792" s="338" t="s">
        <v>2101</v>
      </c>
      <c r="B792" s="339" t="s">
        <v>2102</v>
      </c>
      <c r="C792" s="339" t="s">
        <v>491</v>
      </c>
      <c r="D792" s="339" t="s">
        <v>563</v>
      </c>
      <c r="E792" s="331">
        <v>1.06</v>
      </c>
      <c r="F792" s="331">
        <v>406.25</v>
      </c>
      <c r="G792" s="331">
        <v>430.625</v>
      </c>
    </row>
    <row r="793" spans="1:7">
      <c r="A793" s="338" t="s">
        <v>2103</v>
      </c>
      <c r="B793" s="339" t="s">
        <v>2104</v>
      </c>
      <c r="C793" s="339" t="s">
        <v>323</v>
      </c>
      <c r="D793" s="339" t="s">
        <v>563</v>
      </c>
      <c r="E793" s="331">
        <v>0.5</v>
      </c>
      <c r="F793" s="331">
        <v>936.37307692309844</v>
      </c>
      <c r="G793" s="331">
        <v>468.18653846154922</v>
      </c>
    </row>
    <row r="794" spans="1:7">
      <c r="A794" s="338" t="s">
        <v>2105</v>
      </c>
      <c r="B794" s="339" t="s">
        <v>2106</v>
      </c>
      <c r="C794" s="339" t="s">
        <v>323</v>
      </c>
      <c r="D794" s="339" t="s">
        <v>563</v>
      </c>
      <c r="E794" s="331">
        <v>1</v>
      </c>
      <c r="F794" s="331">
        <v>600</v>
      </c>
      <c r="G794" s="331">
        <v>600</v>
      </c>
    </row>
    <row r="795" spans="1:7">
      <c r="A795" s="338" t="s">
        <v>2107</v>
      </c>
      <c r="B795" s="339" t="s">
        <v>2108</v>
      </c>
      <c r="C795" s="339" t="s">
        <v>323</v>
      </c>
      <c r="D795" s="339" t="s">
        <v>563</v>
      </c>
      <c r="E795" s="331">
        <v>1</v>
      </c>
      <c r="F795" s="331">
        <v>700</v>
      </c>
      <c r="G795" s="331">
        <v>700</v>
      </c>
    </row>
    <row r="796" spans="1:7">
      <c r="A796" s="338" t="s">
        <v>2109</v>
      </c>
      <c r="B796" s="339" t="s">
        <v>2110</v>
      </c>
      <c r="C796" s="339" t="s">
        <v>562</v>
      </c>
      <c r="D796" s="339" t="s">
        <v>563</v>
      </c>
      <c r="E796" s="331">
        <v>1303.4000000000001</v>
      </c>
      <c r="F796" s="331">
        <v>130</v>
      </c>
      <c r="G796" s="331">
        <v>169442</v>
      </c>
    </row>
    <row r="797" spans="1:7">
      <c r="A797" s="338" t="s">
        <v>2111</v>
      </c>
      <c r="B797" s="339" t="s">
        <v>2112</v>
      </c>
      <c r="C797" s="339" t="s">
        <v>491</v>
      </c>
      <c r="D797" s="339" t="s">
        <v>563</v>
      </c>
      <c r="E797" s="331">
        <v>0.01</v>
      </c>
      <c r="F797" s="331">
        <v>2162.1390022244304</v>
      </c>
      <c r="G797" s="331">
        <v>21.621390022244306</v>
      </c>
    </row>
    <row r="798" spans="1:7">
      <c r="A798" s="338" t="s">
        <v>2113</v>
      </c>
      <c r="B798" s="339" t="s">
        <v>2114</v>
      </c>
      <c r="C798" s="339" t="s">
        <v>491</v>
      </c>
      <c r="D798" s="339" t="s">
        <v>563</v>
      </c>
      <c r="E798" s="331">
        <v>0.6</v>
      </c>
      <c r="F798" s="331">
        <v>1583.3350000000014</v>
      </c>
      <c r="G798" s="331">
        <v>950.00100000000089</v>
      </c>
    </row>
    <row r="799" spans="1:7">
      <c r="A799" s="338" t="s">
        <v>2115</v>
      </c>
      <c r="B799" s="339" t="s">
        <v>2116</v>
      </c>
      <c r="C799" s="339" t="s">
        <v>323</v>
      </c>
      <c r="D799" s="339" t="s">
        <v>563</v>
      </c>
      <c r="E799" s="331">
        <v>2</v>
      </c>
      <c r="F799" s="331">
        <v>246.5</v>
      </c>
      <c r="G799" s="331">
        <v>493</v>
      </c>
    </row>
    <row r="800" spans="1:7">
      <c r="A800" s="338" t="s">
        <v>2117</v>
      </c>
      <c r="B800" s="339" t="s">
        <v>2118</v>
      </c>
      <c r="C800" s="339" t="s">
        <v>323</v>
      </c>
      <c r="D800" s="339" t="s">
        <v>563</v>
      </c>
      <c r="E800" s="331">
        <v>2.5</v>
      </c>
      <c r="F800" s="331">
        <v>1750</v>
      </c>
      <c r="G800" s="331">
        <v>4375</v>
      </c>
    </row>
    <row r="801" spans="1:7">
      <c r="A801" s="338" t="s">
        <v>2119</v>
      </c>
      <c r="B801" s="339" t="s">
        <v>2120</v>
      </c>
      <c r="C801" s="339" t="s">
        <v>323</v>
      </c>
      <c r="D801" s="339" t="s">
        <v>563</v>
      </c>
      <c r="E801" s="331">
        <v>2</v>
      </c>
      <c r="F801" s="331">
        <v>300</v>
      </c>
      <c r="G801" s="331">
        <v>600</v>
      </c>
    </row>
    <row r="802" spans="1:7">
      <c r="A802" s="338" t="s">
        <v>2121</v>
      </c>
      <c r="B802" s="339" t="s">
        <v>2122</v>
      </c>
      <c r="C802" s="339" t="s">
        <v>570</v>
      </c>
      <c r="D802" s="339" t="s">
        <v>563</v>
      </c>
      <c r="E802" s="331">
        <v>200</v>
      </c>
      <c r="F802" s="331">
        <v>70</v>
      </c>
      <c r="G802" s="331">
        <v>14000</v>
      </c>
    </row>
    <row r="803" spans="1:7">
      <c r="A803" s="338" t="s">
        <v>2123</v>
      </c>
      <c r="B803" s="339" t="s">
        <v>2124</v>
      </c>
      <c r="C803" s="339" t="s">
        <v>323</v>
      </c>
      <c r="D803" s="339" t="s">
        <v>563</v>
      </c>
      <c r="E803" s="331">
        <v>1</v>
      </c>
      <c r="F803" s="331">
        <v>2.7700000000000018</v>
      </c>
      <c r="G803" s="331">
        <v>2.7700000000000014</v>
      </c>
    </row>
    <row r="804" spans="1:7">
      <c r="A804" s="338" t="s">
        <v>2125</v>
      </c>
      <c r="B804" s="339" t="s">
        <v>2126</v>
      </c>
      <c r="C804" s="339" t="s">
        <v>323</v>
      </c>
      <c r="D804" s="339" t="s">
        <v>563</v>
      </c>
      <c r="E804" s="331">
        <v>1</v>
      </c>
      <c r="F804" s="331">
        <v>1830</v>
      </c>
      <c r="G804" s="331">
        <v>1830</v>
      </c>
    </row>
    <row r="805" spans="1:7">
      <c r="A805" s="327" t="s">
        <v>2127</v>
      </c>
      <c r="B805" s="338" t="s">
        <v>2128</v>
      </c>
      <c r="C805" s="342"/>
      <c r="D805" s="342"/>
      <c r="E805" s="342"/>
      <c r="F805" s="342"/>
      <c r="G805" s="342"/>
    </row>
    <row r="806" spans="1:7">
      <c r="A806" s="338" t="s">
        <v>2129</v>
      </c>
      <c r="B806" s="339" t="s">
        <v>2130</v>
      </c>
      <c r="C806" s="339" t="s">
        <v>323</v>
      </c>
      <c r="D806" s="339" t="s">
        <v>563</v>
      </c>
      <c r="E806" s="331">
        <v>8</v>
      </c>
      <c r="F806" s="331">
        <v>100</v>
      </c>
      <c r="G806" s="331">
        <v>800</v>
      </c>
    </row>
    <row r="807" spans="1:7">
      <c r="A807" s="338" t="s">
        <v>2131</v>
      </c>
      <c r="B807" s="339" t="s">
        <v>2132</v>
      </c>
      <c r="C807" s="339" t="s">
        <v>323</v>
      </c>
      <c r="D807" s="339" t="s">
        <v>563</v>
      </c>
      <c r="E807" s="331">
        <v>2</v>
      </c>
      <c r="F807" s="331">
        <v>200.45</v>
      </c>
      <c r="G807" s="331">
        <v>400.9</v>
      </c>
    </row>
    <row r="808" spans="1:7">
      <c r="A808" s="338" t="s">
        <v>2133</v>
      </c>
      <c r="B808" s="339" t="s">
        <v>2134</v>
      </c>
      <c r="C808" s="339" t="s">
        <v>323</v>
      </c>
      <c r="D808" s="339" t="s">
        <v>563</v>
      </c>
      <c r="E808" s="331">
        <v>8</v>
      </c>
      <c r="F808" s="331">
        <v>87</v>
      </c>
      <c r="G808" s="331">
        <v>696</v>
      </c>
    </row>
    <row r="809" spans="1:7">
      <c r="A809" s="338" t="s">
        <v>2135</v>
      </c>
      <c r="B809" s="339" t="s">
        <v>2136</v>
      </c>
      <c r="C809" s="339" t="s">
        <v>323</v>
      </c>
      <c r="D809" s="339" t="s">
        <v>563</v>
      </c>
      <c r="E809" s="331">
        <v>1</v>
      </c>
      <c r="F809" s="331">
        <v>833</v>
      </c>
      <c r="G809" s="331">
        <v>833</v>
      </c>
    </row>
    <row r="810" spans="1:7">
      <c r="A810" s="338" t="s">
        <v>2137</v>
      </c>
      <c r="B810" s="339" t="s">
        <v>2138</v>
      </c>
      <c r="C810" s="339" t="s">
        <v>323</v>
      </c>
      <c r="D810" s="339" t="s">
        <v>563</v>
      </c>
      <c r="E810" s="331">
        <v>1</v>
      </c>
      <c r="F810" s="331">
        <v>900</v>
      </c>
      <c r="G810" s="331">
        <v>900</v>
      </c>
    </row>
    <row r="811" spans="1:7">
      <c r="A811" s="338" t="s">
        <v>2139</v>
      </c>
      <c r="B811" s="339" t="s">
        <v>2140</v>
      </c>
      <c r="C811" s="339" t="s">
        <v>323</v>
      </c>
      <c r="D811" s="339" t="s">
        <v>563</v>
      </c>
      <c r="E811" s="331">
        <v>60</v>
      </c>
      <c r="F811" s="331">
        <v>460</v>
      </c>
      <c r="G811" s="331">
        <v>27600</v>
      </c>
    </row>
    <row r="812" spans="1:7">
      <c r="A812" s="338" t="s">
        <v>2141</v>
      </c>
      <c r="B812" s="339" t="s">
        <v>2142</v>
      </c>
      <c r="C812" s="339" t="s">
        <v>323</v>
      </c>
      <c r="D812" s="339" t="s">
        <v>563</v>
      </c>
      <c r="E812" s="331">
        <v>5</v>
      </c>
      <c r="F812" s="331">
        <v>394.32693877551702</v>
      </c>
      <c r="G812" s="331">
        <v>1971.6346938775855</v>
      </c>
    </row>
    <row r="813" spans="1:7">
      <c r="A813" s="338" t="s">
        <v>2143</v>
      </c>
      <c r="B813" s="339" t="s">
        <v>2144</v>
      </c>
      <c r="C813" s="339" t="s">
        <v>323</v>
      </c>
      <c r="D813" s="339" t="s">
        <v>563</v>
      </c>
      <c r="E813" s="331">
        <v>1</v>
      </c>
      <c r="F813" s="331">
        <v>1000</v>
      </c>
      <c r="G813" s="331">
        <v>1000</v>
      </c>
    </row>
    <row r="814" spans="1:7">
      <c r="A814" s="338" t="s">
        <v>2145</v>
      </c>
      <c r="B814" s="339" t="s">
        <v>2146</v>
      </c>
      <c r="C814" s="339" t="s">
        <v>323</v>
      </c>
      <c r="D814" s="339" t="s">
        <v>563</v>
      </c>
      <c r="E814" s="331">
        <v>1</v>
      </c>
      <c r="F814" s="331">
        <v>1000</v>
      </c>
      <c r="G814" s="331">
        <v>1000</v>
      </c>
    </row>
    <row r="815" spans="1:7">
      <c r="A815" s="338" t="s">
        <v>2147</v>
      </c>
      <c r="B815" s="339" t="s">
        <v>2148</v>
      </c>
      <c r="C815" s="339" t="s">
        <v>323</v>
      </c>
      <c r="D815" s="339" t="s">
        <v>563</v>
      </c>
      <c r="E815" s="331">
        <v>13</v>
      </c>
      <c r="F815" s="331">
        <v>250</v>
      </c>
      <c r="G815" s="331">
        <v>3250</v>
      </c>
    </row>
    <row r="816" spans="1:7">
      <c r="A816" s="338" t="s">
        <v>2149</v>
      </c>
      <c r="B816" s="339" t="s">
        <v>2150</v>
      </c>
      <c r="C816" s="339" t="s">
        <v>323</v>
      </c>
      <c r="D816" s="339" t="s">
        <v>563</v>
      </c>
      <c r="E816" s="331">
        <v>1</v>
      </c>
      <c r="F816" s="331">
        <v>333</v>
      </c>
      <c r="G816" s="331">
        <v>333</v>
      </c>
    </row>
    <row r="817" spans="1:7">
      <c r="A817" s="338" t="s">
        <v>2151</v>
      </c>
      <c r="B817" s="339" t="s">
        <v>2152</v>
      </c>
      <c r="C817" s="339" t="s">
        <v>323</v>
      </c>
      <c r="D817" s="339" t="s">
        <v>563</v>
      </c>
      <c r="E817" s="331">
        <v>10</v>
      </c>
      <c r="F817" s="331">
        <v>291.67</v>
      </c>
      <c r="G817" s="331">
        <v>2916.7</v>
      </c>
    </row>
    <row r="818" spans="1:7">
      <c r="A818" s="338" t="s">
        <v>2153</v>
      </c>
      <c r="B818" s="339" t="s">
        <v>2154</v>
      </c>
      <c r="C818" s="339" t="s">
        <v>323</v>
      </c>
      <c r="D818" s="339" t="s">
        <v>563</v>
      </c>
      <c r="E818" s="331">
        <v>2</v>
      </c>
      <c r="F818" s="331">
        <v>277.5</v>
      </c>
      <c r="G818" s="331">
        <v>555</v>
      </c>
    </row>
    <row r="819" spans="1:7">
      <c r="A819" s="338" t="s">
        <v>2155</v>
      </c>
      <c r="B819" s="339" t="s">
        <v>451</v>
      </c>
      <c r="C819" s="339" t="s">
        <v>323</v>
      </c>
      <c r="D819" s="339" t="s">
        <v>563</v>
      </c>
      <c r="E819" s="331">
        <v>1</v>
      </c>
      <c r="F819" s="331">
        <v>500</v>
      </c>
      <c r="G819" s="331">
        <v>500</v>
      </c>
    </row>
    <row r="820" spans="1:7">
      <c r="A820" s="338" t="s">
        <v>2156</v>
      </c>
      <c r="B820" s="339" t="s">
        <v>2157</v>
      </c>
      <c r="C820" s="339" t="s">
        <v>323</v>
      </c>
      <c r="D820" s="339" t="s">
        <v>563</v>
      </c>
      <c r="E820" s="331">
        <v>2</v>
      </c>
      <c r="F820" s="331">
        <v>137.5</v>
      </c>
      <c r="G820" s="331">
        <v>275</v>
      </c>
    </row>
    <row r="821" spans="1:7">
      <c r="A821" s="338" t="s">
        <v>2158</v>
      </c>
      <c r="B821" s="339" t="s">
        <v>2159</v>
      </c>
      <c r="C821" s="339" t="s">
        <v>323</v>
      </c>
      <c r="D821" s="339" t="s">
        <v>563</v>
      </c>
      <c r="E821" s="331">
        <v>1</v>
      </c>
      <c r="F821" s="331">
        <v>1080</v>
      </c>
      <c r="G821" s="331">
        <v>1080</v>
      </c>
    </row>
    <row r="822" spans="1:7">
      <c r="A822" s="338" t="s">
        <v>2160</v>
      </c>
      <c r="B822" s="339" t="s">
        <v>2161</v>
      </c>
      <c r="C822" s="339" t="s">
        <v>323</v>
      </c>
      <c r="D822" s="339" t="s">
        <v>563</v>
      </c>
      <c r="E822" s="331">
        <v>8.5</v>
      </c>
      <c r="F822" s="331">
        <v>46.159999999999989</v>
      </c>
      <c r="G822" s="331">
        <v>392.3599999999999</v>
      </c>
    </row>
    <row r="823" spans="1:7">
      <c r="A823" s="338" t="s">
        <v>2162</v>
      </c>
      <c r="B823" s="339" t="s">
        <v>2163</v>
      </c>
      <c r="C823" s="339" t="s">
        <v>323</v>
      </c>
      <c r="D823" s="339" t="s">
        <v>1797</v>
      </c>
      <c r="E823" s="331">
        <v>25.8</v>
      </c>
      <c r="F823" s="331">
        <v>230</v>
      </c>
      <c r="G823" s="331">
        <v>5934</v>
      </c>
    </row>
    <row r="824" spans="1:7">
      <c r="A824" s="338" t="s">
        <v>2164</v>
      </c>
      <c r="B824" s="339" t="s">
        <v>2165</v>
      </c>
      <c r="C824" s="339" t="s">
        <v>323</v>
      </c>
      <c r="D824" s="339" t="s">
        <v>563</v>
      </c>
      <c r="E824" s="331">
        <v>156.5</v>
      </c>
      <c r="F824" s="331">
        <v>80.935672514615732</v>
      </c>
      <c r="G824" s="331">
        <v>12666.432748537361</v>
      </c>
    </row>
    <row r="825" spans="1:7">
      <c r="A825" s="338" t="s">
        <v>2166</v>
      </c>
      <c r="B825" s="339" t="s">
        <v>2167</v>
      </c>
      <c r="C825" s="339" t="s">
        <v>323</v>
      </c>
      <c r="D825" s="339" t="s">
        <v>1797</v>
      </c>
      <c r="E825" s="331">
        <v>2350</v>
      </c>
      <c r="F825" s="331">
        <v>0.6</v>
      </c>
      <c r="G825" s="331">
        <v>1410</v>
      </c>
    </row>
    <row r="826" spans="1:7">
      <c r="A826" s="338" t="s">
        <v>2168</v>
      </c>
      <c r="B826" s="339" t="s">
        <v>2169</v>
      </c>
      <c r="C826" s="339" t="s">
        <v>323</v>
      </c>
      <c r="D826" s="339" t="s">
        <v>563</v>
      </c>
      <c r="E826" s="331">
        <v>873</v>
      </c>
      <c r="F826" s="331">
        <v>0.70000000000000129</v>
      </c>
      <c r="G826" s="331">
        <v>611.10000000000116</v>
      </c>
    </row>
    <row r="827" spans="1:7">
      <c r="A827" s="338" t="s">
        <v>2170</v>
      </c>
      <c r="B827" s="339" t="s">
        <v>2171</v>
      </c>
      <c r="C827" s="339" t="s">
        <v>323</v>
      </c>
      <c r="D827" s="339" t="s">
        <v>563</v>
      </c>
      <c r="E827" s="331">
        <v>1400</v>
      </c>
      <c r="F827" s="331">
        <v>0.69999999999999984</v>
      </c>
      <c r="G827" s="331">
        <v>979.99999999999989</v>
      </c>
    </row>
    <row r="828" spans="1:7">
      <c r="A828" s="338" t="s">
        <v>2172</v>
      </c>
      <c r="B828" s="339" t="s">
        <v>2173</v>
      </c>
      <c r="C828" s="339" t="s">
        <v>323</v>
      </c>
      <c r="D828" s="339" t="s">
        <v>563</v>
      </c>
      <c r="E828" s="331">
        <v>300</v>
      </c>
      <c r="F828" s="331">
        <v>0.6</v>
      </c>
      <c r="G828" s="331">
        <v>180</v>
      </c>
    </row>
    <row r="829" spans="1:7">
      <c r="A829" s="338" t="s">
        <v>2174</v>
      </c>
      <c r="B829" s="339" t="s">
        <v>2175</v>
      </c>
      <c r="C829" s="339" t="s">
        <v>323</v>
      </c>
      <c r="D829" s="339" t="s">
        <v>563</v>
      </c>
      <c r="E829" s="331">
        <v>1000</v>
      </c>
      <c r="F829" s="331">
        <v>1.2533333333333332</v>
      </c>
      <c r="G829" s="331">
        <v>1253.3333333333333</v>
      </c>
    </row>
    <row r="830" spans="1:7">
      <c r="A830" s="338" t="s">
        <v>2176</v>
      </c>
      <c r="B830" s="339" t="s">
        <v>2177</v>
      </c>
      <c r="C830" s="339" t="s">
        <v>323</v>
      </c>
      <c r="D830" s="339" t="s">
        <v>2178</v>
      </c>
      <c r="E830" s="331">
        <v>1</v>
      </c>
      <c r="F830" s="331">
        <v>350</v>
      </c>
      <c r="G830" s="331">
        <v>350</v>
      </c>
    </row>
    <row r="831" spans="1:7">
      <c r="A831" s="338" t="s">
        <v>2179</v>
      </c>
      <c r="B831" s="339" t="s">
        <v>2180</v>
      </c>
      <c r="C831" s="339" t="s">
        <v>491</v>
      </c>
      <c r="D831" s="339" t="s">
        <v>563</v>
      </c>
      <c r="E831" s="331">
        <v>0.01</v>
      </c>
      <c r="F831" s="331">
        <v>240.81891899928451</v>
      </c>
      <c r="G831" s="331">
        <v>2.4081891899928451</v>
      </c>
    </row>
    <row r="832" spans="1:7">
      <c r="A832" s="338" t="s">
        <v>2181</v>
      </c>
      <c r="B832" s="339" t="s">
        <v>2182</v>
      </c>
      <c r="C832" s="339" t="s">
        <v>562</v>
      </c>
      <c r="D832" s="339" t="s">
        <v>563</v>
      </c>
      <c r="E832" s="331">
        <v>0.01</v>
      </c>
      <c r="F832" s="331">
        <v>100.32965555647388</v>
      </c>
      <c r="G832" s="331">
        <v>1.0032965555647388</v>
      </c>
    </row>
    <row r="833" spans="1:7">
      <c r="A833" s="338" t="s">
        <v>2183</v>
      </c>
      <c r="B833" s="339" t="s">
        <v>2184</v>
      </c>
      <c r="C833" s="339" t="s">
        <v>562</v>
      </c>
      <c r="D833" s="339" t="s">
        <v>563</v>
      </c>
      <c r="E833" s="331">
        <v>1.48</v>
      </c>
      <c r="F833" s="331">
        <v>102.19929184087526</v>
      </c>
      <c r="G833" s="331">
        <v>151.2549519244954</v>
      </c>
    </row>
    <row r="834" spans="1:7">
      <c r="A834" s="338" t="s">
        <v>2185</v>
      </c>
      <c r="B834" s="339" t="s">
        <v>2186</v>
      </c>
      <c r="C834" s="339" t="s">
        <v>562</v>
      </c>
      <c r="D834" s="339" t="s">
        <v>563</v>
      </c>
      <c r="E834" s="331">
        <v>22.38</v>
      </c>
      <c r="F834" s="331">
        <v>99.13999999999993</v>
      </c>
      <c r="G834" s="331">
        <v>2218.7531999999983</v>
      </c>
    </row>
    <row r="835" spans="1:7">
      <c r="A835" s="338" t="s">
        <v>2187</v>
      </c>
      <c r="B835" s="339" t="s">
        <v>2188</v>
      </c>
      <c r="C835" s="339" t="s">
        <v>323</v>
      </c>
      <c r="D835" s="339" t="s">
        <v>563</v>
      </c>
      <c r="E835" s="331">
        <v>2</v>
      </c>
      <c r="F835" s="331">
        <v>400</v>
      </c>
      <c r="G835" s="331">
        <v>800</v>
      </c>
    </row>
    <row r="836" spans="1:7">
      <c r="A836" s="338" t="s">
        <v>2189</v>
      </c>
      <c r="B836" s="339" t="s">
        <v>2190</v>
      </c>
      <c r="C836" s="339" t="s">
        <v>2049</v>
      </c>
      <c r="D836" s="339" t="s">
        <v>563</v>
      </c>
      <c r="E836" s="331">
        <v>7.53</v>
      </c>
      <c r="F836" s="331">
        <v>9544.0750261422982</v>
      </c>
      <c r="G836" s="331">
        <v>71866.884946851511</v>
      </c>
    </row>
    <row r="837" spans="1:7">
      <c r="A837" s="338" t="s">
        <v>2191</v>
      </c>
      <c r="B837" s="339" t="s">
        <v>2192</v>
      </c>
      <c r="C837" s="339" t="s">
        <v>491</v>
      </c>
      <c r="D837" s="339" t="s">
        <v>563</v>
      </c>
      <c r="E837" s="331">
        <v>60</v>
      </c>
      <c r="F837" s="331">
        <v>1208.3284999999998</v>
      </c>
      <c r="G837" s="331">
        <v>72499.709999999992</v>
      </c>
    </row>
    <row r="838" spans="1:7">
      <c r="A838" s="338" t="s">
        <v>2193</v>
      </c>
      <c r="B838" s="339" t="s">
        <v>2194</v>
      </c>
      <c r="C838" s="339" t="s">
        <v>323</v>
      </c>
      <c r="D838" s="339" t="s">
        <v>563</v>
      </c>
      <c r="E838" s="331">
        <v>1</v>
      </c>
      <c r="F838" s="331">
        <v>600</v>
      </c>
      <c r="G838" s="331">
        <v>600</v>
      </c>
    </row>
    <row r="839" spans="1:7">
      <c r="A839" s="338" t="s">
        <v>2195</v>
      </c>
      <c r="B839" s="339" t="s">
        <v>2196</v>
      </c>
      <c r="C839" s="339" t="s">
        <v>1905</v>
      </c>
      <c r="D839" s="339" t="s">
        <v>563</v>
      </c>
      <c r="E839" s="331">
        <v>30</v>
      </c>
      <c r="F839" s="331">
        <v>325.6009736005459</v>
      </c>
      <c r="G839" s="331">
        <v>9768.0292080163763</v>
      </c>
    </row>
    <row r="840" spans="1:7">
      <c r="A840" s="338" t="s">
        <v>2197</v>
      </c>
      <c r="B840" s="339" t="s">
        <v>2198</v>
      </c>
      <c r="C840" s="339" t="s">
        <v>562</v>
      </c>
      <c r="D840" s="339" t="s">
        <v>563</v>
      </c>
      <c r="E840" s="331">
        <v>16.2</v>
      </c>
      <c r="F840" s="331">
        <v>640</v>
      </c>
      <c r="G840" s="331">
        <v>10368</v>
      </c>
    </row>
    <row r="841" spans="1:7">
      <c r="A841" s="338" t="s">
        <v>2199</v>
      </c>
      <c r="B841" s="339" t="s">
        <v>2200</v>
      </c>
      <c r="C841" s="339" t="s">
        <v>562</v>
      </c>
      <c r="D841" s="339" t="s">
        <v>563</v>
      </c>
      <c r="E841" s="331">
        <v>33.200000000000003</v>
      </c>
      <c r="F841" s="331">
        <v>640</v>
      </c>
      <c r="G841" s="331">
        <v>21248</v>
      </c>
    </row>
    <row r="842" spans="1:7">
      <c r="A842" s="338" t="s">
        <v>2201</v>
      </c>
      <c r="B842" s="339" t="s">
        <v>2202</v>
      </c>
      <c r="C842" s="339" t="s">
        <v>562</v>
      </c>
      <c r="D842" s="339" t="s">
        <v>563</v>
      </c>
      <c r="E842" s="331">
        <v>18.7</v>
      </c>
      <c r="F842" s="331">
        <v>640</v>
      </c>
      <c r="G842" s="331">
        <v>11968</v>
      </c>
    </row>
    <row r="843" spans="1:7">
      <c r="A843" s="338" t="s">
        <v>2203</v>
      </c>
      <c r="B843" s="339" t="s">
        <v>2204</v>
      </c>
      <c r="C843" s="339" t="s">
        <v>562</v>
      </c>
      <c r="D843" s="339" t="s">
        <v>563</v>
      </c>
      <c r="E843" s="331">
        <v>18</v>
      </c>
      <c r="F843" s="331">
        <v>640</v>
      </c>
      <c r="G843" s="331">
        <v>11520</v>
      </c>
    </row>
    <row r="844" spans="1:7">
      <c r="A844" s="338" t="s">
        <v>2205</v>
      </c>
      <c r="B844" s="339" t="s">
        <v>2206</v>
      </c>
      <c r="C844" s="339" t="s">
        <v>562</v>
      </c>
      <c r="D844" s="339" t="s">
        <v>563</v>
      </c>
      <c r="E844" s="331">
        <v>189.5</v>
      </c>
      <c r="F844" s="331">
        <v>622.6</v>
      </c>
      <c r="G844" s="331">
        <v>117982.7</v>
      </c>
    </row>
    <row r="845" spans="1:7">
      <c r="A845" s="338" t="s">
        <v>2207</v>
      </c>
      <c r="B845" s="339" t="s">
        <v>2208</v>
      </c>
      <c r="C845" s="339" t="s">
        <v>562</v>
      </c>
      <c r="D845" s="339" t="s">
        <v>563</v>
      </c>
      <c r="E845" s="331">
        <v>172.5</v>
      </c>
      <c r="F845" s="331">
        <v>622.6</v>
      </c>
      <c r="G845" s="331">
        <v>107398.5</v>
      </c>
    </row>
    <row r="846" spans="1:7">
      <c r="A846" s="338" t="s">
        <v>2209</v>
      </c>
      <c r="B846" s="339" t="s">
        <v>2210</v>
      </c>
      <c r="C846" s="339" t="s">
        <v>562</v>
      </c>
      <c r="D846" s="339" t="s">
        <v>563</v>
      </c>
      <c r="E846" s="331">
        <v>20</v>
      </c>
      <c r="F846" s="331">
        <v>902.04700000000003</v>
      </c>
      <c r="G846" s="331">
        <v>18040.939999999999</v>
      </c>
    </row>
    <row r="847" spans="1:7">
      <c r="A847" s="338" t="s">
        <v>2211</v>
      </c>
      <c r="B847" s="339" t="s">
        <v>2212</v>
      </c>
      <c r="C847" s="339" t="s">
        <v>562</v>
      </c>
      <c r="D847" s="339" t="s">
        <v>563</v>
      </c>
      <c r="E847" s="331">
        <v>7.24</v>
      </c>
      <c r="F847" s="331">
        <v>769.15999999999985</v>
      </c>
      <c r="G847" s="331">
        <v>5568.7183999999988</v>
      </c>
    </row>
    <row r="848" spans="1:7">
      <c r="A848" s="338" t="s">
        <v>2213</v>
      </c>
      <c r="B848" s="339" t="s">
        <v>2214</v>
      </c>
      <c r="C848" s="339" t="s">
        <v>562</v>
      </c>
      <c r="D848" s="339" t="s">
        <v>563</v>
      </c>
      <c r="E848" s="331">
        <v>90</v>
      </c>
      <c r="F848" s="331">
        <v>622.6</v>
      </c>
      <c r="G848" s="331">
        <v>56034</v>
      </c>
    </row>
    <row r="849" spans="1:7">
      <c r="A849" s="338" t="s">
        <v>2215</v>
      </c>
      <c r="B849" s="339" t="s">
        <v>2216</v>
      </c>
      <c r="C849" s="339" t="s">
        <v>562</v>
      </c>
      <c r="D849" s="339" t="s">
        <v>563</v>
      </c>
      <c r="E849" s="331">
        <v>12.16</v>
      </c>
      <c r="F849" s="331">
        <v>480</v>
      </c>
      <c r="G849" s="331">
        <v>5836.8</v>
      </c>
    </row>
    <row r="850" spans="1:7">
      <c r="A850" s="338" t="s">
        <v>2217</v>
      </c>
      <c r="B850" s="339" t="s">
        <v>2218</v>
      </c>
      <c r="C850" s="339" t="s">
        <v>562</v>
      </c>
      <c r="D850" s="339" t="s">
        <v>563</v>
      </c>
      <c r="E850" s="331">
        <v>3</v>
      </c>
      <c r="F850" s="331">
        <v>452.8</v>
      </c>
      <c r="G850" s="331">
        <v>1358.4</v>
      </c>
    </row>
    <row r="851" spans="1:7">
      <c r="A851" s="338" t="s">
        <v>2219</v>
      </c>
      <c r="B851" s="339" t="s">
        <v>2220</v>
      </c>
      <c r="C851" s="339" t="s">
        <v>562</v>
      </c>
      <c r="D851" s="339" t="s">
        <v>563</v>
      </c>
      <c r="E851" s="331">
        <v>248</v>
      </c>
      <c r="F851" s="331">
        <v>1668</v>
      </c>
      <c r="G851" s="331">
        <v>413664</v>
      </c>
    </row>
    <row r="852" spans="1:7">
      <c r="A852" s="338" t="s">
        <v>2221</v>
      </c>
      <c r="B852" s="339" t="s">
        <v>2222</v>
      </c>
      <c r="C852" s="339" t="s">
        <v>562</v>
      </c>
      <c r="D852" s="339" t="s">
        <v>563</v>
      </c>
      <c r="E852" s="331">
        <v>40.369999999999997</v>
      </c>
      <c r="F852" s="331">
        <v>1758</v>
      </c>
      <c r="G852" s="331">
        <v>70970.459999999992</v>
      </c>
    </row>
    <row r="853" spans="1:7">
      <c r="A853" s="338" t="s">
        <v>2223</v>
      </c>
      <c r="B853" s="339" t="s">
        <v>2224</v>
      </c>
      <c r="C853" s="339" t="s">
        <v>562</v>
      </c>
      <c r="D853" s="339" t="s">
        <v>563</v>
      </c>
      <c r="E853" s="331">
        <v>257.39999999999998</v>
      </c>
      <c r="F853" s="331">
        <v>1671.0000000000002</v>
      </c>
      <c r="G853" s="331">
        <v>430115.4</v>
      </c>
    </row>
    <row r="854" spans="1:7">
      <c r="A854" s="338" t="s">
        <v>2225</v>
      </c>
      <c r="B854" s="339" t="s">
        <v>2226</v>
      </c>
      <c r="C854" s="339" t="s">
        <v>562</v>
      </c>
      <c r="D854" s="339" t="s">
        <v>563</v>
      </c>
      <c r="E854" s="331">
        <v>14</v>
      </c>
      <c r="F854" s="331">
        <v>690</v>
      </c>
      <c r="G854" s="331">
        <v>9660</v>
      </c>
    </row>
    <row r="855" spans="1:7">
      <c r="A855" s="338" t="s">
        <v>2227</v>
      </c>
      <c r="B855" s="339" t="s">
        <v>2228</v>
      </c>
      <c r="C855" s="339" t="s">
        <v>562</v>
      </c>
      <c r="D855" s="339" t="s">
        <v>563</v>
      </c>
      <c r="E855" s="331">
        <v>101.26</v>
      </c>
      <c r="F855" s="331">
        <v>690</v>
      </c>
      <c r="G855" s="331">
        <v>69869.399999999994</v>
      </c>
    </row>
    <row r="856" spans="1:7">
      <c r="A856" s="338" t="s">
        <v>2229</v>
      </c>
      <c r="B856" s="339" t="s">
        <v>2230</v>
      </c>
      <c r="C856" s="339" t="s">
        <v>562</v>
      </c>
      <c r="D856" s="339" t="s">
        <v>563</v>
      </c>
      <c r="E856" s="331">
        <v>18.5</v>
      </c>
      <c r="F856" s="331">
        <v>622.6</v>
      </c>
      <c r="G856" s="331">
        <v>11518.1</v>
      </c>
    </row>
    <row r="857" spans="1:7">
      <c r="A857" s="338" t="s">
        <v>2231</v>
      </c>
      <c r="B857" s="339" t="s">
        <v>2232</v>
      </c>
      <c r="C857" s="339" t="s">
        <v>562</v>
      </c>
      <c r="D857" s="339" t="s">
        <v>563</v>
      </c>
      <c r="E857" s="331">
        <v>6</v>
      </c>
      <c r="F857" s="331">
        <v>622.6</v>
      </c>
      <c r="G857" s="331">
        <v>3735.6</v>
      </c>
    </row>
    <row r="858" spans="1:7">
      <c r="A858" s="338" t="s">
        <v>2233</v>
      </c>
      <c r="B858" s="339" t="s">
        <v>2234</v>
      </c>
      <c r="C858" s="339" t="s">
        <v>562</v>
      </c>
      <c r="D858" s="339" t="s">
        <v>563</v>
      </c>
      <c r="E858" s="331">
        <v>42.5</v>
      </c>
      <c r="F858" s="331">
        <v>452.8</v>
      </c>
      <c r="G858" s="331">
        <v>19244</v>
      </c>
    </row>
    <row r="859" spans="1:7">
      <c r="A859" s="338" t="s">
        <v>2235</v>
      </c>
      <c r="B859" s="339" t="s">
        <v>2236</v>
      </c>
      <c r="C859" s="339" t="s">
        <v>562</v>
      </c>
      <c r="D859" s="339" t="s">
        <v>563</v>
      </c>
      <c r="E859" s="331">
        <v>21.8</v>
      </c>
      <c r="F859" s="331">
        <v>858.53118051575382</v>
      </c>
      <c r="G859" s="331">
        <v>18715.979735243433</v>
      </c>
    </row>
    <row r="860" spans="1:7">
      <c r="A860" s="338" t="s">
        <v>2237</v>
      </c>
      <c r="B860" s="339" t="s">
        <v>2238</v>
      </c>
      <c r="C860" s="339" t="s">
        <v>562</v>
      </c>
      <c r="D860" s="339" t="s">
        <v>563</v>
      </c>
      <c r="E860" s="331">
        <v>30</v>
      </c>
      <c r="F860" s="331">
        <v>858.53114960619723</v>
      </c>
      <c r="G860" s="331">
        <v>25755.934488185914</v>
      </c>
    </row>
    <row r="861" spans="1:7">
      <c r="A861" s="338" t="s">
        <v>2239</v>
      </c>
      <c r="B861" s="339" t="s">
        <v>2240</v>
      </c>
      <c r="C861" s="339" t="s">
        <v>562</v>
      </c>
      <c r="D861" s="339" t="s">
        <v>563</v>
      </c>
      <c r="E861" s="331">
        <v>60.2</v>
      </c>
      <c r="F861" s="331">
        <v>858.53117647060628</v>
      </c>
      <c r="G861" s="331">
        <v>51683.576823530493</v>
      </c>
    </row>
    <row r="862" spans="1:7">
      <c r="A862" s="338" t="s">
        <v>2241</v>
      </c>
      <c r="B862" s="339" t="s">
        <v>2242</v>
      </c>
      <c r="C862" s="339" t="s">
        <v>562</v>
      </c>
      <c r="D862" s="339" t="s">
        <v>563</v>
      </c>
      <c r="E862" s="331">
        <v>12.01</v>
      </c>
      <c r="F862" s="331">
        <v>901.36695811204231</v>
      </c>
      <c r="G862" s="331">
        <v>10825.417166925627</v>
      </c>
    </row>
    <row r="863" spans="1:7">
      <c r="A863" s="338" t="s">
        <v>2243</v>
      </c>
      <c r="B863" s="339" t="s">
        <v>2244</v>
      </c>
      <c r="C863" s="339" t="s">
        <v>562</v>
      </c>
      <c r="D863" s="339" t="s">
        <v>563</v>
      </c>
      <c r="E863" s="331">
        <v>18.29</v>
      </c>
      <c r="F863" s="331">
        <v>644</v>
      </c>
      <c r="G863" s="331">
        <v>11778.76</v>
      </c>
    </row>
    <row r="864" spans="1:7">
      <c r="A864" s="338" t="s">
        <v>2245</v>
      </c>
      <c r="B864" s="339" t="s">
        <v>2246</v>
      </c>
      <c r="C864" s="339" t="s">
        <v>562</v>
      </c>
      <c r="D864" s="339" t="s">
        <v>563</v>
      </c>
      <c r="E864" s="331">
        <v>33</v>
      </c>
      <c r="F864" s="331">
        <v>901</v>
      </c>
      <c r="G864" s="331">
        <v>29733</v>
      </c>
    </row>
    <row r="865" spans="1:7">
      <c r="A865" s="338" t="s">
        <v>2247</v>
      </c>
      <c r="B865" s="339" t="s">
        <v>2248</v>
      </c>
      <c r="C865" s="339" t="s">
        <v>562</v>
      </c>
      <c r="D865" s="339" t="s">
        <v>563</v>
      </c>
      <c r="E865" s="331">
        <v>36.5</v>
      </c>
      <c r="F865" s="331">
        <v>837.6773706083759</v>
      </c>
      <c r="G865" s="331">
        <v>30575.224027205713</v>
      </c>
    </row>
    <row r="866" spans="1:7">
      <c r="A866" s="338" t="s">
        <v>2249</v>
      </c>
      <c r="B866" s="339" t="s">
        <v>2250</v>
      </c>
      <c r="C866" s="339" t="s">
        <v>562</v>
      </c>
      <c r="D866" s="339" t="s">
        <v>563</v>
      </c>
      <c r="E866" s="331">
        <v>39.5</v>
      </c>
      <c r="F866" s="331">
        <v>837.88300097163244</v>
      </c>
      <c r="G866" s="331">
        <v>33096.378538379489</v>
      </c>
    </row>
    <row r="867" spans="1:7">
      <c r="A867" s="338" t="s">
        <v>2251</v>
      </c>
      <c r="B867" s="339" t="s">
        <v>2252</v>
      </c>
      <c r="C867" s="339" t="s">
        <v>562</v>
      </c>
      <c r="D867" s="339" t="s">
        <v>563</v>
      </c>
      <c r="E867" s="331">
        <v>37.49</v>
      </c>
      <c r="F867" s="331">
        <v>952.26</v>
      </c>
      <c r="G867" s="331">
        <v>35700.227400000003</v>
      </c>
    </row>
    <row r="868" spans="1:7">
      <c r="A868" s="338" t="s">
        <v>2253</v>
      </c>
      <c r="B868" s="339" t="s">
        <v>2254</v>
      </c>
      <c r="C868" s="339" t="s">
        <v>562</v>
      </c>
      <c r="D868" s="339" t="s">
        <v>563</v>
      </c>
      <c r="E868" s="331">
        <v>42.2</v>
      </c>
      <c r="F868" s="331">
        <v>670</v>
      </c>
      <c r="G868" s="331">
        <v>28274</v>
      </c>
    </row>
    <row r="869" spans="1:7">
      <c r="A869" s="338" t="s">
        <v>2255</v>
      </c>
      <c r="B869" s="339" t="s">
        <v>2256</v>
      </c>
      <c r="C869" s="339" t="s">
        <v>562</v>
      </c>
      <c r="D869" s="339" t="s">
        <v>563</v>
      </c>
      <c r="E869" s="331">
        <v>103.62</v>
      </c>
      <c r="F869" s="331">
        <v>988</v>
      </c>
      <c r="G869" s="331">
        <v>102376.56</v>
      </c>
    </row>
    <row r="870" spans="1:7">
      <c r="A870" s="338" t="s">
        <v>2257</v>
      </c>
      <c r="B870" s="339" t="s">
        <v>2258</v>
      </c>
      <c r="C870" s="339" t="s">
        <v>562</v>
      </c>
      <c r="D870" s="339" t="s">
        <v>563</v>
      </c>
      <c r="E870" s="331">
        <v>12.95</v>
      </c>
      <c r="F870" s="331">
        <v>987.99999999999989</v>
      </c>
      <c r="G870" s="331">
        <v>12794.599999999999</v>
      </c>
    </row>
    <row r="871" spans="1:7">
      <c r="A871" s="338" t="s">
        <v>2259</v>
      </c>
      <c r="B871" s="339" t="s">
        <v>2260</v>
      </c>
      <c r="C871" s="339" t="s">
        <v>562</v>
      </c>
      <c r="D871" s="339" t="s">
        <v>563</v>
      </c>
      <c r="E871" s="331">
        <v>8.5299999999999994</v>
      </c>
      <c r="F871" s="331">
        <v>1341.8173739742094</v>
      </c>
      <c r="G871" s="331">
        <v>11445.702200000002</v>
      </c>
    </row>
    <row r="872" spans="1:7">
      <c r="A872" s="338" t="s">
        <v>2261</v>
      </c>
      <c r="B872" s="339" t="s">
        <v>2262</v>
      </c>
      <c r="C872" s="339" t="s">
        <v>562</v>
      </c>
      <c r="D872" s="339" t="s">
        <v>563</v>
      </c>
      <c r="E872" s="331">
        <v>8.5</v>
      </c>
      <c r="F872" s="331">
        <v>1207.8699999999999</v>
      </c>
      <c r="G872" s="331">
        <v>10266.894999999999</v>
      </c>
    </row>
    <row r="873" spans="1:7">
      <c r="A873" s="338" t="s">
        <v>2263</v>
      </c>
      <c r="B873" s="339" t="s">
        <v>2264</v>
      </c>
      <c r="C873" s="339" t="s">
        <v>562</v>
      </c>
      <c r="D873" s="339" t="s">
        <v>563</v>
      </c>
      <c r="E873" s="331">
        <v>50.27</v>
      </c>
      <c r="F873" s="331">
        <v>688</v>
      </c>
      <c r="G873" s="331">
        <v>34585.760000000002</v>
      </c>
    </row>
    <row r="874" spans="1:7">
      <c r="A874" s="338" t="s">
        <v>2265</v>
      </c>
      <c r="B874" s="339" t="s">
        <v>2266</v>
      </c>
      <c r="C874" s="339" t="s">
        <v>562</v>
      </c>
      <c r="D874" s="339" t="s">
        <v>563</v>
      </c>
      <c r="E874" s="331">
        <v>11.9</v>
      </c>
      <c r="F874" s="331">
        <v>660</v>
      </c>
      <c r="G874" s="331">
        <v>7854</v>
      </c>
    </row>
    <row r="875" spans="1:7">
      <c r="A875" s="338" t="s">
        <v>2267</v>
      </c>
      <c r="B875" s="339" t="s">
        <v>2268</v>
      </c>
      <c r="C875" s="339" t="s">
        <v>562</v>
      </c>
      <c r="D875" s="339" t="s">
        <v>563</v>
      </c>
      <c r="E875" s="331">
        <v>134.47</v>
      </c>
      <c r="F875" s="331">
        <v>490</v>
      </c>
      <c r="G875" s="331">
        <v>65890.3</v>
      </c>
    </row>
    <row r="876" spans="1:7">
      <c r="A876" s="338" t="s">
        <v>2269</v>
      </c>
      <c r="B876" s="339" t="s">
        <v>2270</v>
      </c>
      <c r="C876" s="339" t="s">
        <v>562</v>
      </c>
      <c r="D876" s="339" t="s">
        <v>563</v>
      </c>
      <c r="E876" s="331">
        <v>32.68</v>
      </c>
      <c r="F876" s="331">
        <v>490</v>
      </c>
      <c r="G876" s="331">
        <v>16013.2</v>
      </c>
    </row>
    <row r="877" spans="1:7">
      <c r="A877" s="338" t="s">
        <v>2271</v>
      </c>
      <c r="B877" s="339" t="s">
        <v>2272</v>
      </c>
      <c r="C877" s="339" t="s">
        <v>562</v>
      </c>
      <c r="D877" s="339" t="s">
        <v>563</v>
      </c>
      <c r="E877" s="331">
        <v>5</v>
      </c>
      <c r="F877" s="331">
        <v>858.53125</v>
      </c>
      <c r="G877" s="331">
        <v>4292.65625</v>
      </c>
    </row>
    <row r="878" spans="1:7">
      <c r="A878" s="338" t="s">
        <v>2273</v>
      </c>
      <c r="B878" s="339" t="s">
        <v>2274</v>
      </c>
      <c r="C878" s="339" t="s">
        <v>562</v>
      </c>
      <c r="D878" s="339" t="s">
        <v>563</v>
      </c>
      <c r="E878" s="331">
        <v>12.6</v>
      </c>
      <c r="F878" s="331">
        <v>858.53133333333346</v>
      </c>
      <c r="G878" s="331">
        <v>10817.4948</v>
      </c>
    </row>
    <row r="879" spans="1:7">
      <c r="A879" s="338" t="s">
        <v>2275</v>
      </c>
      <c r="B879" s="339" t="s">
        <v>2276</v>
      </c>
      <c r="C879" s="339" t="s">
        <v>562</v>
      </c>
      <c r="D879" s="339" t="s">
        <v>563</v>
      </c>
      <c r="E879" s="331">
        <v>3.9</v>
      </c>
      <c r="F879" s="331">
        <v>858.53099999999961</v>
      </c>
      <c r="G879" s="331">
        <v>3348.2708999999986</v>
      </c>
    </row>
    <row r="880" spans="1:7">
      <c r="A880" s="338" t="s">
        <v>2277</v>
      </c>
      <c r="B880" s="339" t="s">
        <v>2278</v>
      </c>
      <c r="C880" s="339" t="s">
        <v>562</v>
      </c>
      <c r="D880" s="339" t="s">
        <v>563</v>
      </c>
      <c r="E880" s="331">
        <v>9.6999999999999993</v>
      </c>
      <c r="F880" s="331">
        <v>858.53099999999972</v>
      </c>
      <c r="G880" s="331">
        <v>8327.7506999999987</v>
      </c>
    </row>
    <row r="881" spans="1:7">
      <c r="A881" s="338" t="s">
        <v>2279</v>
      </c>
      <c r="B881" s="339" t="s">
        <v>2280</v>
      </c>
      <c r="C881" s="339" t="s">
        <v>562</v>
      </c>
      <c r="D881" s="339" t="s">
        <v>563</v>
      </c>
      <c r="E881" s="331">
        <v>238.5</v>
      </c>
      <c r="F881" s="331">
        <v>404.29</v>
      </c>
      <c r="G881" s="331">
        <v>96423.164999999994</v>
      </c>
    </row>
    <row r="882" spans="1:7">
      <c r="A882" s="338" t="s">
        <v>2281</v>
      </c>
      <c r="B882" s="339" t="s">
        <v>2282</v>
      </c>
      <c r="C882" s="339" t="s">
        <v>562</v>
      </c>
      <c r="D882" s="339" t="s">
        <v>563</v>
      </c>
      <c r="E882" s="331">
        <v>49.62</v>
      </c>
      <c r="F882" s="331">
        <v>716</v>
      </c>
      <c r="G882" s="331">
        <v>35527.919999999998</v>
      </c>
    </row>
    <row r="883" spans="1:7">
      <c r="A883" s="338" t="s">
        <v>2283</v>
      </c>
      <c r="B883" s="339" t="s">
        <v>2284</v>
      </c>
      <c r="C883" s="339" t="s">
        <v>562</v>
      </c>
      <c r="D883" s="339" t="s">
        <v>563</v>
      </c>
      <c r="E883" s="331">
        <v>27.83</v>
      </c>
      <c r="F883" s="331">
        <v>650</v>
      </c>
      <c r="G883" s="331">
        <v>18089.5</v>
      </c>
    </row>
    <row r="884" spans="1:7">
      <c r="A884" s="338" t="s">
        <v>2285</v>
      </c>
      <c r="B884" s="339" t="s">
        <v>2286</v>
      </c>
      <c r="C884" s="339" t="s">
        <v>562</v>
      </c>
      <c r="D884" s="339" t="s">
        <v>563</v>
      </c>
      <c r="E884" s="331">
        <v>6.6</v>
      </c>
      <c r="F884" s="331">
        <v>643.99999999999989</v>
      </c>
      <c r="G884" s="331">
        <v>4250.3999999999996</v>
      </c>
    </row>
    <row r="885" spans="1:7">
      <c r="A885" s="338" t="s">
        <v>2287</v>
      </c>
      <c r="B885" s="339" t="s">
        <v>2288</v>
      </c>
      <c r="C885" s="339" t="s">
        <v>562</v>
      </c>
      <c r="D885" s="339" t="s">
        <v>563</v>
      </c>
      <c r="E885" s="331">
        <v>7.65</v>
      </c>
      <c r="F885" s="331">
        <v>650</v>
      </c>
      <c r="G885" s="331">
        <v>4972.5</v>
      </c>
    </row>
    <row r="886" spans="1:7">
      <c r="A886" s="338" t="s">
        <v>2289</v>
      </c>
      <c r="B886" s="339" t="s">
        <v>2290</v>
      </c>
      <c r="C886" s="339" t="s">
        <v>562</v>
      </c>
      <c r="D886" s="339" t="s">
        <v>563</v>
      </c>
      <c r="E886" s="331">
        <v>33.130000000000003</v>
      </c>
      <c r="F886" s="331">
        <v>579</v>
      </c>
      <c r="G886" s="331">
        <v>19182.27</v>
      </c>
    </row>
    <row r="887" spans="1:7">
      <c r="A887" s="338" t="s">
        <v>2291</v>
      </c>
      <c r="B887" s="339" t="s">
        <v>2292</v>
      </c>
      <c r="C887" s="339" t="s">
        <v>562</v>
      </c>
      <c r="D887" s="339" t="s">
        <v>563</v>
      </c>
      <c r="E887" s="331">
        <v>4.5</v>
      </c>
      <c r="F887" s="331">
        <v>560</v>
      </c>
      <c r="G887" s="331">
        <v>2520</v>
      </c>
    </row>
    <row r="888" spans="1:7">
      <c r="A888" s="338" t="s">
        <v>2293</v>
      </c>
      <c r="B888" s="339" t="s">
        <v>2294</v>
      </c>
      <c r="C888" s="339" t="s">
        <v>562</v>
      </c>
      <c r="D888" s="339" t="s">
        <v>563</v>
      </c>
      <c r="E888" s="331">
        <v>5.23</v>
      </c>
      <c r="F888" s="331">
        <v>640</v>
      </c>
      <c r="G888" s="331">
        <v>3347.2</v>
      </c>
    </row>
    <row r="889" spans="1:7">
      <c r="A889" s="338" t="s">
        <v>2295</v>
      </c>
      <c r="B889" s="339" t="s">
        <v>2296</v>
      </c>
      <c r="C889" s="339" t="s">
        <v>562</v>
      </c>
      <c r="D889" s="339" t="s">
        <v>563</v>
      </c>
      <c r="E889" s="331">
        <v>2.88</v>
      </c>
      <c r="F889" s="331">
        <v>537</v>
      </c>
      <c r="G889" s="331">
        <v>1546.56</v>
      </c>
    </row>
    <row r="890" spans="1:7">
      <c r="A890" s="338" t="s">
        <v>2297</v>
      </c>
      <c r="B890" s="339" t="s">
        <v>2298</v>
      </c>
      <c r="C890" s="339" t="s">
        <v>562</v>
      </c>
      <c r="D890" s="339" t="s">
        <v>563</v>
      </c>
      <c r="E890" s="331">
        <v>19.22</v>
      </c>
      <c r="F890" s="331">
        <v>650</v>
      </c>
      <c r="G890" s="331">
        <v>12493</v>
      </c>
    </row>
    <row r="891" spans="1:7">
      <c r="A891" s="338" t="s">
        <v>2299</v>
      </c>
      <c r="B891" s="339" t="s">
        <v>2300</v>
      </c>
      <c r="C891" s="339" t="s">
        <v>562</v>
      </c>
      <c r="D891" s="339" t="s">
        <v>563</v>
      </c>
      <c r="E891" s="331">
        <v>13.7</v>
      </c>
      <c r="F891" s="331">
        <v>643.99000000000012</v>
      </c>
      <c r="G891" s="331">
        <v>8822.6630000000023</v>
      </c>
    </row>
    <row r="892" spans="1:7">
      <c r="A892" s="338" t="s">
        <v>2301</v>
      </c>
      <c r="B892" s="339" t="s">
        <v>2302</v>
      </c>
      <c r="C892" s="339" t="s">
        <v>562</v>
      </c>
      <c r="D892" s="339" t="s">
        <v>563</v>
      </c>
      <c r="E892" s="331">
        <v>9.6999999999999993</v>
      </c>
      <c r="F892" s="331">
        <v>775</v>
      </c>
      <c r="G892" s="331">
        <v>7517.4999999999991</v>
      </c>
    </row>
    <row r="893" spans="1:7">
      <c r="A893" s="338" t="s">
        <v>2303</v>
      </c>
      <c r="B893" s="339" t="s">
        <v>2304</v>
      </c>
      <c r="C893" s="339" t="s">
        <v>562</v>
      </c>
      <c r="D893" s="339" t="s">
        <v>563</v>
      </c>
      <c r="E893" s="331">
        <v>7.23</v>
      </c>
      <c r="F893" s="331">
        <v>537</v>
      </c>
      <c r="G893" s="331">
        <v>3882.51</v>
      </c>
    </row>
    <row r="894" spans="1:7">
      <c r="A894" s="338" t="s">
        <v>2305</v>
      </c>
      <c r="B894" s="339" t="s">
        <v>2306</v>
      </c>
      <c r="C894" s="339" t="s">
        <v>562</v>
      </c>
      <c r="D894" s="339" t="s">
        <v>563</v>
      </c>
      <c r="E894" s="331">
        <v>124.3</v>
      </c>
      <c r="F894" s="331">
        <v>470</v>
      </c>
      <c r="G894" s="331">
        <v>58421</v>
      </c>
    </row>
    <row r="895" spans="1:7">
      <c r="A895" s="338" t="s">
        <v>2307</v>
      </c>
      <c r="B895" s="339" t="s">
        <v>2308</v>
      </c>
      <c r="C895" s="339" t="s">
        <v>562</v>
      </c>
      <c r="D895" s="339" t="s">
        <v>563</v>
      </c>
      <c r="E895" s="331">
        <v>271.19199999999995</v>
      </c>
      <c r="F895" s="331">
        <v>1034.4002570959556</v>
      </c>
      <c r="G895" s="331">
        <v>280521.07452236628</v>
      </c>
    </row>
    <row r="896" spans="1:7">
      <c r="A896" s="338" t="s">
        <v>2309</v>
      </c>
      <c r="B896" s="339" t="s">
        <v>2310</v>
      </c>
      <c r="C896" s="339" t="s">
        <v>562</v>
      </c>
      <c r="D896" s="339" t="s">
        <v>563</v>
      </c>
      <c r="E896" s="331">
        <v>232.48</v>
      </c>
      <c r="F896" s="331">
        <v>398.37626169514959</v>
      </c>
      <c r="G896" s="331">
        <v>92614.513318888363</v>
      </c>
    </row>
    <row r="897" spans="1:7">
      <c r="A897" s="338" t="s">
        <v>2311</v>
      </c>
      <c r="B897" s="339" t="s">
        <v>2312</v>
      </c>
      <c r="C897" s="339" t="s">
        <v>562</v>
      </c>
      <c r="D897" s="339" t="s">
        <v>563</v>
      </c>
      <c r="E897" s="331">
        <v>27</v>
      </c>
      <c r="F897" s="331">
        <v>560</v>
      </c>
      <c r="G897" s="331">
        <v>15120</v>
      </c>
    </row>
    <row r="898" spans="1:7">
      <c r="A898" s="338" t="s">
        <v>2313</v>
      </c>
      <c r="B898" s="339" t="s">
        <v>2314</v>
      </c>
      <c r="C898" s="339" t="s">
        <v>562</v>
      </c>
      <c r="D898" s="339" t="s">
        <v>563</v>
      </c>
      <c r="E898" s="331">
        <v>45.14</v>
      </c>
      <c r="F898" s="331">
        <v>1094.6457325150448</v>
      </c>
      <c r="G898" s="331">
        <v>49412.308365729114</v>
      </c>
    </row>
    <row r="899" spans="1:7">
      <c r="A899" s="338" t="s">
        <v>2315</v>
      </c>
      <c r="B899" s="339" t="s">
        <v>2316</v>
      </c>
      <c r="C899" s="339" t="s">
        <v>562</v>
      </c>
      <c r="D899" s="339" t="s">
        <v>563</v>
      </c>
      <c r="E899" s="331">
        <v>35.18</v>
      </c>
      <c r="F899" s="331">
        <v>1050.9739031578949</v>
      </c>
      <c r="G899" s="331">
        <v>36973.261913094742</v>
      </c>
    </row>
    <row r="900" spans="1:7">
      <c r="A900" s="338" t="s">
        <v>2317</v>
      </c>
      <c r="B900" s="339" t="s">
        <v>2318</v>
      </c>
      <c r="C900" s="339" t="s">
        <v>562</v>
      </c>
      <c r="D900" s="339" t="s">
        <v>563</v>
      </c>
      <c r="E900" s="331">
        <v>44</v>
      </c>
      <c r="F900" s="331">
        <v>560</v>
      </c>
      <c r="G900" s="331">
        <v>24640</v>
      </c>
    </row>
    <row r="901" spans="1:7">
      <c r="A901" s="338" t="s">
        <v>2319</v>
      </c>
      <c r="B901" s="339" t="s">
        <v>2320</v>
      </c>
      <c r="C901" s="339" t="s">
        <v>562</v>
      </c>
      <c r="D901" s="339" t="s">
        <v>563</v>
      </c>
      <c r="E901" s="331">
        <v>62.9</v>
      </c>
      <c r="F901" s="331">
        <v>470</v>
      </c>
      <c r="G901" s="331">
        <v>29563</v>
      </c>
    </row>
    <row r="902" spans="1:7">
      <c r="A902" s="338" t="s">
        <v>2321</v>
      </c>
      <c r="B902" s="339" t="s">
        <v>2322</v>
      </c>
      <c r="C902" s="339" t="s">
        <v>562</v>
      </c>
      <c r="D902" s="339" t="s">
        <v>563</v>
      </c>
      <c r="E902" s="331">
        <v>32.82</v>
      </c>
      <c r="F902" s="331">
        <v>1051.3532741617425</v>
      </c>
      <c r="G902" s="331">
        <v>34505.414457988387</v>
      </c>
    </row>
    <row r="903" spans="1:7">
      <c r="A903" s="338" t="s">
        <v>2323</v>
      </c>
      <c r="B903" s="339" t="s">
        <v>2322</v>
      </c>
      <c r="C903" s="339" t="s">
        <v>562</v>
      </c>
      <c r="D903" s="339" t="s">
        <v>563</v>
      </c>
      <c r="E903" s="331">
        <v>27.5</v>
      </c>
      <c r="F903" s="331">
        <v>1153.4149122806123</v>
      </c>
      <c r="G903" s="331">
        <v>31718.910087716835</v>
      </c>
    </row>
    <row r="904" spans="1:7">
      <c r="A904" s="338" t="s">
        <v>2324</v>
      </c>
      <c r="B904" s="339" t="s">
        <v>2325</v>
      </c>
      <c r="C904" s="339" t="s">
        <v>562</v>
      </c>
      <c r="D904" s="339" t="s">
        <v>563</v>
      </c>
      <c r="E904" s="331">
        <v>28.17</v>
      </c>
      <c r="F904" s="331">
        <v>644</v>
      </c>
      <c r="G904" s="331">
        <v>18141.48</v>
      </c>
    </row>
    <row r="905" spans="1:7">
      <c r="A905" s="338" t="s">
        <v>2326</v>
      </c>
      <c r="B905" s="339" t="s">
        <v>2327</v>
      </c>
      <c r="C905" s="339" t="s">
        <v>562</v>
      </c>
      <c r="D905" s="339" t="s">
        <v>563</v>
      </c>
      <c r="E905" s="331">
        <v>165.5</v>
      </c>
      <c r="F905" s="331">
        <v>513</v>
      </c>
      <c r="G905" s="331">
        <v>84901.5</v>
      </c>
    </row>
    <row r="906" spans="1:7">
      <c r="A906" s="338" t="s">
        <v>2328</v>
      </c>
      <c r="B906" s="339" t="s">
        <v>2327</v>
      </c>
      <c r="C906" s="339" t="s">
        <v>562</v>
      </c>
      <c r="D906" s="339" t="s">
        <v>563</v>
      </c>
      <c r="E906" s="331">
        <v>160</v>
      </c>
      <c r="F906" s="331">
        <v>572</v>
      </c>
      <c r="G906" s="331">
        <v>91520</v>
      </c>
    </row>
    <row r="907" spans="1:7">
      <c r="A907" s="338" t="s">
        <v>2329</v>
      </c>
      <c r="B907" s="339" t="s">
        <v>2330</v>
      </c>
      <c r="C907" s="339" t="s">
        <v>562</v>
      </c>
      <c r="D907" s="339" t="s">
        <v>563</v>
      </c>
      <c r="E907" s="331">
        <v>94.8</v>
      </c>
      <c r="F907" s="331">
        <v>560</v>
      </c>
      <c r="G907" s="331">
        <v>53088</v>
      </c>
    </row>
    <row r="908" spans="1:7">
      <c r="A908" s="338" t="s">
        <v>2331</v>
      </c>
      <c r="B908" s="339" t="s">
        <v>2332</v>
      </c>
      <c r="C908" s="339" t="s">
        <v>562</v>
      </c>
      <c r="D908" s="339" t="s">
        <v>563</v>
      </c>
      <c r="E908" s="331">
        <v>20</v>
      </c>
      <c r="F908" s="331">
        <v>650</v>
      </c>
      <c r="G908" s="331">
        <v>13000</v>
      </c>
    </row>
    <row r="909" spans="1:7">
      <c r="A909" s="338" t="s">
        <v>2333</v>
      </c>
      <c r="B909" s="339" t="s">
        <v>2334</v>
      </c>
      <c r="C909" s="339" t="s">
        <v>562</v>
      </c>
      <c r="D909" s="339" t="s">
        <v>563</v>
      </c>
      <c r="E909" s="331">
        <v>6</v>
      </c>
      <c r="F909" s="331">
        <v>635.09</v>
      </c>
      <c r="G909" s="331">
        <v>3810.54</v>
      </c>
    </row>
    <row r="910" spans="1:7">
      <c r="A910" s="338" t="s">
        <v>2335</v>
      </c>
      <c r="B910" s="339" t="s">
        <v>2336</v>
      </c>
      <c r="C910" s="339" t="s">
        <v>562</v>
      </c>
      <c r="D910" s="339" t="s">
        <v>563</v>
      </c>
      <c r="E910" s="331">
        <v>69.866</v>
      </c>
      <c r="F910" s="331">
        <v>821.53366662138285</v>
      </c>
      <c r="G910" s="331">
        <v>57397.271152169546</v>
      </c>
    </row>
    <row r="911" spans="1:7">
      <c r="A911" s="338" t="s">
        <v>2337</v>
      </c>
      <c r="B911" s="339" t="s">
        <v>2338</v>
      </c>
      <c r="C911" s="339" t="s">
        <v>562</v>
      </c>
      <c r="D911" s="339" t="s">
        <v>563</v>
      </c>
      <c r="E911" s="331">
        <v>9</v>
      </c>
      <c r="F911" s="331">
        <v>541.23</v>
      </c>
      <c r="G911" s="331">
        <v>4871.07</v>
      </c>
    </row>
    <row r="912" spans="1:7">
      <c r="A912" s="338" t="s">
        <v>2339</v>
      </c>
      <c r="B912" s="339" t="s">
        <v>2340</v>
      </c>
      <c r="C912" s="339" t="s">
        <v>562</v>
      </c>
      <c r="D912" s="339" t="s">
        <v>563</v>
      </c>
      <c r="E912" s="331">
        <v>25</v>
      </c>
      <c r="F912" s="331">
        <v>638.71</v>
      </c>
      <c r="G912" s="331">
        <v>15967.75</v>
      </c>
    </row>
    <row r="913" spans="1:7">
      <c r="A913" s="338" t="s">
        <v>2341</v>
      </c>
      <c r="B913" s="339" t="s">
        <v>2296</v>
      </c>
      <c r="C913" s="339" t="s">
        <v>562</v>
      </c>
      <c r="D913" s="339" t="s">
        <v>563</v>
      </c>
      <c r="E913" s="331">
        <v>51.8</v>
      </c>
      <c r="F913" s="331">
        <v>560</v>
      </c>
      <c r="G913" s="331">
        <v>29008</v>
      </c>
    </row>
    <row r="914" spans="1:7">
      <c r="A914" s="338" t="s">
        <v>2342</v>
      </c>
      <c r="B914" s="339" t="s">
        <v>2296</v>
      </c>
      <c r="C914" s="339" t="s">
        <v>562</v>
      </c>
      <c r="D914" s="339" t="s">
        <v>563</v>
      </c>
      <c r="E914" s="331">
        <v>94.26</v>
      </c>
      <c r="F914" s="331">
        <v>602</v>
      </c>
      <c r="G914" s="331">
        <v>56744.52</v>
      </c>
    </row>
    <row r="915" spans="1:7">
      <c r="A915" s="338" t="s">
        <v>2343</v>
      </c>
      <c r="B915" s="339" t="s">
        <v>2344</v>
      </c>
      <c r="C915" s="339" t="s">
        <v>562</v>
      </c>
      <c r="D915" s="339" t="s">
        <v>563</v>
      </c>
      <c r="E915" s="331">
        <v>48</v>
      </c>
      <c r="F915" s="331">
        <v>615.95000000000005</v>
      </c>
      <c r="G915" s="331">
        <v>29565.599999999999</v>
      </c>
    </row>
    <row r="916" spans="1:7">
      <c r="A916" s="338" t="s">
        <v>2345</v>
      </c>
      <c r="B916" s="339" t="s">
        <v>2346</v>
      </c>
      <c r="C916" s="339" t="s">
        <v>562</v>
      </c>
      <c r="D916" s="339" t="s">
        <v>563</v>
      </c>
      <c r="E916" s="331">
        <v>2.02</v>
      </c>
      <c r="F916" s="331">
        <v>768.95131176004895</v>
      </c>
      <c r="G916" s="331">
        <v>1553.2816497552988</v>
      </c>
    </row>
    <row r="917" spans="1:7">
      <c r="A917" s="338" t="s">
        <v>2347</v>
      </c>
      <c r="B917" s="339" t="s">
        <v>2348</v>
      </c>
      <c r="C917" s="339" t="s">
        <v>562</v>
      </c>
      <c r="D917" s="339" t="s">
        <v>563</v>
      </c>
      <c r="E917" s="331">
        <v>5.6849999999999996</v>
      </c>
      <c r="F917" s="331">
        <v>769.31345316909062</v>
      </c>
      <c r="G917" s="331">
        <v>4373.5469812662805</v>
      </c>
    </row>
    <row r="918" spans="1:7">
      <c r="A918" s="338" t="s">
        <v>2349</v>
      </c>
      <c r="B918" s="339" t="s">
        <v>2350</v>
      </c>
      <c r="C918" s="339" t="s">
        <v>562</v>
      </c>
      <c r="D918" s="339" t="s">
        <v>563</v>
      </c>
      <c r="E918" s="331">
        <v>13.56</v>
      </c>
      <c r="F918" s="331">
        <v>853.56230163746864</v>
      </c>
      <c r="G918" s="331">
        <v>11574.304810204072</v>
      </c>
    </row>
    <row r="919" spans="1:7">
      <c r="A919" s="338" t="s">
        <v>2351</v>
      </c>
      <c r="B919" s="339" t="s">
        <v>2352</v>
      </c>
      <c r="C919" s="339" t="s">
        <v>562</v>
      </c>
      <c r="D919" s="339" t="s">
        <v>563</v>
      </c>
      <c r="E919" s="331">
        <v>5.668999999999996</v>
      </c>
      <c r="F919" s="331">
        <v>766.59424349581252</v>
      </c>
      <c r="G919" s="331">
        <v>4345.8227663777579</v>
      </c>
    </row>
    <row r="920" spans="1:7">
      <c r="A920" s="338" t="s">
        <v>2353</v>
      </c>
      <c r="B920" s="339" t="s">
        <v>2354</v>
      </c>
      <c r="C920" s="339" t="s">
        <v>562</v>
      </c>
      <c r="D920" s="339" t="s">
        <v>563</v>
      </c>
      <c r="E920" s="331">
        <v>9.42</v>
      </c>
      <c r="F920" s="331">
        <v>769.14022498686643</v>
      </c>
      <c r="G920" s="331">
        <v>7245.3009193762819</v>
      </c>
    </row>
    <row r="921" spans="1:7">
      <c r="A921" s="338" t="s">
        <v>2355</v>
      </c>
      <c r="B921" s="339" t="s">
        <v>2356</v>
      </c>
      <c r="C921" s="339" t="s">
        <v>562</v>
      </c>
      <c r="D921" s="339" t="s">
        <v>563</v>
      </c>
      <c r="E921" s="331">
        <v>119.48</v>
      </c>
      <c r="F921" s="331">
        <v>602</v>
      </c>
      <c r="G921" s="331">
        <v>71926.960000000006</v>
      </c>
    </row>
    <row r="922" spans="1:7">
      <c r="A922" s="338" t="s">
        <v>2357</v>
      </c>
      <c r="B922" s="339" t="s">
        <v>2358</v>
      </c>
      <c r="C922" s="339" t="s">
        <v>562</v>
      </c>
      <c r="D922" s="339" t="s">
        <v>563</v>
      </c>
      <c r="E922" s="331">
        <v>58.51</v>
      </c>
      <c r="F922" s="331">
        <v>635.89164245428128</v>
      </c>
      <c r="G922" s="331">
        <v>37206.019999999997</v>
      </c>
    </row>
    <row r="923" spans="1:7">
      <c r="A923" s="338" t="s">
        <v>2359</v>
      </c>
      <c r="B923" s="339" t="s">
        <v>2360</v>
      </c>
      <c r="C923" s="339" t="s">
        <v>562</v>
      </c>
      <c r="D923" s="339" t="s">
        <v>563</v>
      </c>
      <c r="E923" s="331">
        <v>93</v>
      </c>
      <c r="F923" s="331">
        <v>650</v>
      </c>
      <c r="G923" s="331">
        <v>60450</v>
      </c>
    </row>
    <row r="924" spans="1:7">
      <c r="A924" s="338" t="s">
        <v>2361</v>
      </c>
      <c r="B924" s="339" t="s">
        <v>2362</v>
      </c>
      <c r="C924" s="339" t="s">
        <v>562</v>
      </c>
      <c r="D924" s="339" t="s">
        <v>563</v>
      </c>
      <c r="E924" s="331">
        <v>11.7</v>
      </c>
      <c r="F924" s="331">
        <v>769.32893725550866</v>
      </c>
      <c r="G924" s="331">
        <v>9001.1485658894508</v>
      </c>
    </row>
    <row r="925" spans="1:7">
      <c r="A925" s="338" t="s">
        <v>2363</v>
      </c>
      <c r="B925" s="339" t="s">
        <v>2364</v>
      </c>
      <c r="C925" s="339" t="s">
        <v>562</v>
      </c>
      <c r="D925" s="339" t="s">
        <v>563</v>
      </c>
      <c r="E925" s="331">
        <v>6.0000000000036378E-3</v>
      </c>
      <c r="F925" s="331">
        <v>637.10213378188371</v>
      </c>
      <c r="G925" s="331">
        <v>3.8226128026936204</v>
      </c>
    </row>
    <row r="926" spans="1:7">
      <c r="A926" s="338" t="s">
        <v>2365</v>
      </c>
      <c r="B926" s="339" t="s">
        <v>2366</v>
      </c>
      <c r="C926" s="339" t="s">
        <v>562</v>
      </c>
      <c r="D926" s="339" t="s">
        <v>563</v>
      </c>
      <c r="E926" s="331">
        <v>56</v>
      </c>
      <c r="F926" s="331">
        <v>560</v>
      </c>
      <c r="G926" s="331">
        <v>31360</v>
      </c>
    </row>
    <row r="927" spans="1:7">
      <c r="A927" s="338" t="s">
        <v>2367</v>
      </c>
      <c r="B927" s="339" t="s">
        <v>2368</v>
      </c>
      <c r="C927" s="339" t="s">
        <v>562</v>
      </c>
      <c r="D927" s="339" t="s">
        <v>563</v>
      </c>
      <c r="E927" s="331">
        <v>14.5</v>
      </c>
      <c r="F927" s="331">
        <v>586.89482758620693</v>
      </c>
      <c r="G927" s="331">
        <v>8509.9750000000004</v>
      </c>
    </row>
    <row r="928" spans="1:7">
      <c r="A928" s="338" t="s">
        <v>2369</v>
      </c>
      <c r="B928" s="339" t="s">
        <v>2370</v>
      </c>
      <c r="C928" s="339" t="s">
        <v>562</v>
      </c>
      <c r="D928" s="339" t="s">
        <v>563</v>
      </c>
      <c r="E928" s="331">
        <v>5</v>
      </c>
      <c r="F928" s="331">
        <v>580</v>
      </c>
      <c r="G928" s="331">
        <v>2900</v>
      </c>
    </row>
    <row r="929" spans="1:7">
      <c r="A929" s="338" t="s">
        <v>2371</v>
      </c>
      <c r="B929" s="339" t="s">
        <v>2372</v>
      </c>
      <c r="C929" s="339" t="s">
        <v>562</v>
      </c>
      <c r="D929" s="339" t="s">
        <v>563</v>
      </c>
      <c r="E929" s="331">
        <v>8.0000000000018182E-3</v>
      </c>
      <c r="F929" s="331">
        <v>920.93799999981434</v>
      </c>
      <c r="G929" s="331">
        <v>7.3675040000001903</v>
      </c>
    </row>
    <row r="930" spans="1:7">
      <c r="A930" s="338" t="s">
        <v>2373</v>
      </c>
      <c r="B930" s="339" t="s">
        <v>2374</v>
      </c>
      <c r="C930" s="339" t="s">
        <v>562</v>
      </c>
      <c r="D930" s="339" t="s">
        <v>563</v>
      </c>
      <c r="E930" s="331">
        <v>45</v>
      </c>
      <c r="F930" s="331">
        <v>560</v>
      </c>
      <c r="G930" s="331">
        <v>25200</v>
      </c>
    </row>
    <row r="931" spans="1:7">
      <c r="A931" s="338" t="s">
        <v>2375</v>
      </c>
      <c r="B931" s="339" t="s">
        <v>2376</v>
      </c>
      <c r="C931" s="339" t="s">
        <v>562</v>
      </c>
      <c r="D931" s="339" t="s">
        <v>563</v>
      </c>
      <c r="E931" s="331">
        <v>5.9840000000000009</v>
      </c>
      <c r="F931" s="331">
        <v>454.09999999999985</v>
      </c>
      <c r="G931" s="331">
        <v>2717.3343999999993</v>
      </c>
    </row>
    <row r="932" spans="1:7">
      <c r="A932" s="338" t="s">
        <v>2377</v>
      </c>
      <c r="B932" s="339" t="s">
        <v>2378</v>
      </c>
      <c r="C932" s="339" t="s">
        <v>562</v>
      </c>
      <c r="D932" s="339" t="s">
        <v>563</v>
      </c>
      <c r="E932" s="331">
        <v>13</v>
      </c>
      <c r="F932" s="331">
        <v>747.17492307692305</v>
      </c>
      <c r="G932" s="331">
        <v>9713.2739999999994</v>
      </c>
    </row>
    <row r="933" spans="1:7">
      <c r="A933" s="338" t="s">
        <v>2379</v>
      </c>
      <c r="B933" s="339" t="s">
        <v>2380</v>
      </c>
      <c r="C933" s="339" t="s">
        <v>562</v>
      </c>
      <c r="D933" s="339" t="s">
        <v>563</v>
      </c>
      <c r="E933" s="331">
        <v>17.927599999999998</v>
      </c>
      <c r="F933" s="331">
        <v>920.93684615384632</v>
      </c>
      <c r="G933" s="331">
        <v>16510.187403107699</v>
      </c>
    </row>
    <row r="934" spans="1:7">
      <c r="A934" s="338" t="s">
        <v>2381</v>
      </c>
      <c r="B934" s="339" t="s">
        <v>2382</v>
      </c>
      <c r="C934" s="339" t="s">
        <v>562</v>
      </c>
      <c r="D934" s="339" t="s">
        <v>563</v>
      </c>
      <c r="E934" s="331">
        <v>76.069999999999993</v>
      </c>
      <c r="F934" s="331">
        <v>700.60348216117859</v>
      </c>
      <c r="G934" s="331">
        <v>53294.906888000856</v>
      </c>
    </row>
    <row r="935" spans="1:7">
      <c r="A935" s="338" t="s">
        <v>2383</v>
      </c>
      <c r="B935" s="339" t="s">
        <v>2384</v>
      </c>
      <c r="C935" s="339" t="s">
        <v>562</v>
      </c>
      <c r="D935" s="339" t="s">
        <v>563</v>
      </c>
      <c r="E935" s="331">
        <v>92</v>
      </c>
      <c r="F935" s="331">
        <v>520</v>
      </c>
      <c r="G935" s="331">
        <v>47840</v>
      </c>
    </row>
    <row r="936" spans="1:7">
      <c r="A936" s="338" t="s">
        <v>2385</v>
      </c>
      <c r="B936" s="339" t="s">
        <v>2366</v>
      </c>
      <c r="C936" s="339" t="s">
        <v>562</v>
      </c>
      <c r="D936" s="339" t="s">
        <v>563</v>
      </c>
      <c r="E936" s="331">
        <v>105</v>
      </c>
      <c r="F936" s="331">
        <v>526.12</v>
      </c>
      <c r="G936" s="331">
        <v>55242.6</v>
      </c>
    </row>
    <row r="937" spans="1:7">
      <c r="A937" s="338" t="s">
        <v>2386</v>
      </c>
      <c r="B937" s="339" t="s">
        <v>2387</v>
      </c>
      <c r="C937" s="339" t="s">
        <v>562</v>
      </c>
      <c r="D937" s="339" t="s">
        <v>563</v>
      </c>
      <c r="E937" s="331">
        <v>139</v>
      </c>
      <c r="F937" s="331">
        <v>510</v>
      </c>
      <c r="G937" s="331">
        <v>70890</v>
      </c>
    </row>
    <row r="938" spans="1:7">
      <c r="A938" s="338" t="s">
        <v>2388</v>
      </c>
      <c r="B938" s="339" t="s">
        <v>2366</v>
      </c>
      <c r="C938" s="339" t="s">
        <v>562</v>
      </c>
      <c r="D938" s="339" t="s">
        <v>563</v>
      </c>
      <c r="E938" s="331">
        <v>24.7</v>
      </c>
      <c r="F938" s="331">
        <v>560</v>
      </c>
      <c r="G938" s="331">
        <v>13832</v>
      </c>
    </row>
    <row r="939" spans="1:7">
      <c r="A939" s="338" t="s">
        <v>2389</v>
      </c>
      <c r="B939" s="339" t="s">
        <v>2390</v>
      </c>
      <c r="C939" s="339" t="s">
        <v>562</v>
      </c>
      <c r="D939" s="339" t="s">
        <v>563</v>
      </c>
      <c r="E939" s="331">
        <v>331</v>
      </c>
      <c r="F939" s="331">
        <v>807.58749999999998</v>
      </c>
      <c r="G939" s="331">
        <v>267311.46250000002</v>
      </c>
    </row>
    <row r="940" spans="1:7">
      <c r="A940" s="338" t="s">
        <v>2391</v>
      </c>
      <c r="B940" s="339" t="s">
        <v>2392</v>
      </c>
      <c r="C940" s="339" t="s">
        <v>562</v>
      </c>
      <c r="D940" s="339" t="s">
        <v>563</v>
      </c>
      <c r="E940" s="331">
        <v>413.61</v>
      </c>
      <c r="F940" s="331">
        <v>591.17484004145945</v>
      </c>
      <c r="G940" s="331">
        <v>244515.82558954798</v>
      </c>
    </row>
    <row r="941" spans="1:7">
      <c r="A941" s="338" t="s">
        <v>2393</v>
      </c>
      <c r="B941" s="339" t="s">
        <v>2394</v>
      </c>
      <c r="C941" s="339" t="s">
        <v>562</v>
      </c>
      <c r="D941" s="339" t="s">
        <v>563</v>
      </c>
      <c r="E941" s="331">
        <v>1.3</v>
      </c>
      <c r="F941" s="331">
        <v>677.94379999999956</v>
      </c>
      <c r="G941" s="331">
        <v>881.32693999999935</v>
      </c>
    </row>
    <row r="942" spans="1:7">
      <c r="A942" s="338" t="s">
        <v>2395</v>
      </c>
      <c r="B942" s="339" t="s">
        <v>2394</v>
      </c>
      <c r="C942" s="339" t="s">
        <v>562</v>
      </c>
      <c r="D942" s="339" t="s">
        <v>563</v>
      </c>
      <c r="E942" s="331">
        <v>0.01</v>
      </c>
      <c r="F942" s="331">
        <v>677.9438000000082</v>
      </c>
      <c r="G942" s="331">
        <v>6.7794380000000816</v>
      </c>
    </row>
    <row r="943" spans="1:7">
      <c r="A943" s="338" t="s">
        <v>2396</v>
      </c>
      <c r="B943" s="339" t="s">
        <v>2397</v>
      </c>
      <c r="C943" s="339" t="s">
        <v>562</v>
      </c>
      <c r="D943" s="339" t="s">
        <v>563</v>
      </c>
      <c r="E943" s="331">
        <v>5.7999999999992728E-3</v>
      </c>
      <c r="F943" s="331">
        <v>455.6813596314841</v>
      </c>
      <c r="G943" s="331">
        <v>2.642951885862276</v>
      </c>
    </row>
    <row r="944" spans="1:7">
      <c r="A944" s="338" t="s">
        <v>2398</v>
      </c>
      <c r="B944" s="339" t="s">
        <v>2399</v>
      </c>
      <c r="C944" s="339" t="s">
        <v>562</v>
      </c>
      <c r="D944" s="339" t="s">
        <v>563</v>
      </c>
      <c r="E944" s="331">
        <v>0.02</v>
      </c>
      <c r="F944" s="331">
        <v>502.31999999997788</v>
      </c>
      <c r="G944" s="331">
        <v>10.046399999999558</v>
      </c>
    </row>
    <row r="945" spans="1:7">
      <c r="A945" s="338" t="s">
        <v>2400</v>
      </c>
      <c r="B945" s="339" t="s">
        <v>2401</v>
      </c>
      <c r="C945" s="339" t="s">
        <v>562</v>
      </c>
      <c r="D945" s="339" t="s">
        <v>563</v>
      </c>
      <c r="E945" s="331">
        <v>0.01</v>
      </c>
      <c r="F945" s="331">
        <v>502.31999999994878</v>
      </c>
      <c r="G945" s="331">
        <v>5.0231999999994876</v>
      </c>
    </row>
    <row r="946" spans="1:7">
      <c r="A946" s="338" t="s">
        <v>2402</v>
      </c>
      <c r="B946" s="339" t="s">
        <v>2403</v>
      </c>
      <c r="C946" s="339" t="s">
        <v>562</v>
      </c>
      <c r="D946" s="339" t="s">
        <v>563</v>
      </c>
      <c r="E946" s="331">
        <v>12.44</v>
      </c>
      <c r="F946" s="331">
        <v>502.32000000000005</v>
      </c>
      <c r="G946" s="331">
        <v>6248.8608000000004</v>
      </c>
    </row>
    <row r="947" spans="1:7">
      <c r="A947" s="338" t="s">
        <v>2404</v>
      </c>
      <c r="B947" s="339" t="s">
        <v>2405</v>
      </c>
      <c r="C947" s="339" t="s">
        <v>562</v>
      </c>
      <c r="D947" s="339" t="s">
        <v>563</v>
      </c>
      <c r="E947" s="331">
        <v>15.66</v>
      </c>
      <c r="F947" s="331">
        <v>504.02362707535116</v>
      </c>
      <c r="G947" s="331">
        <v>7893.01</v>
      </c>
    </row>
    <row r="948" spans="1:7">
      <c r="A948" s="338" t="s">
        <v>2406</v>
      </c>
      <c r="B948" s="339" t="s">
        <v>2407</v>
      </c>
      <c r="C948" s="339" t="s">
        <v>562</v>
      </c>
      <c r="D948" s="339" t="s">
        <v>563</v>
      </c>
      <c r="E948" s="331">
        <v>0.08</v>
      </c>
      <c r="F948" s="331">
        <v>502.35999999992782</v>
      </c>
      <c r="G948" s="331">
        <v>40.188799999994224</v>
      </c>
    </row>
    <row r="949" spans="1:7">
      <c r="A949" s="338" t="s">
        <v>2408</v>
      </c>
      <c r="B949" s="339" t="s">
        <v>2409</v>
      </c>
      <c r="C949" s="339" t="s">
        <v>562</v>
      </c>
      <c r="D949" s="339" t="s">
        <v>563</v>
      </c>
      <c r="E949" s="331">
        <v>45.49</v>
      </c>
      <c r="F949" s="331">
        <v>609.10136363636366</v>
      </c>
      <c r="G949" s="331">
        <v>27708.021031818174</v>
      </c>
    </row>
    <row r="950" spans="1:7">
      <c r="A950" s="338" t="s">
        <v>2410</v>
      </c>
      <c r="B950" s="339" t="s">
        <v>2411</v>
      </c>
      <c r="C950" s="339" t="s">
        <v>562</v>
      </c>
      <c r="D950" s="339" t="s">
        <v>563</v>
      </c>
      <c r="E950" s="331">
        <v>4.9000000000000004</v>
      </c>
      <c r="F950" s="331">
        <v>102</v>
      </c>
      <c r="G950" s="331">
        <v>499.8</v>
      </c>
    </row>
    <row r="951" spans="1:7">
      <c r="A951" s="338" t="s">
        <v>2412</v>
      </c>
      <c r="B951" s="339" t="s">
        <v>2413</v>
      </c>
      <c r="C951" s="339" t="s">
        <v>562</v>
      </c>
      <c r="D951" s="339" t="s">
        <v>563</v>
      </c>
      <c r="E951" s="331">
        <v>8.1999999999999993</v>
      </c>
      <c r="F951" s="331">
        <v>102.00000000000001</v>
      </c>
      <c r="G951" s="331">
        <v>836.4</v>
      </c>
    </row>
    <row r="952" spans="1:7">
      <c r="A952" s="338" t="s">
        <v>2414</v>
      </c>
      <c r="B952" s="339" t="s">
        <v>2415</v>
      </c>
      <c r="C952" s="339" t="s">
        <v>562</v>
      </c>
      <c r="D952" s="339" t="s">
        <v>563</v>
      </c>
      <c r="E952" s="331">
        <v>21.6</v>
      </c>
      <c r="F952" s="331">
        <v>102</v>
      </c>
      <c r="G952" s="331">
        <v>2203.1999999999998</v>
      </c>
    </row>
    <row r="953" spans="1:7">
      <c r="A953" s="338" t="s">
        <v>2416</v>
      </c>
      <c r="B953" s="339" t="s">
        <v>2417</v>
      </c>
      <c r="C953" s="339" t="s">
        <v>562</v>
      </c>
      <c r="D953" s="339" t="s">
        <v>563</v>
      </c>
      <c r="E953" s="331">
        <v>115</v>
      </c>
      <c r="F953" s="331">
        <v>102</v>
      </c>
      <c r="G953" s="331">
        <v>11730</v>
      </c>
    </row>
    <row r="954" spans="1:7">
      <c r="A954" s="338" t="s">
        <v>2418</v>
      </c>
      <c r="B954" s="339" t="s">
        <v>2419</v>
      </c>
      <c r="C954" s="339" t="s">
        <v>562</v>
      </c>
      <c r="D954" s="339" t="s">
        <v>563</v>
      </c>
      <c r="E954" s="331">
        <v>90</v>
      </c>
      <c r="F954" s="331">
        <v>102</v>
      </c>
      <c r="G954" s="331">
        <v>9180</v>
      </c>
    </row>
    <row r="955" spans="1:7">
      <c r="A955" s="338" t="s">
        <v>2420</v>
      </c>
      <c r="B955" s="339" t="s">
        <v>2421</v>
      </c>
      <c r="C955" s="339" t="s">
        <v>562</v>
      </c>
      <c r="D955" s="339" t="s">
        <v>563</v>
      </c>
      <c r="E955" s="331">
        <v>106</v>
      </c>
      <c r="F955" s="331">
        <v>102</v>
      </c>
      <c r="G955" s="331">
        <v>10812</v>
      </c>
    </row>
    <row r="956" spans="1:7">
      <c r="A956" s="338" t="s">
        <v>2422</v>
      </c>
      <c r="B956" s="339" t="s">
        <v>2423</v>
      </c>
      <c r="C956" s="339" t="s">
        <v>562</v>
      </c>
      <c r="D956" s="339" t="s">
        <v>563</v>
      </c>
      <c r="E956" s="331">
        <v>238</v>
      </c>
      <c r="F956" s="331">
        <v>102</v>
      </c>
      <c r="G956" s="331">
        <v>24276</v>
      </c>
    </row>
    <row r="957" spans="1:7">
      <c r="A957" s="338" t="s">
        <v>2424</v>
      </c>
      <c r="B957" s="339" t="s">
        <v>2425</v>
      </c>
      <c r="C957" s="339" t="s">
        <v>562</v>
      </c>
      <c r="D957" s="339" t="s">
        <v>563</v>
      </c>
      <c r="E957" s="331">
        <v>81</v>
      </c>
      <c r="F957" s="331">
        <v>102</v>
      </c>
      <c r="G957" s="331">
        <v>8262</v>
      </c>
    </row>
    <row r="958" spans="1:7">
      <c r="A958" s="338" t="s">
        <v>2426</v>
      </c>
      <c r="B958" s="339" t="s">
        <v>2427</v>
      </c>
      <c r="C958" s="339" t="s">
        <v>562</v>
      </c>
      <c r="D958" s="339" t="s">
        <v>563</v>
      </c>
      <c r="E958" s="331">
        <v>21.9</v>
      </c>
      <c r="F958" s="331">
        <v>101.99999999999999</v>
      </c>
      <c r="G958" s="331">
        <v>2233.7999999999997</v>
      </c>
    </row>
    <row r="959" spans="1:7">
      <c r="A959" s="338" t="s">
        <v>2428</v>
      </c>
      <c r="B959" s="339" t="s">
        <v>2429</v>
      </c>
      <c r="C959" s="339" t="s">
        <v>562</v>
      </c>
      <c r="D959" s="339" t="s">
        <v>563</v>
      </c>
      <c r="E959" s="331">
        <v>14.5</v>
      </c>
      <c r="F959" s="331">
        <v>102</v>
      </c>
      <c r="G959" s="331">
        <v>1479</v>
      </c>
    </row>
    <row r="960" spans="1:7">
      <c r="A960" s="338" t="s">
        <v>2430</v>
      </c>
      <c r="B960" s="339" t="s">
        <v>2431</v>
      </c>
      <c r="C960" s="339" t="s">
        <v>562</v>
      </c>
      <c r="D960" s="339" t="s">
        <v>563</v>
      </c>
      <c r="E960" s="331">
        <v>105</v>
      </c>
      <c r="F960" s="331">
        <v>102</v>
      </c>
      <c r="G960" s="331">
        <v>10710</v>
      </c>
    </row>
    <row r="961" spans="1:7">
      <c r="A961" s="338" t="s">
        <v>2432</v>
      </c>
      <c r="B961" s="339" t="s">
        <v>2433</v>
      </c>
      <c r="C961" s="339" t="s">
        <v>562</v>
      </c>
      <c r="D961" s="339" t="s">
        <v>563</v>
      </c>
      <c r="E961" s="331">
        <v>87</v>
      </c>
      <c r="F961" s="331">
        <v>102</v>
      </c>
      <c r="G961" s="331">
        <v>8874</v>
      </c>
    </row>
    <row r="962" spans="1:7">
      <c r="A962" s="338" t="s">
        <v>2434</v>
      </c>
      <c r="B962" s="339" t="s">
        <v>2435</v>
      </c>
      <c r="C962" s="339" t="s">
        <v>562</v>
      </c>
      <c r="D962" s="339" t="s">
        <v>563</v>
      </c>
      <c r="E962" s="331">
        <v>191</v>
      </c>
      <c r="F962" s="331">
        <v>102</v>
      </c>
      <c r="G962" s="331">
        <v>19482</v>
      </c>
    </row>
    <row r="963" spans="1:7">
      <c r="A963" s="338" t="s">
        <v>2436</v>
      </c>
      <c r="B963" s="339" t="s">
        <v>2437</v>
      </c>
      <c r="C963" s="339" t="s">
        <v>562</v>
      </c>
      <c r="D963" s="339" t="s">
        <v>563</v>
      </c>
      <c r="E963" s="331">
        <v>244</v>
      </c>
      <c r="F963" s="331">
        <v>102</v>
      </c>
      <c r="G963" s="331">
        <v>24888</v>
      </c>
    </row>
    <row r="964" spans="1:7">
      <c r="A964" s="338" t="s">
        <v>2438</v>
      </c>
      <c r="B964" s="339" t="s">
        <v>2439</v>
      </c>
      <c r="C964" s="339" t="s">
        <v>562</v>
      </c>
      <c r="D964" s="339" t="s">
        <v>563</v>
      </c>
      <c r="E964" s="331">
        <v>31</v>
      </c>
      <c r="F964" s="331">
        <v>102</v>
      </c>
      <c r="G964" s="331">
        <v>3162</v>
      </c>
    </row>
    <row r="965" spans="1:7">
      <c r="A965" s="338" t="s">
        <v>2440</v>
      </c>
      <c r="B965" s="339" t="s">
        <v>2441</v>
      </c>
      <c r="C965" s="339" t="s">
        <v>562</v>
      </c>
      <c r="D965" s="339" t="s">
        <v>563</v>
      </c>
      <c r="E965" s="331">
        <v>8.52</v>
      </c>
      <c r="F965" s="331">
        <v>91.069999999999922</v>
      </c>
      <c r="G965" s="331">
        <v>775.91639999999927</v>
      </c>
    </row>
    <row r="966" spans="1:7">
      <c r="A966" s="338" t="s">
        <v>2442</v>
      </c>
      <c r="B966" s="339" t="s">
        <v>2443</v>
      </c>
      <c r="C966" s="339" t="s">
        <v>562</v>
      </c>
      <c r="D966" s="339" t="s">
        <v>563</v>
      </c>
      <c r="E966" s="331">
        <v>0.94</v>
      </c>
      <c r="F966" s="331">
        <v>82.436712083238305</v>
      </c>
      <c r="G966" s="331">
        <v>77.490509358244012</v>
      </c>
    </row>
    <row r="967" spans="1:7">
      <c r="A967" s="338" t="s">
        <v>2444</v>
      </c>
      <c r="B967" s="339" t="s">
        <v>2445</v>
      </c>
      <c r="C967" s="339" t="s">
        <v>562</v>
      </c>
      <c r="D967" s="339" t="s">
        <v>563</v>
      </c>
      <c r="E967" s="331">
        <v>25.3</v>
      </c>
      <c r="F967" s="331">
        <v>125.96000000000011</v>
      </c>
      <c r="G967" s="331">
        <v>3186.7880000000027</v>
      </c>
    </row>
    <row r="968" spans="1:7">
      <c r="A968" s="338" t="s">
        <v>2446</v>
      </c>
      <c r="B968" s="339" t="s">
        <v>2447</v>
      </c>
      <c r="C968" s="339" t="s">
        <v>562</v>
      </c>
      <c r="D968" s="339" t="s">
        <v>563</v>
      </c>
      <c r="E968" s="331">
        <v>14</v>
      </c>
      <c r="F968" s="331">
        <v>100</v>
      </c>
      <c r="G968" s="331">
        <v>1400</v>
      </c>
    </row>
    <row r="969" spans="1:7">
      <c r="A969" s="338" t="s">
        <v>2448</v>
      </c>
      <c r="B969" s="339" t="s">
        <v>2449</v>
      </c>
      <c r="C969" s="339" t="s">
        <v>562</v>
      </c>
      <c r="D969" s="339" t="s">
        <v>563</v>
      </c>
      <c r="E969" s="331">
        <v>18.72</v>
      </c>
      <c r="F969" s="331">
        <v>100.42000000000036</v>
      </c>
      <c r="G969" s="331">
        <v>1879.8624000000068</v>
      </c>
    </row>
    <row r="970" spans="1:7">
      <c r="A970" s="338" t="s">
        <v>2450</v>
      </c>
      <c r="B970" s="339" t="s">
        <v>2451</v>
      </c>
      <c r="C970" s="339" t="s">
        <v>562</v>
      </c>
      <c r="D970" s="339" t="s">
        <v>563</v>
      </c>
      <c r="E970" s="331">
        <v>4.6500000000000004</v>
      </c>
      <c r="F970" s="331">
        <v>404.17000000000007</v>
      </c>
      <c r="G970" s="331">
        <v>1879.3905000000004</v>
      </c>
    </row>
    <row r="971" spans="1:7">
      <c r="A971" s="338" t="s">
        <v>2452</v>
      </c>
      <c r="B971" s="339" t="s">
        <v>2453</v>
      </c>
      <c r="C971" s="339" t="s">
        <v>562</v>
      </c>
      <c r="D971" s="339" t="s">
        <v>563</v>
      </c>
      <c r="E971" s="331">
        <v>15</v>
      </c>
      <c r="F971" s="331">
        <v>102</v>
      </c>
      <c r="G971" s="331">
        <v>1530</v>
      </c>
    </row>
    <row r="972" spans="1:7">
      <c r="A972" s="338" t="s">
        <v>2454</v>
      </c>
      <c r="B972" s="339" t="s">
        <v>2425</v>
      </c>
      <c r="C972" s="339" t="s">
        <v>562</v>
      </c>
      <c r="D972" s="339" t="s">
        <v>563</v>
      </c>
      <c r="E972" s="331">
        <v>54</v>
      </c>
      <c r="F972" s="331">
        <v>102</v>
      </c>
      <c r="G972" s="331">
        <v>5508</v>
      </c>
    </row>
    <row r="973" spans="1:7">
      <c r="A973" s="338" t="s">
        <v>2455</v>
      </c>
      <c r="B973" s="339" t="s">
        <v>2456</v>
      </c>
      <c r="C973" s="339" t="s">
        <v>562</v>
      </c>
      <c r="D973" s="339" t="s">
        <v>563</v>
      </c>
      <c r="E973" s="331">
        <v>9</v>
      </c>
      <c r="F973" s="331">
        <v>102</v>
      </c>
      <c r="G973" s="331">
        <v>918</v>
      </c>
    </row>
    <row r="974" spans="1:7">
      <c r="A974" s="338" t="s">
        <v>2457</v>
      </c>
      <c r="B974" s="339" t="s">
        <v>2458</v>
      </c>
      <c r="C974" s="339" t="s">
        <v>562</v>
      </c>
      <c r="D974" s="339" t="s">
        <v>563</v>
      </c>
      <c r="E974" s="331">
        <v>62.06</v>
      </c>
      <c r="F974" s="331">
        <v>104.73301700872008</v>
      </c>
      <c r="G974" s="331">
        <v>6499.731035561168</v>
      </c>
    </row>
    <row r="975" spans="1:7">
      <c r="A975" s="338" t="s">
        <v>2459</v>
      </c>
      <c r="B975" s="339" t="s">
        <v>2460</v>
      </c>
      <c r="C975" s="339" t="s">
        <v>562</v>
      </c>
      <c r="D975" s="339" t="s">
        <v>563</v>
      </c>
      <c r="E975" s="331">
        <v>33.78</v>
      </c>
      <c r="F975" s="331">
        <v>160.39076376554175</v>
      </c>
      <c r="G975" s="331">
        <v>5418</v>
      </c>
    </row>
    <row r="976" spans="1:7">
      <c r="A976" s="338" t="s">
        <v>2461</v>
      </c>
      <c r="B976" s="339" t="s">
        <v>2462</v>
      </c>
      <c r="C976" s="339" t="s">
        <v>562</v>
      </c>
      <c r="D976" s="339" t="s">
        <v>563</v>
      </c>
      <c r="E976" s="331">
        <v>44.02</v>
      </c>
      <c r="F976" s="331">
        <v>88.037163347190969</v>
      </c>
      <c r="G976" s="331">
        <v>3875.3959305433464</v>
      </c>
    </row>
    <row r="977" spans="1:7">
      <c r="A977" s="338" t="s">
        <v>2463</v>
      </c>
      <c r="B977" s="339" t="s">
        <v>2464</v>
      </c>
      <c r="C977" s="339" t="s">
        <v>562</v>
      </c>
      <c r="D977" s="339" t="s">
        <v>563</v>
      </c>
      <c r="E977" s="331">
        <v>22.6</v>
      </c>
      <c r="F977" s="331">
        <v>85.367359667421795</v>
      </c>
      <c r="G977" s="331">
        <v>1929.3023284837325</v>
      </c>
    </row>
    <row r="978" spans="1:7">
      <c r="A978" s="338" t="s">
        <v>2465</v>
      </c>
      <c r="B978" s="339" t="s">
        <v>2466</v>
      </c>
      <c r="C978" s="339" t="s">
        <v>562</v>
      </c>
      <c r="D978" s="339" t="s">
        <v>563</v>
      </c>
      <c r="E978" s="331">
        <v>7.0000000000000007E-2</v>
      </c>
      <c r="F978" s="331">
        <v>91.582782744114027</v>
      </c>
      <c r="G978" s="331">
        <v>6.4107947920879811</v>
      </c>
    </row>
    <row r="979" spans="1:7">
      <c r="A979" s="338" t="s">
        <v>2467</v>
      </c>
      <c r="B979" s="339" t="s">
        <v>2468</v>
      </c>
      <c r="C979" s="339" t="s">
        <v>562</v>
      </c>
      <c r="D979" s="339" t="s">
        <v>563</v>
      </c>
      <c r="E979" s="331">
        <v>42.3</v>
      </c>
      <c r="F979" s="331">
        <v>101.99999999999999</v>
      </c>
      <c r="G979" s="331">
        <v>4314.5999999999995</v>
      </c>
    </row>
    <row r="980" spans="1:7">
      <c r="A980" s="338" t="s">
        <v>2469</v>
      </c>
      <c r="B980" s="339" t="s">
        <v>2470</v>
      </c>
      <c r="C980" s="339" t="s">
        <v>562</v>
      </c>
      <c r="D980" s="339" t="s">
        <v>563</v>
      </c>
      <c r="E980" s="331">
        <v>849.9</v>
      </c>
      <c r="F980" s="331">
        <v>102</v>
      </c>
      <c r="G980" s="331">
        <v>86689.8</v>
      </c>
    </row>
    <row r="981" spans="1:7">
      <c r="A981" s="338" t="s">
        <v>2471</v>
      </c>
      <c r="B981" s="339" t="s">
        <v>2472</v>
      </c>
      <c r="C981" s="339" t="s">
        <v>562</v>
      </c>
      <c r="D981" s="339" t="s">
        <v>563</v>
      </c>
      <c r="E981" s="331">
        <v>97</v>
      </c>
      <c r="F981" s="331">
        <v>102</v>
      </c>
      <c r="G981" s="331">
        <v>9894</v>
      </c>
    </row>
    <row r="982" spans="1:7">
      <c r="A982" s="338" t="s">
        <v>2473</v>
      </c>
      <c r="B982" s="339" t="s">
        <v>2474</v>
      </c>
      <c r="C982" s="339" t="s">
        <v>562</v>
      </c>
      <c r="D982" s="339" t="s">
        <v>563</v>
      </c>
      <c r="E982" s="331">
        <v>725</v>
      </c>
      <c r="F982" s="331">
        <v>102</v>
      </c>
      <c r="G982" s="331">
        <v>73950</v>
      </c>
    </row>
    <row r="983" spans="1:7">
      <c r="A983" s="338" t="s">
        <v>2475</v>
      </c>
      <c r="B983" s="339" t="s">
        <v>2476</v>
      </c>
      <c r="C983" s="339" t="s">
        <v>562</v>
      </c>
      <c r="D983" s="339" t="s">
        <v>563</v>
      </c>
      <c r="E983" s="331">
        <v>46.2</v>
      </c>
      <c r="F983" s="331">
        <v>102</v>
      </c>
      <c r="G983" s="331">
        <v>4712.3999999999996</v>
      </c>
    </row>
    <row r="984" spans="1:7">
      <c r="A984" s="338" t="s">
        <v>2477</v>
      </c>
      <c r="B984" s="339" t="s">
        <v>2478</v>
      </c>
      <c r="C984" s="339" t="s">
        <v>562</v>
      </c>
      <c r="D984" s="339" t="s">
        <v>563</v>
      </c>
      <c r="E984" s="331">
        <v>30</v>
      </c>
      <c r="F984" s="331">
        <v>102</v>
      </c>
      <c r="G984" s="331">
        <v>3060</v>
      </c>
    </row>
    <row r="985" spans="1:7">
      <c r="A985" s="338" t="s">
        <v>2479</v>
      </c>
      <c r="B985" s="339" t="s">
        <v>2480</v>
      </c>
      <c r="C985" s="339" t="s">
        <v>562</v>
      </c>
      <c r="D985" s="339" t="s">
        <v>563</v>
      </c>
      <c r="E985" s="331">
        <v>7.3</v>
      </c>
      <c r="F985" s="331">
        <v>102</v>
      </c>
      <c r="G985" s="331">
        <v>744.6</v>
      </c>
    </row>
    <row r="986" spans="1:7">
      <c r="A986" s="338" t="s">
        <v>2481</v>
      </c>
      <c r="B986" s="339" t="s">
        <v>2482</v>
      </c>
      <c r="C986" s="339" t="s">
        <v>562</v>
      </c>
      <c r="D986" s="339" t="s">
        <v>563</v>
      </c>
      <c r="E986" s="331">
        <v>18.2</v>
      </c>
      <c r="F986" s="331">
        <v>102</v>
      </c>
      <c r="G986" s="331">
        <v>1856.4</v>
      </c>
    </row>
    <row r="987" spans="1:7">
      <c r="A987" s="338" t="s">
        <v>2483</v>
      </c>
      <c r="B987" s="339" t="s">
        <v>2484</v>
      </c>
      <c r="C987" s="339" t="s">
        <v>562</v>
      </c>
      <c r="D987" s="339" t="s">
        <v>563</v>
      </c>
      <c r="E987" s="331">
        <v>700.12799999999993</v>
      </c>
      <c r="F987" s="331">
        <v>5.4487179487179489</v>
      </c>
      <c r="G987" s="331">
        <v>3814.8</v>
      </c>
    </row>
    <row r="988" spans="1:7">
      <c r="A988" s="338" t="s">
        <v>2485</v>
      </c>
      <c r="B988" s="339" t="s">
        <v>2486</v>
      </c>
      <c r="C988" s="339" t="s">
        <v>562</v>
      </c>
      <c r="D988" s="339" t="s">
        <v>563</v>
      </c>
      <c r="E988" s="331">
        <v>28</v>
      </c>
      <c r="F988" s="331">
        <v>102</v>
      </c>
      <c r="G988" s="331">
        <v>2856</v>
      </c>
    </row>
    <row r="989" spans="1:7">
      <c r="A989" s="338" t="s">
        <v>2487</v>
      </c>
      <c r="B989" s="339" t="s">
        <v>2488</v>
      </c>
      <c r="C989" s="339" t="s">
        <v>562</v>
      </c>
      <c r="D989" s="339" t="s">
        <v>563</v>
      </c>
      <c r="E989" s="331">
        <v>68.099999999999994</v>
      </c>
      <c r="F989" s="331">
        <v>102.00000000000001</v>
      </c>
      <c r="G989" s="331">
        <v>6946.2</v>
      </c>
    </row>
    <row r="990" spans="1:7">
      <c r="A990" s="338" t="s">
        <v>2489</v>
      </c>
      <c r="B990" s="339" t="s">
        <v>2490</v>
      </c>
      <c r="C990" s="339" t="s">
        <v>562</v>
      </c>
      <c r="D990" s="339" t="s">
        <v>563</v>
      </c>
      <c r="E990" s="331">
        <v>58</v>
      </c>
      <c r="F990" s="331">
        <v>102</v>
      </c>
      <c r="G990" s="331">
        <v>5916</v>
      </c>
    </row>
    <row r="991" spans="1:7">
      <c r="A991" s="338" t="s">
        <v>2491</v>
      </c>
      <c r="B991" s="339" t="s">
        <v>2492</v>
      </c>
      <c r="C991" s="339" t="s">
        <v>562</v>
      </c>
      <c r="D991" s="339" t="s">
        <v>563</v>
      </c>
      <c r="E991" s="331">
        <v>61</v>
      </c>
      <c r="F991" s="331">
        <v>102</v>
      </c>
      <c r="G991" s="331">
        <v>6222</v>
      </c>
    </row>
    <row r="992" spans="1:7">
      <c r="A992" s="338" t="s">
        <v>2493</v>
      </c>
      <c r="B992" s="339" t="s">
        <v>2494</v>
      </c>
      <c r="C992" s="339" t="s">
        <v>562</v>
      </c>
      <c r="D992" s="339" t="s">
        <v>563</v>
      </c>
      <c r="E992" s="331">
        <v>53</v>
      </c>
      <c r="F992" s="331">
        <v>102</v>
      </c>
      <c r="G992" s="331">
        <v>5406</v>
      </c>
    </row>
    <row r="993" spans="1:7">
      <c r="A993" s="338" t="s">
        <v>2495</v>
      </c>
      <c r="B993" s="339" t="s">
        <v>2496</v>
      </c>
      <c r="C993" s="339" t="s">
        <v>562</v>
      </c>
      <c r="D993" s="339" t="s">
        <v>563</v>
      </c>
      <c r="E993" s="331">
        <v>46</v>
      </c>
      <c r="F993" s="331">
        <v>102</v>
      </c>
      <c r="G993" s="331">
        <v>4692</v>
      </c>
    </row>
    <row r="994" spans="1:7">
      <c r="A994" s="338" t="s">
        <v>2497</v>
      </c>
      <c r="B994" s="339" t="s">
        <v>2498</v>
      </c>
      <c r="C994" s="339" t="s">
        <v>562</v>
      </c>
      <c r="D994" s="339" t="s">
        <v>563</v>
      </c>
      <c r="E994" s="331">
        <v>359</v>
      </c>
      <c r="F994" s="331">
        <v>102</v>
      </c>
      <c r="G994" s="331">
        <v>36618</v>
      </c>
    </row>
    <row r="995" spans="1:7">
      <c r="A995" s="338" t="s">
        <v>2499</v>
      </c>
      <c r="B995" s="339" t="s">
        <v>2500</v>
      </c>
      <c r="C995" s="339" t="s">
        <v>562</v>
      </c>
      <c r="D995" s="339" t="s">
        <v>563</v>
      </c>
      <c r="E995" s="331">
        <v>180</v>
      </c>
      <c r="F995" s="331">
        <v>102</v>
      </c>
      <c r="G995" s="331">
        <v>18360</v>
      </c>
    </row>
    <row r="996" spans="1:7">
      <c r="A996" s="338" t="s">
        <v>2501</v>
      </c>
      <c r="B996" s="339" t="s">
        <v>2502</v>
      </c>
      <c r="C996" s="339" t="s">
        <v>562</v>
      </c>
      <c r="D996" s="339" t="s">
        <v>563</v>
      </c>
      <c r="E996" s="331">
        <v>41.3</v>
      </c>
      <c r="F996" s="331">
        <v>101.99999999999999</v>
      </c>
      <c r="G996" s="331">
        <v>4212.5999999999995</v>
      </c>
    </row>
    <row r="997" spans="1:7">
      <c r="A997" s="338" t="s">
        <v>2503</v>
      </c>
      <c r="B997" s="339" t="s">
        <v>2504</v>
      </c>
      <c r="C997" s="339" t="s">
        <v>562</v>
      </c>
      <c r="D997" s="339" t="s">
        <v>563</v>
      </c>
      <c r="E997" s="331">
        <v>249</v>
      </c>
      <c r="F997" s="331">
        <v>102</v>
      </c>
      <c r="G997" s="331">
        <v>25398</v>
      </c>
    </row>
    <row r="998" spans="1:7">
      <c r="A998" s="338" t="s">
        <v>2505</v>
      </c>
      <c r="B998" s="339" t="s">
        <v>2506</v>
      </c>
      <c r="C998" s="339" t="s">
        <v>562</v>
      </c>
      <c r="D998" s="339" t="s">
        <v>563</v>
      </c>
      <c r="E998" s="331">
        <v>32.6</v>
      </c>
      <c r="F998" s="331">
        <v>102</v>
      </c>
      <c r="G998" s="331">
        <v>3325.2</v>
      </c>
    </row>
    <row r="999" spans="1:7">
      <c r="A999" s="338" t="s">
        <v>2507</v>
      </c>
      <c r="B999" s="339" t="s">
        <v>2508</v>
      </c>
      <c r="C999" s="339" t="s">
        <v>562</v>
      </c>
      <c r="D999" s="339" t="s">
        <v>563</v>
      </c>
      <c r="E999" s="331">
        <v>30.4</v>
      </c>
      <c r="F999" s="331">
        <v>102</v>
      </c>
      <c r="G999" s="331">
        <v>3100.8</v>
      </c>
    </row>
    <row r="1000" spans="1:7">
      <c r="A1000" s="338" t="s">
        <v>2509</v>
      </c>
      <c r="B1000" s="339" t="s">
        <v>2510</v>
      </c>
      <c r="C1000" s="339" t="s">
        <v>562</v>
      </c>
      <c r="D1000" s="339" t="s">
        <v>563</v>
      </c>
      <c r="E1000" s="331">
        <v>7.7</v>
      </c>
      <c r="F1000" s="331">
        <v>102</v>
      </c>
      <c r="G1000" s="331">
        <v>785.4</v>
      </c>
    </row>
    <row r="1001" spans="1:7">
      <c r="A1001" s="338" t="s">
        <v>2511</v>
      </c>
      <c r="B1001" s="339" t="s">
        <v>2512</v>
      </c>
      <c r="C1001" s="339" t="s">
        <v>562</v>
      </c>
      <c r="D1001" s="339" t="s">
        <v>563</v>
      </c>
      <c r="E1001" s="331">
        <v>36.56</v>
      </c>
      <c r="F1001" s="331">
        <v>1129.1990352504645</v>
      </c>
      <c r="G1001" s="331">
        <v>41283.516728756978</v>
      </c>
    </row>
    <row r="1002" spans="1:7">
      <c r="A1002" s="338" t="s">
        <v>2513</v>
      </c>
      <c r="B1002" s="339" t="s">
        <v>2514</v>
      </c>
      <c r="C1002" s="339" t="s">
        <v>562</v>
      </c>
      <c r="D1002" s="339" t="s">
        <v>563</v>
      </c>
      <c r="E1002" s="331">
        <v>22.6</v>
      </c>
      <c r="F1002" s="331">
        <v>1139.9992830680626</v>
      </c>
      <c r="G1002" s="331">
        <v>25763.98379733822</v>
      </c>
    </row>
    <row r="1003" spans="1:7">
      <c r="A1003" s="338" t="s">
        <v>2515</v>
      </c>
      <c r="B1003" s="339" t="s">
        <v>2516</v>
      </c>
      <c r="C1003" s="339" t="s">
        <v>562</v>
      </c>
      <c r="D1003" s="339" t="s">
        <v>563</v>
      </c>
      <c r="E1003" s="331">
        <v>17.3</v>
      </c>
      <c r="F1003" s="331">
        <v>1184.9303352601157</v>
      </c>
      <c r="G1003" s="331">
        <v>20499.294800000003</v>
      </c>
    </row>
    <row r="1004" spans="1:7">
      <c r="A1004" s="338" t="s">
        <v>2517</v>
      </c>
      <c r="B1004" s="339" t="s">
        <v>2518</v>
      </c>
      <c r="C1004" s="339" t="s">
        <v>323</v>
      </c>
      <c r="D1004" s="339" t="s">
        <v>563</v>
      </c>
      <c r="E1004" s="331">
        <v>8</v>
      </c>
      <c r="F1004" s="331">
        <v>30</v>
      </c>
      <c r="G1004" s="331">
        <v>240</v>
      </c>
    </row>
    <row r="1005" spans="1:7">
      <c r="A1005" s="338" t="s">
        <v>2519</v>
      </c>
      <c r="B1005" s="339" t="s">
        <v>2520</v>
      </c>
      <c r="C1005" s="339" t="s">
        <v>323</v>
      </c>
      <c r="D1005" s="339" t="s">
        <v>563</v>
      </c>
      <c r="E1005" s="331">
        <v>4</v>
      </c>
      <c r="F1005" s="331">
        <v>30</v>
      </c>
      <c r="G1005" s="331">
        <v>120</v>
      </c>
    </row>
    <row r="1006" spans="1:7">
      <c r="A1006" s="338" t="s">
        <v>2521</v>
      </c>
      <c r="B1006" s="339" t="s">
        <v>2522</v>
      </c>
      <c r="C1006" s="339" t="s">
        <v>323</v>
      </c>
      <c r="D1006" s="339" t="s">
        <v>563</v>
      </c>
      <c r="E1006" s="331">
        <v>8</v>
      </c>
      <c r="F1006" s="331">
        <v>43.636363636454554</v>
      </c>
      <c r="G1006" s="331">
        <v>349.09090909163643</v>
      </c>
    </row>
    <row r="1007" spans="1:7">
      <c r="A1007" s="338" t="s">
        <v>2523</v>
      </c>
      <c r="B1007" s="339" t="s">
        <v>2524</v>
      </c>
      <c r="C1007" s="339" t="s">
        <v>323</v>
      </c>
      <c r="D1007" s="339" t="s">
        <v>563</v>
      </c>
      <c r="E1007" s="331">
        <v>8</v>
      </c>
      <c r="F1007" s="331">
        <v>36</v>
      </c>
      <c r="G1007" s="331">
        <v>288</v>
      </c>
    </row>
    <row r="1008" spans="1:7">
      <c r="A1008" s="338" t="s">
        <v>2525</v>
      </c>
      <c r="B1008" s="339" t="s">
        <v>2526</v>
      </c>
      <c r="C1008" s="339" t="s">
        <v>323</v>
      </c>
      <c r="D1008" s="339" t="s">
        <v>563</v>
      </c>
      <c r="E1008" s="331">
        <v>3</v>
      </c>
      <c r="F1008" s="331">
        <v>50</v>
      </c>
      <c r="G1008" s="331">
        <v>150</v>
      </c>
    </row>
    <row r="1009" spans="1:7">
      <c r="A1009" s="338" t="s">
        <v>2527</v>
      </c>
      <c r="B1009" s="339" t="s">
        <v>2528</v>
      </c>
      <c r="C1009" s="339" t="s">
        <v>323</v>
      </c>
      <c r="D1009" s="339" t="s">
        <v>1797</v>
      </c>
      <c r="E1009" s="331">
        <v>9</v>
      </c>
      <c r="F1009" s="331">
        <v>54</v>
      </c>
      <c r="G1009" s="331">
        <v>486</v>
      </c>
    </row>
    <row r="1010" spans="1:7">
      <c r="A1010" s="338" t="s">
        <v>2529</v>
      </c>
      <c r="B1010" s="339" t="s">
        <v>2530</v>
      </c>
      <c r="C1010" s="339" t="s">
        <v>323</v>
      </c>
      <c r="D1010" s="339" t="s">
        <v>563</v>
      </c>
      <c r="E1010" s="331">
        <v>5</v>
      </c>
      <c r="F1010" s="331">
        <v>46</v>
      </c>
      <c r="G1010" s="331">
        <v>230</v>
      </c>
    </row>
    <row r="1011" spans="1:7">
      <c r="A1011" s="338" t="s">
        <v>2531</v>
      </c>
      <c r="B1011" s="339" t="s">
        <v>2532</v>
      </c>
      <c r="C1011" s="339" t="s">
        <v>323</v>
      </c>
      <c r="D1011" s="339" t="s">
        <v>1797</v>
      </c>
      <c r="E1011" s="331">
        <v>9</v>
      </c>
      <c r="F1011" s="331">
        <v>91.521428571360886</v>
      </c>
      <c r="G1011" s="331">
        <v>823.69285714224793</v>
      </c>
    </row>
    <row r="1012" spans="1:7">
      <c r="A1012" s="338" t="s">
        <v>2533</v>
      </c>
      <c r="B1012" s="339" t="s">
        <v>2534</v>
      </c>
      <c r="C1012" s="339" t="s">
        <v>323</v>
      </c>
      <c r="D1012" s="339" t="s">
        <v>563</v>
      </c>
      <c r="E1012" s="331">
        <v>1</v>
      </c>
      <c r="F1012" s="331">
        <v>110</v>
      </c>
      <c r="G1012" s="331">
        <v>110</v>
      </c>
    </row>
    <row r="1013" spans="1:7">
      <c r="A1013" s="338" t="s">
        <v>2535</v>
      </c>
      <c r="B1013" s="339" t="s">
        <v>2536</v>
      </c>
      <c r="C1013" s="339" t="s">
        <v>323</v>
      </c>
      <c r="D1013" s="339" t="s">
        <v>563</v>
      </c>
      <c r="E1013" s="331">
        <v>4</v>
      </c>
      <c r="F1013" s="331">
        <v>140.769230769438</v>
      </c>
      <c r="G1013" s="331">
        <v>563.07692307775199</v>
      </c>
    </row>
    <row r="1014" spans="1:7">
      <c r="A1014" s="338" t="s">
        <v>2537</v>
      </c>
      <c r="B1014" s="339" t="s">
        <v>2538</v>
      </c>
      <c r="C1014" s="339" t="s">
        <v>323</v>
      </c>
      <c r="D1014" s="339" t="s">
        <v>563</v>
      </c>
      <c r="E1014" s="331">
        <v>7</v>
      </c>
      <c r="F1014" s="331">
        <v>184.28571428571428</v>
      </c>
      <c r="G1014" s="331">
        <v>1290</v>
      </c>
    </row>
    <row r="1015" spans="1:7">
      <c r="A1015" s="338" t="s">
        <v>2539</v>
      </c>
      <c r="B1015" s="339" t="s">
        <v>2540</v>
      </c>
      <c r="C1015" s="339" t="s">
        <v>323</v>
      </c>
      <c r="D1015" s="339" t="s">
        <v>563</v>
      </c>
      <c r="E1015" s="331">
        <v>4</v>
      </c>
      <c r="F1015" s="331">
        <v>990</v>
      </c>
      <c r="G1015" s="331">
        <v>3960</v>
      </c>
    </row>
    <row r="1016" spans="1:7">
      <c r="A1016" s="338" t="s">
        <v>2541</v>
      </c>
      <c r="B1016" s="339" t="s">
        <v>2542</v>
      </c>
      <c r="C1016" s="339" t="s">
        <v>323</v>
      </c>
      <c r="D1016" s="339" t="s">
        <v>563</v>
      </c>
      <c r="E1016" s="331">
        <v>2</v>
      </c>
      <c r="F1016" s="331">
        <v>642</v>
      </c>
      <c r="G1016" s="331">
        <v>1284</v>
      </c>
    </row>
    <row r="1017" spans="1:7">
      <c r="A1017" s="338" t="s">
        <v>2543</v>
      </c>
      <c r="B1017" s="339" t="s">
        <v>2544</v>
      </c>
      <c r="C1017" s="339" t="s">
        <v>323</v>
      </c>
      <c r="D1017" s="339" t="s">
        <v>563</v>
      </c>
      <c r="E1017" s="331">
        <v>1</v>
      </c>
      <c r="F1017" s="331">
        <v>258</v>
      </c>
      <c r="G1017" s="331">
        <v>258</v>
      </c>
    </row>
    <row r="1018" spans="1:7">
      <c r="A1018" s="338" t="s">
        <v>2545</v>
      </c>
      <c r="B1018" s="339" t="s">
        <v>2546</v>
      </c>
      <c r="C1018" s="339" t="s">
        <v>323</v>
      </c>
      <c r="D1018" s="339" t="s">
        <v>563</v>
      </c>
      <c r="E1018" s="331">
        <v>1</v>
      </c>
      <c r="F1018" s="331">
        <v>460</v>
      </c>
      <c r="G1018" s="331">
        <v>460</v>
      </c>
    </row>
    <row r="1019" spans="1:7">
      <c r="A1019" s="338" t="s">
        <v>2547</v>
      </c>
      <c r="B1019" s="339" t="s">
        <v>2548</v>
      </c>
      <c r="C1019" s="339" t="s">
        <v>323</v>
      </c>
      <c r="D1019" s="339" t="s">
        <v>563</v>
      </c>
      <c r="E1019" s="331">
        <v>1</v>
      </c>
      <c r="F1019" s="331">
        <v>687.5</v>
      </c>
      <c r="G1019" s="331">
        <v>687.5</v>
      </c>
    </row>
    <row r="1020" spans="1:7">
      <c r="A1020" s="338" t="s">
        <v>2549</v>
      </c>
      <c r="B1020" s="339" t="s">
        <v>2550</v>
      </c>
      <c r="C1020" s="339" t="s">
        <v>323</v>
      </c>
      <c r="D1020" s="339" t="s">
        <v>563</v>
      </c>
      <c r="E1020" s="331">
        <v>3</v>
      </c>
      <c r="F1020" s="331">
        <v>318.75</v>
      </c>
      <c r="G1020" s="331">
        <v>956.25</v>
      </c>
    </row>
    <row r="1021" spans="1:7">
      <c r="A1021" s="338" t="s">
        <v>2551</v>
      </c>
      <c r="B1021" s="339" t="s">
        <v>2552</v>
      </c>
      <c r="C1021" s="339" t="s">
        <v>323</v>
      </c>
      <c r="D1021" s="339" t="s">
        <v>1797</v>
      </c>
      <c r="E1021" s="331">
        <v>1</v>
      </c>
      <c r="F1021" s="331">
        <v>285</v>
      </c>
      <c r="G1021" s="331">
        <v>285</v>
      </c>
    </row>
    <row r="1022" spans="1:7">
      <c r="A1022" s="338" t="s">
        <v>2553</v>
      </c>
      <c r="B1022" s="339" t="s">
        <v>2554</v>
      </c>
      <c r="C1022" s="339" t="s">
        <v>323</v>
      </c>
      <c r="D1022" s="339" t="s">
        <v>563</v>
      </c>
      <c r="E1022" s="331">
        <v>2</v>
      </c>
      <c r="F1022" s="331">
        <v>500</v>
      </c>
      <c r="G1022" s="331">
        <v>1000</v>
      </c>
    </row>
    <row r="1023" spans="1:7">
      <c r="A1023" s="338" t="s">
        <v>2555</v>
      </c>
      <c r="B1023" s="339" t="s">
        <v>2556</v>
      </c>
      <c r="C1023" s="339" t="s">
        <v>323</v>
      </c>
      <c r="D1023" s="339" t="s">
        <v>563</v>
      </c>
      <c r="E1023" s="331">
        <v>2</v>
      </c>
      <c r="F1023" s="331">
        <v>280</v>
      </c>
      <c r="G1023" s="331">
        <v>560</v>
      </c>
    </row>
    <row r="1024" spans="1:7">
      <c r="A1024" s="338" t="s">
        <v>2557</v>
      </c>
      <c r="B1024" s="339" t="s">
        <v>2558</v>
      </c>
      <c r="C1024" s="339" t="s">
        <v>323</v>
      </c>
      <c r="D1024" s="339" t="s">
        <v>563</v>
      </c>
      <c r="E1024" s="331">
        <v>4</v>
      </c>
      <c r="F1024" s="331">
        <v>100</v>
      </c>
      <c r="G1024" s="331">
        <v>400</v>
      </c>
    </row>
    <row r="1025" spans="1:7">
      <c r="A1025" s="338" t="s">
        <v>2559</v>
      </c>
      <c r="B1025" s="339" t="s">
        <v>2560</v>
      </c>
      <c r="C1025" s="339" t="s">
        <v>323</v>
      </c>
      <c r="D1025" s="339" t="s">
        <v>563</v>
      </c>
      <c r="E1025" s="331">
        <v>6</v>
      </c>
      <c r="F1025" s="331">
        <v>331.66666666666663</v>
      </c>
      <c r="G1025" s="331">
        <v>1990</v>
      </c>
    </row>
    <row r="1026" spans="1:7">
      <c r="A1026" s="338" t="s">
        <v>2561</v>
      </c>
      <c r="B1026" s="339" t="s">
        <v>2562</v>
      </c>
      <c r="C1026" s="339" t="s">
        <v>491</v>
      </c>
      <c r="D1026" s="339" t="s">
        <v>1797</v>
      </c>
      <c r="E1026" s="331">
        <v>0.01</v>
      </c>
      <c r="F1026" s="331">
        <v>540.78000000026077</v>
      </c>
      <c r="G1026" s="331">
        <v>5.4078000000026076</v>
      </c>
    </row>
    <row r="1027" spans="1:7">
      <c r="A1027" s="338" t="s">
        <v>2563</v>
      </c>
      <c r="B1027" s="339" t="s">
        <v>2564</v>
      </c>
      <c r="C1027" s="339" t="s">
        <v>570</v>
      </c>
      <c r="D1027" s="339" t="s">
        <v>563</v>
      </c>
      <c r="E1027" s="331">
        <v>3</v>
      </c>
      <c r="F1027" s="331">
        <v>400</v>
      </c>
      <c r="G1027" s="331">
        <v>1200</v>
      </c>
    </row>
    <row r="1028" spans="1:7">
      <c r="A1028" s="338" t="s">
        <v>2565</v>
      </c>
      <c r="B1028" s="339" t="s">
        <v>2566</v>
      </c>
      <c r="C1028" s="339" t="s">
        <v>323</v>
      </c>
      <c r="D1028" s="339" t="s">
        <v>563</v>
      </c>
      <c r="E1028" s="331">
        <v>5</v>
      </c>
      <c r="F1028" s="331">
        <v>1139.3684210524559</v>
      </c>
      <c r="G1028" s="331">
        <v>5696.8421052622798</v>
      </c>
    </row>
    <row r="1029" spans="1:7">
      <c r="A1029" s="338" t="s">
        <v>2567</v>
      </c>
      <c r="B1029" s="339" t="s">
        <v>2568</v>
      </c>
      <c r="C1029" s="339" t="s">
        <v>323</v>
      </c>
      <c r="D1029" s="339" t="s">
        <v>563</v>
      </c>
      <c r="E1029" s="331">
        <v>776</v>
      </c>
      <c r="F1029" s="331">
        <v>1.3</v>
      </c>
      <c r="G1029" s="331">
        <v>1008.8</v>
      </c>
    </row>
    <row r="1030" spans="1:7">
      <c r="A1030" s="338" t="s">
        <v>2569</v>
      </c>
      <c r="B1030" s="339" t="s">
        <v>2570</v>
      </c>
      <c r="C1030" s="339" t="s">
        <v>323</v>
      </c>
      <c r="D1030" s="339" t="s">
        <v>563</v>
      </c>
      <c r="E1030" s="331">
        <v>741</v>
      </c>
      <c r="F1030" s="331">
        <v>0.80629349462527566</v>
      </c>
      <c r="G1030" s="331">
        <v>597.46347951732923</v>
      </c>
    </row>
    <row r="1031" spans="1:7">
      <c r="A1031" s="338" t="s">
        <v>2571</v>
      </c>
      <c r="B1031" s="339" t="s">
        <v>2572</v>
      </c>
      <c r="C1031" s="339" t="s">
        <v>323</v>
      </c>
      <c r="D1031" s="339" t="s">
        <v>563</v>
      </c>
      <c r="E1031" s="331">
        <v>1818</v>
      </c>
      <c r="F1031" s="331">
        <v>0.84802199087203789</v>
      </c>
      <c r="G1031" s="331">
        <v>1541.7039794053649</v>
      </c>
    </row>
    <row r="1032" spans="1:7">
      <c r="A1032" s="338" t="s">
        <v>2573</v>
      </c>
      <c r="B1032" s="339" t="s">
        <v>2574</v>
      </c>
      <c r="C1032" s="339" t="s">
        <v>562</v>
      </c>
      <c r="D1032" s="339" t="s">
        <v>563</v>
      </c>
      <c r="E1032" s="331">
        <v>0.3</v>
      </c>
      <c r="F1032" s="331">
        <v>300</v>
      </c>
      <c r="G1032" s="331">
        <v>90</v>
      </c>
    </row>
    <row r="1033" spans="1:7">
      <c r="A1033" s="338" t="s">
        <v>2575</v>
      </c>
      <c r="B1033" s="339" t="s">
        <v>2576</v>
      </c>
      <c r="C1033" s="339" t="s">
        <v>323</v>
      </c>
      <c r="D1033" s="339" t="s">
        <v>563</v>
      </c>
      <c r="E1033" s="331">
        <v>2409</v>
      </c>
      <c r="F1033" s="331">
        <v>0.39</v>
      </c>
      <c r="G1033" s="331">
        <v>939.51</v>
      </c>
    </row>
    <row r="1034" spans="1:7">
      <c r="A1034" s="338" t="s">
        <v>2577</v>
      </c>
      <c r="B1034" s="339" t="s">
        <v>2578</v>
      </c>
      <c r="C1034" s="339" t="s">
        <v>323</v>
      </c>
      <c r="D1034" s="339" t="s">
        <v>563</v>
      </c>
      <c r="E1034" s="331">
        <v>60</v>
      </c>
      <c r="F1034" s="331">
        <v>4.84</v>
      </c>
      <c r="G1034" s="331">
        <v>290.39999999999998</v>
      </c>
    </row>
    <row r="1035" spans="1:7">
      <c r="A1035" s="338" t="s">
        <v>2579</v>
      </c>
      <c r="B1035" s="339" t="s">
        <v>2580</v>
      </c>
      <c r="C1035" s="339" t="s">
        <v>323</v>
      </c>
      <c r="D1035" s="339" t="s">
        <v>563</v>
      </c>
      <c r="E1035" s="331">
        <v>154</v>
      </c>
      <c r="F1035" s="331">
        <v>0.9</v>
      </c>
      <c r="G1035" s="331">
        <v>138.6</v>
      </c>
    </row>
    <row r="1036" spans="1:7">
      <c r="A1036" s="338" t="s">
        <v>2581</v>
      </c>
      <c r="B1036" s="339" t="s">
        <v>2582</v>
      </c>
      <c r="C1036" s="339" t="s">
        <v>323</v>
      </c>
      <c r="D1036" s="339" t="s">
        <v>563</v>
      </c>
      <c r="E1036" s="331">
        <v>12</v>
      </c>
      <c r="F1036" s="331">
        <v>3481.8054076922995</v>
      </c>
      <c r="G1036" s="331">
        <v>41781.664892307592</v>
      </c>
    </row>
    <row r="1037" spans="1:7">
      <c r="A1037" s="338" t="s">
        <v>2583</v>
      </c>
      <c r="B1037" s="339" t="s">
        <v>2584</v>
      </c>
      <c r="C1037" s="339" t="s">
        <v>323</v>
      </c>
      <c r="D1037" s="339" t="s">
        <v>563</v>
      </c>
      <c r="E1037" s="331">
        <v>459</v>
      </c>
      <c r="F1037" s="331">
        <v>16.8</v>
      </c>
      <c r="G1037" s="331">
        <v>7711.2</v>
      </c>
    </row>
    <row r="1038" spans="1:7">
      <c r="A1038" s="338" t="s">
        <v>2585</v>
      </c>
      <c r="B1038" s="339" t="s">
        <v>2586</v>
      </c>
      <c r="C1038" s="339" t="s">
        <v>323</v>
      </c>
      <c r="D1038" s="339" t="s">
        <v>563</v>
      </c>
      <c r="E1038" s="331">
        <v>2</v>
      </c>
      <c r="F1038" s="331">
        <v>16246.2032</v>
      </c>
      <c r="G1038" s="331">
        <v>32492.4064</v>
      </c>
    </row>
    <row r="1039" spans="1:7">
      <c r="A1039" s="338" t="s">
        <v>2587</v>
      </c>
      <c r="B1039" s="339" t="s">
        <v>2588</v>
      </c>
      <c r="C1039" s="339" t="s">
        <v>323</v>
      </c>
      <c r="D1039" s="339" t="s">
        <v>563</v>
      </c>
      <c r="E1039" s="331">
        <v>136</v>
      </c>
      <c r="F1039" s="331">
        <v>66</v>
      </c>
      <c r="G1039" s="331">
        <v>8976</v>
      </c>
    </row>
    <row r="1040" spans="1:7">
      <c r="A1040" s="338" t="s">
        <v>2589</v>
      </c>
      <c r="B1040" s="339" t="s">
        <v>2590</v>
      </c>
      <c r="C1040" s="339" t="s">
        <v>323</v>
      </c>
      <c r="D1040" s="339" t="s">
        <v>563</v>
      </c>
      <c r="E1040" s="331">
        <v>12</v>
      </c>
      <c r="F1040" s="331">
        <v>144</v>
      </c>
      <c r="G1040" s="331">
        <v>1728</v>
      </c>
    </row>
    <row r="1041" spans="1:7">
      <c r="A1041" s="338" t="s">
        <v>2591</v>
      </c>
      <c r="B1041" s="339" t="s">
        <v>2592</v>
      </c>
      <c r="C1041" s="339" t="s">
        <v>323</v>
      </c>
      <c r="D1041" s="339" t="s">
        <v>563</v>
      </c>
      <c r="E1041" s="331">
        <v>12</v>
      </c>
      <c r="F1041" s="331">
        <v>186</v>
      </c>
      <c r="G1041" s="331">
        <v>2232</v>
      </c>
    </row>
    <row r="1042" spans="1:7">
      <c r="A1042" s="338" t="s">
        <v>2593</v>
      </c>
      <c r="B1042" s="339" t="s">
        <v>2594</v>
      </c>
      <c r="C1042" s="339" t="s">
        <v>323</v>
      </c>
      <c r="D1042" s="339" t="s">
        <v>563</v>
      </c>
      <c r="E1042" s="331">
        <v>14</v>
      </c>
      <c r="F1042" s="331">
        <v>150</v>
      </c>
      <c r="G1042" s="331">
        <v>2100</v>
      </c>
    </row>
    <row r="1043" spans="1:7">
      <c r="A1043" s="338" t="s">
        <v>2595</v>
      </c>
      <c r="B1043" s="339" t="s">
        <v>2596</v>
      </c>
      <c r="C1043" s="339" t="s">
        <v>323</v>
      </c>
      <c r="D1043" s="339" t="s">
        <v>563</v>
      </c>
      <c r="E1043" s="331">
        <v>11</v>
      </c>
      <c r="F1043" s="331">
        <v>156</v>
      </c>
      <c r="G1043" s="331">
        <v>1716</v>
      </c>
    </row>
    <row r="1044" spans="1:7">
      <c r="A1044" s="338" t="s">
        <v>2597</v>
      </c>
      <c r="B1044" s="339" t="s">
        <v>2596</v>
      </c>
      <c r="C1044" s="339" t="s">
        <v>323</v>
      </c>
      <c r="D1044" s="339" t="s">
        <v>563</v>
      </c>
      <c r="E1044" s="331">
        <v>7</v>
      </c>
      <c r="F1044" s="331">
        <v>156</v>
      </c>
      <c r="G1044" s="331">
        <v>1092</v>
      </c>
    </row>
    <row r="1045" spans="1:7">
      <c r="A1045" s="338" t="s">
        <v>2598</v>
      </c>
      <c r="B1045" s="339" t="s">
        <v>2599</v>
      </c>
      <c r="C1045" s="339" t="s">
        <v>323</v>
      </c>
      <c r="D1045" s="339" t="s">
        <v>563</v>
      </c>
      <c r="E1045" s="331">
        <v>1</v>
      </c>
      <c r="F1045" s="331">
        <v>132</v>
      </c>
      <c r="G1045" s="331">
        <v>132</v>
      </c>
    </row>
    <row r="1046" spans="1:7">
      <c r="A1046" s="338" t="s">
        <v>2600</v>
      </c>
      <c r="B1046" s="339" t="s">
        <v>2601</v>
      </c>
      <c r="C1046" s="339" t="s">
        <v>323</v>
      </c>
      <c r="D1046" s="339" t="s">
        <v>563</v>
      </c>
      <c r="E1046" s="331">
        <v>10</v>
      </c>
      <c r="F1046" s="331">
        <v>120</v>
      </c>
      <c r="G1046" s="331">
        <v>1200</v>
      </c>
    </row>
    <row r="1047" spans="1:7">
      <c r="A1047" s="338" t="s">
        <v>2602</v>
      </c>
      <c r="B1047" s="339" t="s">
        <v>2603</v>
      </c>
      <c r="C1047" s="339" t="s">
        <v>323</v>
      </c>
      <c r="D1047" s="339" t="s">
        <v>563</v>
      </c>
      <c r="E1047" s="331">
        <v>3</v>
      </c>
      <c r="F1047" s="331">
        <v>108</v>
      </c>
      <c r="G1047" s="331">
        <v>324</v>
      </c>
    </row>
    <row r="1048" spans="1:7">
      <c r="A1048" s="338" t="s">
        <v>2604</v>
      </c>
      <c r="B1048" s="339" t="s">
        <v>2605</v>
      </c>
      <c r="C1048" s="339" t="s">
        <v>323</v>
      </c>
      <c r="D1048" s="339" t="s">
        <v>563</v>
      </c>
      <c r="E1048" s="331">
        <v>1</v>
      </c>
      <c r="F1048" s="331">
        <v>54</v>
      </c>
      <c r="G1048" s="331">
        <v>54</v>
      </c>
    </row>
    <row r="1049" spans="1:7">
      <c r="A1049" s="338" t="s">
        <v>2606</v>
      </c>
      <c r="B1049" s="339" t="s">
        <v>2588</v>
      </c>
      <c r="C1049" s="339" t="s">
        <v>323</v>
      </c>
      <c r="D1049" s="339" t="s">
        <v>563</v>
      </c>
      <c r="E1049" s="331">
        <v>2</v>
      </c>
      <c r="F1049" s="331">
        <v>66</v>
      </c>
      <c r="G1049" s="331">
        <v>132</v>
      </c>
    </row>
    <row r="1050" spans="1:7">
      <c r="A1050" s="338" t="s">
        <v>2607</v>
      </c>
      <c r="B1050" s="339" t="s">
        <v>2590</v>
      </c>
      <c r="C1050" s="339" t="s">
        <v>323</v>
      </c>
      <c r="D1050" s="339" t="s">
        <v>563</v>
      </c>
      <c r="E1050" s="331">
        <v>5</v>
      </c>
      <c r="F1050" s="331">
        <v>144</v>
      </c>
      <c r="G1050" s="331">
        <v>720</v>
      </c>
    </row>
    <row r="1051" spans="1:7">
      <c r="A1051" s="338" t="s">
        <v>2608</v>
      </c>
      <c r="B1051" s="339" t="s">
        <v>2588</v>
      </c>
      <c r="C1051" s="339" t="s">
        <v>323</v>
      </c>
      <c r="D1051" s="339" t="s">
        <v>563</v>
      </c>
      <c r="E1051" s="331">
        <v>7</v>
      </c>
      <c r="F1051" s="331">
        <v>66</v>
      </c>
      <c r="G1051" s="331">
        <v>462</v>
      </c>
    </row>
    <row r="1052" spans="1:7">
      <c r="A1052" s="338" t="s">
        <v>2609</v>
      </c>
      <c r="B1052" s="339" t="s">
        <v>2610</v>
      </c>
      <c r="C1052" s="339" t="s">
        <v>323</v>
      </c>
      <c r="D1052" s="339" t="s">
        <v>563</v>
      </c>
      <c r="E1052" s="331">
        <v>2</v>
      </c>
      <c r="F1052" s="331">
        <v>102</v>
      </c>
      <c r="G1052" s="331">
        <v>204</v>
      </c>
    </row>
    <row r="1053" spans="1:7">
      <c r="A1053" s="338" t="s">
        <v>2611</v>
      </c>
      <c r="B1053" s="339" t="s">
        <v>2590</v>
      </c>
      <c r="C1053" s="339" t="s">
        <v>323</v>
      </c>
      <c r="D1053" s="339" t="s">
        <v>563</v>
      </c>
      <c r="E1053" s="331">
        <v>7</v>
      </c>
      <c r="F1053" s="331">
        <v>144</v>
      </c>
      <c r="G1053" s="331">
        <v>1008</v>
      </c>
    </row>
    <row r="1054" spans="1:7">
      <c r="A1054" s="338" t="s">
        <v>2612</v>
      </c>
      <c r="B1054" s="339" t="s">
        <v>2599</v>
      </c>
      <c r="C1054" s="339" t="s">
        <v>323</v>
      </c>
      <c r="D1054" s="339" t="s">
        <v>563</v>
      </c>
      <c r="E1054" s="331">
        <v>5</v>
      </c>
      <c r="F1054" s="331">
        <v>132</v>
      </c>
      <c r="G1054" s="331">
        <v>660</v>
      </c>
    </row>
    <row r="1055" spans="1:7">
      <c r="A1055" s="338" t="s">
        <v>2613</v>
      </c>
      <c r="B1055" s="339" t="s">
        <v>2614</v>
      </c>
      <c r="C1055" s="339" t="s">
        <v>323</v>
      </c>
      <c r="D1055" s="339" t="s">
        <v>563</v>
      </c>
      <c r="E1055" s="331">
        <v>24</v>
      </c>
      <c r="F1055" s="331">
        <v>120</v>
      </c>
      <c r="G1055" s="331">
        <v>2880</v>
      </c>
    </row>
    <row r="1056" spans="1:7">
      <c r="A1056" s="338" t="s">
        <v>2615</v>
      </c>
      <c r="B1056" s="339" t="s">
        <v>2616</v>
      </c>
      <c r="C1056" s="339" t="s">
        <v>323</v>
      </c>
      <c r="D1056" s="339" t="s">
        <v>563</v>
      </c>
      <c r="E1056" s="331">
        <v>2</v>
      </c>
      <c r="F1056" s="331">
        <v>240</v>
      </c>
      <c r="G1056" s="331">
        <v>480</v>
      </c>
    </row>
    <row r="1057" spans="1:7">
      <c r="A1057" s="338" t="s">
        <v>2617</v>
      </c>
      <c r="B1057" s="339" t="s">
        <v>2599</v>
      </c>
      <c r="C1057" s="339" t="s">
        <v>323</v>
      </c>
      <c r="D1057" s="339" t="s">
        <v>563</v>
      </c>
      <c r="E1057" s="331">
        <v>20</v>
      </c>
      <c r="F1057" s="331">
        <v>132</v>
      </c>
      <c r="G1057" s="331">
        <v>2640</v>
      </c>
    </row>
    <row r="1058" spans="1:7">
      <c r="A1058" s="338" t="s">
        <v>2618</v>
      </c>
      <c r="B1058" s="339" t="s">
        <v>2614</v>
      </c>
      <c r="C1058" s="339" t="s">
        <v>323</v>
      </c>
      <c r="D1058" s="339" t="s">
        <v>563</v>
      </c>
      <c r="E1058" s="331">
        <v>18</v>
      </c>
      <c r="F1058" s="331">
        <v>120</v>
      </c>
      <c r="G1058" s="331">
        <v>2160</v>
      </c>
    </row>
    <row r="1059" spans="1:7">
      <c r="A1059" s="338" t="s">
        <v>2619</v>
      </c>
      <c r="B1059" s="339" t="s">
        <v>2614</v>
      </c>
      <c r="C1059" s="339" t="s">
        <v>323</v>
      </c>
      <c r="D1059" s="339" t="s">
        <v>563</v>
      </c>
      <c r="E1059" s="331">
        <v>2</v>
      </c>
      <c r="F1059" s="331">
        <v>120</v>
      </c>
      <c r="G1059" s="331">
        <v>240</v>
      </c>
    </row>
    <row r="1060" spans="1:7">
      <c r="A1060" s="338" t="s">
        <v>2620</v>
      </c>
      <c r="B1060" s="339" t="s">
        <v>2621</v>
      </c>
      <c r="C1060" s="339" t="s">
        <v>323</v>
      </c>
      <c r="D1060" s="339" t="s">
        <v>563</v>
      </c>
      <c r="E1060" s="331">
        <v>14</v>
      </c>
      <c r="F1060" s="331">
        <v>102</v>
      </c>
      <c r="G1060" s="331">
        <v>1428</v>
      </c>
    </row>
    <row r="1061" spans="1:7">
      <c r="A1061" s="338" t="s">
        <v>2622</v>
      </c>
      <c r="B1061" s="339" t="s">
        <v>2623</v>
      </c>
      <c r="C1061" s="339" t="s">
        <v>323</v>
      </c>
      <c r="D1061" s="339" t="s">
        <v>563</v>
      </c>
      <c r="E1061" s="331">
        <v>1</v>
      </c>
      <c r="F1061" s="331">
        <v>60</v>
      </c>
      <c r="G1061" s="331">
        <v>60</v>
      </c>
    </row>
    <row r="1062" spans="1:7">
      <c r="A1062" s="338" t="s">
        <v>2624</v>
      </c>
      <c r="B1062" s="339" t="s">
        <v>2625</v>
      </c>
      <c r="C1062" s="339" t="s">
        <v>323</v>
      </c>
      <c r="D1062" s="339" t="s">
        <v>563</v>
      </c>
      <c r="E1062" s="331">
        <v>19</v>
      </c>
      <c r="F1062" s="331">
        <v>360</v>
      </c>
      <c r="G1062" s="331">
        <v>6840</v>
      </c>
    </row>
    <row r="1063" spans="1:7">
      <c r="A1063" s="338" t="s">
        <v>2626</v>
      </c>
      <c r="B1063" s="339" t="s">
        <v>2596</v>
      </c>
      <c r="C1063" s="339" t="s">
        <v>323</v>
      </c>
      <c r="D1063" s="339" t="s">
        <v>563</v>
      </c>
      <c r="E1063" s="331">
        <v>13</v>
      </c>
      <c r="F1063" s="331">
        <v>156</v>
      </c>
      <c r="G1063" s="331">
        <v>2028</v>
      </c>
    </row>
    <row r="1064" spans="1:7">
      <c r="A1064" s="338" t="s">
        <v>2627</v>
      </c>
      <c r="B1064" s="339" t="s">
        <v>2628</v>
      </c>
      <c r="C1064" s="339" t="s">
        <v>323</v>
      </c>
      <c r="D1064" s="339" t="s">
        <v>563</v>
      </c>
      <c r="E1064" s="331">
        <v>5</v>
      </c>
      <c r="F1064" s="331">
        <v>60</v>
      </c>
      <c r="G1064" s="331">
        <v>300</v>
      </c>
    </row>
    <row r="1065" spans="1:7">
      <c r="A1065" s="338" t="s">
        <v>2629</v>
      </c>
      <c r="B1065" s="339" t="s">
        <v>2630</v>
      </c>
      <c r="C1065" s="339" t="s">
        <v>323</v>
      </c>
      <c r="D1065" s="339" t="s">
        <v>563</v>
      </c>
      <c r="E1065" s="331">
        <v>8</v>
      </c>
      <c r="F1065" s="331">
        <v>90</v>
      </c>
      <c r="G1065" s="331">
        <v>720</v>
      </c>
    </row>
    <row r="1066" spans="1:7">
      <c r="A1066" s="338" t="s">
        <v>2631</v>
      </c>
      <c r="B1066" s="339" t="s">
        <v>2632</v>
      </c>
      <c r="C1066" s="339" t="s">
        <v>323</v>
      </c>
      <c r="D1066" s="339" t="s">
        <v>563</v>
      </c>
      <c r="E1066" s="331">
        <v>31</v>
      </c>
      <c r="F1066" s="331">
        <v>74.84</v>
      </c>
      <c r="G1066" s="331">
        <v>2320.04</v>
      </c>
    </row>
    <row r="1067" spans="1:7">
      <c r="A1067" s="338" t="s">
        <v>2633</v>
      </c>
      <c r="B1067" s="339" t="s">
        <v>2634</v>
      </c>
      <c r="C1067" s="339" t="s">
        <v>323</v>
      </c>
      <c r="D1067" s="339" t="s">
        <v>563</v>
      </c>
      <c r="E1067" s="331">
        <v>1</v>
      </c>
      <c r="F1067" s="331">
        <v>105</v>
      </c>
      <c r="G1067" s="331">
        <v>105</v>
      </c>
    </row>
    <row r="1068" spans="1:7">
      <c r="A1068" s="338" t="s">
        <v>2635</v>
      </c>
      <c r="B1068" s="339" t="s">
        <v>2636</v>
      </c>
      <c r="C1068" s="339" t="s">
        <v>323</v>
      </c>
      <c r="D1068" s="339" t="s">
        <v>563</v>
      </c>
      <c r="E1068" s="331">
        <v>3</v>
      </c>
      <c r="F1068" s="331">
        <v>167.25</v>
      </c>
      <c r="G1068" s="331">
        <v>501.75</v>
      </c>
    </row>
    <row r="1069" spans="1:7">
      <c r="A1069" s="338" t="s">
        <v>2637</v>
      </c>
      <c r="B1069" s="339" t="s">
        <v>2638</v>
      </c>
      <c r="C1069" s="339" t="s">
        <v>323</v>
      </c>
      <c r="D1069" s="339" t="s">
        <v>563</v>
      </c>
      <c r="E1069" s="331">
        <v>2</v>
      </c>
      <c r="F1069" s="331">
        <v>177.5</v>
      </c>
      <c r="G1069" s="331">
        <v>355</v>
      </c>
    </row>
    <row r="1070" spans="1:7">
      <c r="A1070" s="338" t="s">
        <v>2639</v>
      </c>
      <c r="B1070" s="339" t="s">
        <v>2640</v>
      </c>
      <c r="C1070" s="339" t="s">
        <v>323</v>
      </c>
      <c r="D1070" s="339" t="s">
        <v>563</v>
      </c>
      <c r="E1070" s="331">
        <v>4</v>
      </c>
      <c r="F1070" s="331">
        <v>180</v>
      </c>
      <c r="G1070" s="331">
        <v>720</v>
      </c>
    </row>
    <row r="1071" spans="1:7">
      <c r="A1071" s="338" t="s">
        <v>2641</v>
      </c>
      <c r="B1071" s="339" t="s">
        <v>2642</v>
      </c>
      <c r="C1071" s="339" t="s">
        <v>323</v>
      </c>
      <c r="D1071" s="339" t="s">
        <v>563</v>
      </c>
      <c r="E1071" s="331">
        <v>1</v>
      </c>
      <c r="F1071" s="331">
        <v>383.33</v>
      </c>
      <c r="G1071" s="331">
        <v>383.33</v>
      </c>
    </row>
    <row r="1072" spans="1:7">
      <c r="A1072" s="338" t="s">
        <v>2643</v>
      </c>
      <c r="B1072" s="339" t="s">
        <v>2644</v>
      </c>
      <c r="C1072" s="339" t="s">
        <v>323</v>
      </c>
      <c r="D1072" s="339" t="s">
        <v>563</v>
      </c>
      <c r="E1072" s="331">
        <v>1</v>
      </c>
      <c r="F1072" s="331">
        <v>195</v>
      </c>
      <c r="G1072" s="331">
        <v>195</v>
      </c>
    </row>
    <row r="1073" spans="1:7">
      <c r="A1073" s="338" t="s">
        <v>2645</v>
      </c>
      <c r="B1073" s="339" t="s">
        <v>2646</v>
      </c>
      <c r="C1073" s="339" t="s">
        <v>323</v>
      </c>
      <c r="D1073" s="339" t="s">
        <v>563</v>
      </c>
      <c r="E1073" s="331">
        <v>3</v>
      </c>
      <c r="F1073" s="331">
        <v>163.5</v>
      </c>
      <c r="G1073" s="331">
        <v>490.5</v>
      </c>
    </row>
    <row r="1074" spans="1:7">
      <c r="A1074" s="338" t="s">
        <v>2647</v>
      </c>
      <c r="B1074" s="339" t="s">
        <v>2648</v>
      </c>
      <c r="C1074" s="339" t="s">
        <v>570</v>
      </c>
      <c r="D1074" s="339" t="s">
        <v>563</v>
      </c>
      <c r="E1074" s="331">
        <v>120</v>
      </c>
      <c r="F1074" s="331">
        <v>532.37306666666666</v>
      </c>
      <c r="G1074" s="331">
        <v>63884.768000000011</v>
      </c>
    </row>
    <row r="1075" spans="1:7">
      <c r="A1075" s="338" t="s">
        <v>2649</v>
      </c>
      <c r="B1075" s="339" t="s">
        <v>2650</v>
      </c>
      <c r="C1075" s="339" t="s">
        <v>323</v>
      </c>
      <c r="D1075" s="339" t="s">
        <v>563</v>
      </c>
      <c r="E1075" s="331">
        <v>13</v>
      </c>
      <c r="F1075" s="331">
        <v>5.25</v>
      </c>
      <c r="G1075" s="331">
        <v>68.25</v>
      </c>
    </row>
    <row r="1076" spans="1:7">
      <c r="A1076" s="338" t="s">
        <v>2651</v>
      </c>
      <c r="B1076" s="339" t="s">
        <v>2652</v>
      </c>
      <c r="C1076" s="339" t="s">
        <v>323</v>
      </c>
      <c r="D1076" s="339" t="s">
        <v>563</v>
      </c>
      <c r="E1076" s="331">
        <v>20</v>
      </c>
      <c r="F1076" s="331">
        <v>10.5</v>
      </c>
      <c r="G1076" s="331">
        <v>210</v>
      </c>
    </row>
    <row r="1077" spans="1:7">
      <c r="A1077" s="338" t="s">
        <v>2653</v>
      </c>
      <c r="B1077" s="339" t="s">
        <v>2654</v>
      </c>
      <c r="C1077" s="339" t="s">
        <v>323</v>
      </c>
      <c r="D1077" s="339" t="s">
        <v>563</v>
      </c>
      <c r="E1077" s="331">
        <v>6</v>
      </c>
      <c r="F1077" s="331">
        <v>6267.4076894736909</v>
      </c>
      <c r="G1077" s="331">
        <v>37604.446136842147</v>
      </c>
    </row>
    <row r="1078" spans="1:7">
      <c r="A1078" s="338" t="s">
        <v>2655</v>
      </c>
      <c r="B1078" s="339" t="s">
        <v>2656</v>
      </c>
      <c r="C1078" s="339" t="s">
        <v>323</v>
      </c>
      <c r="D1078" s="339" t="s">
        <v>1797</v>
      </c>
      <c r="E1078" s="331">
        <v>1</v>
      </c>
      <c r="F1078" s="331">
        <v>250</v>
      </c>
      <c r="G1078" s="331">
        <v>250</v>
      </c>
    </row>
    <row r="1079" spans="1:7">
      <c r="A1079" s="338" t="s">
        <v>2657</v>
      </c>
      <c r="B1079" s="339" t="s">
        <v>2658</v>
      </c>
      <c r="C1079" s="339" t="s">
        <v>323</v>
      </c>
      <c r="D1079" s="339" t="s">
        <v>563</v>
      </c>
      <c r="E1079" s="331">
        <v>12</v>
      </c>
      <c r="F1079" s="331">
        <v>6500</v>
      </c>
      <c r="G1079" s="331">
        <v>78000</v>
      </c>
    </row>
    <row r="1080" spans="1:7">
      <c r="A1080" s="338" t="s">
        <v>2659</v>
      </c>
      <c r="B1080" s="339" t="s">
        <v>2660</v>
      </c>
      <c r="C1080" s="339" t="s">
        <v>570</v>
      </c>
      <c r="D1080" s="339" t="s">
        <v>563</v>
      </c>
      <c r="E1080" s="331">
        <v>400</v>
      </c>
      <c r="F1080" s="331">
        <v>4</v>
      </c>
      <c r="G1080" s="331">
        <v>1600</v>
      </c>
    </row>
    <row r="1081" spans="1:7">
      <c r="A1081" s="338" t="s">
        <v>2661</v>
      </c>
      <c r="B1081" s="339" t="s">
        <v>2662</v>
      </c>
      <c r="C1081" s="339" t="s">
        <v>323</v>
      </c>
      <c r="D1081" s="339" t="s">
        <v>563</v>
      </c>
      <c r="E1081" s="331">
        <v>3</v>
      </c>
      <c r="F1081" s="331">
        <v>350</v>
      </c>
      <c r="G1081" s="331">
        <v>1050</v>
      </c>
    </row>
    <row r="1082" spans="1:7">
      <c r="A1082" s="338" t="s">
        <v>2663</v>
      </c>
      <c r="B1082" s="339" t="s">
        <v>2664</v>
      </c>
      <c r="C1082" s="339" t="s">
        <v>323</v>
      </c>
      <c r="D1082" s="339" t="s">
        <v>563</v>
      </c>
      <c r="E1082" s="331">
        <v>5</v>
      </c>
      <c r="F1082" s="331">
        <v>480</v>
      </c>
      <c r="G1082" s="331">
        <v>2400</v>
      </c>
    </row>
    <row r="1083" spans="1:7">
      <c r="A1083" s="338" t="s">
        <v>2665</v>
      </c>
      <c r="B1083" s="339" t="s">
        <v>2666</v>
      </c>
      <c r="C1083" s="339" t="s">
        <v>323</v>
      </c>
      <c r="D1083" s="339" t="s">
        <v>365</v>
      </c>
      <c r="E1083" s="331">
        <v>1</v>
      </c>
      <c r="F1083" s="331">
        <v>690</v>
      </c>
      <c r="G1083" s="331">
        <v>690</v>
      </c>
    </row>
    <row r="1084" spans="1:7">
      <c r="A1084" s="338" t="s">
        <v>2667</v>
      </c>
      <c r="B1084" s="339" t="s">
        <v>2668</v>
      </c>
      <c r="C1084" s="339" t="s">
        <v>323</v>
      </c>
      <c r="D1084" s="339" t="s">
        <v>563</v>
      </c>
      <c r="E1084" s="331">
        <v>18</v>
      </c>
      <c r="F1084" s="331">
        <v>490</v>
      </c>
      <c r="G1084" s="331">
        <v>8820</v>
      </c>
    </row>
    <row r="1085" spans="1:7">
      <c r="A1085" s="338" t="s">
        <v>2669</v>
      </c>
      <c r="B1085" s="339" t="s">
        <v>2670</v>
      </c>
      <c r="C1085" s="339" t="s">
        <v>570</v>
      </c>
      <c r="D1085" s="339" t="s">
        <v>563</v>
      </c>
      <c r="E1085" s="331">
        <v>1145</v>
      </c>
      <c r="F1085" s="331">
        <v>61.061308879213065</v>
      </c>
      <c r="G1085" s="331">
        <v>69915.198666698954</v>
      </c>
    </row>
    <row r="1086" spans="1:7">
      <c r="A1086" s="338" t="s">
        <v>2671</v>
      </c>
      <c r="B1086" s="339" t="s">
        <v>2670</v>
      </c>
      <c r="C1086" s="339" t="s">
        <v>570</v>
      </c>
      <c r="D1086" s="339" t="s">
        <v>563</v>
      </c>
      <c r="E1086" s="331">
        <v>245</v>
      </c>
      <c r="F1086" s="331">
        <v>59.529999999987567</v>
      </c>
      <c r="G1086" s="331">
        <v>14584.849999996955</v>
      </c>
    </row>
    <row r="1087" spans="1:7">
      <c r="A1087" s="338" t="s">
        <v>2672</v>
      </c>
      <c r="B1087" s="339" t="s">
        <v>2670</v>
      </c>
      <c r="C1087" s="339" t="s">
        <v>570</v>
      </c>
      <c r="D1087" s="339" t="s">
        <v>563</v>
      </c>
      <c r="E1087" s="331">
        <v>204.5</v>
      </c>
      <c r="F1087" s="331">
        <v>58</v>
      </c>
      <c r="G1087" s="331">
        <v>11861</v>
      </c>
    </row>
    <row r="1088" spans="1:7">
      <c r="A1088" s="338" t="s">
        <v>2673</v>
      </c>
      <c r="B1088" s="339" t="s">
        <v>2674</v>
      </c>
      <c r="C1088" s="339" t="s">
        <v>570</v>
      </c>
      <c r="D1088" s="339" t="s">
        <v>563</v>
      </c>
      <c r="E1088" s="331">
        <v>307</v>
      </c>
      <c r="F1088" s="331">
        <v>24.87</v>
      </c>
      <c r="G1088" s="331">
        <v>7635.09</v>
      </c>
    </row>
    <row r="1089" spans="1:7">
      <c r="A1089" s="338" t="s">
        <v>2675</v>
      </c>
      <c r="B1089" s="339" t="s">
        <v>2676</v>
      </c>
      <c r="C1089" s="339" t="s">
        <v>570</v>
      </c>
      <c r="D1089" s="339" t="s">
        <v>563</v>
      </c>
      <c r="E1089" s="331">
        <v>375</v>
      </c>
      <c r="F1089" s="331">
        <v>59</v>
      </c>
      <c r="G1089" s="331">
        <v>22125</v>
      </c>
    </row>
    <row r="1090" spans="1:7">
      <c r="A1090" s="338" t="s">
        <v>2677</v>
      </c>
      <c r="B1090" s="339" t="s">
        <v>2678</v>
      </c>
      <c r="C1090" s="339" t="s">
        <v>570</v>
      </c>
      <c r="D1090" s="339" t="s">
        <v>563</v>
      </c>
      <c r="E1090" s="331">
        <v>361</v>
      </c>
      <c r="F1090" s="331">
        <v>55</v>
      </c>
      <c r="G1090" s="331">
        <v>19855</v>
      </c>
    </row>
    <row r="1091" spans="1:7">
      <c r="A1091" s="338" t="s">
        <v>2679</v>
      </c>
      <c r="B1091" s="339" t="s">
        <v>2680</v>
      </c>
      <c r="C1091" s="339" t="s">
        <v>323</v>
      </c>
      <c r="D1091" s="339" t="s">
        <v>563</v>
      </c>
      <c r="E1091" s="331">
        <v>290</v>
      </c>
      <c r="F1091" s="331">
        <v>46</v>
      </c>
      <c r="G1091" s="331">
        <v>13340</v>
      </c>
    </row>
    <row r="1092" spans="1:7">
      <c r="A1092" s="338" t="s">
        <v>2681</v>
      </c>
      <c r="B1092" s="339" t="s">
        <v>2682</v>
      </c>
      <c r="C1092" s="339" t="s">
        <v>323</v>
      </c>
      <c r="D1092" s="339" t="s">
        <v>365</v>
      </c>
      <c r="E1092" s="331">
        <v>2</v>
      </c>
      <c r="F1092" s="331">
        <v>480</v>
      </c>
      <c r="G1092" s="331">
        <v>960</v>
      </c>
    </row>
    <row r="1093" spans="1:7">
      <c r="A1093" s="338" t="s">
        <v>2683</v>
      </c>
      <c r="B1093" s="339" t="s">
        <v>2684</v>
      </c>
      <c r="C1093" s="339" t="s">
        <v>323</v>
      </c>
      <c r="D1093" s="339" t="s">
        <v>563</v>
      </c>
      <c r="E1093" s="331">
        <v>30</v>
      </c>
      <c r="F1093" s="331">
        <v>12.68878596767426</v>
      </c>
      <c r="G1093" s="331">
        <v>380.66357903022771</v>
      </c>
    </row>
    <row r="1094" spans="1:7">
      <c r="A1094" s="338" t="s">
        <v>2685</v>
      </c>
      <c r="B1094" s="339" t="s">
        <v>2686</v>
      </c>
      <c r="C1094" s="339" t="s">
        <v>1910</v>
      </c>
      <c r="D1094" s="339" t="s">
        <v>563</v>
      </c>
      <c r="E1094" s="331">
        <v>3</v>
      </c>
      <c r="F1094" s="331">
        <v>455</v>
      </c>
      <c r="G1094" s="331">
        <v>1365</v>
      </c>
    </row>
    <row r="1095" spans="1:7">
      <c r="A1095" s="338" t="s">
        <v>2687</v>
      </c>
      <c r="B1095" s="339" t="s">
        <v>2688</v>
      </c>
      <c r="C1095" s="339" t="s">
        <v>2082</v>
      </c>
      <c r="D1095" s="339" t="s">
        <v>563</v>
      </c>
      <c r="E1095" s="331">
        <v>18</v>
      </c>
      <c r="F1095" s="331">
        <v>18.75</v>
      </c>
      <c r="G1095" s="331">
        <v>337.5</v>
      </c>
    </row>
    <row r="1096" spans="1:7">
      <c r="A1096" s="338" t="s">
        <v>2689</v>
      </c>
      <c r="B1096" s="339" t="s">
        <v>2690</v>
      </c>
      <c r="C1096" s="339" t="s">
        <v>323</v>
      </c>
      <c r="D1096" s="339" t="s">
        <v>563</v>
      </c>
      <c r="E1096" s="331">
        <v>1</v>
      </c>
      <c r="F1096" s="331">
        <v>72.999999996174594</v>
      </c>
      <c r="G1096" s="331">
        <v>72.999999996174594</v>
      </c>
    </row>
    <row r="1097" spans="1:7">
      <c r="A1097" s="338" t="s">
        <v>2691</v>
      </c>
      <c r="B1097" s="339" t="s">
        <v>2692</v>
      </c>
      <c r="C1097" s="339" t="s">
        <v>323</v>
      </c>
      <c r="D1097" s="339" t="s">
        <v>563</v>
      </c>
      <c r="E1097" s="331">
        <v>2</v>
      </c>
      <c r="F1097" s="331">
        <v>158.00000000147091</v>
      </c>
      <c r="G1097" s="331">
        <v>316.00000000294182</v>
      </c>
    </row>
    <row r="1098" spans="1:7">
      <c r="A1098" s="338" t="s">
        <v>2693</v>
      </c>
      <c r="B1098" s="339" t="s">
        <v>2694</v>
      </c>
      <c r="C1098" s="339" t="s">
        <v>323</v>
      </c>
      <c r="D1098" s="339" t="s">
        <v>563</v>
      </c>
      <c r="E1098" s="331">
        <v>2</v>
      </c>
      <c r="F1098" s="331">
        <v>120</v>
      </c>
      <c r="G1098" s="331">
        <v>240</v>
      </c>
    </row>
    <row r="1099" spans="1:7">
      <c r="A1099" s="338" t="s">
        <v>2695</v>
      </c>
      <c r="B1099" s="339" t="s">
        <v>2696</v>
      </c>
      <c r="C1099" s="339" t="s">
        <v>323</v>
      </c>
      <c r="D1099" s="339" t="s">
        <v>563</v>
      </c>
      <c r="E1099" s="331">
        <v>1</v>
      </c>
      <c r="F1099" s="331">
        <v>24053.674999999999</v>
      </c>
      <c r="G1099" s="331">
        <v>24053.674999999999</v>
      </c>
    </row>
    <row r="1100" spans="1:7">
      <c r="A1100" s="338" t="s">
        <v>2697</v>
      </c>
      <c r="B1100" s="339" t="s">
        <v>2698</v>
      </c>
      <c r="C1100" s="339" t="s">
        <v>570</v>
      </c>
      <c r="D1100" s="339" t="s">
        <v>563</v>
      </c>
      <c r="E1100" s="331">
        <v>43</v>
      </c>
      <c r="F1100" s="331">
        <v>32.027272727287802</v>
      </c>
      <c r="G1100" s="331">
        <v>1377.1727272733756</v>
      </c>
    </row>
    <row r="1101" spans="1:7">
      <c r="A1101" s="338" t="s">
        <v>2699</v>
      </c>
      <c r="B1101" s="339" t="s">
        <v>2700</v>
      </c>
      <c r="C1101" s="339" t="s">
        <v>562</v>
      </c>
      <c r="D1101" s="339" t="s">
        <v>563</v>
      </c>
      <c r="E1101" s="331">
        <v>8.6999999999999993</v>
      </c>
      <c r="F1101" s="331">
        <v>127</v>
      </c>
      <c r="G1101" s="331">
        <v>1104.8999999999999</v>
      </c>
    </row>
    <row r="1102" spans="1:7">
      <c r="A1102" s="338" t="s">
        <v>2701</v>
      </c>
      <c r="B1102" s="339" t="s">
        <v>2702</v>
      </c>
      <c r="C1102" s="339" t="s">
        <v>562</v>
      </c>
      <c r="D1102" s="339" t="s">
        <v>563</v>
      </c>
      <c r="E1102" s="331">
        <v>6.4</v>
      </c>
      <c r="F1102" s="331">
        <v>127</v>
      </c>
      <c r="G1102" s="331">
        <v>812.8</v>
      </c>
    </row>
    <row r="1103" spans="1:7">
      <c r="A1103" s="338" t="s">
        <v>2703</v>
      </c>
      <c r="B1103" s="339" t="s">
        <v>2704</v>
      </c>
      <c r="C1103" s="339" t="s">
        <v>562</v>
      </c>
      <c r="D1103" s="339" t="s">
        <v>563</v>
      </c>
      <c r="E1103" s="331">
        <v>171.6</v>
      </c>
      <c r="F1103" s="331">
        <v>127</v>
      </c>
      <c r="G1103" s="331">
        <v>21793.200000000001</v>
      </c>
    </row>
    <row r="1104" spans="1:7">
      <c r="A1104" s="338" t="s">
        <v>2705</v>
      </c>
      <c r="B1104" s="339" t="s">
        <v>2706</v>
      </c>
      <c r="C1104" s="339" t="s">
        <v>562</v>
      </c>
      <c r="D1104" s="339" t="s">
        <v>563</v>
      </c>
      <c r="E1104" s="331">
        <v>42.8</v>
      </c>
      <c r="F1104" s="331">
        <v>127</v>
      </c>
      <c r="G1104" s="331">
        <v>5435.6</v>
      </c>
    </row>
    <row r="1105" spans="1:7">
      <c r="A1105" s="338" t="s">
        <v>2707</v>
      </c>
      <c r="B1105" s="339" t="s">
        <v>2708</v>
      </c>
      <c r="C1105" s="339" t="s">
        <v>562</v>
      </c>
      <c r="D1105" s="339" t="s">
        <v>563</v>
      </c>
      <c r="E1105" s="331">
        <v>15.8</v>
      </c>
      <c r="F1105" s="331">
        <v>127</v>
      </c>
      <c r="G1105" s="331">
        <v>2006.6</v>
      </c>
    </row>
    <row r="1106" spans="1:7">
      <c r="A1106" s="338" t="s">
        <v>2709</v>
      </c>
      <c r="B1106" s="339" t="s">
        <v>2710</v>
      </c>
      <c r="C1106" s="339" t="s">
        <v>562</v>
      </c>
      <c r="D1106" s="339" t="s">
        <v>563</v>
      </c>
      <c r="E1106" s="331">
        <v>12.4</v>
      </c>
      <c r="F1106" s="331">
        <v>127</v>
      </c>
      <c r="G1106" s="331">
        <v>1574.8</v>
      </c>
    </row>
    <row r="1107" spans="1:7">
      <c r="A1107" s="338" t="s">
        <v>2711</v>
      </c>
      <c r="B1107" s="339" t="s">
        <v>2712</v>
      </c>
      <c r="C1107" s="339" t="s">
        <v>562</v>
      </c>
      <c r="D1107" s="339" t="s">
        <v>563</v>
      </c>
      <c r="E1107" s="331">
        <v>33.5</v>
      </c>
      <c r="F1107" s="331">
        <v>127</v>
      </c>
      <c r="G1107" s="331">
        <v>4254.5</v>
      </c>
    </row>
    <row r="1108" spans="1:7">
      <c r="A1108" s="338" t="s">
        <v>2713</v>
      </c>
      <c r="B1108" s="339" t="s">
        <v>2714</v>
      </c>
      <c r="C1108" s="339" t="s">
        <v>562</v>
      </c>
      <c r="D1108" s="339" t="s">
        <v>563</v>
      </c>
      <c r="E1108" s="331">
        <v>32.6</v>
      </c>
      <c r="F1108" s="331">
        <v>127</v>
      </c>
      <c r="G1108" s="331">
        <v>4140.2</v>
      </c>
    </row>
    <row r="1109" spans="1:7">
      <c r="A1109" s="338" t="s">
        <v>2715</v>
      </c>
      <c r="B1109" s="339" t="s">
        <v>2716</v>
      </c>
      <c r="C1109" s="339" t="s">
        <v>562</v>
      </c>
      <c r="D1109" s="339" t="s">
        <v>563</v>
      </c>
      <c r="E1109" s="331">
        <v>308</v>
      </c>
      <c r="F1109" s="331">
        <v>127</v>
      </c>
      <c r="G1109" s="331">
        <v>39116</v>
      </c>
    </row>
    <row r="1110" spans="1:7">
      <c r="A1110" s="338" t="s">
        <v>2717</v>
      </c>
      <c r="B1110" s="339" t="s">
        <v>2718</v>
      </c>
      <c r="C1110" s="339" t="s">
        <v>562</v>
      </c>
      <c r="D1110" s="339" t="s">
        <v>563</v>
      </c>
      <c r="E1110" s="331">
        <v>56.3</v>
      </c>
      <c r="F1110" s="331">
        <v>127</v>
      </c>
      <c r="G1110" s="331">
        <v>7150.1</v>
      </c>
    </row>
    <row r="1111" spans="1:7">
      <c r="A1111" s="338" t="s">
        <v>2719</v>
      </c>
      <c r="B1111" s="339" t="s">
        <v>2720</v>
      </c>
      <c r="C1111" s="339" t="s">
        <v>562</v>
      </c>
      <c r="D1111" s="339" t="s">
        <v>563</v>
      </c>
      <c r="E1111" s="331">
        <v>96.6</v>
      </c>
      <c r="F1111" s="331">
        <v>127</v>
      </c>
      <c r="G1111" s="331">
        <v>12268.2</v>
      </c>
    </row>
    <row r="1112" spans="1:7">
      <c r="A1112" s="338" t="s">
        <v>2721</v>
      </c>
      <c r="B1112" s="339" t="s">
        <v>2722</v>
      </c>
      <c r="C1112" s="339" t="s">
        <v>562</v>
      </c>
      <c r="D1112" s="339" t="s">
        <v>563</v>
      </c>
      <c r="E1112" s="331">
        <v>147.4</v>
      </c>
      <c r="F1112" s="331">
        <v>127</v>
      </c>
      <c r="G1112" s="331">
        <v>18719.8</v>
      </c>
    </row>
    <row r="1113" spans="1:7">
      <c r="A1113" s="338" t="s">
        <v>2723</v>
      </c>
      <c r="B1113" s="339" t="s">
        <v>2724</v>
      </c>
      <c r="C1113" s="339" t="s">
        <v>562</v>
      </c>
      <c r="D1113" s="339" t="s">
        <v>563</v>
      </c>
      <c r="E1113" s="331">
        <v>30.8</v>
      </c>
      <c r="F1113" s="331">
        <v>127</v>
      </c>
      <c r="G1113" s="331">
        <v>3911.6</v>
      </c>
    </row>
    <row r="1114" spans="1:7">
      <c r="A1114" s="338" t="s">
        <v>2725</v>
      </c>
      <c r="B1114" s="339" t="s">
        <v>2726</v>
      </c>
      <c r="C1114" s="339" t="s">
        <v>562</v>
      </c>
      <c r="D1114" s="339" t="s">
        <v>563</v>
      </c>
      <c r="E1114" s="331">
        <v>18.100000000000001</v>
      </c>
      <c r="F1114" s="331">
        <v>127</v>
      </c>
      <c r="G1114" s="331">
        <v>2298.6999999999998</v>
      </c>
    </row>
    <row r="1115" spans="1:7">
      <c r="A1115" s="338" t="s">
        <v>2727</v>
      </c>
      <c r="B1115" s="339" t="s">
        <v>2728</v>
      </c>
      <c r="C1115" s="339" t="s">
        <v>562</v>
      </c>
      <c r="D1115" s="339" t="s">
        <v>563</v>
      </c>
      <c r="E1115" s="331">
        <v>375.7</v>
      </c>
      <c r="F1115" s="331">
        <v>127</v>
      </c>
      <c r="G1115" s="331">
        <v>47713.9</v>
      </c>
    </row>
    <row r="1116" spans="1:7">
      <c r="A1116" s="338" t="s">
        <v>2729</v>
      </c>
      <c r="B1116" s="339" t="s">
        <v>2730</v>
      </c>
      <c r="C1116" s="339" t="s">
        <v>323</v>
      </c>
      <c r="D1116" s="339" t="s">
        <v>563</v>
      </c>
      <c r="E1116" s="331">
        <v>2</v>
      </c>
      <c r="F1116" s="331">
        <v>16000</v>
      </c>
      <c r="G1116" s="331">
        <v>32000</v>
      </c>
    </row>
    <row r="1117" spans="1:7">
      <c r="A1117" s="338" t="s">
        <v>2731</v>
      </c>
      <c r="B1117" s="339" t="s">
        <v>2732</v>
      </c>
      <c r="C1117" s="339" t="s">
        <v>323</v>
      </c>
      <c r="D1117" s="339" t="s">
        <v>563</v>
      </c>
      <c r="E1117" s="331">
        <v>487</v>
      </c>
      <c r="F1117" s="331">
        <v>1.29</v>
      </c>
      <c r="G1117" s="331">
        <v>628.23</v>
      </c>
    </row>
    <row r="1118" spans="1:7">
      <c r="A1118" s="338" t="s">
        <v>2733</v>
      </c>
      <c r="B1118" s="339" t="s">
        <v>2734</v>
      </c>
      <c r="C1118" s="339" t="s">
        <v>323</v>
      </c>
      <c r="D1118" s="339" t="s">
        <v>563</v>
      </c>
      <c r="E1118" s="331">
        <v>657</v>
      </c>
      <c r="F1118" s="331">
        <v>0.44753086419834615</v>
      </c>
      <c r="G1118" s="331">
        <v>294.02777777831341</v>
      </c>
    </row>
    <row r="1119" spans="1:7">
      <c r="A1119" s="338" t="s">
        <v>2735</v>
      </c>
      <c r="B1119" s="339" t="s">
        <v>2734</v>
      </c>
      <c r="C1119" s="339" t="s">
        <v>323</v>
      </c>
      <c r="D1119" s="339" t="s">
        <v>563</v>
      </c>
      <c r="E1119" s="331">
        <v>10</v>
      </c>
      <c r="F1119" s="331">
        <v>0.6</v>
      </c>
      <c r="G1119" s="331">
        <v>6</v>
      </c>
    </row>
    <row r="1120" spans="1:7">
      <c r="A1120" s="338" t="s">
        <v>2736</v>
      </c>
      <c r="B1120" s="339" t="s">
        <v>2737</v>
      </c>
      <c r="C1120" s="339" t="s">
        <v>323</v>
      </c>
      <c r="D1120" s="339" t="s">
        <v>563</v>
      </c>
      <c r="E1120" s="331">
        <v>508</v>
      </c>
      <c r="F1120" s="331">
        <v>1.9699999999999998</v>
      </c>
      <c r="G1120" s="331">
        <v>1000.7599999999998</v>
      </c>
    </row>
    <row r="1121" spans="1:7">
      <c r="A1121" s="338" t="s">
        <v>2738</v>
      </c>
      <c r="B1121" s="339" t="s">
        <v>2739</v>
      </c>
      <c r="C1121" s="339" t="s">
        <v>323</v>
      </c>
      <c r="D1121" s="339" t="s">
        <v>563</v>
      </c>
      <c r="E1121" s="331">
        <v>7</v>
      </c>
      <c r="F1121" s="331">
        <v>498.03819000000004</v>
      </c>
      <c r="G1121" s="331">
        <v>3486.2673300000001</v>
      </c>
    </row>
    <row r="1122" spans="1:7">
      <c r="A1122" s="338" t="s">
        <v>2740</v>
      </c>
      <c r="B1122" s="339" t="s">
        <v>2741</v>
      </c>
      <c r="C1122" s="339" t="s">
        <v>323</v>
      </c>
      <c r="D1122" s="339" t="s">
        <v>563</v>
      </c>
      <c r="E1122" s="331">
        <v>6</v>
      </c>
      <c r="F1122" s="331">
        <v>342.06882000000218</v>
      </c>
      <c r="G1122" s="331">
        <v>2052.4129200000129</v>
      </c>
    </row>
    <row r="1123" spans="1:7">
      <c r="A1123" s="338" t="s">
        <v>2742</v>
      </c>
      <c r="B1123" s="339" t="s">
        <v>2743</v>
      </c>
      <c r="C1123" s="339" t="s">
        <v>323</v>
      </c>
      <c r="D1123" s="339" t="s">
        <v>563</v>
      </c>
      <c r="E1123" s="331">
        <v>319</v>
      </c>
      <c r="F1123" s="331">
        <v>1.85</v>
      </c>
      <c r="G1123" s="331">
        <v>590.15</v>
      </c>
    </row>
    <row r="1124" spans="1:7">
      <c r="A1124" s="338" t="s">
        <v>2744</v>
      </c>
      <c r="B1124" s="339" t="s">
        <v>2745</v>
      </c>
      <c r="C1124" s="339" t="s">
        <v>323</v>
      </c>
      <c r="D1124" s="339" t="s">
        <v>563</v>
      </c>
      <c r="E1124" s="331">
        <v>50</v>
      </c>
      <c r="F1124" s="331">
        <v>1.7</v>
      </c>
      <c r="G1124" s="331">
        <v>85</v>
      </c>
    </row>
    <row r="1125" spans="1:7">
      <c r="A1125" s="338" t="s">
        <v>2746</v>
      </c>
      <c r="B1125" s="339" t="s">
        <v>2747</v>
      </c>
      <c r="C1125" s="339" t="s">
        <v>323</v>
      </c>
      <c r="D1125" s="339" t="s">
        <v>563</v>
      </c>
      <c r="E1125" s="331">
        <v>1084</v>
      </c>
      <c r="F1125" s="331">
        <v>1.69</v>
      </c>
      <c r="G1125" s="331">
        <v>1831.96</v>
      </c>
    </row>
    <row r="1126" spans="1:7">
      <c r="A1126" s="338" t="s">
        <v>2748</v>
      </c>
      <c r="B1126" s="339" t="s">
        <v>2749</v>
      </c>
      <c r="C1126" s="339" t="s">
        <v>323</v>
      </c>
      <c r="D1126" s="339" t="s">
        <v>563</v>
      </c>
      <c r="E1126" s="331">
        <v>172</v>
      </c>
      <c r="F1126" s="331">
        <v>3.5099999999999993</v>
      </c>
      <c r="G1126" s="331">
        <v>603.71999999999991</v>
      </c>
    </row>
    <row r="1127" spans="1:7">
      <c r="A1127" s="338" t="s">
        <v>2750</v>
      </c>
      <c r="B1127" s="339" t="s">
        <v>2751</v>
      </c>
      <c r="C1127" s="339" t="s">
        <v>323</v>
      </c>
      <c r="D1127" s="339" t="s">
        <v>563</v>
      </c>
      <c r="E1127" s="331">
        <v>182</v>
      </c>
      <c r="F1127" s="331">
        <v>6.5</v>
      </c>
      <c r="G1127" s="331">
        <v>1183</v>
      </c>
    </row>
    <row r="1128" spans="1:7">
      <c r="A1128" s="338" t="s">
        <v>2752</v>
      </c>
      <c r="B1128" s="339" t="s">
        <v>2753</v>
      </c>
      <c r="C1128" s="339" t="s">
        <v>323</v>
      </c>
      <c r="D1128" s="339" t="s">
        <v>563</v>
      </c>
      <c r="E1128" s="331">
        <v>20</v>
      </c>
      <c r="F1128" s="331">
        <v>0.70450000000000002</v>
      </c>
      <c r="G1128" s="331">
        <v>14.09</v>
      </c>
    </row>
    <row r="1129" spans="1:7">
      <c r="A1129" s="338" t="s">
        <v>2754</v>
      </c>
      <c r="B1129" s="339" t="s">
        <v>2755</v>
      </c>
      <c r="C1129" s="339" t="s">
        <v>323</v>
      </c>
      <c r="D1129" s="339" t="s">
        <v>563</v>
      </c>
      <c r="E1129" s="331">
        <v>148</v>
      </c>
      <c r="F1129" s="331">
        <v>3.8</v>
      </c>
      <c r="G1129" s="331">
        <v>562.4</v>
      </c>
    </row>
    <row r="1130" spans="1:7">
      <c r="A1130" s="338" t="s">
        <v>2756</v>
      </c>
      <c r="B1130" s="339" t="s">
        <v>2757</v>
      </c>
      <c r="C1130" s="339" t="s">
        <v>323</v>
      </c>
      <c r="D1130" s="339" t="s">
        <v>563</v>
      </c>
      <c r="E1130" s="331">
        <v>12</v>
      </c>
      <c r="F1130" s="331">
        <v>4.3</v>
      </c>
      <c r="G1130" s="331">
        <v>51.6</v>
      </c>
    </row>
    <row r="1131" spans="1:7">
      <c r="A1131" s="338" t="s">
        <v>2758</v>
      </c>
      <c r="B1131" s="339" t="s">
        <v>2759</v>
      </c>
      <c r="C1131" s="339" t="s">
        <v>323</v>
      </c>
      <c r="D1131" s="339" t="s">
        <v>563</v>
      </c>
      <c r="E1131" s="331">
        <v>140</v>
      </c>
      <c r="F1131" s="331">
        <v>7.05</v>
      </c>
      <c r="G1131" s="331">
        <v>987</v>
      </c>
    </row>
    <row r="1132" spans="1:7">
      <c r="A1132" s="338" t="s">
        <v>2760</v>
      </c>
      <c r="B1132" s="339" t="s">
        <v>2761</v>
      </c>
      <c r="C1132" s="339" t="s">
        <v>323</v>
      </c>
      <c r="D1132" s="339" t="s">
        <v>563</v>
      </c>
      <c r="E1132" s="331">
        <v>350</v>
      </c>
      <c r="F1132" s="331">
        <v>1.8</v>
      </c>
      <c r="G1132" s="331">
        <v>630</v>
      </c>
    </row>
    <row r="1133" spans="1:7">
      <c r="A1133" s="338" t="s">
        <v>2762</v>
      </c>
      <c r="B1133" s="339" t="s">
        <v>2763</v>
      </c>
      <c r="C1133" s="339" t="s">
        <v>323</v>
      </c>
      <c r="D1133" s="339" t="s">
        <v>563</v>
      </c>
      <c r="E1133" s="331">
        <v>910</v>
      </c>
      <c r="F1133" s="331">
        <v>0.35</v>
      </c>
      <c r="G1133" s="331">
        <v>318.5</v>
      </c>
    </row>
    <row r="1134" spans="1:7">
      <c r="A1134" s="338" t="s">
        <v>2764</v>
      </c>
      <c r="B1134" s="339" t="s">
        <v>2765</v>
      </c>
      <c r="C1134" s="339" t="s">
        <v>323</v>
      </c>
      <c r="D1134" s="339" t="s">
        <v>563</v>
      </c>
      <c r="E1134" s="331">
        <v>631</v>
      </c>
      <c r="F1134" s="331">
        <v>1.4</v>
      </c>
      <c r="G1134" s="331">
        <v>883.4</v>
      </c>
    </row>
    <row r="1135" spans="1:7">
      <c r="A1135" s="338" t="s">
        <v>2766</v>
      </c>
      <c r="B1135" s="339" t="s">
        <v>2767</v>
      </c>
      <c r="C1135" s="339" t="s">
        <v>323</v>
      </c>
      <c r="D1135" s="339" t="s">
        <v>563</v>
      </c>
      <c r="E1135" s="331">
        <v>27</v>
      </c>
      <c r="F1135" s="331">
        <v>1.67</v>
      </c>
      <c r="G1135" s="331">
        <v>45.09</v>
      </c>
    </row>
    <row r="1136" spans="1:7">
      <c r="A1136" s="338" t="s">
        <v>2768</v>
      </c>
      <c r="B1136" s="339" t="s">
        <v>2769</v>
      </c>
      <c r="C1136" s="339" t="s">
        <v>323</v>
      </c>
      <c r="D1136" s="339" t="s">
        <v>563</v>
      </c>
      <c r="E1136" s="331">
        <v>619</v>
      </c>
      <c r="F1136" s="331">
        <v>1.5476190476177651</v>
      </c>
      <c r="G1136" s="331">
        <v>957.97619047539672</v>
      </c>
    </row>
    <row r="1137" spans="1:7">
      <c r="A1137" s="338" t="s">
        <v>2770</v>
      </c>
      <c r="B1137" s="339" t="s">
        <v>2771</v>
      </c>
      <c r="C1137" s="339" t="s">
        <v>323</v>
      </c>
      <c r="D1137" s="339" t="s">
        <v>563</v>
      </c>
      <c r="E1137" s="331">
        <v>60</v>
      </c>
      <c r="F1137" s="331">
        <v>15.999999999999998</v>
      </c>
      <c r="G1137" s="331">
        <v>959.99999999999989</v>
      </c>
    </row>
    <row r="1138" spans="1:7">
      <c r="A1138" s="338" t="s">
        <v>2772</v>
      </c>
      <c r="B1138" s="339" t="s">
        <v>2773</v>
      </c>
      <c r="C1138" s="339" t="s">
        <v>323</v>
      </c>
      <c r="D1138" s="339" t="s">
        <v>563</v>
      </c>
      <c r="E1138" s="331">
        <v>496</v>
      </c>
      <c r="F1138" s="331">
        <v>0.64</v>
      </c>
      <c r="G1138" s="331">
        <v>317.44</v>
      </c>
    </row>
    <row r="1139" spans="1:7">
      <c r="A1139" s="338" t="s">
        <v>2774</v>
      </c>
      <c r="B1139" s="339" t="s">
        <v>2775</v>
      </c>
      <c r="C1139" s="339" t="s">
        <v>562</v>
      </c>
      <c r="D1139" s="339" t="s">
        <v>563</v>
      </c>
      <c r="E1139" s="331">
        <v>20</v>
      </c>
      <c r="F1139" s="331">
        <v>1627.7314390612112</v>
      </c>
      <c r="G1139" s="331">
        <v>32554.628781224219</v>
      </c>
    </row>
    <row r="1140" spans="1:7">
      <c r="A1140" s="338" t="s">
        <v>2776</v>
      </c>
      <c r="B1140" s="339" t="s">
        <v>2777</v>
      </c>
      <c r="C1140" s="339" t="s">
        <v>562</v>
      </c>
      <c r="D1140" s="339" t="s">
        <v>563</v>
      </c>
      <c r="E1140" s="331">
        <v>7.5</v>
      </c>
      <c r="F1140" s="331">
        <v>1187.1361450477982</v>
      </c>
      <c r="G1140" s="331">
        <v>8903.5210878584876</v>
      </c>
    </row>
    <row r="1141" spans="1:7">
      <c r="A1141" s="338" t="s">
        <v>2778</v>
      </c>
      <c r="B1141" s="339" t="s">
        <v>2779</v>
      </c>
      <c r="C1141" s="339" t="s">
        <v>562</v>
      </c>
      <c r="D1141" s="339" t="s">
        <v>563</v>
      </c>
      <c r="E1141" s="331">
        <v>13.1</v>
      </c>
      <c r="F1141" s="331">
        <v>1102.5844217469901</v>
      </c>
      <c r="G1141" s="331">
        <v>14443.855924885571</v>
      </c>
    </row>
    <row r="1142" spans="1:7">
      <c r="A1142" s="338" t="s">
        <v>2780</v>
      </c>
      <c r="B1142" s="339" t="s">
        <v>2781</v>
      </c>
      <c r="C1142" s="339" t="s">
        <v>562</v>
      </c>
      <c r="D1142" s="339" t="s">
        <v>563</v>
      </c>
      <c r="E1142" s="331">
        <v>20.848400000000002</v>
      </c>
      <c r="F1142" s="331">
        <v>1216.5992261238609</v>
      </c>
      <c r="G1142" s="331">
        <v>25364.147305920706</v>
      </c>
    </row>
    <row r="1143" spans="1:7">
      <c r="A1143" s="338" t="s">
        <v>2782</v>
      </c>
      <c r="B1143" s="339" t="s">
        <v>2783</v>
      </c>
      <c r="C1143" s="339" t="s">
        <v>562</v>
      </c>
      <c r="D1143" s="339" t="s">
        <v>563</v>
      </c>
      <c r="E1143" s="331">
        <v>2.8999999999996362E-2</v>
      </c>
      <c r="F1143" s="331">
        <v>1255.5958959721961</v>
      </c>
      <c r="G1143" s="331">
        <v>36.41228098318912</v>
      </c>
    </row>
    <row r="1144" spans="1:7">
      <c r="A1144" s="338" t="s">
        <v>2784</v>
      </c>
      <c r="B1144" s="339" t="s">
        <v>2785</v>
      </c>
      <c r="C1144" s="339" t="s">
        <v>562</v>
      </c>
      <c r="D1144" s="339" t="s">
        <v>563</v>
      </c>
      <c r="E1144" s="331">
        <v>9.2100000000000009</v>
      </c>
      <c r="F1144" s="331">
        <v>1149.5854350050533</v>
      </c>
      <c r="G1144" s="331">
        <v>10587.681856396539</v>
      </c>
    </row>
    <row r="1145" spans="1:7">
      <c r="A1145" s="338" t="s">
        <v>2786</v>
      </c>
      <c r="B1145" s="339" t="s">
        <v>2787</v>
      </c>
      <c r="C1145" s="339" t="s">
        <v>562</v>
      </c>
      <c r="D1145" s="339" t="s">
        <v>563</v>
      </c>
      <c r="E1145" s="331">
        <v>21.72</v>
      </c>
      <c r="F1145" s="331">
        <v>1111.6035513358875</v>
      </c>
      <c r="G1145" s="331">
        <v>24144.029135015477</v>
      </c>
    </row>
    <row r="1146" spans="1:7">
      <c r="A1146" s="338" t="s">
        <v>2788</v>
      </c>
      <c r="B1146" s="339" t="s">
        <v>2789</v>
      </c>
      <c r="C1146" s="339" t="s">
        <v>562</v>
      </c>
      <c r="D1146" s="339" t="s">
        <v>563</v>
      </c>
      <c r="E1146" s="331">
        <v>27.36</v>
      </c>
      <c r="F1146" s="331">
        <v>1135.1247334958562</v>
      </c>
      <c r="G1146" s="331">
        <v>31057.012708446629</v>
      </c>
    </row>
    <row r="1147" spans="1:7">
      <c r="A1147" s="338" t="s">
        <v>2790</v>
      </c>
      <c r="B1147" s="339" t="s">
        <v>2791</v>
      </c>
      <c r="C1147" s="339" t="s">
        <v>562</v>
      </c>
      <c r="D1147" s="339" t="s">
        <v>563</v>
      </c>
      <c r="E1147" s="331">
        <v>11.5</v>
      </c>
      <c r="F1147" s="331">
        <v>1829.4277855336925</v>
      </c>
      <c r="G1147" s="331">
        <v>21038.419533637469</v>
      </c>
    </row>
    <row r="1148" spans="1:7">
      <c r="A1148" s="338" t="s">
        <v>2792</v>
      </c>
      <c r="B1148" s="339" t="s">
        <v>2793</v>
      </c>
      <c r="C1148" s="339" t="s">
        <v>562</v>
      </c>
      <c r="D1148" s="339" t="s">
        <v>563</v>
      </c>
      <c r="E1148" s="331">
        <v>23.74</v>
      </c>
      <c r="F1148" s="331">
        <v>1062.1053115068232</v>
      </c>
      <c r="G1148" s="331">
        <v>25214.380095171986</v>
      </c>
    </row>
    <row r="1149" spans="1:7">
      <c r="A1149" s="338" t="s">
        <v>2794</v>
      </c>
      <c r="B1149" s="339" t="s">
        <v>2795</v>
      </c>
      <c r="C1149" s="339" t="s">
        <v>562</v>
      </c>
      <c r="D1149" s="339" t="s">
        <v>563</v>
      </c>
      <c r="E1149" s="331">
        <v>0.01</v>
      </c>
      <c r="F1149" s="331">
        <v>1891.6700503452123</v>
      </c>
      <c r="G1149" s="331">
        <v>18.91670050345212</v>
      </c>
    </row>
    <row r="1150" spans="1:7">
      <c r="A1150" s="338" t="s">
        <v>2796</v>
      </c>
      <c r="B1150" s="339" t="s">
        <v>2797</v>
      </c>
      <c r="C1150" s="339" t="s">
        <v>562</v>
      </c>
      <c r="D1150" s="339" t="s">
        <v>563</v>
      </c>
      <c r="E1150" s="331">
        <v>11</v>
      </c>
      <c r="F1150" s="331">
        <v>2194.0388825851437</v>
      </c>
      <c r="G1150" s="331">
        <v>24134.427708436575</v>
      </c>
    </row>
    <row r="1151" spans="1:7">
      <c r="A1151" s="338" t="s">
        <v>2798</v>
      </c>
      <c r="B1151" s="339" t="s">
        <v>2799</v>
      </c>
      <c r="C1151" s="339" t="s">
        <v>562</v>
      </c>
      <c r="D1151" s="339" t="s">
        <v>563</v>
      </c>
      <c r="E1151" s="331">
        <v>13.692600000000001</v>
      </c>
      <c r="F1151" s="331">
        <v>1233.7159069639449</v>
      </c>
      <c r="G1151" s="331">
        <v>16892.778427694517</v>
      </c>
    </row>
    <row r="1152" spans="1:7">
      <c r="A1152" s="338" t="s">
        <v>2800</v>
      </c>
      <c r="B1152" s="339" t="s">
        <v>2801</v>
      </c>
      <c r="C1152" s="339" t="s">
        <v>562</v>
      </c>
      <c r="D1152" s="339" t="s">
        <v>563</v>
      </c>
      <c r="E1152" s="331">
        <v>12</v>
      </c>
      <c r="F1152" s="331">
        <v>2704.9358834704612</v>
      </c>
      <c r="G1152" s="331">
        <v>32459.23060164553</v>
      </c>
    </row>
    <row r="1153" spans="1:7">
      <c r="A1153" s="338" t="s">
        <v>2802</v>
      </c>
      <c r="B1153" s="339" t="s">
        <v>2803</v>
      </c>
      <c r="C1153" s="339" t="s">
        <v>562</v>
      </c>
      <c r="D1153" s="339" t="s">
        <v>563</v>
      </c>
      <c r="E1153" s="331">
        <v>12</v>
      </c>
      <c r="F1153" s="331">
        <v>2625.9342660068673</v>
      </c>
      <c r="G1153" s="331">
        <v>31511.211192082414</v>
      </c>
    </row>
    <row r="1154" spans="1:7">
      <c r="A1154" s="338" t="s">
        <v>2804</v>
      </c>
      <c r="B1154" s="339" t="s">
        <v>2805</v>
      </c>
      <c r="C1154" s="339" t="s">
        <v>562</v>
      </c>
      <c r="D1154" s="339" t="s">
        <v>563</v>
      </c>
      <c r="E1154" s="331">
        <v>5.08</v>
      </c>
      <c r="F1154" s="331">
        <v>380.14118784019212</v>
      </c>
      <c r="G1154" s="331">
        <v>1931.1172342281759</v>
      </c>
    </row>
    <row r="1155" spans="1:7">
      <c r="A1155" s="338" t="s">
        <v>2806</v>
      </c>
      <c r="B1155" s="339" t="s">
        <v>2807</v>
      </c>
      <c r="C1155" s="339" t="s">
        <v>562</v>
      </c>
      <c r="D1155" s="339" t="s">
        <v>563</v>
      </c>
      <c r="E1155" s="331">
        <v>11.08</v>
      </c>
      <c r="F1155" s="331">
        <v>904.37442162013383</v>
      </c>
      <c r="G1155" s="331">
        <v>10020.468591551082</v>
      </c>
    </row>
    <row r="1156" spans="1:7">
      <c r="A1156" s="338" t="s">
        <v>2808</v>
      </c>
      <c r="B1156" s="339" t="s">
        <v>2809</v>
      </c>
      <c r="C1156" s="339" t="s">
        <v>562</v>
      </c>
      <c r="D1156" s="339" t="s">
        <v>563</v>
      </c>
      <c r="E1156" s="331">
        <v>6.46</v>
      </c>
      <c r="F1156" s="331">
        <v>900.75113600965483</v>
      </c>
      <c r="G1156" s="331">
        <v>5818.8523386223706</v>
      </c>
    </row>
    <row r="1157" spans="1:7">
      <c r="A1157" s="338" t="s">
        <v>2810</v>
      </c>
      <c r="B1157" s="339" t="s">
        <v>2811</v>
      </c>
      <c r="C1157" s="339" t="s">
        <v>562</v>
      </c>
      <c r="D1157" s="339" t="s">
        <v>563</v>
      </c>
      <c r="E1157" s="331">
        <v>2.08</v>
      </c>
      <c r="F1157" s="331">
        <v>1614.8129355765936</v>
      </c>
      <c r="G1157" s="331">
        <v>3358.8109059993144</v>
      </c>
    </row>
    <row r="1158" spans="1:7">
      <c r="A1158" s="338" t="s">
        <v>2812</v>
      </c>
      <c r="B1158" s="339" t="s">
        <v>2813</v>
      </c>
      <c r="C1158" s="339" t="s">
        <v>570</v>
      </c>
      <c r="D1158" s="339" t="s">
        <v>563</v>
      </c>
      <c r="E1158" s="331">
        <v>241</v>
      </c>
      <c r="F1158" s="331">
        <v>55.130416666662192</v>
      </c>
      <c r="G1158" s="331">
        <v>13286.430416665589</v>
      </c>
    </row>
    <row r="1159" spans="1:7">
      <c r="A1159" s="338" t="s">
        <v>2814</v>
      </c>
      <c r="B1159" s="339" t="s">
        <v>2815</v>
      </c>
      <c r="C1159" s="339" t="s">
        <v>570</v>
      </c>
      <c r="D1159" s="339" t="s">
        <v>563</v>
      </c>
      <c r="E1159" s="331">
        <v>528</v>
      </c>
      <c r="F1159" s="331">
        <v>34.270372447335092</v>
      </c>
      <c r="G1159" s="331">
        <v>18094.756652192926</v>
      </c>
    </row>
    <row r="1160" spans="1:7">
      <c r="A1160" s="338" t="s">
        <v>2816</v>
      </c>
      <c r="B1160" s="339" t="s">
        <v>2817</v>
      </c>
      <c r="C1160" s="339" t="s">
        <v>323</v>
      </c>
      <c r="D1160" s="339" t="s">
        <v>563</v>
      </c>
      <c r="E1160" s="331">
        <v>146</v>
      </c>
      <c r="F1160" s="331">
        <v>22.649999999957799</v>
      </c>
      <c r="G1160" s="331">
        <v>3306.8999999938383</v>
      </c>
    </row>
    <row r="1161" spans="1:7">
      <c r="A1161" s="338" t="s">
        <v>2818</v>
      </c>
      <c r="B1161" s="339" t="s">
        <v>2819</v>
      </c>
      <c r="C1161" s="339" t="s">
        <v>323</v>
      </c>
      <c r="D1161" s="339" t="s">
        <v>563</v>
      </c>
      <c r="E1161" s="331">
        <v>374</v>
      </c>
      <c r="F1161" s="331">
        <v>4.169819807764326</v>
      </c>
      <c r="G1161" s="331">
        <v>1559.5126081038577</v>
      </c>
    </row>
    <row r="1162" spans="1:7">
      <c r="A1162" s="338" t="s">
        <v>2820</v>
      </c>
      <c r="B1162" s="339" t="s">
        <v>2821</v>
      </c>
      <c r="C1162" s="339" t="s">
        <v>323</v>
      </c>
      <c r="D1162" s="339" t="s">
        <v>563</v>
      </c>
      <c r="E1162" s="331">
        <v>92</v>
      </c>
      <c r="F1162" s="331">
        <v>5.0138500000000015</v>
      </c>
      <c r="G1162" s="331">
        <v>461.27420000000012</v>
      </c>
    </row>
    <row r="1163" spans="1:7">
      <c r="A1163" s="338" t="s">
        <v>2822</v>
      </c>
      <c r="B1163" s="339" t="s">
        <v>2823</v>
      </c>
      <c r="C1163" s="339" t="s">
        <v>323</v>
      </c>
      <c r="D1163" s="339" t="s">
        <v>563</v>
      </c>
      <c r="E1163" s="331">
        <v>60</v>
      </c>
      <c r="F1163" s="331">
        <v>4.1898000000000009</v>
      </c>
      <c r="G1163" s="331">
        <v>251.38800000000003</v>
      </c>
    </row>
    <row r="1164" spans="1:7">
      <c r="A1164" s="338" t="s">
        <v>2824</v>
      </c>
      <c r="B1164" s="339" t="s">
        <v>2825</v>
      </c>
      <c r="C1164" s="339" t="s">
        <v>323</v>
      </c>
      <c r="D1164" s="339" t="s">
        <v>563</v>
      </c>
      <c r="E1164" s="331">
        <v>57</v>
      </c>
      <c r="F1164" s="331">
        <v>2.7931999999999992</v>
      </c>
      <c r="G1164" s="331">
        <v>159.2124</v>
      </c>
    </row>
    <row r="1165" spans="1:7">
      <c r="A1165" s="338" t="s">
        <v>2826</v>
      </c>
      <c r="B1165" s="339" t="s">
        <v>2827</v>
      </c>
      <c r="C1165" s="339" t="s">
        <v>570</v>
      </c>
      <c r="D1165" s="339" t="s">
        <v>563</v>
      </c>
      <c r="E1165" s="331">
        <v>61</v>
      </c>
      <c r="F1165" s="331">
        <v>298.07192698545322</v>
      </c>
      <c r="G1165" s="331">
        <v>18182.387546112644</v>
      </c>
    </row>
    <row r="1166" spans="1:7">
      <c r="A1166" s="338" t="s">
        <v>2828</v>
      </c>
      <c r="B1166" s="339" t="s">
        <v>2829</v>
      </c>
      <c r="C1166" s="339" t="s">
        <v>570</v>
      </c>
      <c r="D1166" s="339" t="s">
        <v>563</v>
      </c>
      <c r="E1166" s="331">
        <v>200</v>
      </c>
      <c r="F1166" s="331">
        <v>11.548786223667435</v>
      </c>
      <c r="G1166" s="331">
        <v>2309.7572447334874</v>
      </c>
    </row>
    <row r="1167" spans="1:7">
      <c r="A1167" s="338" t="s">
        <v>2830</v>
      </c>
      <c r="B1167" s="339" t="s">
        <v>2831</v>
      </c>
      <c r="C1167" s="339" t="s">
        <v>570</v>
      </c>
      <c r="D1167" s="339" t="s">
        <v>563</v>
      </c>
      <c r="E1167" s="331">
        <v>37</v>
      </c>
      <c r="F1167" s="331">
        <v>63.518324230164154</v>
      </c>
      <c r="G1167" s="331">
        <v>2350.1779965160736</v>
      </c>
    </row>
    <row r="1168" spans="1:7">
      <c r="A1168" s="338" t="s">
        <v>2832</v>
      </c>
      <c r="B1168" s="339" t="s">
        <v>2833</v>
      </c>
      <c r="C1168" s="339" t="s">
        <v>570</v>
      </c>
      <c r="D1168" s="339" t="s">
        <v>563</v>
      </c>
      <c r="E1168" s="331">
        <v>100</v>
      </c>
      <c r="F1168" s="331">
        <v>9.7761999999999993</v>
      </c>
      <c r="G1168" s="331">
        <v>977.62</v>
      </c>
    </row>
    <row r="1169" spans="1:7">
      <c r="A1169" s="338" t="s">
        <v>2834</v>
      </c>
      <c r="B1169" s="339" t="s">
        <v>2835</v>
      </c>
      <c r="C1169" s="339" t="s">
        <v>323</v>
      </c>
      <c r="D1169" s="339" t="s">
        <v>563</v>
      </c>
      <c r="E1169" s="331">
        <v>87</v>
      </c>
      <c r="F1169" s="331">
        <v>34.914999999999999</v>
      </c>
      <c r="G1169" s="331">
        <v>3037.605</v>
      </c>
    </row>
    <row r="1170" spans="1:7">
      <c r="A1170" s="338" t="s">
        <v>2836</v>
      </c>
      <c r="B1170" s="339" t="s">
        <v>2837</v>
      </c>
      <c r="C1170" s="339" t="s">
        <v>323</v>
      </c>
      <c r="D1170" s="339" t="s">
        <v>563</v>
      </c>
      <c r="E1170" s="331">
        <v>1</v>
      </c>
      <c r="F1170" s="331">
        <v>199.71380000000002</v>
      </c>
      <c r="G1170" s="331">
        <v>199.71380000000002</v>
      </c>
    </row>
    <row r="1171" spans="1:7">
      <c r="A1171" s="338" t="s">
        <v>2838</v>
      </c>
      <c r="B1171" s="339" t="s">
        <v>2839</v>
      </c>
      <c r="C1171" s="339" t="s">
        <v>323</v>
      </c>
      <c r="D1171" s="339" t="s">
        <v>563</v>
      </c>
      <c r="E1171" s="331">
        <v>20</v>
      </c>
      <c r="F1171" s="331">
        <v>269.54379999999998</v>
      </c>
      <c r="G1171" s="331">
        <v>5390.8760000000002</v>
      </c>
    </row>
    <row r="1172" spans="1:7">
      <c r="A1172" s="338" t="s">
        <v>2840</v>
      </c>
      <c r="B1172" s="339" t="s">
        <v>2841</v>
      </c>
      <c r="C1172" s="339" t="s">
        <v>323</v>
      </c>
      <c r="D1172" s="339" t="s">
        <v>563</v>
      </c>
      <c r="E1172" s="331">
        <v>100</v>
      </c>
      <c r="F1172" s="331">
        <v>100.92423296196768</v>
      </c>
      <c r="G1172" s="331">
        <v>10092.42329619677</v>
      </c>
    </row>
    <row r="1173" spans="1:7">
      <c r="A1173" s="338" t="s">
        <v>2842</v>
      </c>
      <c r="B1173" s="339" t="s">
        <v>2843</v>
      </c>
      <c r="C1173" s="339" t="s">
        <v>323</v>
      </c>
      <c r="D1173" s="339" t="s">
        <v>563</v>
      </c>
      <c r="E1173" s="331">
        <v>132</v>
      </c>
      <c r="F1173" s="331">
        <v>59.829839195060451</v>
      </c>
      <c r="G1173" s="331">
        <v>7897.5387737479787</v>
      </c>
    </row>
    <row r="1174" spans="1:7">
      <c r="A1174" s="338" t="s">
        <v>2844</v>
      </c>
      <c r="B1174" s="339" t="s">
        <v>1442</v>
      </c>
      <c r="C1174" s="339" t="s">
        <v>323</v>
      </c>
      <c r="D1174" s="339" t="s">
        <v>563</v>
      </c>
      <c r="E1174" s="331">
        <v>50</v>
      </c>
      <c r="F1174" s="331">
        <v>148.03959999999998</v>
      </c>
      <c r="G1174" s="331">
        <v>7401.98</v>
      </c>
    </row>
    <row r="1175" spans="1:7">
      <c r="A1175" s="338" t="s">
        <v>2845</v>
      </c>
      <c r="B1175" s="339" t="s">
        <v>2846</v>
      </c>
      <c r="C1175" s="339" t="s">
        <v>323</v>
      </c>
      <c r="D1175" s="339" t="s">
        <v>563</v>
      </c>
      <c r="E1175" s="331">
        <v>98</v>
      </c>
      <c r="F1175" s="331">
        <v>146.59945000000002</v>
      </c>
      <c r="G1175" s="331">
        <v>14366.746099999998</v>
      </c>
    </row>
    <row r="1176" spans="1:7">
      <c r="A1176" s="338" t="s">
        <v>2847</v>
      </c>
      <c r="B1176" s="339" t="s">
        <v>2848</v>
      </c>
      <c r="C1176" s="339" t="s">
        <v>323</v>
      </c>
      <c r="D1176" s="339" t="s">
        <v>563</v>
      </c>
      <c r="E1176" s="331">
        <v>1</v>
      </c>
      <c r="F1176" s="331">
        <v>266.8167835091179</v>
      </c>
      <c r="G1176" s="331">
        <v>266.8167835091179</v>
      </c>
    </row>
    <row r="1177" spans="1:7">
      <c r="A1177" s="338" t="s">
        <v>2849</v>
      </c>
      <c r="B1177" s="339" t="s">
        <v>2850</v>
      </c>
      <c r="C1177" s="339" t="s">
        <v>323</v>
      </c>
      <c r="D1177" s="339" t="s">
        <v>563</v>
      </c>
      <c r="E1177" s="331">
        <v>50</v>
      </c>
      <c r="F1177" s="331">
        <v>113.28533824968133</v>
      </c>
      <c r="G1177" s="331">
        <v>5664.2669124840668</v>
      </c>
    </row>
    <row r="1178" spans="1:7">
      <c r="A1178" s="338" t="s">
        <v>2851</v>
      </c>
      <c r="B1178" s="339" t="s">
        <v>1448</v>
      </c>
      <c r="C1178" s="339" t="s">
        <v>570</v>
      </c>
      <c r="D1178" s="339" t="s">
        <v>563</v>
      </c>
      <c r="E1178" s="331">
        <v>18.2</v>
      </c>
      <c r="F1178" s="331">
        <v>214.56071518556618</v>
      </c>
      <c r="G1178" s="331">
        <v>3905.0050163773039</v>
      </c>
    </row>
    <row r="1179" spans="1:7">
      <c r="A1179" s="338" t="s">
        <v>2852</v>
      </c>
      <c r="B1179" s="339" t="s">
        <v>2853</v>
      </c>
      <c r="C1179" s="339" t="s">
        <v>570</v>
      </c>
      <c r="D1179" s="339" t="s">
        <v>563</v>
      </c>
      <c r="E1179" s="331">
        <v>2.8000000000000012</v>
      </c>
      <c r="F1179" s="331">
        <v>309.39269230762022</v>
      </c>
      <c r="G1179" s="331">
        <v>866.29953846133719</v>
      </c>
    </row>
    <row r="1180" spans="1:7">
      <c r="A1180" s="338" t="s">
        <v>2854</v>
      </c>
      <c r="B1180" s="339" t="s">
        <v>2855</v>
      </c>
      <c r="C1180" s="339" t="s">
        <v>323</v>
      </c>
      <c r="D1180" s="339" t="s">
        <v>563</v>
      </c>
      <c r="E1180" s="331">
        <v>96</v>
      </c>
      <c r="F1180" s="331">
        <v>20.949000000000002</v>
      </c>
      <c r="G1180" s="331">
        <v>2011.1039999999996</v>
      </c>
    </row>
    <row r="1181" spans="1:7">
      <c r="A1181" s="338" t="s">
        <v>2856</v>
      </c>
      <c r="B1181" s="339" t="s">
        <v>2857</v>
      </c>
      <c r="C1181" s="339" t="s">
        <v>323</v>
      </c>
      <c r="D1181" s="339" t="s">
        <v>563</v>
      </c>
      <c r="E1181" s="331">
        <v>152</v>
      </c>
      <c r="F1181" s="331">
        <v>23.097572447333899</v>
      </c>
      <c r="G1181" s="331">
        <v>3510.8310119947528</v>
      </c>
    </row>
    <row r="1182" spans="1:7">
      <c r="A1182" s="338" t="s">
        <v>2858</v>
      </c>
      <c r="B1182" s="339" t="s">
        <v>2859</v>
      </c>
      <c r="C1182" s="339" t="s">
        <v>323</v>
      </c>
      <c r="D1182" s="339" t="s">
        <v>563</v>
      </c>
      <c r="E1182" s="331">
        <v>11</v>
      </c>
      <c r="F1182" s="331">
        <v>16.759200000000011</v>
      </c>
      <c r="G1182" s="331">
        <v>184.35120000000009</v>
      </c>
    </row>
    <row r="1183" spans="1:7">
      <c r="A1183" s="338" t="s">
        <v>2860</v>
      </c>
      <c r="B1183" s="339" t="s">
        <v>2861</v>
      </c>
      <c r="C1183" s="339" t="s">
        <v>323</v>
      </c>
      <c r="D1183" s="339" t="s">
        <v>563</v>
      </c>
      <c r="E1183" s="331">
        <v>180</v>
      </c>
      <c r="F1183" s="331">
        <v>5.5864000000000003</v>
      </c>
      <c r="G1183" s="331">
        <v>1005.552</v>
      </c>
    </row>
    <row r="1184" spans="1:7">
      <c r="A1184" s="338" t="s">
        <v>2862</v>
      </c>
      <c r="B1184" s="339" t="s">
        <v>2863</v>
      </c>
      <c r="C1184" s="339" t="s">
        <v>323</v>
      </c>
      <c r="D1184" s="339" t="s">
        <v>563</v>
      </c>
      <c r="E1184" s="331">
        <v>2</v>
      </c>
      <c r="F1184" s="331">
        <v>58.48922939629562</v>
      </c>
      <c r="G1184" s="331">
        <v>116.97845879259124</v>
      </c>
    </row>
    <row r="1185" spans="1:7">
      <c r="A1185" s="338" t="s">
        <v>2864</v>
      </c>
      <c r="B1185" s="339" t="s">
        <v>2865</v>
      </c>
      <c r="C1185" s="339" t="s">
        <v>323</v>
      </c>
      <c r="D1185" s="339" t="s">
        <v>563</v>
      </c>
      <c r="E1185" s="331">
        <v>40</v>
      </c>
      <c r="F1185" s="331">
        <v>111.72800000000012</v>
      </c>
      <c r="G1185" s="331">
        <v>4469.1200000000044</v>
      </c>
    </row>
    <row r="1186" spans="1:7">
      <c r="A1186" s="338" t="s">
        <v>2866</v>
      </c>
      <c r="B1186" s="339" t="s">
        <v>2867</v>
      </c>
      <c r="C1186" s="339" t="s">
        <v>323</v>
      </c>
      <c r="D1186" s="339" t="s">
        <v>563</v>
      </c>
      <c r="E1186" s="331">
        <v>44</v>
      </c>
      <c r="F1186" s="331">
        <v>142.51036041330249</v>
      </c>
      <c r="G1186" s="331">
        <v>6270.4558581853098</v>
      </c>
    </row>
    <row r="1187" spans="1:7">
      <c r="A1187" s="338" t="s">
        <v>2868</v>
      </c>
      <c r="B1187" s="339" t="s">
        <v>2869</v>
      </c>
      <c r="C1187" s="339" t="s">
        <v>323</v>
      </c>
      <c r="D1187" s="339" t="s">
        <v>563</v>
      </c>
      <c r="E1187" s="331">
        <v>8</v>
      </c>
      <c r="F1187" s="331">
        <v>96.365399999999866</v>
      </c>
      <c r="G1187" s="331">
        <v>770.92319999999893</v>
      </c>
    </row>
    <row r="1188" spans="1:7">
      <c r="A1188" s="338" t="s">
        <v>2870</v>
      </c>
      <c r="B1188" s="339" t="s">
        <v>2871</v>
      </c>
      <c r="C1188" s="339" t="s">
        <v>323</v>
      </c>
      <c r="D1188" s="339" t="s">
        <v>563</v>
      </c>
      <c r="E1188" s="331">
        <v>24</v>
      </c>
      <c r="F1188" s="331">
        <v>242.74847150194418</v>
      </c>
      <c r="G1188" s="331">
        <v>5825.963316046661</v>
      </c>
    </row>
    <row r="1189" spans="1:7">
      <c r="A1189" s="338" t="s">
        <v>2872</v>
      </c>
      <c r="B1189" s="339" t="s">
        <v>2873</v>
      </c>
      <c r="C1189" s="339" t="s">
        <v>323</v>
      </c>
      <c r="D1189" s="339" t="s">
        <v>563</v>
      </c>
      <c r="E1189" s="331">
        <v>24</v>
      </c>
      <c r="F1189" s="331">
        <v>257.39114839957108</v>
      </c>
      <c r="G1189" s="331">
        <v>6177.387561589705</v>
      </c>
    </row>
    <row r="1190" spans="1:7">
      <c r="A1190" s="338" t="s">
        <v>2874</v>
      </c>
      <c r="B1190" s="339" t="s">
        <v>1468</v>
      </c>
      <c r="C1190" s="339" t="s">
        <v>323</v>
      </c>
      <c r="D1190" s="339" t="s">
        <v>563</v>
      </c>
      <c r="E1190" s="331">
        <v>167</v>
      </c>
      <c r="F1190" s="331">
        <v>13.671836223670882</v>
      </c>
      <c r="G1190" s="331">
        <v>2283.1966493530376</v>
      </c>
    </row>
    <row r="1191" spans="1:7">
      <c r="A1191" s="338" t="s">
        <v>2875</v>
      </c>
      <c r="B1191" s="339" t="s">
        <v>2876</v>
      </c>
      <c r="C1191" s="339" t="s">
        <v>323</v>
      </c>
      <c r="D1191" s="339" t="s">
        <v>563</v>
      </c>
      <c r="E1191" s="331">
        <v>100</v>
      </c>
      <c r="F1191" s="331">
        <v>10.434175891418015</v>
      </c>
      <c r="G1191" s="331">
        <v>1043.4175891418015</v>
      </c>
    </row>
    <row r="1192" spans="1:7">
      <c r="A1192" s="338" t="s">
        <v>2877</v>
      </c>
      <c r="B1192" s="339" t="s">
        <v>2878</v>
      </c>
      <c r="C1192" s="339" t="s">
        <v>323</v>
      </c>
      <c r="D1192" s="339" t="s">
        <v>563</v>
      </c>
      <c r="E1192" s="331">
        <v>41</v>
      </c>
      <c r="F1192" s="331">
        <v>165.27983851941244</v>
      </c>
      <c r="G1192" s="331">
        <v>6776.4733792959087</v>
      </c>
    </row>
    <row r="1193" spans="1:7">
      <c r="A1193" s="338" t="s">
        <v>2879</v>
      </c>
      <c r="B1193" s="339" t="s">
        <v>2880</v>
      </c>
      <c r="C1193" s="339" t="s">
        <v>323</v>
      </c>
      <c r="D1193" s="339" t="s">
        <v>563</v>
      </c>
      <c r="E1193" s="331">
        <v>200</v>
      </c>
      <c r="F1193" s="331">
        <v>11.423457482450774</v>
      </c>
      <c r="G1193" s="331">
        <v>2284.6914964901543</v>
      </c>
    </row>
    <row r="1194" spans="1:7">
      <c r="A1194" s="338" t="s">
        <v>2881</v>
      </c>
      <c r="B1194" s="339" t="s">
        <v>2882</v>
      </c>
      <c r="C1194" s="339" t="s">
        <v>323</v>
      </c>
      <c r="D1194" s="339" t="s">
        <v>563</v>
      </c>
      <c r="E1194" s="331">
        <v>99</v>
      </c>
      <c r="F1194" s="331">
        <v>29.328600000000005</v>
      </c>
      <c r="G1194" s="331">
        <v>2903.5314000000003</v>
      </c>
    </row>
    <row r="1195" spans="1:7">
      <c r="A1195" s="338" t="s">
        <v>2883</v>
      </c>
      <c r="B1195" s="339" t="s">
        <v>2884</v>
      </c>
      <c r="C1195" s="339" t="s">
        <v>323</v>
      </c>
      <c r="D1195" s="339" t="s">
        <v>563</v>
      </c>
      <c r="E1195" s="331">
        <v>10</v>
      </c>
      <c r="F1195" s="331">
        <v>748.57759999999996</v>
      </c>
      <c r="G1195" s="331">
        <v>7485.7759999999998</v>
      </c>
    </row>
    <row r="1196" spans="1:7">
      <c r="A1196" s="338" t="s">
        <v>2885</v>
      </c>
      <c r="B1196" s="339" t="s">
        <v>1593</v>
      </c>
      <c r="C1196" s="339" t="s">
        <v>323</v>
      </c>
      <c r="D1196" s="339" t="s">
        <v>563</v>
      </c>
      <c r="E1196" s="331">
        <v>6</v>
      </c>
      <c r="F1196" s="331">
        <v>445.68837021914106</v>
      </c>
      <c r="G1196" s="331">
        <v>2674.130221314846</v>
      </c>
    </row>
    <row r="1197" spans="1:7">
      <c r="A1197" s="338" t="s">
        <v>2886</v>
      </c>
      <c r="B1197" s="339" t="s">
        <v>2887</v>
      </c>
      <c r="C1197" s="339" t="s">
        <v>323</v>
      </c>
      <c r="D1197" s="339" t="s">
        <v>563</v>
      </c>
      <c r="E1197" s="331">
        <v>6</v>
      </c>
      <c r="F1197" s="331">
        <v>429.29180810405558</v>
      </c>
      <c r="G1197" s="331">
        <v>2575.7508486243337</v>
      </c>
    </row>
    <row r="1198" spans="1:7">
      <c r="A1198" s="338" t="s">
        <v>2888</v>
      </c>
      <c r="B1198" s="339" t="s">
        <v>2889</v>
      </c>
      <c r="C1198" s="339" t="s">
        <v>562</v>
      </c>
      <c r="D1198" s="339" t="s">
        <v>563</v>
      </c>
      <c r="E1198" s="331">
        <v>6.2</v>
      </c>
      <c r="F1198" s="331">
        <v>640</v>
      </c>
      <c r="G1198" s="331">
        <v>3968</v>
      </c>
    </row>
    <row r="1199" spans="1:7">
      <c r="A1199" s="338" t="s">
        <v>2890</v>
      </c>
      <c r="B1199" s="339" t="s">
        <v>2891</v>
      </c>
      <c r="C1199" s="339" t="s">
        <v>562</v>
      </c>
      <c r="D1199" s="339" t="s">
        <v>563</v>
      </c>
      <c r="E1199" s="331">
        <v>2.88</v>
      </c>
      <c r="F1199" s="331">
        <v>639.99999999999989</v>
      </c>
      <c r="G1199" s="331">
        <v>1843.1999999999998</v>
      </c>
    </row>
    <row r="1200" spans="1:7">
      <c r="A1200" s="338" t="s">
        <v>2892</v>
      </c>
      <c r="B1200" s="339" t="s">
        <v>2893</v>
      </c>
      <c r="C1200" s="339" t="s">
        <v>491</v>
      </c>
      <c r="D1200" s="339" t="s">
        <v>563</v>
      </c>
      <c r="E1200" s="331">
        <v>0.94</v>
      </c>
      <c r="F1200" s="331">
        <v>2649.1618356456584</v>
      </c>
      <c r="G1200" s="331">
        <v>2490.2121255069192</v>
      </c>
    </row>
    <row r="1201" spans="1:7">
      <c r="A1201" s="338" t="s">
        <v>2894</v>
      </c>
      <c r="B1201" s="339" t="s">
        <v>2895</v>
      </c>
      <c r="C1201" s="339" t="s">
        <v>491</v>
      </c>
      <c r="D1201" s="339" t="s">
        <v>563</v>
      </c>
      <c r="E1201" s="331">
        <v>3</v>
      </c>
      <c r="F1201" s="331">
        <v>2917.5103835355471</v>
      </c>
      <c r="G1201" s="331">
        <v>8752.5311506066428</v>
      </c>
    </row>
    <row r="1202" spans="1:7">
      <c r="A1202" s="338" t="s">
        <v>2896</v>
      </c>
      <c r="B1202" s="339" t="s">
        <v>2897</v>
      </c>
      <c r="C1202" s="339" t="s">
        <v>491</v>
      </c>
      <c r="D1202" s="339" t="s">
        <v>563</v>
      </c>
      <c r="E1202" s="331">
        <v>5.31</v>
      </c>
      <c r="F1202" s="331">
        <v>8000</v>
      </c>
      <c r="G1202" s="331">
        <v>42480</v>
      </c>
    </row>
    <row r="1203" spans="1:7">
      <c r="A1203" s="338" t="s">
        <v>2898</v>
      </c>
      <c r="B1203" s="339" t="s">
        <v>2899</v>
      </c>
      <c r="C1203" s="339" t="s">
        <v>491</v>
      </c>
      <c r="D1203" s="339" t="s">
        <v>563</v>
      </c>
      <c r="E1203" s="331">
        <v>0.08</v>
      </c>
      <c r="F1203" s="331">
        <v>2992.0200000000186</v>
      </c>
      <c r="G1203" s="331">
        <v>239.36160000000149</v>
      </c>
    </row>
    <row r="1204" spans="1:7">
      <c r="A1204" s="338" t="s">
        <v>2900</v>
      </c>
      <c r="B1204" s="339" t="s">
        <v>2901</v>
      </c>
      <c r="C1204" s="339" t="s">
        <v>491</v>
      </c>
      <c r="D1204" s="339" t="s">
        <v>563</v>
      </c>
      <c r="E1204" s="331">
        <v>0.03</v>
      </c>
      <c r="F1204" s="331">
        <v>4583.3599999995595</v>
      </c>
      <c r="G1204" s="331">
        <v>137.50079999998678</v>
      </c>
    </row>
    <row r="1205" spans="1:7">
      <c r="A1205" s="338" t="s">
        <v>2902</v>
      </c>
      <c r="B1205" s="339" t="s">
        <v>2903</v>
      </c>
      <c r="C1205" s="339" t="s">
        <v>491</v>
      </c>
      <c r="D1205" s="339" t="s">
        <v>563</v>
      </c>
      <c r="E1205" s="331">
        <v>0.01</v>
      </c>
      <c r="F1205" s="331">
        <v>6688.9344937689602</v>
      </c>
      <c r="G1205" s="331">
        <v>66.8893449376896</v>
      </c>
    </row>
    <row r="1206" spans="1:7">
      <c r="A1206" s="338" t="s">
        <v>2904</v>
      </c>
      <c r="B1206" s="339" t="s">
        <v>2905</v>
      </c>
      <c r="C1206" s="339" t="s">
        <v>491</v>
      </c>
      <c r="D1206" s="339" t="s">
        <v>563</v>
      </c>
      <c r="E1206" s="331">
        <v>0.01</v>
      </c>
      <c r="F1206" s="331">
        <v>7390.6569736842066</v>
      </c>
      <c r="G1206" s="331">
        <v>73.906569736842073</v>
      </c>
    </row>
    <row r="1207" spans="1:7">
      <c r="A1207" s="338" t="s">
        <v>2906</v>
      </c>
      <c r="B1207" s="339" t="s">
        <v>2907</v>
      </c>
      <c r="C1207" s="339" t="s">
        <v>491</v>
      </c>
      <c r="D1207" s="339" t="s">
        <v>563</v>
      </c>
      <c r="E1207" s="331">
        <v>8.16</v>
      </c>
      <c r="F1207" s="331">
        <v>12650.095490196079</v>
      </c>
      <c r="G1207" s="331">
        <v>103224.7792</v>
      </c>
    </row>
    <row r="1208" spans="1:7">
      <c r="A1208" s="338" t="s">
        <v>2908</v>
      </c>
      <c r="B1208" s="339" t="s">
        <v>2909</v>
      </c>
      <c r="C1208" s="339" t="s">
        <v>491</v>
      </c>
      <c r="D1208" s="339" t="s">
        <v>563</v>
      </c>
      <c r="E1208" s="331">
        <v>0.05</v>
      </c>
      <c r="F1208" s="331">
        <v>9730.8426229417328</v>
      </c>
      <c r="G1208" s="331">
        <v>486.54213114708659</v>
      </c>
    </row>
    <row r="1209" spans="1:7">
      <c r="A1209" s="338" t="s">
        <v>2910</v>
      </c>
      <c r="B1209" s="339" t="s">
        <v>2911</v>
      </c>
      <c r="C1209" s="339" t="s">
        <v>491</v>
      </c>
      <c r="D1209" s="339" t="s">
        <v>563</v>
      </c>
      <c r="E1209" s="331">
        <v>46.64</v>
      </c>
      <c r="F1209" s="331">
        <v>11587.200523156091</v>
      </c>
      <c r="G1209" s="331">
        <v>540427.03240000003</v>
      </c>
    </row>
    <row r="1210" spans="1:7">
      <c r="A1210" s="338" t="s">
        <v>2912</v>
      </c>
      <c r="B1210" s="339" t="s">
        <v>2913</v>
      </c>
      <c r="C1210" s="339" t="s">
        <v>491</v>
      </c>
      <c r="D1210" s="339" t="s">
        <v>563</v>
      </c>
      <c r="E1210" s="331">
        <v>9.6</v>
      </c>
      <c r="F1210" s="331">
        <v>16222.124958333332</v>
      </c>
      <c r="G1210" s="331">
        <v>155732.3996</v>
      </c>
    </row>
    <row r="1211" spans="1:7">
      <c r="A1211" s="334"/>
      <c r="B1211" s="334"/>
      <c r="C1211" s="334"/>
      <c r="D1211" s="334"/>
      <c r="E1211" s="334"/>
      <c r="F1211" s="334"/>
      <c r="G1211" s="334"/>
    </row>
    <row r="1212" spans="1:7">
      <c r="A1212" s="334"/>
      <c r="B1212" s="334"/>
      <c r="C1212" s="334"/>
      <c r="D1212" s="334"/>
      <c r="E1212" s="334"/>
      <c r="F1212" s="343" t="s">
        <v>138</v>
      </c>
      <c r="G1212" s="344">
        <f>SUM(G8:G1210)</f>
        <v>20533457.284157626</v>
      </c>
    </row>
  </sheetData>
  <pageMargins left="0.95" right="0.7" top="0.31" bottom="0.4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44"/>
  <sheetViews>
    <sheetView workbookViewId="0">
      <selection sqref="A1:C3"/>
    </sheetView>
  </sheetViews>
  <sheetFormatPr defaultRowHeight="15"/>
  <cols>
    <col min="1" max="1" width="3.85546875" customWidth="1"/>
    <col min="2" max="2" width="10.140625" customWidth="1"/>
    <col min="3" max="3" width="22.7109375" customWidth="1"/>
    <col min="4" max="4" width="8.7109375" customWidth="1"/>
    <col min="7" max="7" width="13" customWidth="1"/>
  </cols>
  <sheetData>
    <row r="1" spans="1:8">
      <c r="A1" s="231" t="s">
        <v>212</v>
      </c>
      <c r="B1" s="231"/>
      <c r="C1" s="232"/>
    </row>
    <row r="2" spans="1:8">
      <c r="A2" s="231" t="s">
        <v>213</v>
      </c>
      <c r="B2" s="231"/>
      <c r="C2" s="204"/>
    </row>
    <row r="5" spans="1:8" ht="18.75">
      <c r="A5" s="334"/>
      <c r="B5" s="477" t="s">
        <v>3039</v>
      </c>
      <c r="C5" s="477"/>
      <c r="D5" s="477"/>
      <c r="E5" s="477"/>
      <c r="F5" s="477"/>
      <c r="G5" s="477"/>
      <c r="H5" s="374"/>
    </row>
    <row r="6" spans="1:8">
      <c r="A6" s="334"/>
      <c r="B6" s="334"/>
      <c r="C6" s="334"/>
      <c r="D6" s="334"/>
      <c r="E6" s="334"/>
      <c r="F6" s="334"/>
      <c r="G6" s="334"/>
      <c r="H6" s="334"/>
    </row>
    <row r="7" spans="1:8">
      <c r="A7" s="334"/>
      <c r="B7" s="345" t="s">
        <v>3040</v>
      </c>
      <c r="C7" s="375" t="s">
        <v>3043</v>
      </c>
      <c r="D7" s="334"/>
      <c r="E7" s="334"/>
      <c r="F7" s="334"/>
      <c r="G7" s="334"/>
      <c r="H7" s="334"/>
    </row>
    <row r="8" spans="1:8">
      <c r="A8" s="334"/>
      <c r="B8" s="334"/>
      <c r="C8" s="334"/>
      <c r="D8" s="334"/>
      <c r="E8" s="334" t="s">
        <v>3042</v>
      </c>
      <c r="F8" s="334"/>
      <c r="G8" s="334"/>
      <c r="H8" s="334"/>
    </row>
    <row r="9" spans="1:8">
      <c r="A9" s="325" t="s">
        <v>24</v>
      </c>
      <c r="B9" s="325" t="s">
        <v>2914</v>
      </c>
      <c r="C9" s="325" t="s">
        <v>137</v>
      </c>
      <c r="D9" s="325" t="s">
        <v>316</v>
      </c>
      <c r="E9" s="325" t="s">
        <v>217</v>
      </c>
      <c r="F9" s="325" t="s">
        <v>2915</v>
      </c>
      <c r="G9" s="325" t="s">
        <v>320</v>
      </c>
    </row>
    <row r="10" spans="1:8">
      <c r="A10" s="348">
        <v>1</v>
      </c>
      <c r="B10" s="339" t="s">
        <v>1517</v>
      </c>
      <c r="C10" s="339" t="s">
        <v>1518</v>
      </c>
      <c r="D10" s="339" t="s">
        <v>323</v>
      </c>
      <c r="E10" s="331">
        <v>9</v>
      </c>
      <c r="F10" s="331">
        <v>14.202175675675678</v>
      </c>
      <c r="G10" s="331">
        <v>127.81958108108108</v>
      </c>
    </row>
    <row r="11" spans="1:8">
      <c r="A11" s="348">
        <v>2</v>
      </c>
      <c r="B11" s="339" t="s">
        <v>2916</v>
      </c>
      <c r="C11" s="339" t="s">
        <v>2917</v>
      </c>
      <c r="D11" s="339" t="s">
        <v>323</v>
      </c>
      <c r="E11" s="331">
        <v>8</v>
      </c>
      <c r="F11" s="331">
        <v>1910.9726000000001</v>
      </c>
      <c r="G11" s="331">
        <v>15287.7808</v>
      </c>
    </row>
    <row r="12" spans="1:8">
      <c r="A12" s="348">
        <v>3</v>
      </c>
      <c r="B12" s="339" t="s">
        <v>2918</v>
      </c>
      <c r="C12" s="339" t="s">
        <v>2919</v>
      </c>
      <c r="D12" s="339" t="s">
        <v>323</v>
      </c>
      <c r="E12" s="331">
        <v>3</v>
      </c>
      <c r="F12" s="331">
        <v>405.86838709677414</v>
      </c>
      <c r="G12" s="331">
        <v>1217.6051612903225</v>
      </c>
    </row>
    <row r="13" spans="1:8">
      <c r="A13" s="348">
        <v>4</v>
      </c>
      <c r="B13" s="339" t="s">
        <v>2920</v>
      </c>
      <c r="C13" s="339" t="s">
        <v>2921</v>
      </c>
      <c r="D13" s="339" t="s">
        <v>323</v>
      </c>
      <c r="E13" s="331">
        <v>3</v>
      </c>
      <c r="F13" s="331">
        <v>586.16940952380969</v>
      </c>
      <c r="G13" s="331">
        <v>1758.5082285714288</v>
      </c>
    </row>
    <row r="14" spans="1:8">
      <c r="A14" s="348">
        <v>5</v>
      </c>
      <c r="B14" s="339" t="s">
        <v>1537</v>
      </c>
      <c r="C14" s="339" t="s">
        <v>1538</v>
      </c>
      <c r="D14" s="339" t="s">
        <v>323</v>
      </c>
      <c r="E14" s="331">
        <v>18</v>
      </c>
      <c r="F14" s="331">
        <v>57.131578947368418</v>
      </c>
      <c r="G14" s="331">
        <v>1028.3684210526314</v>
      </c>
    </row>
    <row r="15" spans="1:8">
      <c r="A15" s="348">
        <v>6</v>
      </c>
      <c r="B15" s="339" t="s">
        <v>2393</v>
      </c>
      <c r="C15" s="339" t="s">
        <v>2394</v>
      </c>
      <c r="D15" s="339" t="s">
        <v>562</v>
      </c>
      <c r="E15" s="331">
        <v>3.2</v>
      </c>
      <c r="F15" s="331">
        <v>677.94380000000001</v>
      </c>
      <c r="G15" s="331">
        <v>2169.4201600000001</v>
      </c>
    </row>
    <row r="16" spans="1:8">
      <c r="A16" s="348">
        <v>7</v>
      </c>
      <c r="B16" s="339" t="s">
        <v>2275</v>
      </c>
      <c r="C16" s="339" t="s">
        <v>2276</v>
      </c>
      <c r="D16" s="339" t="s">
        <v>562</v>
      </c>
      <c r="E16" s="331">
        <v>16.100000000000001</v>
      </c>
      <c r="F16" s="331">
        <v>858.53100000000006</v>
      </c>
      <c r="G16" s="331">
        <v>13822.349100000001</v>
      </c>
    </row>
    <row r="17" spans="1:7">
      <c r="A17" s="348">
        <v>8</v>
      </c>
      <c r="B17" s="339" t="s">
        <v>2922</v>
      </c>
      <c r="C17" s="339" t="s">
        <v>2923</v>
      </c>
      <c r="D17" s="339" t="s">
        <v>323</v>
      </c>
      <c r="E17" s="331">
        <v>3</v>
      </c>
      <c r="F17" s="331">
        <v>285.68372857142856</v>
      </c>
      <c r="G17" s="331">
        <v>857.05118571428568</v>
      </c>
    </row>
    <row r="18" spans="1:7">
      <c r="A18" s="348">
        <v>9</v>
      </c>
      <c r="B18" s="339" t="s">
        <v>1541</v>
      </c>
      <c r="C18" s="339" t="s">
        <v>1542</v>
      </c>
      <c r="D18" s="339" t="s">
        <v>323</v>
      </c>
      <c r="E18" s="331">
        <v>1</v>
      </c>
      <c r="F18" s="331">
        <v>460.10358333333335</v>
      </c>
      <c r="G18" s="331">
        <v>460.10358333333335</v>
      </c>
    </row>
    <row r="19" spans="1:7">
      <c r="A19" s="348">
        <v>10</v>
      </c>
      <c r="B19" s="339" t="s">
        <v>1384</v>
      </c>
      <c r="C19" s="339" t="s">
        <v>1385</v>
      </c>
      <c r="D19" s="339" t="s">
        <v>323</v>
      </c>
      <c r="E19" s="331">
        <v>12</v>
      </c>
      <c r="F19" s="331">
        <v>99.175137500000019</v>
      </c>
      <c r="G19" s="331">
        <v>1190.1016500000001</v>
      </c>
    </row>
    <row r="20" spans="1:7">
      <c r="A20" s="348">
        <v>11</v>
      </c>
      <c r="B20" s="339" t="s">
        <v>1387</v>
      </c>
      <c r="C20" s="339" t="s">
        <v>1388</v>
      </c>
      <c r="D20" s="339" t="s">
        <v>323</v>
      </c>
      <c r="E20" s="331">
        <v>8</v>
      </c>
      <c r="F20" s="331">
        <v>23.683600000000002</v>
      </c>
      <c r="G20" s="331">
        <v>189.46880000000002</v>
      </c>
    </row>
    <row r="21" spans="1:7">
      <c r="A21" s="348">
        <v>12</v>
      </c>
      <c r="B21" s="339" t="s">
        <v>2924</v>
      </c>
      <c r="C21" s="339" t="s">
        <v>2925</v>
      </c>
      <c r="D21" s="339" t="s">
        <v>323</v>
      </c>
      <c r="E21" s="331">
        <v>2</v>
      </c>
      <c r="F21" s="331">
        <v>460.03871052631587</v>
      </c>
      <c r="G21" s="331">
        <v>920.07742105263173</v>
      </c>
    </row>
    <row r="22" spans="1:7">
      <c r="A22" s="348">
        <v>13</v>
      </c>
      <c r="B22" s="339" t="s">
        <v>2926</v>
      </c>
      <c r="C22" s="339" t="s">
        <v>2927</v>
      </c>
      <c r="D22" s="339" t="s">
        <v>323</v>
      </c>
      <c r="E22" s="331">
        <v>2</v>
      </c>
      <c r="F22" s="331">
        <v>4248.2469999999994</v>
      </c>
      <c r="G22" s="331">
        <v>8496.4940000000006</v>
      </c>
    </row>
    <row r="23" spans="1:7">
      <c r="A23" s="348">
        <v>14</v>
      </c>
      <c r="B23" s="339" t="s">
        <v>2928</v>
      </c>
      <c r="C23" s="339" t="s">
        <v>2929</v>
      </c>
      <c r="D23" s="339" t="s">
        <v>323</v>
      </c>
      <c r="E23" s="331">
        <v>1</v>
      </c>
      <c r="F23" s="331">
        <v>106.57919999999999</v>
      </c>
      <c r="G23" s="331">
        <v>106.5792</v>
      </c>
    </row>
    <row r="24" spans="1:7">
      <c r="A24" s="348">
        <v>15</v>
      </c>
      <c r="B24" s="339" t="s">
        <v>2239</v>
      </c>
      <c r="C24" s="339" t="s">
        <v>2240</v>
      </c>
      <c r="D24" s="339" t="s">
        <v>562</v>
      </c>
      <c r="E24" s="331">
        <v>38.799999999999997</v>
      </c>
      <c r="F24" s="331">
        <v>858.53117647058821</v>
      </c>
      <c r="G24" s="331">
        <v>33311.009647058818</v>
      </c>
    </row>
    <row r="25" spans="1:7">
      <c r="A25" s="348">
        <v>16</v>
      </c>
      <c r="B25" s="339" t="s">
        <v>1547</v>
      </c>
      <c r="C25" s="339" t="s">
        <v>1548</v>
      </c>
      <c r="D25" s="339" t="s">
        <v>323</v>
      </c>
      <c r="E25" s="331">
        <v>3</v>
      </c>
      <c r="F25" s="331">
        <v>478.7051685714286</v>
      </c>
      <c r="G25" s="331">
        <v>1436.1155057142855</v>
      </c>
    </row>
    <row r="26" spans="1:7">
      <c r="A26" s="348">
        <v>17</v>
      </c>
      <c r="B26" s="339" t="s">
        <v>1347</v>
      </c>
      <c r="C26" s="339" t="s">
        <v>1348</v>
      </c>
      <c r="D26" s="339" t="s">
        <v>570</v>
      </c>
      <c r="E26" s="331">
        <v>40</v>
      </c>
      <c r="F26" s="331">
        <v>44.406800000000011</v>
      </c>
      <c r="G26" s="331">
        <v>1776.2720000000002</v>
      </c>
    </row>
    <row r="27" spans="1:7">
      <c r="A27" s="348">
        <v>18</v>
      </c>
      <c r="B27" s="339" t="s">
        <v>1525</v>
      </c>
      <c r="C27" s="339" t="s">
        <v>1526</v>
      </c>
      <c r="D27" s="339" t="s">
        <v>323</v>
      </c>
      <c r="E27" s="331">
        <v>3</v>
      </c>
      <c r="F27" s="331">
        <v>308.16463125000007</v>
      </c>
      <c r="G27" s="331">
        <v>924.4938937500001</v>
      </c>
    </row>
    <row r="28" spans="1:7">
      <c r="A28" s="348">
        <v>19</v>
      </c>
      <c r="B28" s="339" t="s">
        <v>2930</v>
      </c>
      <c r="C28" s="339" t="s">
        <v>2931</v>
      </c>
      <c r="D28" s="339" t="s">
        <v>323</v>
      </c>
      <c r="E28" s="331">
        <v>1</v>
      </c>
      <c r="F28" s="331">
        <v>2285.4684000000007</v>
      </c>
      <c r="G28" s="331">
        <v>2285.4684000000002</v>
      </c>
    </row>
    <row r="29" spans="1:7">
      <c r="A29" s="348">
        <v>20</v>
      </c>
      <c r="B29" s="339" t="s">
        <v>2932</v>
      </c>
      <c r="C29" s="339" t="s">
        <v>2933</v>
      </c>
      <c r="D29" s="339" t="s">
        <v>323</v>
      </c>
      <c r="E29" s="331">
        <v>6</v>
      </c>
      <c r="F29" s="331">
        <v>49.751972222222221</v>
      </c>
      <c r="G29" s="331">
        <v>298.51183333333336</v>
      </c>
    </row>
    <row r="30" spans="1:7">
      <c r="A30" s="348">
        <v>21</v>
      </c>
      <c r="B30" s="339" t="s">
        <v>1376</v>
      </c>
      <c r="C30" s="339" t="s">
        <v>1377</v>
      </c>
      <c r="D30" s="339" t="s">
        <v>570</v>
      </c>
      <c r="E30" s="331">
        <v>21</v>
      </c>
      <c r="F30" s="331">
        <v>170.22600000000003</v>
      </c>
      <c r="G30" s="331">
        <v>3574.7460000000005</v>
      </c>
    </row>
    <row r="31" spans="1:7">
      <c r="A31" s="348">
        <v>22</v>
      </c>
      <c r="B31" s="339" t="s">
        <v>683</v>
      </c>
      <c r="C31" s="339" t="s">
        <v>684</v>
      </c>
      <c r="D31" s="339" t="s">
        <v>323</v>
      </c>
      <c r="E31" s="331">
        <v>12</v>
      </c>
      <c r="F31" s="331">
        <v>20.723160000000004</v>
      </c>
      <c r="G31" s="331">
        <v>248.67792</v>
      </c>
    </row>
    <row r="32" spans="1:7">
      <c r="A32" s="348">
        <v>23</v>
      </c>
      <c r="B32" s="339" t="s">
        <v>1395</v>
      </c>
      <c r="C32" s="339" t="s">
        <v>1396</v>
      </c>
      <c r="D32" s="339" t="s">
        <v>323</v>
      </c>
      <c r="E32" s="331">
        <v>360</v>
      </c>
      <c r="F32" s="331">
        <v>12.762408000000001</v>
      </c>
      <c r="G32" s="331">
        <v>4594.4668799999999</v>
      </c>
    </row>
    <row r="33" spans="1:7">
      <c r="A33" s="348">
        <v>24</v>
      </c>
      <c r="B33" s="339" t="s">
        <v>2752</v>
      </c>
      <c r="C33" s="339" t="s">
        <v>2753</v>
      </c>
      <c r="D33" s="339" t="s">
        <v>323</v>
      </c>
      <c r="E33" s="331">
        <v>36</v>
      </c>
      <c r="F33" s="331">
        <v>0.70450000000000013</v>
      </c>
      <c r="G33" s="331">
        <v>25.362000000000009</v>
      </c>
    </row>
    <row r="34" spans="1:7">
      <c r="A34" s="348">
        <v>25</v>
      </c>
      <c r="B34" s="339" t="s">
        <v>1551</v>
      </c>
      <c r="C34" s="339" t="s">
        <v>1552</v>
      </c>
      <c r="D34" s="339" t="s">
        <v>323</v>
      </c>
      <c r="E34" s="331">
        <v>1</v>
      </c>
      <c r="F34" s="331">
        <v>229.13913714285718</v>
      </c>
      <c r="G34" s="331">
        <v>229.13913714285715</v>
      </c>
    </row>
    <row r="35" spans="1:7">
      <c r="A35" s="348">
        <v>26</v>
      </c>
      <c r="B35" s="339" t="s">
        <v>2271</v>
      </c>
      <c r="C35" s="339" t="s">
        <v>2272</v>
      </c>
      <c r="D35" s="339" t="s">
        <v>562</v>
      </c>
      <c r="E35" s="331">
        <v>35</v>
      </c>
      <c r="F35" s="331">
        <v>858.53125</v>
      </c>
      <c r="G35" s="331">
        <v>30048.59375</v>
      </c>
    </row>
    <row r="36" spans="1:7">
      <c r="A36" s="348">
        <v>27</v>
      </c>
      <c r="B36" s="339" t="s">
        <v>1688</v>
      </c>
      <c r="C36" s="339" t="s">
        <v>1689</v>
      </c>
      <c r="D36" s="339" t="s">
        <v>570</v>
      </c>
      <c r="E36" s="331">
        <v>22</v>
      </c>
      <c r="F36" s="331">
        <v>146.54240000000001</v>
      </c>
      <c r="G36" s="331">
        <v>3223.9328000000005</v>
      </c>
    </row>
    <row r="37" spans="1:7">
      <c r="A37" s="348">
        <v>28</v>
      </c>
      <c r="B37" s="339" t="s">
        <v>1682</v>
      </c>
      <c r="C37" s="339" t="s">
        <v>1683</v>
      </c>
      <c r="D37" s="339" t="s">
        <v>323</v>
      </c>
      <c r="E37" s="331">
        <v>12</v>
      </c>
      <c r="F37" s="331">
        <v>318.24899999999997</v>
      </c>
      <c r="G37" s="331">
        <v>3818.9879999999994</v>
      </c>
    </row>
    <row r="38" spans="1:7">
      <c r="A38" s="348">
        <v>29</v>
      </c>
      <c r="B38" s="339" t="s">
        <v>1533</v>
      </c>
      <c r="C38" s="339" t="s">
        <v>1534</v>
      </c>
      <c r="D38" s="339" t="s">
        <v>323</v>
      </c>
      <c r="E38" s="331">
        <v>3</v>
      </c>
      <c r="F38" s="331">
        <v>78.15590608695652</v>
      </c>
      <c r="G38" s="331">
        <v>234.46771826086956</v>
      </c>
    </row>
    <row r="39" spans="1:7">
      <c r="A39" s="348">
        <v>30</v>
      </c>
      <c r="B39" s="339" t="s">
        <v>1553</v>
      </c>
      <c r="C39" s="339" t="s">
        <v>1554</v>
      </c>
      <c r="D39" s="339" t="s">
        <v>323</v>
      </c>
      <c r="E39" s="331">
        <v>6</v>
      </c>
      <c r="F39" s="331">
        <v>120.77840270270272</v>
      </c>
      <c r="G39" s="331">
        <v>724.67041621621627</v>
      </c>
    </row>
    <row r="40" spans="1:7">
      <c r="A40" s="348">
        <v>31</v>
      </c>
      <c r="B40" s="339" t="s">
        <v>1678</v>
      </c>
      <c r="C40" s="339" t="s">
        <v>1679</v>
      </c>
      <c r="D40" s="339" t="s">
        <v>323</v>
      </c>
      <c r="E40" s="331">
        <v>4</v>
      </c>
      <c r="F40" s="331">
        <v>2825.7518230769224</v>
      </c>
      <c r="G40" s="331">
        <v>11303.007292307691</v>
      </c>
    </row>
    <row r="41" spans="1:7">
      <c r="A41" s="348">
        <v>32</v>
      </c>
      <c r="B41" s="339" t="s">
        <v>2235</v>
      </c>
      <c r="C41" s="339" t="s">
        <v>2236</v>
      </c>
      <c r="D41" s="339" t="s">
        <v>562</v>
      </c>
      <c r="E41" s="331">
        <v>45.7</v>
      </c>
      <c r="F41" s="331">
        <v>858.53118051575939</v>
      </c>
      <c r="G41" s="331">
        <v>39234.8749495702</v>
      </c>
    </row>
    <row r="42" spans="1:7">
      <c r="A42" s="348">
        <v>33</v>
      </c>
      <c r="B42" s="339" t="s">
        <v>1479</v>
      </c>
      <c r="C42" s="339" t="s">
        <v>1480</v>
      </c>
      <c r="D42" s="339" t="s">
        <v>323</v>
      </c>
      <c r="E42" s="331">
        <v>3</v>
      </c>
      <c r="F42" s="331">
        <v>141.23083529411764</v>
      </c>
      <c r="G42" s="331">
        <v>423.69250588235292</v>
      </c>
    </row>
    <row r="43" spans="1:7">
      <c r="A43" s="348">
        <v>34</v>
      </c>
      <c r="B43" s="339" t="s">
        <v>1674</v>
      </c>
      <c r="C43" s="339" t="s">
        <v>1675</v>
      </c>
      <c r="D43" s="339" t="s">
        <v>323</v>
      </c>
      <c r="E43" s="331">
        <v>4</v>
      </c>
      <c r="F43" s="331">
        <v>2889.4021999999995</v>
      </c>
      <c r="G43" s="331">
        <v>11557.608799999998</v>
      </c>
    </row>
    <row r="44" spans="1:7">
      <c r="A44" s="348">
        <v>35</v>
      </c>
      <c r="B44" s="339" t="s">
        <v>1545</v>
      </c>
      <c r="C44" s="339" t="s">
        <v>1546</v>
      </c>
      <c r="D44" s="339" t="s">
        <v>323</v>
      </c>
      <c r="E44" s="331">
        <v>3</v>
      </c>
      <c r="F44" s="331">
        <v>478.68878333333333</v>
      </c>
      <c r="G44" s="331">
        <v>1436.0663500000001</v>
      </c>
    </row>
    <row r="45" spans="1:7">
      <c r="A45" s="348">
        <v>36</v>
      </c>
      <c r="B45" s="339" t="s">
        <v>1050</v>
      </c>
      <c r="C45" s="339" t="s">
        <v>1051</v>
      </c>
      <c r="D45" s="339" t="s">
        <v>323</v>
      </c>
      <c r="E45" s="331">
        <v>3</v>
      </c>
      <c r="F45" s="331">
        <v>513.3506527777779</v>
      </c>
      <c r="G45" s="331">
        <v>1540.0519583333337</v>
      </c>
    </row>
    <row r="46" spans="1:7">
      <c r="A46" s="348">
        <v>37</v>
      </c>
      <c r="B46" s="339" t="s">
        <v>1676</v>
      </c>
      <c r="C46" s="339" t="s">
        <v>1677</v>
      </c>
      <c r="D46" s="339" t="s">
        <v>323</v>
      </c>
      <c r="E46" s="331">
        <v>4</v>
      </c>
      <c r="F46" s="331">
        <v>2516.3849999999998</v>
      </c>
      <c r="G46" s="331">
        <v>10065.539999999999</v>
      </c>
    </row>
    <row r="47" spans="1:7">
      <c r="A47" s="348">
        <v>38</v>
      </c>
      <c r="B47" s="339" t="s">
        <v>2934</v>
      </c>
      <c r="C47" s="339" t="s">
        <v>2935</v>
      </c>
      <c r="D47" s="339" t="s">
        <v>323</v>
      </c>
      <c r="E47" s="331">
        <v>7</v>
      </c>
      <c r="F47" s="331">
        <v>2024.9492999999995</v>
      </c>
      <c r="G47" s="331">
        <v>14174.645099999998</v>
      </c>
    </row>
    <row r="48" spans="1:7">
      <c r="A48" s="348">
        <v>39</v>
      </c>
      <c r="B48" s="339" t="s">
        <v>2936</v>
      </c>
      <c r="C48" s="339" t="s">
        <v>2937</v>
      </c>
      <c r="D48" s="339" t="s">
        <v>323</v>
      </c>
      <c r="E48" s="331">
        <v>1</v>
      </c>
      <c r="F48" s="331">
        <v>4350.3828999999996</v>
      </c>
      <c r="G48" s="331">
        <v>4350.3828999999996</v>
      </c>
    </row>
    <row r="49" spans="1:7">
      <c r="A49" s="348">
        <v>40</v>
      </c>
      <c r="B49" s="339" t="s">
        <v>1549</v>
      </c>
      <c r="C49" s="339" t="s">
        <v>1550</v>
      </c>
      <c r="D49" s="339" t="s">
        <v>323</v>
      </c>
      <c r="E49" s="331">
        <v>2</v>
      </c>
      <c r="F49" s="331">
        <v>229.14723055555558</v>
      </c>
      <c r="G49" s="331">
        <v>458.29446111111116</v>
      </c>
    </row>
    <row r="50" spans="1:7">
      <c r="A50" s="348">
        <v>41</v>
      </c>
      <c r="B50" s="339" t="s">
        <v>2938</v>
      </c>
      <c r="C50" s="339" t="s">
        <v>2939</v>
      </c>
      <c r="D50" s="339" t="s">
        <v>323</v>
      </c>
      <c r="E50" s="331">
        <v>6</v>
      </c>
      <c r="F50" s="331">
        <v>47.942850000000007</v>
      </c>
      <c r="G50" s="331">
        <v>287.65710000000001</v>
      </c>
    </row>
    <row r="51" spans="1:7">
      <c r="A51" s="348">
        <v>42</v>
      </c>
      <c r="B51" s="339" t="s">
        <v>2237</v>
      </c>
      <c r="C51" s="339" t="s">
        <v>2238</v>
      </c>
      <c r="D51" s="339" t="s">
        <v>562</v>
      </c>
      <c r="E51" s="331">
        <v>7</v>
      </c>
      <c r="F51" s="331">
        <v>858.53114960629887</v>
      </c>
      <c r="G51" s="331">
        <v>6009.7180472440932</v>
      </c>
    </row>
    <row r="52" spans="1:7">
      <c r="A52" s="348">
        <v>43</v>
      </c>
      <c r="B52" s="339" t="s">
        <v>1733</v>
      </c>
      <c r="C52" s="339" t="s">
        <v>1734</v>
      </c>
      <c r="D52" s="339" t="s">
        <v>570</v>
      </c>
      <c r="E52" s="331">
        <v>50</v>
      </c>
      <c r="F52" s="331">
        <v>79.93219999999998</v>
      </c>
      <c r="G52" s="331">
        <v>3996.6099999999992</v>
      </c>
    </row>
    <row r="53" spans="1:7">
      <c r="A53" s="348">
        <v>44</v>
      </c>
      <c r="B53" s="339" t="s">
        <v>1539</v>
      </c>
      <c r="C53" s="339" t="s">
        <v>1540</v>
      </c>
      <c r="D53" s="339" t="s">
        <v>323</v>
      </c>
      <c r="E53" s="331">
        <v>18</v>
      </c>
      <c r="F53" s="331">
        <v>68.376075438596487</v>
      </c>
      <c r="G53" s="331">
        <v>1230.7693578947367</v>
      </c>
    </row>
    <row r="54" spans="1:7">
      <c r="A54" s="348">
        <v>45</v>
      </c>
      <c r="B54" s="339" t="s">
        <v>1523</v>
      </c>
      <c r="C54" s="339" t="s">
        <v>1524</v>
      </c>
      <c r="D54" s="339" t="s">
        <v>323</v>
      </c>
      <c r="E54" s="331">
        <v>6</v>
      </c>
      <c r="F54" s="331">
        <v>323.28143999999992</v>
      </c>
      <c r="G54" s="331">
        <v>1939.6886399999996</v>
      </c>
    </row>
    <row r="55" spans="1:7">
      <c r="A55" s="348">
        <v>46</v>
      </c>
      <c r="B55" s="339" t="s">
        <v>2277</v>
      </c>
      <c r="C55" s="339" t="s">
        <v>2278</v>
      </c>
      <c r="D55" s="339" t="s">
        <v>562</v>
      </c>
      <c r="E55" s="331">
        <v>10.3</v>
      </c>
      <c r="F55" s="331">
        <v>858.53100000000006</v>
      </c>
      <c r="G55" s="331">
        <v>8842.8693000000003</v>
      </c>
    </row>
    <row r="56" spans="1:7">
      <c r="A56" s="348">
        <v>47</v>
      </c>
      <c r="B56" s="339" t="s">
        <v>1557</v>
      </c>
      <c r="C56" s="339" t="s">
        <v>1558</v>
      </c>
      <c r="D56" s="339" t="s">
        <v>323</v>
      </c>
      <c r="E56" s="331">
        <v>2</v>
      </c>
      <c r="F56" s="331">
        <v>478.66821249999998</v>
      </c>
      <c r="G56" s="331">
        <v>957.33642499999996</v>
      </c>
    </row>
    <row r="57" spans="1:7">
      <c r="A57" s="348">
        <v>48</v>
      </c>
      <c r="B57" s="339" t="s">
        <v>599</v>
      </c>
      <c r="C57" s="339" t="s">
        <v>600</v>
      </c>
      <c r="D57" s="339" t="s">
        <v>323</v>
      </c>
      <c r="E57" s="331">
        <v>76</v>
      </c>
      <c r="F57" s="331">
        <v>94.734478947368402</v>
      </c>
      <c r="G57" s="331">
        <v>7199.8203999999996</v>
      </c>
    </row>
    <row r="58" spans="1:7">
      <c r="A58" s="348">
        <v>49</v>
      </c>
      <c r="B58" s="339" t="s">
        <v>1559</v>
      </c>
      <c r="C58" s="339" t="s">
        <v>1560</v>
      </c>
      <c r="D58" s="339" t="s">
        <v>323</v>
      </c>
      <c r="E58" s="331">
        <v>3</v>
      </c>
      <c r="F58" s="331">
        <v>920.13663809523814</v>
      </c>
      <c r="G58" s="331">
        <v>2760.409914285714</v>
      </c>
    </row>
    <row r="59" spans="1:7">
      <c r="A59" s="348">
        <v>50</v>
      </c>
      <c r="B59" s="339" t="s">
        <v>1696</v>
      </c>
      <c r="C59" s="339" t="s">
        <v>807</v>
      </c>
      <c r="D59" s="339" t="s">
        <v>570</v>
      </c>
      <c r="E59" s="331">
        <v>6</v>
      </c>
      <c r="F59" s="331">
        <v>325.64974999999993</v>
      </c>
      <c r="G59" s="331">
        <v>1953.8984999999998</v>
      </c>
    </row>
    <row r="60" spans="1:7">
      <c r="A60" s="348">
        <v>51</v>
      </c>
      <c r="B60" s="339" t="s">
        <v>1672</v>
      </c>
      <c r="C60" s="339" t="s">
        <v>1673</v>
      </c>
      <c r="D60" s="339" t="s">
        <v>323</v>
      </c>
      <c r="E60" s="331">
        <v>1</v>
      </c>
      <c r="F60" s="331">
        <v>3466.6912000000007</v>
      </c>
      <c r="G60" s="331">
        <v>3466.6911999999998</v>
      </c>
    </row>
    <row r="61" spans="1:7">
      <c r="A61" s="348">
        <v>52</v>
      </c>
      <c r="B61" s="339" t="s">
        <v>1680</v>
      </c>
      <c r="C61" s="339" t="s">
        <v>1681</v>
      </c>
      <c r="D61" s="339" t="s">
        <v>323</v>
      </c>
      <c r="E61" s="331">
        <v>8</v>
      </c>
      <c r="F61" s="331">
        <v>3214.6464773437497</v>
      </c>
      <c r="G61" s="331">
        <v>25717.171818750001</v>
      </c>
    </row>
    <row r="62" spans="1:7">
      <c r="A62" s="348">
        <v>53</v>
      </c>
      <c r="B62" s="339" t="s">
        <v>1382</v>
      </c>
      <c r="C62" s="339" t="s">
        <v>1383</v>
      </c>
      <c r="D62" s="339" t="s">
        <v>570</v>
      </c>
      <c r="E62" s="331">
        <v>25</v>
      </c>
      <c r="F62" s="331">
        <v>108.0565</v>
      </c>
      <c r="G62" s="331">
        <v>2701.4124999999999</v>
      </c>
    </row>
    <row r="63" spans="1:7">
      <c r="A63" s="348">
        <v>54</v>
      </c>
      <c r="B63" s="339" t="s">
        <v>1477</v>
      </c>
      <c r="C63" s="339" t="s">
        <v>1478</v>
      </c>
      <c r="D63" s="339" t="s">
        <v>323</v>
      </c>
      <c r="E63" s="331">
        <v>3</v>
      </c>
      <c r="F63" s="331">
        <v>141.2272227272727</v>
      </c>
      <c r="G63" s="331">
        <v>423.68166818181817</v>
      </c>
    </row>
    <row r="64" spans="1:7">
      <c r="A64" s="348">
        <v>55</v>
      </c>
      <c r="B64" s="339" t="s">
        <v>753</v>
      </c>
      <c r="C64" s="339" t="s">
        <v>754</v>
      </c>
      <c r="D64" s="339" t="s">
        <v>323</v>
      </c>
      <c r="E64" s="331">
        <v>16</v>
      </c>
      <c r="F64" s="331">
        <v>54.768380000000001</v>
      </c>
      <c r="G64" s="331">
        <v>876.29408000000001</v>
      </c>
    </row>
    <row r="65" spans="1:7">
      <c r="A65" s="348">
        <v>56</v>
      </c>
      <c r="B65" s="339" t="s">
        <v>2940</v>
      </c>
      <c r="C65" s="339" t="s">
        <v>2941</v>
      </c>
      <c r="D65" s="339" t="s">
        <v>323</v>
      </c>
      <c r="E65" s="331">
        <v>2</v>
      </c>
      <c r="F65" s="331">
        <v>2261.7858000000006</v>
      </c>
      <c r="G65" s="331">
        <v>4523.5716000000002</v>
      </c>
    </row>
    <row r="66" spans="1:7">
      <c r="A66" s="348">
        <v>57</v>
      </c>
      <c r="B66" s="339" t="s">
        <v>2942</v>
      </c>
      <c r="C66" s="339" t="s">
        <v>2943</v>
      </c>
      <c r="D66" s="339" t="s">
        <v>323</v>
      </c>
      <c r="E66" s="331">
        <v>2</v>
      </c>
      <c r="F66" s="331">
        <v>2716.2135000000003</v>
      </c>
      <c r="G66" s="331">
        <v>5432.4269999999997</v>
      </c>
    </row>
    <row r="67" spans="1:7">
      <c r="A67" s="348">
        <v>58</v>
      </c>
      <c r="B67" s="339" t="s">
        <v>2944</v>
      </c>
      <c r="C67" s="339" t="s">
        <v>2945</v>
      </c>
      <c r="D67" s="339" t="s">
        <v>323</v>
      </c>
      <c r="E67" s="331">
        <v>16</v>
      </c>
      <c r="F67" s="331">
        <v>719.3902250000001</v>
      </c>
      <c r="G67" s="331">
        <v>11510.243599999998</v>
      </c>
    </row>
    <row r="68" spans="1:7">
      <c r="A68" s="348">
        <v>59</v>
      </c>
      <c r="B68" s="339" t="s">
        <v>1521</v>
      </c>
      <c r="C68" s="339" t="s">
        <v>1522</v>
      </c>
      <c r="D68" s="339" t="s">
        <v>323</v>
      </c>
      <c r="E68" s="331">
        <v>6</v>
      </c>
      <c r="F68" s="331">
        <v>300.18988000000007</v>
      </c>
      <c r="G68" s="331">
        <v>1801.1392800000001</v>
      </c>
    </row>
    <row r="69" spans="1:7">
      <c r="A69" s="348">
        <v>60</v>
      </c>
      <c r="B69" s="339" t="s">
        <v>2395</v>
      </c>
      <c r="C69" s="339" t="s">
        <v>2394</v>
      </c>
      <c r="D69" s="339" t="s">
        <v>562</v>
      </c>
      <c r="E69" s="331">
        <v>1.6</v>
      </c>
      <c r="F69" s="331">
        <v>677.94380000000001</v>
      </c>
      <c r="G69" s="331">
        <v>1084.7100800000001</v>
      </c>
    </row>
    <row r="70" spans="1:7">
      <c r="A70" s="348">
        <v>61</v>
      </c>
      <c r="B70" s="339" t="s">
        <v>1527</v>
      </c>
      <c r="C70" s="339" t="s">
        <v>1528</v>
      </c>
      <c r="D70" s="339" t="s">
        <v>323</v>
      </c>
      <c r="E70" s="331">
        <v>3</v>
      </c>
      <c r="F70" s="331">
        <v>259.33538666666675</v>
      </c>
      <c r="G70" s="331">
        <v>778.00616000000014</v>
      </c>
    </row>
    <row r="71" spans="1:7">
      <c r="A71" s="348">
        <v>62</v>
      </c>
      <c r="B71" s="339" t="s">
        <v>2273</v>
      </c>
      <c r="C71" s="339" t="s">
        <v>2274</v>
      </c>
      <c r="D71" s="339" t="s">
        <v>562</v>
      </c>
      <c r="E71" s="331">
        <v>5.4</v>
      </c>
      <c r="F71" s="331">
        <v>858.53133333333346</v>
      </c>
      <c r="G71" s="331">
        <v>4636.0692000000008</v>
      </c>
    </row>
    <row r="72" spans="1:7">
      <c r="A72" s="348">
        <v>63</v>
      </c>
      <c r="B72" s="339" t="s">
        <v>1393</v>
      </c>
      <c r="C72" s="339" t="s">
        <v>1394</v>
      </c>
      <c r="D72" s="339" t="s">
        <v>323</v>
      </c>
      <c r="E72" s="331">
        <v>50</v>
      </c>
      <c r="F72" s="331">
        <v>26.644074999999997</v>
      </c>
      <c r="G72" s="331">
        <v>1332.2037499999999</v>
      </c>
    </row>
    <row r="73" spans="1:7">
      <c r="A73" s="348">
        <v>64</v>
      </c>
      <c r="B73" s="339" t="s">
        <v>1555</v>
      </c>
      <c r="C73" s="339" t="s">
        <v>1556</v>
      </c>
      <c r="D73" s="339" t="s">
        <v>323</v>
      </c>
      <c r="E73" s="331">
        <v>1</v>
      </c>
      <c r="F73" s="331">
        <v>478.692252173913</v>
      </c>
      <c r="G73" s="331">
        <v>478.69225217391306</v>
      </c>
    </row>
    <row r="74" spans="1:7">
      <c r="A74" s="348">
        <v>65</v>
      </c>
      <c r="B74" s="339" t="s">
        <v>1380</v>
      </c>
      <c r="C74" s="339" t="s">
        <v>1381</v>
      </c>
      <c r="D74" s="339" t="s">
        <v>570</v>
      </c>
      <c r="E74" s="331">
        <v>50</v>
      </c>
      <c r="F74" s="331">
        <v>103.61584375000001</v>
      </c>
      <c r="G74" s="331">
        <v>5180.7921875000002</v>
      </c>
    </row>
    <row r="75" spans="1:7">
      <c r="A75" s="348">
        <v>1</v>
      </c>
      <c r="B75" s="339" t="s">
        <v>2669</v>
      </c>
      <c r="C75" s="339" t="s">
        <v>2670</v>
      </c>
      <c r="D75" s="339" t="s">
        <v>570</v>
      </c>
      <c r="E75" s="331">
        <v>13</v>
      </c>
      <c r="F75" s="331">
        <v>65.348651107175442</v>
      </c>
      <c r="G75" s="331">
        <v>849.53246439328063</v>
      </c>
    </row>
    <row r="76" spans="1:7">
      <c r="A76" s="348">
        <v>2</v>
      </c>
      <c r="B76" s="339" t="s">
        <v>2924</v>
      </c>
      <c r="C76" s="339" t="s">
        <v>2925</v>
      </c>
      <c r="D76" s="339" t="s">
        <v>323</v>
      </c>
      <c r="E76" s="331">
        <v>17</v>
      </c>
      <c r="F76" s="331">
        <v>460.03871052647065</v>
      </c>
      <c r="G76" s="331">
        <v>7820.6580789500013</v>
      </c>
    </row>
    <row r="77" spans="1:7">
      <c r="A77" s="348">
        <v>3</v>
      </c>
      <c r="B77" s="339" t="s">
        <v>1052</v>
      </c>
      <c r="C77" s="339" t="s">
        <v>1053</v>
      </c>
      <c r="D77" s="339" t="s">
        <v>323</v>
      </c>
      <c r="E77" s="331">
        <v>51</v>
      </c>
      <c r="F77" s="331">
        <v>32.864963513513516</v>
      </c>
      <c r="G77" s="331">
        <v>1676.1131391891893</v>
      </c>
    </row>
    <row r="78" spans="1:7">
      <c r="A78" s="348">
        <v>4</v>
      </c>
      <c r="B78" s="339" t="s">
        <v>2946</v>
      </c>
      <c r="C78" s="339" t="s">
        <v>2947</v>
      </c>
      <c r="D78" s="339" t="s">
        <v>323</v>
      </c>
      <c r="E78" s="331">
        <v>3</v>
      </c>
      <c r="F78" s="331">
        <v>130</v>
      </c>
      <c r="G78" s="331">
        <v>390</v>
      </c>
    </row>
    <row r="79" spans="1:7">
      <c r="A79" s="348">
        <v>5</v>
      </c>
      <c r="B79" s="339" t="s">
        <v>1523</v>
      </c>
      <c r="C79" s="339" t="s">
        <v>1524</v>
      </c>
      <c r="D79" s="339" t="s">
        <v>323</v>
      </c>
      <c r="E79" s="331">
        <v>57</v>
      </c>
      <c r="F79" s="331">
        <v>323.28143999999992</v>
      </c>
      <c r="G79" s="331">
        <v>18427.042079999999</v>
      </c>
    </row>
    <row r="80" spans="1:7">
      <c r="A80" s="348">
        <v>6</v>
      </c>
      <c r="B80" s="339" t="s">
        <v>1384</v>
      </c>
      <c r="C80" s="339" t="s">
        <v>1385</v>
      </c>
      <c r="D80" s="339" t="s">
        <v>323</v>
      </c>
      <c r="E80" s="331">
        <v>108</v>
      </c>
      <c r="F80" s="331">
        <v>99.175137500000005</v>
      </c>
      <c r="G80" s="331">
        <v>10710.914850000001</v>
      </c>
    </row>
    <row r="81" spans="1:7">
      <c r="A81" s="348">
        <v>7</v>
      </c>
      <c r="B81" s="339" t="s">
        <v>1551</v>
      </c>
      <c r="C81" s="339" t="s">
        <v>1552</v>
      </c>
      <c r="D81" s="339" t="s">
        <v>323</v>
      </c>
      <c r="E81" s="331">
        <v>22</v>
      </c>
      <c r="F81" s="331">
        <v>229.13913714294119</v>
      </c>
      <c r="G81" s="331">
        <v>5041.0610171447061</v>
      </c>
    </row>
    <row r="82" spans="1:7">
      <c r="A82" s="348">
        <v>8</v>
      </c>
      <c r="B82" s="339" t="s">
        <v>1527</v>
      </c>
      <c r="C82" s="339" t="s">
        <v>1528</v>
      </c>
      <c r="D82" s="339" t="s">
        <v>323</v>
      </c>
      <c r="E82" s="331">
        <v>11</v>
      </c>
      <c r="F82" s="331">
        <v>259.33538666666669</v>
      </c>
      <c r="G82" s="331">
        <v>2852.689253333333</v>
      </c>
    </row>
    <row r="83" spans="1:7">
      <c r="A83" s="348">
        <v>9</v>
      </c>
      <c r="B83" s="339" t="s">
        <v>1517</v>
      </c>
      <c r="C83" s="339" t="s">
        <v>1518</v>
      </c>
      <c r="D83" s="339" t="s">
        <v>323</v>
      </c>
      <c r="E83" s="331">
        <v>33</v>
      </c>
      <c r="F83" s="331">
        <v>14.20217567569231</v>
      </c>
      <c r="G83" s="331">
        <v>468.67179729784618</v>
      </c>
    </row>
    <row r="84" spans="1:7">
      <c r="A84" s="348">
        <v>10</v>
      </c>
      <c r="B84" s="339" t="s">
        <v>2239</v>
      </c>
      <c r="C84" s="339" t="s">
        <v>2240</v>
      </c>
      <c r="D84" s="339" t="s">
        <v>562</v>
      </c>
      <c r="E84" s="331">
        <v>496</v>
      </c>
      <c r="F84" s="331">
        <v>858.53117647058605</v>
      </c>
      <c r="G84" s="331">
        <v>425831.46352941066</v>
      </c>
    </row>
    <row r="85" spans="1:7">
      <c r="A85" s="348">
        <v>11</v>
      </c>
      <c r="B85" s="339" t="s">
        <v>1382</v>
      </c>
      <c r="C85" s="339" t="s">
        <v>1383</v>
      </c>
      <c r="D85" s="339" t="s">
        <v>570</v>
      </c>
      <c r="E85" s="331">
        <v>145</v>
      </c>
      <c r="F85" s="331">
        <v>108.0565</v>
      </c>
      <c r="G85" s="331">
        <v>15668.192499999999</v>
      </c>
    </row>
    <row r="86" spans="1:7">
      <c r="A86" s="348">
        <v>12</v>
      </c>
      <c r="B86" s="339" t="s">
        <v>599</v>
      </c>
      <c r="C86" s="339" t="s">
        <v>600</v>
      </c>
      <c r="D86" s="339" t="s">
        <v>323</v>
      </c>
      <c r="E86" s="331">
        <v>607</v>
      </c>
      <c r="F86" s="331">
        <v>94.734478947368402</v>
      </c>
      <c r="G86" s="331">
        <v>57503.828721052625</v>
      </c>
    </row>
    <row r="87" spans="1:7">
      <c r="A87" s="348">
        <v>13</v>
      </c>
      <c r="B87" s="339" t="s">
        <v>1561</v>
      </c>
      <c r="C87" s="339" t="s">
        <v>1562</v>
      </c>
      <c r="D87" s="339" t="s">
        <v>323</v>
      </c>
      <c r="E87" s="331">
        <v>6</v>
      </c>
      <c r="F87" s="331">
        <v>1568.4639055555556</v>
      </c>
      <c r="G87" s="331">
        <v>9410.7834333333321</v>
      </c>
    </row>
    <row r="88" spans="1:7">
      <c r="A88" s="348">
        <v>14</v>
      </c>
      <c r="B88" s="339" t="s">
        <v>1054</v>
      </c>
      <c r="C88" s="339" t="s">
        <v>1055</v>
      </c>
      <c r="D88" s="339" t="s">
        <v>323</v>
      </c>
      <c r="E88" s="331">
        <v>40</v>
      </c>
      <c r="F88" s="331">
        <v>47.967267567567575</v>
      </c>
      <c r="G88" s="331">
        <v>1918.6907027027028</v>
      </c>
    </row>
    <row r="89" spans="1:7">
      <c r="A89" s="348">
        <v>15</v>
      </c>
      <c r="B89" s="339" t="s">
        <v>1479</v>
      </c>
      <c r="C89" s="339" t="s">
        <v>1480</v>
      </c>
      <c r="D89" s="339" t="s">
        <v>323</v>
      </c>
      <c r="E89" s="331">
        <v>12</v>
      </c>
      <c r="F89" s="331">
        <v>141.2308352942857</v>
      </c>
      <c r="G89" s="331">
        <v>1694.7700235314283</v>
      </c>
    </row>
    <row r="90" spans="1:7">
      <c r="A90" s="348">
        <v>16</v>
      </c>
      <c r="B90" s="339" t="s">
        <v>2235</v>
      </c>
      <c r="C90" s="339" t="s">
        <v>2236</v>
      </c>
      <c r="D90" s="339" t="s">
        <v>562</v>
      </c>
      <c r="E90" s="331">
        <v>281.5</v>
      </c>
      <c r="F90" s="331">
        <v>858.53118051575996</v>
      </c>
      <c r="G90" s="331">
        <v>241676.52731518642</v>
      </c>
    </row>
    <row r="91" spans="1:7">
      <c r="A91" s="348">
        <v>17</v>
      </c>
      <c r="B91" s="339" t="s">
        <v>2934</v>
      </c>
      <c r="C91" s="339" t="s">
        <v>2935</v>
      </c>
      <c r="D91" s="339" t="s">
        <v>323</v>
      </c>
      <c r="E91" s="331">
        <v>13</v>
      </c>
      <c r="F91" s="331">
        <v>2024.9492999999995</v>
      </c>
      <c r="G91" s="331">
        <v>26324.340899999996</v>
      </c>
    </row>
    <row r="92" spans="1:7">
      <c r="A92" s="348">
        <v>18</v>
      </c>
      <c r="B92" s="339" t="s">
        <v>1553</v>
      </c>
      <c r="C92" s="339" t="s">
        <v>1554</v>
      </c>
      <c r="D92" s="339" t="s">
        <v>323</v>
      </c>
      <c r="E92" s="331">
        <v>49</v>
      </c>
      <c r="F92" s="331">
        <v>120.77840270264709</v>
      </c>
      <c r="G92" s="331">
        <v>5918.1417324297063</v>
      </c>
    </row>
    <row r="93" spans="1:7">
      <c r="A93" s="348">
        <v>19</v>
      </c>
      <c r="B93" s="339" t="s">
        <v>1395</v>
      </c>
      <c r="C93" s="339" t="s">
        <v>1396</v>
      </c>
      <c r="D93" s="339" t="s">
        <v>323</v>
      </c>
      <c r="E93" s="331">
        <v>111</v>
      </c>
      <c r="F93" s="331">
        <v>12.762408000000001</v>
      </c>
      <c r="G93" s="331">
        <v>1416.6272880000001</v>
      </c>
    </row>
    <row r="94" spans="1:7">
      <c r="A94" s="348">
        <v>20</v>
      </c>
      <c r="B94" s="339" t="s">
        <v>1561</v>
      </c>
      <c r="C94" s="339" t="s">
        <v>1562</v>
      </c>
      <c r="D94" s="339" t="s">
        <v>323</v>
      </c>
      <c r="E94" s="331">
        <v>9</v>
      </c>
      <c r="F94" s="331">
        <v>1568.4639055555554</v>
      </c>
      <c r="G94" s="331">
        <v>14116.175149999999</v>
      </c>
    </row>
    <row r="95" spans="1:7">
      <c r="A95" s="348">
        <v>21</v>
      </c>
      <c r="B95" s="339" t="s">
        <v>1531</v>
      </c>
      <c r="C95" s="339" t="s">
        <v>1532</v>
      </c>
      <c r="D95" s="339" t="s">
        <v>323</v>
      </c>
      <c r="E95" s="331">
        <v>28</v>
      </c>
      <c r="F95" s="331">
        <v>186.5086</v>
      </c>
      <c r="G95" s="331">
        <v>5222.2407999999996</v>
      </c>
    </row>
    <row r="96" spans="1:7">
      <c r="A96" s="348">
        <v>22</v>
      </c>
      <c r="B96" s="339" t="s">
        <v>1521</v>
      </c>
      <c r="C96" s="339" t="s">
        <v>1522</v>
      </c>
      <c r="D96" s="339" t="s">
        <v>323</v>
      </c>
      <c r="E96" s="331">
        <v>1</v>
      </c>
      <c r="F96" s="331">
        <v>300.18987999999996</v>
      </c>
      <c r="G96" s="331">
        <v>300.18988000000002</v>
      </c>
    </row>
    <row r="97" spans="1:7">
      <c r="A97" s="348">
        <v>23</v>
      </c>
      <c r="B97" s="339" t="s">
        <v>1539</v>
      </c>
      <c r="C97" s="339" t="s">
        <v>1540</v>
      </c>
      <c r="D97" s="339" t="s">
        <v>323</v>
      </c>
      <c r="E97" s="331">
        <v>33</v>
      </c>
      <c r="F97" s="331">
        <v>68.376075438717947</v>
      </c>
      <c r="G97" s="331">
        <v>2256.4104894776924</v>
      </c>
    </row>
    <row r="98" spans="1:7">
      <c r="A98" s="348">
        <v>24</v>
      </c>
      <c r="B98" s="339" t="s">
        <v>1533</v>
      </c>
      <c r="C98" s="339" t="s">
        <v>1534</v>
      </c>
      <c r="D98" s="339" t="s">
        <v>323</v>
      </c>
      <c r="E98" s="331">
        <v>75</v>
      </c>
      <c r="F98" s="331">
        <v>78.155906086964293</v>
      </c>
      <c r="G98" s="331">
        <v>5861.6929565223218</v>
      </c>
    </row>
    <row r="99" spans="1:7">
      <c r="A99" s="348">
        <v>25</v>
      </c>
      <c r="B99" s="339" t="s">
        <v>2237</v>
      </c>
      <c r="C99" s="339" t="s">
        <v>2238</v>
      </c>
      <c r="D99" s="339" t="s">
        <v>562</v>
      </c>
      <c r="E99" s="331">
        <v>90</v>
      </c>
      <c r="F99" s="331">
        <v>858.53114960633354</v>
      </c>
      <c r="G99" s="331">
        <v>77267.80346457001</v>
      </c>
    </row>
    <row r="100" spans="1:7">
      <c r="A100" s="348">
        <v>26</v>
      </c>
      <c r="B100" s="339" t="s">
        <v>2948</v>
      </c>
      <c r="C100" s="339" t="s">
        <v>2949</v>
      </c>
      <c r="D100" s="339" t="s">
        <v>323</v>
      </c>
      <c r="E100" s="331">
        <v>3</v>
      </c>
      <c r="F100" s="331">
        <v>315.28763333333325</v>
      </c>
      <c r="G100" s="331">
        <v>945.86289999999974</v>
      </c>
    </row>
    <row r="101" spans="1:7">
      <c r="A101" s="348">
        <v>27</v>
      </c>
      <c r="B101" s="339" t="s">
        <v>1387</v>
      </c>
      <c r="C101" s="339" t="s">
        <v>1388</v>
      </c>
      <c r="D101" s="339" t="s">
        <v>323</v>
      </c>
      <c r="E101" s="331">
        <v>58</v>
      </c>
      <c r="F101" s="331">
        <v>23.683600000000002</v>
      </c>
      <c r="G101" s="331">
        <v>1373.6487999999999</v>
      </c>
    </row>
    <row r="102" spans="1:7">
      <c r="A102" s="348">
        <v>28</v>
      </c>
      <c r="B102" s="339" t="s">
        <v>1050</v>
      </c>
      <c r="C102" s="339" t="s">
        <v>1051</v>
      </c>
      <c r="D102" s="339" t="s">
        <v>323</v>
      </c>
      <c r="E102" s="331">
        <v>15</v>
      </c>
      <c r="F102" s="331">
        <v>513.35065277787874</v>
      </c>
      <c r="G102" s="331">
        <v>7700.2597916681816</v>
      </c>
    </row>
    <row r="103" spans="1:7">
      <c r="A103" s="348">
        <v>29</v>
      </c>
      <c r="B103" s="339" t="s">
        <v>1545</v>
      </c>
      <c r="C103" s="339" t="s">
        <v>1546</v>
      </c>
      <c r="D103" s="339" t="s">
        <v>323</v>
      </c>
      <c r="E103" s="331">
        <v>29</v>
      </c>
      <c r="F103" s="331">
        <v>478.68878333333333</v>
      </c>
      <c r="G103" s="331">
        <v>13881.974716666668</v>
      </c>
    </row>
    <row r="104" spans="1:7">
      <c r="A104" s="348">
        <v>30</v>
      </c>
      <c r="B104" s="339" t="s">
        <v>1384</v>
      </c>
      <c r="C104" s="339" t="s">
        <v>1385</v>
      </c>
      <c r="D104" s="339" t="s">
        <v>323</v>
      </c>
      <c r="E104" s="331">
        <v>16</v>
      </c>
      <c r="F104" s="331">
        <v>99.175137499999977</v>
      </c>
      <c r="G104" s="331">
        <v>1586.8022000000001</v>
      </c>
    </row>
    <row r="105" spans="1:7">
      <c r="A105" s="348">
        <v>31</v>
      </c>
      <c r="B105" s="339" t="s">
        <v>1557</v>
      </c>
      <c r="C105" s="339" t="s">
        <v>1558</v>
      </c>
      <c r="D105" s="339" t="s">
        <v>323</v>
      </c>
      <c r="E105" s="331">
        <v>11</v>
      </c>
      <c r="F105" s="331">
        <v>478.66821249999992</v>
      </c>
      <c r="G105" s="331">
        <v>5265.3503374999991</v>
      </c>
    </row>
    <row r="106" spans="1:7">
      <c r="A106" s="348">
        <v>32</v>
      </c>
      <c r="B106" s="339" t="s">
        <v>2950</v>
      </c>
      <c r="C106" s="339" t="s">
        <v>2951</v>
      </c>
      <c r="D106" s="339" t="s">
        <v>323</v>
      </c>
      <c r="E106" s="331">
        <v>6</v>
      </c>
      <c r="F106" s="331">
        <v>49.735531428333346</v>
      </c>
      <c r="G106" s="331">
        <v>298.4131885700001</v>
      </c>
    </row>
    <row r="107" spans="1:7">
      <c r="A107" s="348">
        <v>33</v>
      </c>
      <c r="B107" s="339" t="s">
        <v>1395</v>
      </c>
      <c r="C107" s="339" t="s">
        <v>1396</v>
      </c>
      <c r="D107" s="339" t="s">
        <v>323</v>
      </c>
      <c r="E107" s="331">
        <v>1480</v>
      </c>
      <c r="F107" s="331">
        <v>12.762408000000002</v>
      </c>
      <c r="G107" s="331">
        <v>18888.363840000002</v>
      </c>
    </row>
    <row r="108" spans="1:7">
      <c r="A108" s="348">
        <v>34</v>
      </c>
      <c r="B108" s="339" t="s">
        <v>2952</v>
      </c>
      <c r="C108" s="339" t="s">
        <v>2953</v>
      </c>
      <c r="D108" s="339" t="s">
        <v>491</v>
      </c>
      <c r="E108" s="331">
        <v>93.6</v>
      </c>
      <c r="F108" s="331">
        <v>1357.9999999999998</v>
      </c>
      <c r="G108" s="331">
        <v>127108.79999999999</v>
      </c>
    </row>
    <row r="109" spans="1:7">
      <c r="A109" s="348">
        <v>35</v>
      </c>
      <c r="B109" s="339" t="s">
        <v>2938</v>
      </c>
      <c r="C109" s="339" t="s">
        <v>2939</v>
      </c>
      <c r="D109" s="339" t="s">
        <v>323</v>
      </c>
      <c r="E109" s="331">
        <v>30</v>
      </c>
      <c r="F109" s="331">
        <v>47.942850000000007</v>
      </c>
      <c r="G109" s="331">
        <v>1438.2855</v>
      </c>
    </row>
    <row r="110" spans="1:7">
      <c r="A110" s="348">
        <v>36</v>
      </c>
      <c r="B110" s="339" t="s">
        <v>753</v>
      </c>
      <c r="C110" s="339" t="s">
        <v>754</v>
      </c>
      <c r="D110" s="339" t="s">
        <v>323</v>
      </c>
      <c r="E110" s="331">
        <v>124</v>
      </c>
      <c r="F110" s="331">
        <v>54.768380000000001</v>
      </c>
      <c r="G110" s="331">
        <v>6791.2791200000001</v>
      </c>
    </row>
    <row r="111" spans="1:7">
      <c r="A111" s="348">
        <v>37</v>
      </c>
      <c r="B111" s="339" t="s">
        <v>1680</v>
      </c>
      <c r="C111" s="339" t="s">
        <v>1681</v>
      </c>
      <c r="D111" s="339" t="s">
        <v>323</v>
      </c>
      <c r="E111" s="331">
        <v>96</v>
      </c>
      <c r="F111" s="331">
        <v>3214.6464773437501</v>
      </c>
      <c r="G111" s="331">
        <v>308606.06182499998</v>
      </c>
    </row>
    <row r="112" spans="1:7">
      <c r="A112" s="348">
        <v>38</v>
      </c>
      <c r="B112" s="339" t="s">
        <v>1537</v>
      </c>
      <c r="C112" s="339" t="s">
        <v>1538</v>
      </c>
      <c r="D112" s="339" t="s">
        <v>323</v>
      </c>
      <c r="E112" s="331">
        <v>9</v>
      </c>
      <c r="F112" s="331">
        <v>57.131578947435891</v>
      </c>
      <c r="G112" s="331">
        <v>514.18421052692304</v>
      </c>
    </row>
    <row r="113" spans="1:7">
      <c r="A113" s="348">
        <v>39</v>
      </c>
      <c r="B113" s="339" t="s">
        <v>1380</v>
      </c>
      <c r="C113" s="339" t="s">
        <v>1381</v>
      </c>
      <c r="D113" s="339" t="s">
        <v>570</v>
      </c>
      <c r="E113" s="331">
        <v>258</v>
      </c>
      <c r="F113" s="331">
        <v>103.61584375000001</v>
      </c>
      <c r="G113" s="331">
        <v>26732.887687499999</v>
      </c>
    </row>
    <row r="114" spans="1:7">
      <c r="A114" s="348">
        <v>40</v>
      </c>
      <c r="B114" s="339" t="s">
        <v>1519</v>
      </c>
      <c r="C114" s="339" t="s">
        <v>1520</v>
      </c>
      <c r="D114" s="339" t="s">
        <v>323</v>
      </c>
      <c r="E114" s="331">
        <v>7</v>
      </c>
      <c r="F114" s="331">
        <v>1228.2914466666668</v>
      </c>
      <c r="G114" s="331">
        <v>8598.0401266666668</v>
      </c>
    </row>
    <row r="115" spans="1:7">
      <c r="A115" s="348">
        <v>41</v>
      </c>
      <c r="B115" s="339" t="s">
        <v>1519</v>
      </c>
      <c r="C115" s="339" t="s">
        <v>1520</v>
      </c>
      <c r="D115" s="339" t="s">
        <v>323</v>
      </c>
      <c r="E115" s="331">
        <v>5</v>
      </c>
      <c r="F115" s="331">
        <v>1228.2914466666664</v>
      </c>
      <c r="G115" s="331">
        <v>6141.4572333333326</v>
      </c>
    </row>
    <row r="116" spans="1:7">
      <c r="A116" s="348">
        <v>42</v>
      </c>
      <c r="B116" s="339" t="s">
        <v>2954</v>
      </c>
      <c r="C116" s="339" t="s">
        <v>2955</v>
      </c>
      <c r="D116" s="339" t="s">
        <v>323</v>
      </c>
      <c r="E116" s="331">
        <v>31</v>
      </c>
      <c r="F116" s="331">
        <v>63.936222580645165</v>
      </c>
      <c r="G116" s="331">
        <v>1982.0228999999997</v>
      </c>
    </row>
    <row r="117" spans="1:7">
      <c r="A117" s="348">
        <v>43</v>
      </c>
      <c r="B117" s="339" t="s">
        <v>1678</v>
      </c>
      <c r="C117" s="339" t="s">
        <v>1679</v>
      </c>
      <c r="D117" s="339" t="s">
        <v>323</v>
      </c>
      <c r="E117" s="331">
        <v>51</v>
      </c>
      <c r="F117" s="331">
        <v>2825.7518230768924</v>
      </c>
      <c r="G117" s="331">
        <v>144113.3429769215</v>
      </c>
    </row>
    <row r="118" spans="1:7">
      <c r="A118" s="348">
        <v>44</v>
      </c>
      <c r="B118" s="339" t="s">
        <v>1477</v>
      </c>
      <c r="C118" s="339" t="s">
        <v>1478</v>
      </c>
      <c r="D118" s="339" t="s">
        <v>323</v>
      </c>
      <c r="E118" s="331">
        <v>15</v>
      </c>
      <c r="F118" s="331">
        <v>141.22722272736843</v>
      </c>
      <c r="G118" s="331">
        <v>2118.4083409105265</v>
      </c>
    </row>
    <row r="119" spans="1:7">
      <c r="A119" s="348">
        <v>45</v>
      </c>
      <c r="B119" s="339" t="s">
        <v>1475</v>
      </c>
      <c r="C119" s="339" t="s">
        <v>1476</v>
      </c>
      <c r="D119" s="339" t="s">
        <v>323</v>
      </c>
      <c r="E119" s="331">
        <v>127</v>
      </c>
      <c r="F119" s="331">
        <v>66.610187499999995</v>
      </c>
      <c r="G119" s="331">
        <v>8459.493812499999</v>
      </c>
    </row>
    <row r="120" spans="1:7">
      <c r="A120" s="348">
        <v>46</v>
      </c>
      <c r="B120" s="339" t="s">
        <v>1393</v>
      </c>
      <c r="C120" s="339" t="s">
        <v>1394</v>
      </c>
      <c r="D120" s="339" t="s">
        <v>323</v>
      </c>
      <c r="E120" s="331">
        <v>190</v>
      </c>
      <c r="F120" s="331">
        <v>26.644074999999997</v>
      </c>
      <c r="G120" s="331">
        <v>5062.3742499999998</v>
      </c>
    </row>
    <row r="121" spans="1:7">
      <c r="A121" s="348">
        <v>47</v>
      </c>
      <c r="B121" s="339" t="s">
        <v>1555</v>
      </c>
      <c r="C121" s="339" t="s">
        <v>1556</v>
      </c>
      <c r="D121" s="339" t="s">
        <v>323</v>
      </c>
      <c r="E121" s="331">
        <v>18</v>
      </c>
      <c r="F121" s="331">
        <v>478.69225217409098</v>
      </c>
      <c r="G121" s="331">
        <v>8616.4605391336372</v>
      </c>
    </row>
    <row r="122" spans="1:7">
      <c r="A122" s="348">
        <v>48</v>
      </c>
      <c r="B122" s="339" t="s">
        <v>1541</v>
      </c>
      <c r="C122" s="339" t="s">
        <v>1542</v>
      </c>
      <c r="D122" s="339" t="s">
        <v>323</v>
      </c>
      <c r="E122" s="331">
        <v>7</v>
      </c>
      <c r="F122" s="331">
        <v>460.10358333363627</v>
      </c>
      <c r="G122" s="331">
        <v>3220.7250833354547</v>
      </c>
    </row>
    <row r="123" spans="1:7">
      <c r="A123" s="348">
        <v>49</v>
      </c>
      <c r="B123" s="339" t="s">
        <v>1525</v>
      </c>
      <c r="C123" s="339" t="s">
        <v>1526</v>
      </c>
      <c r="D123" s="339" t="s">
        <v>323</v>
      </c>
      <c r="E123" s="331">
        <v>26</v>
      </c>
      <c r="F123" s="331">
        <v>308.16463125000007</v>
      </c>
      <c r="G123" s="331">
        <v>8012.2804125000002</v>
      </c>
    </row>
    <row r="124" spans="1:7">
      <c r="A124" s="348">
        <v>50</v>
      </c>
      <c r="B124" s="339" t="s">
        <v>1549</v>
      </c>
      <c r="C124" s="339" t="s">
        <v>1550</v>
      </c>
      <c r="D124" s="339" t="s">
        <v>323</v>
      </c>
      <c r="E124" s="331">
        <v>12</v>
      </c>
      <c r="F124" s="331">
        <v>229.14723055558821</v>
      </c>
      <c r="G124" s="331">
        <v>2749.7667666670591</v>
      </c>
    </row>
    <row r="125" spans="1:7">
      <c r="A125" s="348">
        <v>51</v>
      </c>
      <c r="B125" s="339" t="s">
        <v>711</v>
      </c>
      <c r="C125" s="339" t="s">
        <v>712</v>
      </c>
      <c r="D125" s="339" t="s">
        <v>323</v>
      </c>
      <c r="E125" s="331">
        <v>6</v>
      </c>
      <c r="F125" s="331">
        <v>2187.0340000000001</v>
      </c>
      <c r="G125" s="331">
        <v>13122.204000000002</v>
      </c>
    </row>
    <row r="126" spans="1:7">
      <c r="A126" s="348">
        <v>52</v>
      </c>
      <c r="B126" s="339" t="s">
        <v>2956</v>
      </c>
      <c r="C126" s="339" t="s">
        <v>2957</v>
      </c>
      <c r="D126" s="339" t="s">
        <v>491</v>
      </c>
      <c r="E126" s="331">
        <v>40.51</v>
      </c>
      <c r="F126" s="331">
        <v>5250.06</v>
      </c>
      <c r="G126" s="331">
        <v>212679.93059999996</v>
      </c>
    </row>
    <row r="127" spans="1:7">
      <c r="A127" s="348">
        <v>53</v>
      </c>
      <c r="B127" s="339" t="s">
        <v>2920</v>
      </c>
      <c r="C127" s="339" t="s">
        <v>2921</v>
      </c>
      <c r="D127" s="339" t="s">
        <v>323</v>
      </c>
      <c r="E127" s="331">
        <v>18</v>
      </c>
      <c r="F127" s="331">
        <v>586.16940952388882</v>
      </c>
      <c r="G127" s="331">
        <v>10551.049371430001</v>
      </c>
    </row>
    <row r="128" spans="1:7">
      <c r="A128" s="348">
        <v>54</v>
      </c>
      <c r="B128" s="339" t="s">
        <v>2932</v>
      </c>
      <c r="C128" s="339" t="s">
        <v>2933</v>
      </c>
      <c r="D128" s="339" t="s">
        <v>323</v>
      </c>
      <c r="E128" s="331">
        <v>30</v>
      </c>
      <c r="F128" s="331">
        <v>49.751972222333336</v>
      </c>
      <c r="G128" s="331">
        <v>1492.5591666699997</v>
      </c>
    </row>
    <row r="129" spans="1:7">
      <c r="A129" s="348">
        <v>55</v>
      </c>
      <c r="B129" s="339" t="s">
        <v>1132</v>
      </c>
      <c r="C129" s="339" t="s">
        <v>1133</v>
      </c>
      <c r="D129" s="339" t="s">
        <v>323</v>
      </c>
      <c r="E129" s="331">
        <v>14</v>
      </c>
      <c r="F129" s="331">
        <v>47.959354285714291</v>
      </c>
      <c r="G129" s="331">
        <v>671.43095999999991</v>
      </c>
    </row>
    <row r="130" spans="1:7">
      <c r="A130" s="348">
        <v>56</v>
      </c>
      <c r="B130" s="339" t="s">
        <v>2958</v>
      </c>
      <c r="C130" s="339" t="s">
        <v>2959</v>
      </c>
      <c r="D130" s="339" t="s">
        <v>323</v>
      </c>
      <c r="E130" s="331">
        <v>40</v>
      </c>
      <c r="F130" s="331">
        <v>2.6</v>
      </c>
      <c r="G130" s="331">
        <v>104</v>
      </c>
    </row>
    <row r="131" spans="1:7">
      <c r="A131" s="348">
        <v>57</v>
      </c>
      <c r="B131" s="339" t="s">
        <v>1521</v>
      </c>
      <c r="C131" s="339" t="s">
        <v>1522</v>
      </c>
      <c r="D131" s="339" t="s">
        <v>323</v>
      </c>
      <c r="E131" s="331">
        <v>58</v>
      </c>
      <c r="F131" s="331">
        <v>300.18988000000007</v>
      </c>
      <c r="G131" s="331">
        <v>17411.013040000002</v>
      </c>
    </row>
    <row r="132" spans="1:7">
      <c r="A132" s="348">
        <v>58</v>
      </c>
      <c r="B132" s="339" t="s">
        <v>2752</v>
      </c>
      <c r="C132" s="339" t="s">
        <v>2753</v>
      </c>
      <c r="D132" s="339" t="s">
        <v>323</v>
      </c>
      <c r="E132" s="331">
        <v>514</v>
      </c>
      <c r="F132" s="331">
        <v>0.70449999999999979</v>
      </c>
      <c r="G132" s="331">
        <v>362.11299999999994</v>
      </c>
    </row>
    <row r="133" spans="1:7">
      <c r="A133" s="348">
        <v>59</v>
      </c>
      <c r="B133" s="339" t="s">
        <v>2960</v>
      </c>
      <c r="C133" s="339" t="s">
        <v>2961</v>
      </c>
      <c r="D133" s="339" t="s">
        <v>323</v>
      </c>
      <c r="E133" s="331">
        <v>17</v>
      </c>
      <c r="F133" s="331">
        <v>227.34541764705878</v>
      </c>
      <c r="G133" s="331">
        <v>3864.8721</v>
      </c>
    </row>
    <row r="134" spans="1:7">
      <c r="A134" s="348">
        <v>60</v>
      </c>
      <c r="B134" s="339" t="s">
        <v>2764</v>
      </c>
      <c r="C134" s="339" t="s">
        <v>2765</v>
      </c>
      <c r="D134" s="339" t="s">
        <v>323</v>
      </c>
      <c r="E134" s="331">
        <v>30</v>
      </c>
      <c r="F134" s="331">
        <v>1.4</v>
      </c>
      <c r="G134" s="331">
        <v>42</v>
      </c>
    </row>
    <row r="135" spans="1:7">
      <c r="A135" s="348">
        <v>61</v>
      </c>
      <c r="B135" s="339" t="s">
        <v>1688</v>
      </c>
      <c r="C135" s="339" t="s">
        <v>1689</v>
      </c>
      <c r="D135" s="339" t="s">
        <v>570</v>
      </c>
      <c r="E135" s="331">
        <v>338</v>
      </c>
      <c r="F135" s="331">
        <v>146.54240000000004</v>
      </c>
      <c r="G135" s="331">
        <v>49531.331200000008</v>
      </c>
    </row>
    <row r="136" spans="1:7">
      <c r="A136" s="348">
        <v>62</v>
      </c>
      <c r="B136" s="339" t="s">
        <v>2922</v>
      </c>
      <c r="C136" s="339" t="s">
        <v>2923</v>
      </c>
      <c r="D136" s="339" t="s">
        <v>323</v>
      </c>
      <c r="E136" s="331">
        <v>32</v>
      </c>
      <c r="F136" s="331">
        <v>285.68372857156248</v>
      </c>
      <c r="G136" s="331">
        <v>9141.8793142899995</v>
      </c>
    </row>
    <row r="137" spans="1:7">
      <c r="A137" s="348">
        <v>63</v>
      </c>
      <c r="B137" s="339" t="s">
        <v>2816</v>
      </c>
      <c r="C137" s="339" t="s">
        <v>2817</v>
      </c>
      <c r="D137" s="339" t="s">
        <v>323</v>
      </c>
      <c r="E137" s="331">
        <v>69</v>
      </c>
      <c r="F137" s="331">
        <v>22.646388978985495</v>
      </c>
      <c r="G137" s="331">
        <v>1562.6008395499991</v>
      </c>
    </row>
    <row r="138" spans="1:7">
      <c r="A138" s="348">
        <v>64</v>
      </c>
      <c r="B138" s="339" t="s">
        <v>2918</v>
      </c>
      <c r="C138" s="339" t="s">
        <v>2919</v>
      </c>
      <c r="D138" s="339" t="s">
        <v>323</v>
      </c>
      <c r="E138" s="331">
        <v>28</v>
      </c>
      <c r="F138" s="331">
        <v>405.86838709678568</v>
      </c>
      <c r="G138" s="331">
        <v>11364.314838710001</v>
      </c>
    </row>
    <row r="139" spans="1:7">
      <c r="A139" s="348">
        <v>65</v>
      </c>
      <c r="B139" s="339" t="s">
        <v>1559</v>
      </c>
      <c r="C139" s="339" t="s">
        <v>1560</v>
      </c>
      <c r="D139" s="339" t="s">
        <v>323</v>
      </c>
      <c r="E139" s="331">
        <v>17</v>
      </c>
      <c r="F139" s="331">
        <v>920.13663809500019</v>
      </c>
      <c r="G139" s="331">
        <v>15642.322847615002</v>
      </c>
    </row>
    <row r="140" spans="1:7">
      <c r="A140" s="348">
        <v>66</v>
      </c>
      <c r="B140" s="339" t="s">
        <v>1547</v>
      </c>
      <c r="C140" s="339" t="s">
        <v>1548</v>
      </c>
      <c r="D140" s="339" t="s">
        <v>323</v>
      </c>
      <c r="E140" s="331">
        <v>27</v>
      </c>
      <c r="F140" s="331">
        <v>478.70516857156247</v>
      </c>
      <c r="G140" s="331">
        <v>12925.039551432186</v>
      </c>
    </row>
    <row r="141" spans="1:7">
      <c r="A141" s="348">
        <v>67</v>
      </c>
      <c r="B141" s="339" t="s">
        <v>1696</v>
      </c>
      <c r="C141" s="339" t="s">
        <v>807</v>
      </c>
      <c r="D141" s="339" t="s">
        <v>570</v>
      </c>
      <c r="E141" s="331">
        <v>74</v>
      </c>
      <c r="F141" s="331">
        <v>325.64974999999998</v>
      </c>
      <c r="G141" s="331">
        <v>24098.0815</v>
      </c>
    </row>
    <row r="142" spans="1:7">
      <c r="A142" s="348">
        <v>68</v>
      </c>
      <c r="B142" s="339" t="s">
        <v>1553</v>
      </c>
      <c r="C142" s="339" t="s">
        <v>1554</v>
      </c>
      <c r="D142" s="339" t="s">
        <v>323</v>
      </c>
      <c r="E142" s="331">
        <v>9</v>
      </c>
      <c r="F142" s="331">
        <v>120.77840270264707</v>
      </c>
      <c r="G142" s="331">
        <v>1087.0056243238237</v>
      </c>
    </row>
    <row r="143" spans="1:7">
      <c r="A143" s="349"/>
      <c r="B143" s="350"/>
      <c r="C143" s="350"/>
      <c r="D143" s="350"/>
      <c r="E143" s="351"/>
      <c r="F143" s="351"/>
      <c r="G143" s="351"/>
    </row>
    <row r="144" spans="1:7">
      <c r="A144" s="334"/>
      <c r="B144" s="334"/>
      <c r="C144" s="334"/>
      <c r="D144" s="334"/>
      <c r="E144" s="334"/>
      <c r="F144" s="343" t="s">
        <v>164</v>
      </c>
      <c r="G144" s="352">
        <f>SUM(G10:G143)</f>
        <v>2380537.5476517528</v>
      </c>
    </row>
  </sheetData>
  <mergeCells count="1">
    <mergeCell ref="B5:G5"/>
  </mergeCells>
  <pageMargins left="0.7" right="0.7" top="0.44" bottom="0.5600000000000000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16"/>
  <sheetViews>
    <sheetView workbookViewId="0">
      <selection activeCell="N24" sqref="N24"/>
    </sheetView>
  </sheetViews>
  <sheetFormatPr defaultRowHeight="15"/>
  <cols>
    <col min="1" max="1" width="6.5703125" customWidth="1"/>
    <col min="3" max="3" width="9" customWidth="1"/>
    <col min="8" max="8" width="12.85546875" customWidth="1"/>
  </cols>
  <sheetData>
    <row r="1" spans="1:8">
      <c r="A1" s="231" t="s">
        <v>212</v>
      </c>
      <c r="B1" s="231"/>
      <c r="C1" s="232"/>
    </row>
    <row r="2" spans="1:8">
      <c r="A2" s="231" t="s">
        <v>213</v>
      </c>
      <c r="B2" s="231"/>
      <c r="C2" s="204"/>
    </row>
    <row r="3" spans="1:8" ht="18" customHeight="1"/>
    <row r="5" spans="1:8" ht="18.75">
      <c r="A5" s="334"/>
      <c r="B5" s="477" t="s">
        <v>3039</v>
      </c>
      <c r="C5" s="477"/>
      <c r="D5" s="477"/>
      <c r="E5" s="477"/>
      <c r="F5" s="477"/>
      <c r="G5" s="477"/>
      <c r="H5" s="477"/>
    </row>
    <row r="6" spans="1:8">
      <c r="A6" s="334"/>
      <c r="B6" s="334"/>
      <c r="C6" s="334"/>
      <c r="D6" s="334"/>
      <c r="E6" s="334"/>
      <c r="F6" s="334"/>
      <c r="G6" s="334"/>
      <c r="H6" s="334"/>
    </row>
    <row r="7" spans="1:8">
      <c r="A7" s="334"/>
      <c r="B7" s="345" t="s">
        <v>3040</v>
      </c>
      <c r="C7" s="375" t="s">
        <v>3041</v>
      </c>
      <c r="D7" s="334"/>
      <c r="E7" s="334"/>
      <c r="F7" s="334"/>
      <c r="G7" s="334"/>
      <c r="H7" s="334"/>
    </row>
    <row r="8" spans="1:8">
      <c r="A8" s="334"/>
      <c r="B8" s="334"/>
      <c r="C8" s="334"/>
      <c r="D8" s="334"/>
      <c r="E8" s="334" t="s">
        <v>3042</v>
      </c>
      <c r="F8" s="334"/>
      <c r="G8" s="334"/>
      <c r="H8" s="334"/>
    </row>
    <row r="9" spans="1:8">
      <c r="A9" s="334"/>
      <c r="B9" s="334"/>
      <c r="C9" s="334"/>
      <c r="D9" s="334"/>
      <c r="E9" s="334"/>
      <c r="F9" s="334"/>
      <c r="G9" s="334"/>
      <c r="H9" s="334"/>
    </row>
    <row r="10" spans="1:8">
      <c r="A10" s="347"/>
      <c r="B10" s="334"/>
      <c r="C10" s="334"/>
      <c r="D10" s="334"/>
      <c r="E10" s="346"/>
      <c r="F10" s="334"/>
      <c r="G10" s="334"/>
      <c r="H10" s="334"/>
    </row>
    <row r="11" spans="1:8">
      <c r="A11" s="334"/>
      <c r="B11" s="334"/>
      <c r="C11" s="334"/>
      <c r="D11" s="334"/>
      <c r="E11" s="334"/>
      <c r="F11" s="334"/>
      <c r="G11" s="334"/>
      <c r="H11" s="334"/>
    </row>
    <row r="12" spans="1:8">
      <c r="A12" s="325" t="s">
        <v>24</v>
      </c>
      <c r="B12" s="324" t="s">
        <v>2914</v>
      </c>
      <c r="C12" s="324" t="s">
        <v>137</v>
      </c>
      <c r="D12" s="342"/>
      <c r="E12" s="324" t="s">
        <v>316</v>
      </c>
      <c r="F12" s="353" t="s">
        <v>217</v>
      </c>
      <c r="G12" s="353" t="s">
        <v>2915</v>
      </c>
      <c r="H12" s="353" t="s">
        <v>320</v>
      </c>
    </row>
    <row r="13" spans="1:8">
      <c r="A13" s="342"/>
      <c r="B13" s="342"/>
      <c r="C13" s="342"/>
      <c r="D13" s="342"/>
      <c r="E13" s="342"/>
      <c r="F13" s="342"/>
      <c r="G13" s="342"/>
      <c r="H13" s="342"/>
    </row>
    <row r="14" spans="1:8">
      <c r="A14" s="348">
        <v>1</v>
      </c>
      <c r="B14" s="339" t="s">
        <v>1852</v>
      </c>
      <c r="C14" s="339" t="s">
        <v>1853</v>
      </c>
      <c r="D14" s="342"/>
      <c r="E14" s="339" t="s">
        <v>323</v>
      </c>
      <c r="F14" s="331">
        <v>35</v>
      </c>
      <c r="G14" s="331">
        <v>21.300000000000015</v>
      </c>
      <c r="H14" s="331">
        <v>745.50000000000034</v>
      </c>
    </row>
    <row r="15" spans="1:8">
      <c r="A15" s="348">
        <v>2</v>
      </c>
      <c r="B15" s="339" t="s">
        <v>2241</v>
      </c>
      <c r="C15" s="339" t="s">
        <v>2242</v>
      </c>
      <c r="D15" s="342"/>
      <c r="E15" s="339" t="s">
        <v>562</v>
      </c>
      <c r="F15" s="331">
        <v>6.34</v>
      </c>
      <c r="G15" s="331">
        <v>1341.7166924066923</v>
      </c>
      <c r="H15" s="331">
        <v>8506.4838298584291</v>
      </c>
    </row>
    <row r="16" spans="1:8">
      <c r="A16" s="348">
        <v>3</v>
      </c>
      <c r="B16" s="339" t="s">
        <v>1986</v>
      </c>
      <c r="C16" s="339" t="s">
        <v>1987</v>
      </c>
      <c r="D16" s="342"/>
      <c r="E16" s="339" t="s">
        <v>323</v>
      </c>
      <c r="F16" s="331">
        <v>1</v>
      </c>
      <c r="G16" s="331">
        <v>72.839128425000126</v>
      </c>
      <c r="H16" s="331">
        <v>72.839128425000126</v>
      </c>
    </row>
    <row r="17" spans="1:8">
      <c r="A17" s="348">
        <v>4</v>
      </c>
      <c r="B17" s="339" t="s">
        <v>2962</v>
      </c>
      <c r="C17" s="339" t="s">
        <v>2963</v>
      </c>
      <c r="D17" s="342"/>
      <c r="E17" s="339" t="s">
        <v>1760</v>
      </c>
      <c r="F17" s="331">
        <v>2</v>
      </c>
      <c r="G17" s="331">
        <v>199.24275219181811</v>
      </c>
      <c r="H17" s="331">
        <v>398.48550438363617</v>
      </c>
    </row>
    <row r="18" spans="1:8">
      <c r="A18" s="348">
        <v>5</v>
      </c>
      <c r="B18" s="339" t="s">
        <v>1325</v>
      </c>
      <c r="C18" s="339" t="s">
        <v>1326</v>
      </c>
      <c r="D18" s="342"/>
      <c r="E18" s="339" t="s">
        <v>323</v>
      </c>
      <c r="F18" s="331">
        <v>150</v>
      </c>
      <c r="G18" s="331">
        <v>10.989239454632912</v>
      </c>
      <c r="H18" s="331">
        <v>1648.3859181949367</v>
      </c>
    </row>
    <row r="19" spans="1:8">
      <c r="A19" s="348">
        <v>6</v>
      </c>
      <c r="B19" s="339" t="s">
        <v>2964</v>
      </c>
      <c r="C19" s="339" t="s">
        <v>2965</v>
      </c>
      <c r="D19" s="342"/>
      <c r="E19" s="339" t="s">
        <v>323</v>
      </c>
      <c r="F19" s="331">
        <v>6</v>
      </c>
      <c r="G19" s="331">
        <v>1709</v>
      </c>
      <c r="H19" s="331">
        <v>10254</v>
      </c>
    </row>
    <row r="20" spans="1:8">
      <c r="A20" s="348">
        <v>7</v>
      </c>
      <c r="B20" s="339" t="s">
        <v>2966</v>
      </c>
      <c r="C20" s="339" t="s">
        <v>2967</v>
      </c>
      <c r="D20" s="342"/>
      <c r="E20" s="339" t="s">
        <v>323</v>
      </c>
      <c r="F20" s="331">
        <v>200</v>
      </c>
      <c r="G20" s="331">
        <v>10</v>
      </c>
      <c r="H20" s="331">
        <v>2000</v>
      </c>
    </row>
    <row r="21" spans="1:8">
      <c r="A21" s="348">
        <v>8</v>
      </c>
      <c r="B21" s="339" t="s">
        <v>568</v>
      </c>
      <c r="C21" s="339" t="s">
        <v>569</v>
      </c>
      <c r="D21" s="342"/>
      <c r="E21" s="339" t="s">
        <v>570</v>
      </c>
      <c r="F21" s="331">
        <v>17</v>
      </c>
      <c r="G21" s="331">
        <v>30.929999999999996</v>
      </c>
      <c r="H21" s="331">
        <v>525.80999999999995</v>
      </c>
    </row>
    <row r="22" spans="1:8">
      <c r="A22" s="348">
        <v>9</v>
      </c>
      <c r="B22" s="339" t="s">
        <v>2968</v>
      </c>
      <c r="C22" s="339" t="s">
        <v>2969</v>
      </c>
      <c r="D22" s="342"/>
      <c r="E22" s="339" t="s">
        <v>562</v>
      </c>
      <c r="F22" s="331">
        <v>18</v>
      </c>
      <c r="G22" s="331">
        <v>375.09684210526319</v>
      </c>
      <c r="H22" s="331">
        <v>6751.7431578947371</v>
      </c>
    </row>
    <row r="23" spans="1:8">
      <c r="A23" s="348">
        <v>10</v>
      </c>
      <c r="B23" s="339" t="s">
        <v>2970</v>
      </c>
      <c r="C23" s="339" t="s">
        <v>2971</v>
      </c>
      <c r="D23" s="342"/>
      <c r="E23" s="339" t="s">
        <v>562</v>
      </c>
      <c r="F23" s="331">
        <v>71.849999999999994</v>
      </c>
      <c r="G23" s="331">
        <v>769.07</v>
      </c>
      <c r="H23" s="331">
        <v>55257.679499999991</v>
      </c>
    </row>
    <row r="24" spans="1:8">
      <c r="A24" s="348">
        <v>11</v>
      </c>
      <c r="B24" s="339" t="s">
        <v>1004</v>
      </c>
      <c r="C24" s="339" t="s">
        <v>1005</v>
      </c>
      <c r="D24" s="342"/>
      <c r="E24" s="339" t="s">
        <v>323</v>
      </c>
      <c r="F24" s="331">
        <v>11</v>
      </c>
      <c r="G24" s="331">
        <v>11.743127000000001</v>
      </c>
      <c r="H24" s="331">
        <v>129.174397</v>
      </c>
    </row>
    <row r="25" spans="1:8">
      <c r="A25" s="348">
        <v>12</v>
      </c>
      <c r="B25" s="339" t="s">
        <v>1986</v>
      </c>
      <c r="C25" s="339" t="s">
        <v>1987</v>
      </c>
      <c r="D25" s="342"/>
      <c r="E25" s="339" t="s">
        <v>323</v>
      </c>
      <c r="F25" s="331">
        <v>5</v>
      </c>
      <c r="G25" s="331">
        <v>72.839128425714321</v>
      </c>
      <c r="H25" s="331">
        <v>364.19564212857165</v>
      </c>
    </row>
    <row r="26" spans="1:8">
      <c r="A26" s="348">
        <v>13</v>
      </c>
      <c r="B26" s="339" t="s">
        <v>2671</v>
      </c>
      <c r="C26" s="339" t="s">
        <v>2670</v>
      </c>
      <c r="D26" s="342"/>
      <c r="E26" s="339" t="s">
        <v>570</v>
      </c>
      <c r="F26" s="331">
        <v>8</v>
      </c>
      <c r="G26" s="331">
        <v>59.920431475402253</v>
      </c>
      <c r="H26" s="331">
        <v>479.36345180321814</v>
      </c>
    </row>
    <row r="27" spans="1:8">
      <c r="A27" s="348">
        <v>14</v>
      </c>
      <c r="B27" s="339" t="s">
        <v>2168</v>
      </c>
      <c r="C27" s="339" t="s">
        <v>2169</v>
      </c>
      <c r="D27" s="342"/>
      <c r="E27" s="339" t="s">
        <v>323</v>
      </c>
      <c r="F27" s="331">
        <v>20</v>
      </c>
      <c r="G27" s="331">
        <v>0.69999999999999984</v>
      </c>
      <c r="H27" s="331">
        <v>13.999999999999995</v>
      </c>
    </row>
    <row r="28" spans="1:8">
      <c r="A28" s="348">
        <v>15</v>
      </c>
      <c r="B28" s="339" t="s">
        <v>1846</v>
      </c>
      <c r="C28" s="339" t="s">
        <v>1847</v>
      </c>
      <c r="D28" s="342"/>
      <c r="E28" s="339" t="s">
        <v>323</v>
      </c>
      <c r="F28" s="331">
        <v>20</v>
      </c>
      <c r="G28" s="331">
        <v>24.513375024723924</v>
      </c>
      <c r="H28" s="331">
        <v>490.26750049447844</v>
      </c>
    </row>
    <row r="29" spans="1:8">
      <c r="A29" s="348">
        <v>16</v>
      </c>
      <c r="B29" s="339" t="s">
        <v>1708</v>
      </c>
      <c r="C29" s="339" t="s">
        <v>1709</v>
      </c>
      <c r="D29" s="342"/>
      <c r="E29" s="339" t="s">
        <v>570</v>
      </c>
      <c r="F29" s="331">
        <v>11</v>
      </c>
      <c r="G29" s="331">
        <v>39.580256414442452</v>
      </c>
      <c r="H29" s="331">
        <v>435.38282055886702</v>
      </c>
    </row>
    <row r="30" spans="1:8">
      <c r="A30" s="348">
        <v>17</v>
      </c>
      <c r="B30" s="339" t="s">
        <v>2972</v>
      </c>
      <c r="C30" s="339" t="s">
        <v>2973</v>
      </c>
      <c r="D30" s="342"/>
      <c r="E30" s="339" t="s">
        <v>323</v>
      </c>
      <c r="F30" s="331">
        <v>464</v>
      </c>
      <c r="G30" s="331">
        <v>23</v>
      </c>
      <c r="H30" s="331">
        <v>10672</v>
      </c>
    </row>
    <row r="31" spans="1:8">
      <c r="A31" s="348">
        <v>18</v>
      </c>
      <c r="B31" s="339" t="s">
        <v>2974</v>
      </c>
      <c r="C31" s="339" t="s">
        <v>2975</v>
      </c>
      <c r="D31" s="342"/>
      <c r="E31" s="339" t="s">
        <v>570</v>
      </c>
      <c r="F31" s="331">
        <v>63</v>
      </c>
      <c r="G31" s="331">
        <v>40.869999999999997</v>
      </c>
      <c r="H31" s="331">
        <v>2574.8100000000004</v>
      </c>
    </row>
    <row r="32" spans="1:8">
      <c r="A32" s="348">
        <v>19</v>
      </c>
      <c r="B32" s="339" t="s">
        <v>2976</v>
      </c>
      <c r="C32" s="339" t="s">
        <v>2977</v>
      </c>
      <c r="D32" s="342"/>
      <c r="E32" s="339" t="s">
        <v>562</v>
      </c>
      <c r="F32" s="331">
        <v>5.89</v>
      </c>
      <c r="G32" s="331">
        <v>1338.46</v>
      </c>
      <c r="H32" s="331">
        <v>7883.5293999999994</v>
      </c>
    </row>
    <row r="33" spans="1:8">
      <c r="A33" s="348">
        <v>20</v>
      </c>
      <c r="B33" s="339" t="s">
        <v>2404</v>
      </c>
      <c r="C33" s="339" t="s">
        <v>2405</v>
      </c>
      <c r="D33" s="342"/>
      <c r="E33" s="339" t="s">
        <v>562</v>
      </c>
      <c r="F33" s="331">
        <v>11.3</v>
      </c>
      <c r="G33" s="331">
        <v>504.1</v>
      </c>
      <c r="H33" s="331">
        <v>5696.3300000000008</v>
      </c>
    </row>
    <row r="34" spans="1:8">
      <c r="A34" s="348">
        <v>21</v>
      </c>
      <c r="B34" s="339" t="s">
        <v>2978</v>
      </c>
      <c r="C34" s="339" t="s">
        <v>2979</v>
      </c>
      <c r="D34" s="342"/>
      <c r="E34" s="339" t="s">
        <v>323</v>
      </c>
      <c r="F34" s="331">
        <v>118</v>
      </c>
      <c r="G34" s="331">
        <v>90.86</v>
      </c>
      <c r="H34" s="331">
        <v>10721.480000000003</v>
      </c>
    </row>
    <row r="35" spans="1:8">
      <c r="A35" s="348">
        <v>22</v>
      </c>
      <c r="B35" s="339" t="s">
        <v>2962</v>
      </c>
      <c r="C35" s="339" t="s">
        <v>2963</v>
      </c>
      <c r="D35" s="342"/>
      <c r="E35" s="339" t="s">
        <v>1760</v>
      </c>
      <c r="F35" s="331">
        <v>3</v>
      </c>
      <c r="G35" s="331">
        <v>199.24275219076912</v>
      </c>
      <c r="H35" s="331">
        <v>597.72825657230749</v>
      </c>
    </row>
    <row r="36" spans="1:8">
      <c r="A36" s="348">
        <v>23</v>
      </c>
      <c r="B36" s="339" t="s">
        <v>2060</v>
      </c>
      <c r="C36" s="339" t="s">
        <v>2061</v>
      </c>
      <c r="D36" s="342"/>
      <c r="E36" s="339" t="s">
        <v>323</v>
      </c>
      <c r="F36" s="331">
        <v>1</v>
      </c>
      <c r="G36" s="331">
        <v>5.9</v>
      </c>
      <c r="H36" s="331">
        <v>5.9</v>
      </c>
    </row>
    <row r="37" spans="1:8">
      <c r="A37" s="348">
        <v>24</v>
      </c>
      <c r="B37" s="339" t="s">
        <v>923</v>
      </c>
      <c r="C37" s="339" t="s">
        <v>924</v>
      </c>
      <c r="D37" s="342"/>
      <c r="E37" s="339" t="s">
        <v>570</v>
      </c>
      <c r="F37" s="331">
        <v>8</v>
      </c>
      <c r="G37" s="331">
        <v>25.84</v>
      </c>
      <c r="H37" s="331">
        <v>206.72</v>
      </c>
    </row>
    <row r="38" spans="1:8">
      <c r="A38" s="348">
        <v>25</v>
      </c>
      <c r="B38" s="339" t="s">
        <v>2635</v>
      </c>
      <c r="C38" s="339" t="s">
        <v>2636</v>
      </c>
      <c r="D38" s="342"/>
      <c r="E38" s="339" t="s">
        <v>323</v>
      </c>
      <c r="F38" s="331">
        <v>1</v>
      </c>
      <c r="G38" s="331">
        <v>163</v>
      </c>
      <c r="H38" s="331">
        <v>163</v>
      </c>
    </row>
    <row r="39" spans="1:8">
      <c r="A39" s="348">
        <v>26</v>
      </c>
      <c r="B39" s="339" t="s">
        <v>1895</v>
      </c>
      <c r="C39" s="339" t="s">
        <v>1896</v>
      </c>
      <c r="D39" s="342"/>
      <c r="E39" s="339" t="s">
        <v>323</v>
      </c>
      <c r="F39" s="331">
        <v>46</v>
      </c>
      <c r="G39" s="331">
        <v>1.4504619082431001</v>
      </c>
      <c r="H39" s="331">
        <v>66.72124777918259</v>
      </c>
    </row>
    <row r="40" spans="1:8">
      <c r="A40" s="348">
        <v>27</v>
      </c>
      <c r="B40" s="339" t="s">
        <v>1846</v>
      </c>
      <c r="C40" s="339" t="s">
        <v>1847</v>
      </c>
      <c r="D40" s="342"/>
      <c r="E40" s="339" t="s">
        <v>323</v>
      </c>
      <c r="F40" s="331">
        <v>25</v>
      </c>
      <c r="G40" s="331">
        <v>24.513375024734042</v>
      </c>
      <c r="H40" s="331">
        <v>612.83437561835103</v>
      </c>
    </row>
    <row r="41" spans="1:8">
      <c r="A41" s="348">
        <v>28</v>
      </c>
      <c r="B41" s="339" t="s">
        <v>2978</v>
      </c>
      <c r="C41" s="339" t="s">
        <v>2979</v>
      </c>
      <c r="D41" s="342"/>
      <c r="E41" s="339" t="s">
        <v>323</v>
      </c>
      <c r="F41" s="331">
        <v>91</v>
      </c>
      <c r="G41" s="331">
        <v>90.860000000000042</v>
      </c>
      <c r="H41" s="331">
        <v>8268.260000000002</v>
      </c>
    </row>
    <row r="42" spans="1:8">
      <c r="A42" s="348">
        <v>29</v>
      </c>
      <c r="B42" s="339" t="s">
        <v>2980</v>
      </c>
      <c r="C42" s="339" t="s">
        <v>2981</v>
      </c>
      <c r="D42" s="342"/>
      <c r="E42" s="339" t="s">
        <v>323</v>
      </c>
      <c r="F42" s="331">
        <v>5</v>
      </c>
      <c r="G42" s="331">
        <v>1554</v>
      </c>
      <c r="H42" s="331">
        <v>7770</v>
      </c>
    </row>
    <row r="43" spans="1:8">
      <c r="A43" s="348">
        <v>30</v>
      </c>
      <c r="B43" s="339" t="s">
        <v>2982</v>
      </c>
      <c r="C43" s="339" t="s">
        <v>2983</v>
      </c>
      <c r="D43" s="342"/>
      <c r="E43" s="339" t="s">
        <v>562</v>
      </c>
      <c r="F43" s="331">
        <v>8</v>
      </c>
      <c r="G43" s="331">
        <v>105.05999999999999</v>
      </c>
      <c r="H43" s="331">
        <v>840.4799999999999</v>
      </c>
    </row>
    <row r="44" spans="1:8">
      <c r="A44" s="348">
        <v>31</v>
      </c>
      <c r="B44" s="339" t="s">
        <v>1708</v>
      </c>
      <c r="C44" s="339" t="s">
        <v>1709</v>
      </c>
      <c r="D44" s="342"/>
      <c r="E44" s="339" t="s">
        <v>570</v>
      </c>
      <c r="F44" s="331">
        <v>60</v>
      </c>
      <c r="G44" s="331">
        <v>39.58025631678543</v>
      </c>
      <c r="H44" s="331">
        <v>2374.815379007126</v>
      </c>
    </row>
    <row r="45" spans="1:8">
      <c r="A45" s="348">
        <v>32</v>
      </c>
      <c r="B45" s="339" t="s">
        <v>2984</v>
      </c>
      <c r="C45" s="339" t="s">
        <v>2985</v>
      </c>
      <c r="D45" s="342"/>
      <c r="E45" s="339" t="s">
        <v>562</v>
      </c>
      <c r="F45" s="331">
        <v>114</v>
      </c>
      <c r="G45" s="331">
        <v>101.91</v>
      </c>
      <c r="H45" s="331">
        <v>11617.74</v>
      </c>
    </row>
    <row r="46" spans="1:8">
      <c r="A46" s="348">
        <v>33</v>
      </c>
      <c r="B46" s="339" t="s">
        <v>1937</v>
      </c>
      <c r="C46" s="339" t="s">
        <v>1938</v>
      </c>
      <c r="D46" s="342"/>
      <c r="E46" s="339" t="s">
        <v>323</v>
      </c>
      <c r="F46" s="331">
        <v>20</v>
      </c>
      <c r="G46" s="331">
        <v>6.5099999999999989</v>
      </c>
      <c r="H46" s="331">
        <v>130.19999999999999</v>
      </c>
    </row>
    <row r="47" spans="1:8">
      <c r="A47" s="348">
        <v>34</v>
      </c>
      <c r="B47" s="339" t="s">
        <v>2123</v>
      </c>
      <c r="C47" s="339" t="s">
        <v>2124</v>
      </c>
      <c r="D47" s="342"/>
      <c r="E47" s="339" t="s">
        <v>323</v>
      </c>
      <c r="F47" s="331">
        <v>1</v>
      </c>
      <c r="G47" s="331">
        <v>2.77</v>
      </c>
      <c r="H47" s="331">
        <v>2.77</v>
      </c>
    </row>
    <row r="48" spans="1:8">
      <c r="A48" s="348">
        <v>35</v>
      </c>
      <c r="B48" s="339" t="s">
        <v>2736</v>
      </c>
      <c r="C48" s="339" t="s">
        <v>2737</v>
      </c>
      <c r="D48" s="342"/>
      <c r="E48" s="339" t="s">
        <v>323</v>
      </c>
      <c r="F48" s="331">
        <v>16</v>
      </c>
      <c r="G48" s="331">
        <v>0.52999999999999992</v>
      </c>
      <c r="H48" s="331">
        <v>8.4799999999999986</v>
      </c>
    </row>
    <row r="49" spans="1:8">
      <c r="A49" s="348">
        <v>36</v>
      </c>
      <c r="B49" s="339" t="s">
        <v>1923</v>
      </c>
      <c r="C49" s="339" t="s">
        <v>1924</v>
      </c>
      <c r="D49" s="342"/>
      <c r="E49" s="339" t="s">
        <v>323</v>
      </c>
      <c r="F49" s="331">
        <v>1</v>
      </c>
      <c r="G49" s="331">
        <v>249.99999999999997</v>
      </c>
      <c r="H49" s="331">
        <v>249.99999999999997</v>
      </c>
    </row>
    <row r="50" spans="1:8">
      <c r="A50" s="348">
        <v>37</v>
      </c>
      <c r="B50" s="339" t="s">
        <v>1883</v>
      </c>
      <c r="C50" s="339" t="s">
        <v>1884</v>
      </c>
      <c r="D50" s="342"/>
      <c r="E50" s="339" t="s">
        <v>323</v>
      </c>
      <c r="F50" s="331">
        <v>8</v>
      </c>
      <c r="G50" s="331">
        <v>4.2979749276817554</v>
      </c>
      <c r="H50" s="331">
        <v>34.383799421454043</v>
      </c>
    </row>
    <row r="51" spans="1:8">
      <c r="A51" s="348">
        <v>38</v>
      </c>
      <c r="B51" s="339" t="s">
        <v>2986</v>
      </c>
      <c r="C51" s="339" t="s">
        <v>2987</v>
      </c>
      <c r="D51" s="342"/>
      <c r="E51" s="339" t="s">
        <v>323</v>
      </c>
      <c r="F51" s="331">
        <v>26</v>
      </c>
      <c r="G51" s="331">
        <v>140.57</v>
      </c>
      <c r="H51" s="331">
        <v>3654.82</v>
      </c>
    </row>
    <row r="52" spans="1:8">
      <c r="A52" s="348">
        <v>39</v>
      </c>
      <c r="B52" s="339" t="s">
        <v>2964</v>
      </c>
      <c r="C52" s="339" t="s">
        <v>2965</v>
      </c>
      <c r="D52" s="342"/>
      <c r="E52" s="339" t="s">
        <v>323</v>
      </c>
      <c r="F52" s="331">
        <v>1</v>
      </c>
      <c r="G52" s="331">
        <v>1709</v>
      </c>
      <c r="H52" s="331">
        <v>1709</v>
      </c>
    </row>
    <row r="53" spans="1:8">
      <c r="A53" s="348">
        <v>40</v>
      </c>
      <c r="B53" s="339" t="s">
        <v>2988</v>
      </c>
      <c r="C53" s="339" t="s">
        <v>2989</v>
      </c>
      <c r="D53" s="342"/>
      <c r="E53" s="339" t="s">
        <v>491</v>
      </c>
      <c r="F53" s="331">
        <v>16.329999999999998</v>
      </c>
      <c r="G53" s="331">
        <v>3559.7500000000005</v>
      </c>
      <c r="H53" s="331">
        <v>58130.717499999999</v>
      </c>
    </row>
    <row r="54" spans="1:8">
      <c r="A54" s="348">
        <v>41</v>
      </c>
      <c r="B54" s="339" t="s">
        <v>2958</v>
      </c>
      <c r="C54" s="339" t="s">
        <v>2959</v>
      </c>
      <c r="D54" s="342"/>
      <c r="E54" s="339" t="s">
        <v>323</v>
      </c>
      <c r="F54" s="331">
        <v>30</v>
      </c>
      <c r="G54" s="331">
        <v>2.6</v>
      </c>
      <c r="H54" s="331">
        <v>78</v>
      </c>
    </row>
    <row r="55" spans="1:8">
      <c r="A55" s="348">
        <v>42</v>
      </c>
      <c r="B55" s="339" t="s">
        <v>2966</v>
      </c>
      <c r="C55" s="339" t="s">
        <v>2967</v>
      </c>
      <c r="D55" s="342"/>
      <c r="E55" s="339" t="s">
        <v>323</v>
      </c>
      <c r="F55" s="331">
        <v>40</v>
      </c>
      <c r="G55" s="331">
        <v>10</v>
      </c>
      <c r="H55" s="331">
        <v>400</v>
      </c>
    </row>
    <row r="56" spans="1:8">
      <c r="A56" s="348">
        <v>43</v>
      </c>
      <c r="B56" s="339" t="s">
        <v>1986</v>
      </c>
      <c r="C56" s="339" t="s">
        <v>1987</v>
      </c>
      <c r="D56" s="342"/>
      <c r="E56" s="339" t="s">
        <v>323</v>
      </c>
      <c r="F56" s="331">
        <v>3</v>
      </c>
      <c r="G56" s="331">
        <v>64</v>
      </c>
      <c r="H56" s="331">
        <v>192</v>
      </c>
    </row>
    <row r="57" spans="1:8">
      <c r="A57" s="348">
        <v>44</v>
      </c>
      <c r="B57" s="339" t="s">
        <v>2990</v>
      </c>
      <c r="C57" s="339" t="s">
        <v>2991</v>
      </c>
      <c r="D57" s="342"/>
      <c r="E57" s="339" t="s">
        <v>570</v>
      </c>
      <c r="F57" s="331">
        <v>18</v>
      </c>
      <c r="G57" s="331">
        <v>1148.1500000000001</v>
      </c>
      <c r="H57" s="331">
        <v>20666.7</v>
      </c>
    </row>
    <row r="58" spans="1:8">
      <c r="A58" s="348">
        <v>45</v>
      </c>
      <c r="B58" s="339" t="s">
        <v>2764</v>
      </c>
      <c r="C58" s="339" t="s">
        <v>2765</v>
      </c>
      <c r="D58" s="342"/>
      <c r="E58" s="339" t="s">
        <v>323</v>
      </c>
      <c r="F58" s="331">
        <v>6</v>
      </c>
      <c r="G58" s="331">
        <v>1.3999999999999997</v>
      </c>
      <c r="H58" s="331">
        <v>8.3999999999999986</v>
      </c>
    </row>
    <row r="59" spans="1:8">
      <c r="A59" s="348">
        <v>46</v>
      </c>
      <c r="B59" s="339" t="s">
        <v>1986</v>
      </c>
      <c r="C59" s="339" t="s">
        <v>1987</v>
      </c>
      <c r="D59" s="342"/>
      <c r="E59" s="339" t="s">
        <v>323</v>
      </c>
      <c r="F59" s="331">
        <v>4</v>
      </c>
      <c r="G59" s="331">
        <v>125</v>
      </c>
      <c r="H59" s="331">
        <v>500</v>
      </c>
    </row>
    <row r="60" spans="1:8">
      <c r="A60" s="348">
        <v>47</v>
      </c>
      <c r="B60" s="339" t="s">
        <v>1923</v>
      </c>
      <c r="C60" s="339" t="s">
        <v>1924</v>
      </c>
      <c r="D60" s="342"/>
      <c r="E60" s="339" t="s">
        <v>323</v>
      </c>
      <c r="F60" s="331">
        <v>0.5</v>
      </c>
      <c r="G60" s="331">
        <v>249.99999999999997</v>
      </c>
      <c r="H60" s="331">
        <v>124.99999999999999</v>
      </c>
    </row>
    <row r="61" spans="1:8">
      <c r="A61" s="348">
        <v>48</v>
      </c>
      <c r="B61" s="339" t="s">
        <v>2992</v>
      </c>
      <c r="C61" s="339" t="s">
        <v>2993</v>
      </c>
      <c r="D61" s="342"/>
      <c r="E61" s="339" t="s">
        <v>562</v>
      </c>
      <c r="F61" s="331">
        <v>407</v>
      </c>
      <c r="G61" s="331">
        <v>466.04</v>
      </c>
      <c r="H61" s="331">
        <v>189678.28</v>
      </c>
    </row>
    <row r="62" spans="1:8">
      <c r="A62" s="348">
        <v>49</v>
      </c>
      <c r="B62" s="339" t="s">
        <v>2994</v>
      </c>
      <c r="C62" s="339" t="s">
        <v>2995</v>
      </c>
      <c r="D62" s="342"/>
      <c r="E62" s="339" t="s">
        <v>323</v>
      </c>
      <c r="F62" s="331">
        <v>68</v>
      </c>
      <c r="G62" s="331">
        <v>35.729999999999997</v>
      </c>
      <c r="H62" s="331">
        <v>2429.6399999999994</v>
      </c>
    </row>
    <row r="63" spans="1:8">
      <c r="A63" s="348">
        <v>50</v>
      </c>
      <c r="B63" s="339" t="s">
        <v>2736</v>
      </c>
      <c r="C63" s="339" t="s">
        <v>2737</v>
      </c>
      <c r="D63" s="342"/>
      <c r="E63" s="339" t="s">
        <v>323</v>
      </c>
      <c r="F63" s="331">
        <v>30</v>
      </c>
      <c r="G63" s="331">
        <v>0.53000000000000302</v>
      </c>
      <c r="H63" s="331">
        <v>15.900000000000091</v>
      </c>
    </row>
    <row r="64" spans="1:8">
      <c r="A64" s="348">
        <v>51</v>
      </c>
      <c r="B64" s="339" t="s">
        <v>2543</v>
      </c>
      <c r="C64" s="339" t="s">
        <v>2544</v>
      </c>
      <c r="D64" s="342"/>
      <c r="E64" s="339" t="s">
        <v>323</v>
      </c>
      <c r="F64" s="331">
        <v>1</v>
      </c>
      <c r="G64" s="331">
        <v>258</v>
      </c>
      <c r="H64" s="331">
        <v>258</v>
      </c>
    </row>
    <row r="65" spans="1:8">
      <c r="A65" s="348">
        <v>52</v>
      </c>
      <c r="B65" s="339" t="s">
        <v>2531</v>
      </c>
      <c r="C65" s="339" t="s">
        <v>2532</v>
      </c>
      <c r="D65" s="342"/>
      <c r="E65" s="339" t="s">
        <v>323</v>
      </c>
      <c r="F65" s="331">
        <v>2</v>
      </c>
      <c r="G65" s="331">
        <v>77</v>
      </c>
      <c r="H65" s="331">
        <v>154</v>
      </c>
    </row>
    <row r="66" spans="1:8">
      <c r="A66" s="348">
        <v>53</v>
      </c>
      <c r="B66" s="339" t="s">
        <v>2996</v>
      </c>
      <c r="C66" s="339" t="s">
        <v>2959</v>
      </c>
      <c r="D66" s="342"/>
      <c r="E66" s="339" t="s">
        <v>323</v>
      </c>
      <c r="F66" s="331">
        <v>6</v>
      </c>
      <c r="G66" s="331">
        <v>2.2999999999999998</v>
      </c>
      <c r="H66" s="331">
        <v>13.8</v>
      </c>
    </row>
    <row r="67" spans="1:8">
      <c r="A67" s="348">
        <v>54</v>
      </c>
      <c r="B67" s="339" t="s">
        <v>2164</v>
      </c>
      <c r="C67" s="339" t="s">
        <v>2165</v>
      </c>
      <c r="D67" s="342"/>
      <c r="E67" s="339" t="s">
        <v>323</v>
      </c>
      <c r="F67" s="331">
        <v>1</v>
      </c>
      <c r="G67" s="331">
        <v>80.935672514620265</v>
      </c>
      <c r="H67" s="331">
        <v>80.935672514620251</v>
      </c>
    </row>
    <row r="68" spans="1:8">
      <c r="A68" s="348">
        <v>55</v>
      </c>
      <c r="B68" s="339" t="s">
        <v>1986</v>
      </c>
      <c r="C68" s="339" t="s">
        <v>1987</v>
      </c>
      <c r="D68" s="342"/>
      <c r="E68" s="339" t="s">
        <v>323</v>
      </c>
      <c r="F68" s="331">
        <v>3</v>
      </c>
      <c r="G68" s="331">
        <v>125</v>
      </c>
      <c r="H68" s="331">
        <v>375</v>
      </c>
    </row>
    <row r="69" spans="1:8">
      <c r="A69" s="348">
        <v>56</v>
      </c>
      <c r="B69" s="339" t="s">
        <v>2997</v>
      </c>
      <c r="C69" s="339" t="s">
        <v>2998</v>
      </c>
      <c r="D69" s="342"/>
      <c r="E69" s="339" t="s">
        <v>323</v>
      </c>
      <c r="F69" s="331">
        <v>50</v>
      </c>
      <c r="G69" s="331">
        <v>94</v>
      </c>
      <c r="H69" s="331">
        <v>4700</v>
      </c>
    </row>
    <row r="70" spans="1:8">
      <c r="A70" s="348">
        <v>57</v>
      </c>
      <c r="B70" s="339" t="s">
        <v>568</v>
      </c>
      <c r="C70" s="339" t="s">
        <v>569</v>
      </c>
      <c r="D70" s="342"/>
      <c r="E70" s="339" t="s">
        <v>570</v>
      </c>
      <c r="F70" s="331">
        <v>444</v>
      </c>
      <c r="G70" s="331">
        <v>30.929999999999996</v>
      </c>
      <c r="H70" s="331">
        <v>13732.919999999998</v>
      </c>
    </row>
    <row r="71" spans="1:8">
      <c r="A71" s="348">
        <v>58</v>
      </c>
      <c r="B71" s="339" t="s">
        <v>1846</v>
      </c>
      <c r="C71" s="339" t="s">
        <v>1847</v>
      </c>
      <c r="D71" s="342"/>
      <c r="E71" s="339" t="s">
        <v>323</v>
      </c>
      <c r="F71" s="331">
        <v>6</v>
      </c>
      <c r="G71" s="331">
        <v>24.513375024666662</v>
      </c>
      <c r="H71" s="331">
        <v>147.08025014799995</v>
      </c>
    </row>
    <row r="72" spans="1:8">
      <c r="A72" s="348">
        <v>59</v>
      </c>
      <c r="B72" s="339" t="s">
        <v>2551</v>
      </c>
      <c r="C72" s="339" t="s">
        <v>2552</v>
      </c>
      <c r="D72" s="342"/>
      <c r="E72" s="339" t="s">
        <v>323</v>
      </c>
      <c r="F72" s="331">
        <v>1</v>
      </c>
      <c r="G72" s="331">
        <v>285</v>
      </c>
      <c r="H72" s="331">
        <v>285</v>
      </c>
    </row>
    <row r="73" spans="1:8">
      <c r="A73" s="348">
        <v>60</v>
      </c>
      <c r="B73" s="339" t="s">
        <v>2535</v>
      </c>
      <c r="C73" s="339" t="s">
        <v>2536</v>
      </c>
      <c r="D73" s="342"/>
      <c r="E73" s="339" t="s">
        <v>323</v>
      </c>
      <c r="F73" s="331">
        <v>1</v>
      </c>
      <c r="G73" s="331">
        <v>210</v>
      </c>
      <c r="H73" s="331">
        <v>210</v>
      </c>
    </row>
    <row r="74" spans="1:8">
      <c r="A74" s="348">
        <v>61</v>
      </c>
      <c r="B74" s="339" t="s">
        <v>2999</v>
      </c>
      <c r="C74" s="339" t="s">
        <v>3000</v>
      </c>
      <c r="D74" s="342"/>
      <c r="E74" s="339" t="s">
        <v>491</v>
      </c>
      <c r="F74" s="331">
        <v>1</v>
      </c>
      <c r="G74" s="331">
        <v>2666.65</v>
      </c>
      <c r="H74" s="331">
        <v>2666.65</v>
      </c>
    </row>
    <row r="75" spans="1:8">
      <c r="A75" s="348">
        <v>62</v>
      </c>
      <c r="B75" s="339" t="s">
        <v>2527</v>
      </c>
      <c r="C75" s="339" t="s">
        <v>2528</v>
      </c>
      <c r="D75" s="342"/>
      <c r="E75" s="339" t="s">
        <v>323</v>
      </c>
      <c r="F75" s="331">
        <v>1</v>
      </c>
      <c r="G75" s="331">
        <v>54</v>
      </c>
      <c r="H75" s="331">
        <v>54</v>
      </c>
    </row>
    <row r="76" spans="1:8">
      <c r="A76" s="348">
        <v>63</v>
      </c>
      <c r="B76" s="339" t="s">
        <v>2307</v>
      </c>
      <c r="C76" s="339" t="s">
        <v>2308</v>
      </c>
      <c r="D76" s="342"/>
      <c r="E76" s="339" t="s">
        <v>570</v>
      </c>
      <c r="F76" s="331">
        <v>24</v>
      </c>
      <c r="G76" s="331">
        <v>3072.2240767273988</v>
      </c>
      <c r="H76" s="331">
        <v>73733.377841457579</v>
      </c>
    </row>
    <row r="77" spans="1:8">
      <c r="A77" s="348">
        <v>64</v>
      </c>
      <c r="B77" s="339" t="s">
        <v>566</v>
      </c>
      <c r="C77" s="339" t="s">
        <v>567</v>
      </c>
      <c r="D77" s="342"/>
      <c r="E77" s="339" t="s">
        <v>562</v>
      </c>
      <c r="F77" s="331">
        <v>1.9</v>
      </c>
      <c r="G77" s="331">
        <v>641.36999999999989</v>
      </c>
      <c r="H77" s="331">
        <v>1218.6030000000001</v>
      </c>
    </row>
    <row r="78" spans="1:8">
      <c r="A78" s="348">
        <v>65</v>
      </c>
      <c r="B78" s="339" t="s">
        <v>2986</v>
      </c>
      <c r="C78" s="339" t="s">
        <v>2987</v>
      </c>
      <c r="D78" s="342"/>
      <c r="E78" s="339" t="s">
        <v>323</v>
      </c>
      <c r="F78" s="331">
        <v>125</v>
      </c>
      <c r="G78" s="331">
        <v>140.57</v>
      </c>
      <c r="H78" s="331">
        <v>17571.25</v>
      </c>
    </row>
    <row r="79" spans="1:8">
      <c r="A79" s="348">
        <v>66</v>
      </c>
      <c r="B79" s="339" t="s">
        <v>1793</v>
      </c>
      <c r="C79" s="339" t="s">
        <v>1794</v>
      </c>
      <c r="D79" s="342"/>
      <c r="E79" s="339" t="s">
        <v>323</v>
      </c>
      <c r="F79" s="331">
        <v>4</v>
      </c>
      <c r="G79" s="331">
        <v>16.145833333315785</v>
      </c>
      <c r="H79" s="331">
        <v>64.583333333263155</v>
      </c>
    </row>
    <row r="80" spans="1:8">
      <c r="A80" s="348">
        <v>67</v>
      </c>
      <c r="B80" s="339" t="s">
        <v>2569</v>
      </c>
      <c r="C80" s="339" t="s">
        <v>2570</v>
      </c>
      <c r="D80" s="342"/>
      <c r="E80" s="339" t="s">
        <v>323</v>
      </c>
      <c r="F80" s="331">
        <v>8</v>
      </c>
      <c r="G80" s="331">
        <v>0.80629080338666659</v>
      </c>
      <c r="H80" s="331">
        <v>6.4503264270933336</v>
      </c>
    </row>
    <row r="81" spans="1:8">
      <c r="A81" s="348">
        <v>68</v>
      </c>
      <c r="B81" s="339" t="s">
        <v>2551</v>
      </c>
      <c r="C81" s="339" t="s">
        <v>2552</v>
      </c>
      <c r="D81" s="342"/>
      <c r="E81" s="339" t="s">
        <v>323</v>
      </c>
      <c r="F81" s="331">
        <v>1</v>
      </c>
      <c r="G81" s="331">
        <v>285</v>
      </c>
      <c r="H81" s="331">
        <v>285</v>
      </c>
    </row>
    <row r="82" spans="1:8">
      <c r="A82" s="348">
        <v>69</v>
      </c>
      <c r="B82" s="339" t="s">
        <v>2531</v>
      </c>
      <c r="C82" s="339" t="s">
        <v>2532</v>
      </c>
      <c r="D82" s="342"/>
      <c r="E82" s="339" t="s">
        <v>323</v>
      </c>
      <c r="F82" s="331">
        <v>1</v>
      </c>
      <c r="G82" s="331">
        <v>91.521428571818163</v>
      </c>
      <c r="H82" s="331">
        <v>91.521428571818163</v>
      </c>
    </row>
    <row r="83" spans="1:8">
      <c r="A83" s="348">
        <v>70</v>
      </c>
      <c r="B83" s="339" t="s">
        <v>2567</v>
      </c>
      <c r="C83" s="339" t="s">
        <v>2568</v>
      </c>
      <c r="D83" s="342"/>
      <c r="E83" s="339" t="s">
        <v>323</v>
      </c>
      <c r="F83" s="331">
        <v>8</v>
      </c>
      <c r="G83" s="331">
        <v>1.3</v>
      </c>
      <c r="H83" s="331">
        <v>10.4</v>
      </c>
    </row>
    <row r="84" spans="1:8">
      <c r="A84" s="348">
        <v>71</v>
      </c>
      <c r="B84" s="339" t="s">
        <v>3001</v>
      </c>
      <c r="C84" s="339" t="s">
        <v>3002</v>
      </c>
      <c r="D84" s="342"/>
      <c r="E84" s="339" t="s">
        <v>570</v>
      </c>
      <c r="F84" s="331">
        <v>246.6</v>
      </c>
      <c r="G84" s="331">
        <v>110.44</v>
      </c>
      <c r="H84" s="331">
        <v>27234.504000000001</v>
      </c>
    </row>
    <row r="85" spans="1:8">
      <c r="A85" s="348">
        <v>72</v>
      </c>
      <c r="B85" s="339" t="s">
        <v>1895</v>
      </c>
      <c r="C85" s="339" t="s">
        <v>1896</v>
      </c>
      <c r="D85" s="342"/>
      <c r="E85" s="339" t="s">
        <v>323</v>
      </c>
      <c r="F85" s="331">
        <v>4</v>
      </c>
      <c r="G85" s="331">
        <v>1.4504619082426553</v>
      </c>
      <c r="H85" s="331">
        <v>5.8018476329706212</v>
      </c>
    </row>
    <row r="86" spans="1:8">
      <c r="A86" s="348">
        <v>73</v>
      </c>
      <c r="B86" s="339" t="s">
        <v>2946</v>
      </c>
      <c r="C86" s="339" t="s">
        <v>2947</v>
      </c>
      <c r="D86" s="342"/>
      <c r="E86" s="339" t="s">
        <v>323</v>
      </c>
      <c r="F86" s="331">
        <v>2</v>
      </c>
      <c r="G86" s="331">
        <v>130</v>
      </c>
      <c r="H86" s="331">
        <v>260</v>
      </c>
    </row>
    <row r="87" spans="1:8">
      <c r="A87" s="348">
        <v>74</v>
      </c>
      <c r="B87" s="339" t="s">
        <v>2635</v>
      </c>
      <c r="C87" s="339" t="s">
        <v>2636</v>
      </c>
      <c r="D87" s="342"/>
      <c r="E87" s="339" t="s">
        <v>323</v>
      </c>
      <c r="F87" s="331">
        <v>7</v>
      </c>
      <c r="G87" s="331">
        <v>163</v>
      </c>
      <c r="H87" s="331">
        <v>1141</v>
      </c>
    </row>
    <row r="88" spans="1:8">
      <c r="A88" s="348">
        <v>75</v>
      </c>
      <c r="B88" s="339" t="s">
        <v>2537</v>
      </c>
      <c r="C88" s="339" t="s">
        <v>2538</v>
      </c>
      <c r="D88" s="342"/>
      <c r="E88" s="339" t="s">
        <v>323</v>
      </c>
      <c r="F88" s="331">
        <v>1</v>
      </c>
      <c r="G88" s="331">
        <v>185</v>
      </c>
      <c r="H88" s="331">
        <v>185</v>
      </c>
    </row>
    <row r="89" spans="1:8">
      <c r="A89" s="348">
        <v>76</v>
      </c>
      <c r="B89" s="339" t="s">
        <v>2750</v>
      </c>
      <c r="C89" s="339" t="s">
        <v>2751</v>
      </c>
      <c r="D89" s="342"/>
      <c r="E89" s="339" t="s">
        <v>323</v>
      </c>
      <c r="F89" s="331">
        <v>20</v>
      </c>
      <c r="G89" s="331">
        <v>6.5</v>
      </c>
      <c r="H89" s="331">
        <v>130</v>
      </c>
    </row>
    <row r="90" spans="1:8">
      <c r="A90" s="348">
        <v>77</v>
      </c>
      <c r="B90" s="339" t="s">
        <v>2571</v>
      </c>
      <c r="C90" s="339" t="s">
        <v>2572</v>
      </c>
      <c r="D90" s="342"/>
      <c r="E90" s="339" t="s">
        <v>323</v>
      </c>
      <c r="F90" s="331">
        <v>8</v>
      </c>
      <c r="G90" s="331">
        <v>0.84802199087075569</v>
      </c>
      <c r="H90" s="331">
        <v>6.7841759269660464</v>
      </c>
    </row>
    <row r="91" spans="1:8">
      <c r="A91" s="348">
        <v>78</v>
      </c>
      <c r="B91" s="339" t="s">
        <v>2750</v>
      </c>
      <c r="C91" s="339" t="s">
        <v>2751</v>
      </c>
      <c r="D91" s="342"/>
      <c r="E91" s="339" t="s">
        <v>323</v>
      </c>
      <c r="F91" s="331">
        <v>2</v>
      </c>
      <c r="G91" s="331">
        <v>6.5</v>
      </c>
      <c r="H91" s="331">
        <v>13</v>
      </c>
    </row>
    <row r="92" spans="1:8">
      <c r="A92" s="348">
        <v>79</v>
      </c>
      <c r="B92" s="339" t="s">
        <v>3003</v>
      </c>
      <c r="C92" s="339" t="s">
        <v>3004</v>
      </c>
      <c r="D92" s="342"/>
      <c r="E92" s="339" t="s">
        <v>323</v>
      </c>
      <c r="F92" s="331">
        <v>3</v>
      </c>
      <c r="G92" s="331">
        <v>194</v>
      </c>
      <c r="H92" s="331">
        <v>582</v>
      </c>
    </row>
    <row r="93" spans="1:8">
      <c r="A93" s="348">
        <v>80</v>
      </c>
      <c r="B93" s="339" t="s">
        <v>2569</v>
      </c>
      <c r="C93" s="339" t="s">
        <v>2570</v>
      </c>
      <c r="D93" s="342"/>
      <c r="E93" s="339" t="s">
        <v>323</v>
      </c>
      <c r="F93" s="331">
        <v>30</v>
      </c>
      <c r="G93" s="331">
        <v>0.81663689863300482</v>
      </c>
      <c r="H93" s="331">
        <v>24.49910695899014</v>
      </c>
    </row>
    <row r="94" spans="1:8">
      <c r="A94" s="348">
        <v>81</v>
      </c>
      <c r="B94" s="339" t="s">
        <v>2764</v>
      </c>
      <c r="C94" s="339" t="s">
        <v>2765</v>
      </c>
      <c r="D94" s="342"/>
      <c r="E94" s="339" t="s">
        <v>323</v>
      </c>
      <c r="F94" s="331">
        <v>60</v>
      </c>
      <c r="G94" s="331">
        <v>1.4</v>
      </c>
      <c r="H94" s="331">
        <v>84</v>
      </c>
    </row>
    <row r="95" spans="1:8">
      <c r="A95" s="348">
        <v>82</v>
      </c>
      <c r="B95" s="339" t="s">
        <v>2764</v>
      </c>
      <c r="C95" s="339" t="s">
        <v>2765</v>
      </c>
      <c r="D95" s="342"/>
      <c r="E95" s="339" t="s">
        <v>323</v>
      </c>
      <c r="F95" s="331">
        <v>30</v>
      </c>
      <c r="G95" s="331">
        <v>1.4</v>
      </c>
      <c r="H95" s="331">
        <v>42</v>
      </c>
    </row>
    <row r="96" spans="1:8">
      <c r="A96" s="348">
        <v>83</v>
      </c>
      <c r="B96" s="339" t="s">
        <v>2894</v>
      </c>
      <c r="C96" s="339" t="s">
        <v>2895</v>
      </c>
      <c r="D96" s="342"/>
      <c r="E96" s="339" t="s">
        <v>491</v>
      </c>
      <c r="F96" s="331">
        <v>1.6</v>
      </c>
      <c r="G96" s="331">
        <v>2917.5103835364653</v>
      </c>
      <c r="H96" s="331">
        <v>4668.0166136583448</v>
      </c>
    </row>
    <row r="97" spans="1:8">
      <c r="A97" s="348">
        <v>84</v>
      </c>
      <c r="B97" s="339" t="s">
        <v>3005</v>
      </c>
      <c r="C97" s="339" t="s">
        <v>3006</v>
      </c>
      <c r="D97" s="342"/>
      <c r="E97" s="339" t="s">
        <v>323</v>
      </c>
      <c r="F97" s="331">
        <v>6</v>
      </c>
      <c r="G97" s="331">
        <v>1831.1193333333338</v>
      </c>
      <c r="H97" s="331">
        <v>10986.716</v>
      </c>
    </row>
    <row r="98" spans="1:8">
      <c r="A98" s="348">
        <v>85</v>
      </c>
      <c r="B98" s="339" t="s">
        <v>2571</v>
      </c>
      <c r="C98" s="339" t="s">
        <v>2572</v>
      </c>
      <c r="D98" s="342"/>
      <c r="E98" s="339" t="s">
        <v>323</v>
      </c>
      <c r="F98" s="331">
        <v>17</v>
      </c>
      <c r="G98" s="331">
        <v>0.84802199087357566</v>
      </c>
      <c r="H98" s="331">
        <v>14.416373844850789</v>
      </c>
    </row>
    <row r="99" spans="1:8">
      <c r="A99" s="348">
        <v>86</v>
      </c>
      <c r="B99" s="339" t="s">
        <v>2772</v>
      </c>
      <c r="C99" s="339" t="s">
        <v>2773</v>
      </c>
      <c r="D99" s="342"/>
      <c r="E99" s="339" t="s">
        <v>323</v>
      </c>
      <c r="F99" s="331">
        <v>4</v>
      </c>
      <c r="G99" s="331">
        <v>0.64</v>
      </c>
      <c r="H99" s="331">
        <v>2.56</v>
      </c>
    </row>
    <row r="100" spans="1:8">
      <c r="A100" s="348">
        <v>87</v>
      </c>
      <c r="B100" s="339" t="s">
        <v>3007</v>
      </c>
      <c r="C100" s="339" t="s">
        <v>3008</v>
      </c>
      <c r="D100" s="342"/>
      <c r="E100" s="339" t="s">
        <v>491</v>
      </c>
      <c r="F100" s="331">
        <v>1.2</v>
      </c>
      <c r="G100" s="331">
        <v>3800</v>
      </c>
      <c r="H100" s="331">
        <v>4560</v>
      </c>
    </row>
    <row r="101" spans="1:8">
      <c r="A101" s="348">
        <v>88</v>
      </c>
      <c r="B101" s="339" t="s">
        <v>3009</v>
      </c>
      <c r="C101" s="339" t="s">
        <v>3010</v>
      </c>
      <c r="D101" s="342"/>
      <c r="E101" s="339" t="s">
        <v>323</v>
      </c>
      <c r="F101" s="331">
        <v>12</v>
      </c>
      <c r="G101" s="331">
        <v>1512.7406333333333</v>
      </c>
      <c r="H101" s="331">
        <v>18152.887599999998</v>
      </c>
    </row>
    <row r="102" spans="1:8">
      <c r="A102" s="348">
        <v>89</v>
      </c>
      <c r="B102" s="339" t="s">
        <v>2766</v>
      </c>
      <c r="C102" s="339" t="s">
        <v>2767</v>
      </c>
      <c r="D102" s="342"/>
      <c r="E102" s="339" t="s">
        <v>323</v>
      </c>
      <c r="F102" s="331">
        <v>100</v>
      </c>
      <c r="G102" s="331">
        <v>1.67</v>
      </c>
      <c r="H102" s="331">
        <v>167</v>
      </c>
    </row>
    <row r="103" spans="1:8">
      <c r="A103" s="348">
        <v>90</v>
      </c>
      <c r="B103" s="339" t="s">
        <v>3011</v>
      </c>
      <c r="C103" s="339" t="s">
        <v>3012</v>
      </c>
      <c r="D103" s="342"/>
      <c r="E103" s="339" t="s">
        <v>491</v>
      </c>
      <c r="F103" s="331">
        <v>17.100000000000001</v>
      </c>
      <c r="G103" s="331">
        <v>5245</v>
      </c>
      <c r="H103" s="331">
        <v>89689.500000000015</v>
      </c>
    </row>
    <row r="104" spans="1:8">
      <c r="A104" s="348">
        <v>91</v>
      </c>
      <c r="B104" s="339" t="s">
        <v>3013</v>
      </c>
      <c r="C104" s="339" t="s">
        <v>3014</v>
      </c>
      <c r="D104" s="342"/>
      <c r="E104" s="339" t="s">
        <v>323</v>
      </c>
      <c r="F104" s="331">
        <v>18</v>
      </c>
      <c r="G104" s="331">
        <v>554.55499999999995</v>
      </c>
      <c r="H104" s="331">
        <v>9981.99</v>
      </c>
    </row>
    <row r="105" spans="1:8">
      <c r="A105" s="348">
        <v>92</v>
      </c>
      <c r="B105" s="339" t="s">
        <v>2902</v>
      </c>
      <c r="C105" s="339" t="s">
        <v>2903</v>
      </c>
      <c r="D105" s="342"/>
      <c r="E105" s="339" t="s">
        <v>491</v>
      </c>
      <c r="F105" s="331">
        <v>84.44</v>
      </c>
      <c r="G105" s="331">
        <v>6688.9344937833048</v>
      </c>
      <c r="H105" s="331">
        <v>564813.62865506217</v>
      </c>
    </row>
    <row r="106" spans="1:8">
      <c r="A106" s="348">
        <v>93</v>
      </c>
      <c r="B106" s="339" t="s">
        <v>3015</v>
      </c>
      <c r="C106" s="339" t="s">
        <v>3016</v>
      </c>
      <c r="D106" s="342"/>
      <c r="E106" s="339" t="s">
        <v>323</v>
      </c>
      <c r="F106" s="331">
        <v>24</v>
      </c>
      <c r="G106" s="331">
        <v>842.92413333333332</v>
      </c>
      <c r="H106" s="331">
        <v>20230.179199999999</v>
      </c>
    </row>
    <row r="107" spans="1:8">
      <c r="A107" s="348">
        <v>94</v>
      </c>
      <c r="B107" s="339" t="s">
        <v>2904</v>
      </c>
      <c r="C107" s="339" t="s">
        <v>2905</v>
      </c>
      <c r="D107" s="342"/>
      <c r="E107" s="339" t="s">
        <v>491</v>
      </c>
      <c r="F107" s="331">
        <v>6.07</v>
      </c>
      <c r="G107" s="331">
        <v>7390.6569736842202</v>
      </c>
      <c r="H107" s="331">
        <v>44861.287830263209</v>
      </c>
    </row>
    <row r="108" spans="1:8">
      <c r="A108" s="348">
        <v>95</v>
      </c>
      <c r="B108" s="339" t="s">
        <v>2683</v>
      </c>
      <c r="C108" s="339" t="s">
        <v>2684</v>
      </c>
      <c r="D108" s="342"/>
      <c r="E108" s="339" t="s">
        <v>323</v>
      </c>
      <c r="F108" s="331">
        <v>2</v>
      </c>
      <c r="G108" s="331">
        <v>16.470338983125</v>
      </c>
      <c r="H108" s="331">
        <v>32.94067796625</v>
      </c>
    </row>
    <row r="109" spans="1:8">
      <c r="A109" s="348">
        <v>96</v>
      </c>
      <c r="B109" s="339" t="s">
        <v>3017</v>
      </c>
      <c r="C109" s="339" t="s">
        <v>2905</v>
      </c>
      <c r="D109" s="342"/>
      <c r="E109" s="339" t="s">
        <v>491</v>
      </c>
      <c r="F109" s="331">
        <v>12.48</v>
      </c>
      <c r="G109" s="331">
        <v>8591.8172756410258</v>
      </c>
      <c r="H109" s="331">
        <v>107225.87960000001</v>
      </c>
    </row>
    <row r="110" spans="1:8">
      <c r="A110" s="348">
        <v>97</v>
      </c>
      <c r="B110" s="339" t="s">
        <v>2733</v>
      </c>
      <c r="C110" s="339" t="s">
        <v>2734</v>
      </c>
      <c r="D110" s="342"/>
      <c r="E110" s="339" t="s">
        <v>323</v>
      </c>
      <c r="F110" s="331">
        <v>30</v>
      </c>
      <c r="G110" s="331">
        <v>0.44753086419277105</v>
      </c>
      <c r="H110" s="331">
        <v>13.425925925783133</v>
      </c>
    </row>
    <row r="111" spans="1:8">
      <c r="A111" s="348">
        <v>98</v>
      </c>
      <c r="B111" s="339" t="s">
        <v>3018</v>
      </c>
      <c r="C111" s="339" t="s">
        <v>3019</v>
      </c>
      <c r="D111" s="342"/>
      <c r="E111" s="339" t="s">
        <v>491</v>
      </c>
      <c r="F111" s="331">
        <v>16.62</v>
      </c>
      <c r="G111" s="331">
        <v>11081.872539109503</v>
      </c>
      <c r="H111" s="331">
        <v>184180.72159999996</v>
      </c>
    </row>
    <row r="112" spans="1:8">
      <c r="A112" s="348">
        <v>99</v>
      </c>
      <c r="B112" s="339" t="s">
        <v>2736</v>
      </c>
      <c r="C112" s="339" t="s">
        <v>2737</v>
      </c>
      <c r="D112" s="342"/>
      <c r="E112" s="339" t="s">
        <v>323</v>
      </c>
      <c r="F112" s="331">
        <v>35</v>
      </c>
      <c r="G112" s="331">
        <v>0.52999999999999969</v>
      </c>
      <c r="H112" s="331">
        <v>18.549999999999994</v>
      </c>
    </row>
    <row r="113" spans="1:8">
      <c r="A113" s="348">
        <v>100</v>
      </c>
      <c r="B113" s="339" t="s">
        <v>3020</v>
      </c>
      <c r="C113" s="339" t="s">
        <v>3021</v>
      </c>
      <c r="D113" s="342"/>
      <c r="E113" s="339" t="s">
        <v>323</v>
      </c>
      <c r="F113" s="331">
        <v>35</v>
      </c>
      <c r="G113" s="331">
        <v>5.05</v>
      </c>
      <c r="H113" s="331">
        <v>177</v>
      </c>
    </row>
    <row r="114" spans="1:8">
      <c r="A114" s="348">
        <v>101</v>
      </c>
      <c r="B114" s="339" t="s">
        <v>3022</v>
      </c>
      <c r="C114" s="339" t="s">
        <v>3023</v>
      </c>
      <c r="D114" s="342"/>
      <c r="E114" s="339" t="s">
        <v>491</v>
      </c>
      <c r="F114" s="331">
        <v>14.53</v>
      </c>
      <c r="G114" s="331">
        <v>10780.154576737785</v>
      </c>
      <c r="H114" s="331">
        <v>156635.64600000001</v>
      </c>
    </row>
    <row r="115" spans="1:8">
      <c r="A115" s="334"/>
      <c r="B115" s="334"/>
      <c r="C115" s="334"/>
      <c r="D115" s="334"/>
      <c r="E115" s="334"/>
      <c r="F115" s="334"/>
      <c r="G115" s="334"/>
      <c r="H115" s="334"/>
    </row>
    <row r="116" spans="1:8">
      <c r="A116" s="334"/>
      <c r="B116" s="334"/>
      <c r="C116" s="334"/>
      <c r="D116" s="334"/>
      <c r="E116" s="334"/>
      <c r="F116" s="334"/>
      <c r="G116" s="343" t="s">
        <v>3024</v>
      </c>
      <c r="H116" s="352">
        <f>SUM(H14:H114)</f>
        <v>1797939.4578688322</v>
      </c>
    </row>
  </sheetData>
  <mergeCells count="1">
    <mergeCell ref="B5:H5"/>
  </mergeCells>
  <pageMargins left="0.7" right="0.7" top="0.52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selection sqref="A1:B2"/>
    </sheetView>
  </sheetViews>
  <sheetFormatPr defaultRowHeight="15"/>
  <cols>
    <col min="1" max="1" width="5.140625" customWidth="1"/>
    <col min="2" max="2" width="26.5703125" customWidth="1"/>
    <col min="3" max="3" width="21" customWidth="1"/>
    <col min="4" max="4" width="14.140625" customWidth="1"/>
    <col min="6" max="6" width="20" customWidth="1"/>
    <col min="7" max="7" width="18.140625" customWidth="1"/>
  </cols>
  <sheetData>
    <row r="1" spans="1:8">
      <c r="A1" s="231" t="s">
        <v>212</v>
      </c>
      <c r="B1" s="232"/>
      <c r="D1" s="334"/>
      <c r="E1" s="334"/>
      <c r="F1" s="334"/>
      <c r="G1" s="334"/>
      <c r="H1" s="334"/>
    </row>
    <row r="2" spans="1:8">
      <c r="A2" s="231" t="s">
        <v>213</v>
      </c>
      <c r="B2" s="204"/>
      <c r="D2" s="334"/>
      <c r="E2" s="334"/>
      <c r="F2" s="334"/>
      <c r="G2" s="334"/>
      <c r="H2" s="334"/>
    </row>
    <row r="3" spans="1:8">
      <c r="C3" s="334"/>
      <c r="D3" s="334"/>
      <c r="E3" s="334"/>
      <c r="F3" s="334"/>
      <c r="G3" s="334"/>
      <c r="H3" s="334"/>
    </row>
    <row r="4" spans="1:8" ht="18">
      <c r="B4" s="379" t="s">
        <v>3044</v>
      </c>
      <c r="C4" s="379"/>
      <c r="E4" s="321"/>
      <c r="F4" s="334"/>
      <c r="G4" s="334"/>
      <c r="H4" s="334"/>
    </row>
    <row r="5" spans="1:8">
      <c r="A5" s="380"/>
      <c r="B5" s="350"/>
      <c r="C5" s="350"/>
      <c r="D5" s="350"/>
      <c r="E5" s="351"/>
      <c r="F5" s="351"/>
      <c r="G5" s="351"/>
      <c r="H5" s="334"/>
    </row>
    <row r="6" spans="1:8" ht="15.75" thickBot="1">
      <c r="A6" s="346"/>
      <c r="B6" s="381"/>
      <c r="C6" s="334"/>
      <c r="D6" s="334"/>
      <c r="E6" s="334"/>
      <c r="F6" s="334"/>
      <c r="G6" s="401" t="s">
        <v>3045</v>
      </c>
      <c r="H6" s="334"/>
    </row>
    <row r="7" spans="1:8" ht="15.75">
      <c r="A7" s="388" t="s">
        <v>3046</v>
      </c>
      <c r="B7" s="389" t="s">
        <v>3047</v>
      </c>
      <c r="C7" s="389" t="s">
        <v>3048</v>
      </c>
      <c r="D7" s="389" t="s">
        <v>3049</v>
      </c>
      <c r="E7" s="389" t="s">
        <v>3050</v>
      </c>
      <c r="F7" s="389" t="s">
        <v>3051</v>
      </c>
      <c r="G7" s="390" t="s">
        <v>3052</v>
      </c>
      <c r="H7" s="334"/>
    </row>
    <row r="8" spans="1:8" ht="15.75">
      <c r="A8" s="391">
        <v>1</v>
      </c>
      <c r="B8" s="383" t="s">
        <v>3053</v>
      </c>
      <c r="C8" s="384" t="s">
        <v>3054</v>
      </c>
      <c r="D8" s="382" t="s">
        <v>3055</v>
      </c>
      <c r="E8" s="385">
        <v>1</v>
      </c>
      <c r="F8" s="386">
        <v>3595828</v>
      </c>
      <c r="G8" s="398">
        <v>3595828</v>
      </c>
      <c r="H8" s="334"/>
    </row>
    <row r="9" spans="1:8" ht="15.75">
      <c r="A9" s="391">
        <v>2</v>
      </c>
      <c r="B9" s="383" t="s">
        <v>374</v>
      </c>
      <c r="C9" s="384" t="s">
        <v>3056</v>
      </c>
      <c r="D9" s="382" t="s">
        <v>373</v>
      </c>
      <c r="E9" s="385">
        <v>1</v>
      </c>
      <c r="F9" s="386">
        <v>809662</v>
      </c>
      <c r="G9" s="398">
        <v>809662</v>
      </c>
      <c r="H9" s="334"/>
    </row>
    <row r="10" spans="1:8" ht="15.75">
      <c r="A10" s="391">
        <v>3</v>
      </c>
      <c r="B10" s="383" t="s">
        <v>376</v>
      </c>
      <c r="C10" s="384"/>
      <c r="D10" s="382" t="s">
        <v>375</v>
      </c>
      <c r="E10" s="385">
        <v>1</v>
      </c>
      <c r="F10" s="386">
        <v>2191731</v>
      </c>
      <c r="G10" s="398">
        <v>2191731</v>
      </c>
      <c r="H10" s="334"/>
    </row>
    <row r="11" spans="1:8" ht="15.75">
      <c r="A11" s="391">
        <v>4</v>
      </c>
      <c r="B11" s="383" t="s">
        <v>378</v>
      </c>
      <c r="C11" s="384"/>
      <c r="D11" s="382" t="s">
        <v>377</v>
      </c>
      <c r="E11" s="385">
        <v>1</v>
      </c>
      <c r="F11" s="386">
        <v>6657871</v>
      </c>
      <c r="G11" s="398">
        <v>6657871</v>
      </c>
      <c r="H11" s="334"/>
    </row>
    <row r="12" spans="1:8" ht="15.75">
      <c r="A12" s="391">
        <v>5</v>
      </c>
      <c r="B12" s="383" t="s">
        <v>380</v>
      </c>
      <c r="C12" s="384"/>
      <c r="D12" s="382" t="s">
        <v>379</v>
      </c>
      <c r="E12" s="385">
        <v>1</v>
      </c>
      <c r="F12" s="386">
        <v>400000</v>
      </c>
      <c r="G12" s="398">
        <v>400000</v>
      </c>
      <c r="H12" s="334"/>
    </row>
    <row r="13" spans="1:8" ht="15.75">
      <c r="A13" s="391">
        <v>6</v>
      </c>
      <c r="B13" s="383" t="s">
        <v>382</v>
      </c>
      <c r="C13" s="384" t="s">
        <v>3057</v>
      </c>
      <c r="D13" s="382" t="s">
        <v>381</v>
      </c>
      <c r="E13" s="385">
        <v>1</v>
      </c>
      <c r="F13" s="386">
        <v>300339</v>
      </c>
      <c r="G13" s="398">
        <v>300339</v>
      </c>
      <c r="H13" s="334"/>
    </row>
    <row r="14" spans="1:8" ht="16.5" thickBot="1">
      <c r="A14" s="392">
        <v>7</v>
      </c>
      <c r="B14" s="393" t="s">
        <v>384</v>
      </c>
      <c r="C14" s="394" t="s">
        <v>3057</v>
      </c>
      <c r="D14" s="395" t="s">
        <v>383</v>
      </c>
      <c r="E14" s="396">
        <v>1</v>
      </c>
      <c r="F14" s="397">
        <v>1691667</v>
      </c>
      <c r="G14" s="399">
        <v>1691667</v>
      </c>
      <c r="H14" s="334"/>
    </row>
    <row r="15" spans="1:8">
      <c r="A15" s="334"/>
      <c r="B15" s="334"/>
      <c r="C15" s="334"/>
      <c r="D15" s="334"/>
      <c r="E15" s="334"/>
      <c r="F15" s="334"/>
      <c r="G15" s="334"/>
      <c r="H15" s="334"/>
    </row>
    <row r="16" spans="1:8" ht="15.75">
      <c r="A16" s="334"/>
      <c r="B16" s="334"/>
      <c r="C16" s="334"/>
      <c r="D16" s="334"/>
      <c r="E16" s="334"/>
      <c r="F16" s="387" t="s">
        <v>3058</v>
      </c>
      <c r="G16" s="400">
        <f>SUM(G8:G15)</f>
        <v>15647098</v>
      </c>
      <c r="H16" s="334"/>
    </row>
    <row r="17" spans="1:8">
      <c r="A17" s="334"/>
      <c r="B17" s="334"/>
      <c r="C17" s="334"/>
      <c r="D17" s="334"/>
      <c r="E17" s="334"/>
      <c r="F17" s="334"/>
      <c r="G17" s="334"/>
      <c r="H17" s="334"/>
    </row>
  </sheetData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B8" sqref="B8"/>
    </sheetView>
  </sheetViews>
  <sheetFormatPr defaultRowHeight="15"/>
  <cols>
    <col min="2" max="2" width="23.7109375" customWidth="1"/>
    <col min="7" max="7" width="12.28515625" customWidth="1"/>
  </cols>
  <sheetData>
    <row r="1" spans="1:7">
      <c r="A1" s="231" t="s">
        <v>212</v>
      </c>
      <c r="B1" s="232"/>
      <c r="C1" s="334"/>
      <c r="D1" s="334"/>
      <c r="E1" s="334"/>
      <c r="F1" s="334"/>
      <c r="G1" s="334"/>
    </row>
    <row r="2" spans="1:7">
      <c r="A2" s="231" t="s">
        <v>213</v>
      </c>
      <c r="B2" s="204"/>
      <c r="C2" s="334"/>
      <c r="D2" s="334"/>
      <c r="E2" s="334"/>
      <c r="F2" s="334"/>
      <c r="G2" s="334"/>
    </row>
    <row r="3" spans="1:7">
      <c r="A3" s="334"/>
      <c r="B3" s="334"/>
      <c r="C3" s="334"/>
      <c r="D3" s="334"/>
      <c r="E3" s="334"/>
      <c r="F3" s="334"/>
      <c r="G3" s="334"/>
    </row>
    <row r="4" spans="1:7" ht="18">
      <c r="A4" s="334"/>
      <c r="B4" s="334"/>
      <c r="C4" s="334"/>
      <c r="D4" s="402" t="s">
        <v>3059</v>
      </c>
      <c r="E4" s="334"/>
      <c r="F4" s="334"/>
      <c r="G4" s="334"/>
    </row>
    <row r="5" spans="1:7">
      <c r="A5" s="334"/>
      <c r="B5" s="334"/>
      <c r="C5" s="334"/>
      <c r="D5" s="334"/>
      <c r="E5" s="334"/>
      <c r="F5" s="334"/>
      <c r="G5" s="334"/>
    </row>
    <row r="6" spans="1:7">
      <c r="A6" s="334"/>
      <c r="B6" s="334"/>
      <c r="C6" s="334"/>
      <c r="D6" s="334"/>
      <c r="E6" s="334"/>
      <c r="F6" s="403" t="s">
        <v>3060</v>
      </c>
      <c r="G6" s="334"/>
    </row>
    <row r="7" spans="1:7">
      <c r="A7" s="334"/>
      <c r="B7" s="334" t="s">
        <v>3102</v>
      </c>
      <c r="C7" s="334"/>
      <c r="D7" s="334"/>
      <c r="E7" s="334"/>
      <c r="F7" s="334"/>
      <c r="G7" s="334"/>
    </row>
    <row r="8" spans="1:7">
      <c r="A8" s="404" t="s">
        <v>3061</v>
      </c>
      <c r="B8" s="334"/>
      <c r="C8" s="334"/>
      <c r="D8" s="334"/>
      <c r="E8" s="334"/>
      <c r="F8" s="334"/>
      <c r="G8" s="334"/>
    </row>
    <row r="9" spans="1:7">
      <c r="A9" s="334"/>
      <c r="B9" s="334"/>
      <c r="C9" s="334"/>
      <c r="D9" s="334"/>
      <c r="E9" s="334"/>
      <c r="F9" s="334"/>
      <c r="G9" s="334"/>
    </row>
    <row r="10" spans="1:7">
      <c r="A10" s="334"/>
      <c r="B10" s="334"/>
      <c r="C10" s="334"/>
      <c r="D10" s="334"/>
      <c r="E10" s="334"/>
      <c r="F10" s="334"/>
      <c r="G10" s="334"/>
    </row>
    <row r="11" spans="1:7">
      <c r="A11" s="334"/>
      <c r="B11" s="334"/>
      <c r="C11" s="334"/>
      <c r="D11" s="334"/>
      <c r="E11" s="334"/>
      <c r="F11" s="334"/>
      <c r="G11" s="334"/>
    </row>
    <row r="12" spans="1:7">
      <c r="A12" s="405" t="s">
        <v>3062</v>
      </c>
      <c r="B12" s="406" t="s">
        <v>3063</v>
      </c>
      <c r="C12" s="342"/>
      <c r="D12" s="407" t="s">
        <v>3064</v>
      </c>
      <c r="E12" s="405" t="s">
        <v>3065</v>
      </c>
      <c r="F12" s="407" t="s">
        <v>3064</v>
      </c>
      <c r="G12" s="405" t="s">
        <v>3066</v>
      </c>
    </row>
    <row r="13" spans="1:7">
      <c r="A13" s="342"/>
      <c r="B13" s="342"/>
      <c r="C13" s="342"/>
      <c r="D13" s="342"/>
      <c r="E13" s="342"/>
      <c r="F13" s="342"/>
      <c r="G13" s="342"/>
    </row>
    <row r="14" spans="1:7">
      <c r="A14" s="405" t="s">
        <v>3067</v>
      </c>
      <c r="B14" s="405" t="s">
        <v>3068</v>
      </c>
      <c r="C14" s="408" t="s">
        <v>3069</v>
      </c>
      <c r="D14" s="407" t="s">
        <v>3070</v>
      </c>
      <c r="E14" s="407" t="s">
        <v>3071</v>
      </c>
      <c r="F14" s="407" t="s">
        <v>3070</v>
      </c>
      <c r="G14" s="407" t="s">
        <v>3071</v>
      </c>
    </row>
    <row r="15" spans="1:7">
      <c r="A15" s="409" t="s">
        <v>3072</v>
      </c>
      <c r="B15" s="409" t="s">
        <v>3073</v>
      </c>
      <c r="C15" s="410" t="s">
        <v>3063</v>
      </c>
      <c r="D15" s="342"/>
      <c r="E15" s="411">
        <v>41283.549600000384</v>
      </c>
      <c r="F15" s="342"/>
      <c r="G15" s="411">
        <v>41283.549600000384</v>
      </c>
    </row>
    <row r="16" spans="1:7">
      <c r="A16" s="409" t="s">
        <v>3074</v>
      </c>
      <c r="B16" s="409" t="s">
        <v>3075</v>
      </c>
      <c r="C16" s="410" t="s">
        <v>3063</v>
      </c>
      <c r="D16" s="342"/>
      <c r="E16" s="411">
        <v>26138.12</v>
      </c>
      <c r="F16" s="342"/>
      <c r="G16" s="411">
        <v>26138.12</v>
      </c>
    </row>
    <row r="17" spans="1:7">
      <c r="A17" s="409" t="s">
        <v>3076</v>
      </c>
      <c r="B17" s="409" t="s">
        <v>3092</v>
      </c>
      <c r="C17" s="410" t="s">
        <v>3063</v>
      </c>
      <c r="D17" s="342"/>
      <c r="E17" s="411">
        <v>97032.551300001141</v>
      </c>
      <c r="F17" s="342"/>
      <c r="G17" s="411">
        <v>97032.551300001141</v>
      </c>
    </row>
    <row r="18" spans="1:7">
      <c r="A18" s="409" t="s">
        <v>3077</v>
      </c>
      <c r="B18" s="409" t="s">
        <v>3078</v>
      </c>
      <c r="C18" s="410" t="s">
        <v>3079</v>
      </c>
      <c r="D18" s="342"/>
      <c r="E18" s="411">
        <v>230345.83806000234</v>
      </c>
      <c r="F18" s="342"/>
      <c r="G18" s="411">
        <v>1642.980300000012</v>
      </c>
    </row>
    <row r="19" spans="1:7">
      <c r="A19" s="409" t="s">
        <v>3080</v>
      </c>
      <c r="B19" s="409" t="s">
        <v>3081</v>
      </c>
      <c r="C19" s="410" t="s">
        <v>3063</v>
      </c>
      <c r="D19" s="342"/>
      <c r="E19" s="411">
        <v>74130.2</v>
      </c>
      <c r="F19" s="342"/>
      <c r="G19" s="411">
        <v>74130.2</v>
      </c>
    </row>
    <row r="20" spans="1:7">
      <c r="A20" s="409" t="s">
        <v>3082</v>
      </c>
      <c r="B20" s="409" t="s">
        <v>3083</v>
      </c>
      <c r="C20" s="410" t="s">
        <v>3079</v>
      </c>
      <c r="D20" s="342"/>
      <c r="E20" s="411">
        <v>2711625.0240000002</v>
      </c>
      <c r="F20" s="342"/>
      <c r="G20" s="411">
        <v>19341.12</v>
      </c>
    </row>
    <row r="21" spans="1:7">
      <c r="A21" s="409" t="s">
        <v>3084</v>
      </c>
      <c r="B21" s="409" t="s">
        <v>3085</v>
      </c>
      <c r="C21" s="410" t="s">
        <v>3063</v>
      </c>
      <c r="D21" s="342"/>
      <c r="E21" s="411">
        <v>491988.19</v>
      </c>
      <c r="F21" s="342"/>
      <c r="G21" s="411">
        <v>491988.19</v>
      </c>
    </row>
    <row r="22" spans="1:7">
      <c r="A22" s="409" t="s">
        <v>3086</v>
      </c>
      <c r="B22" s="409" t="s">
        <v>3087</v>
      </c>
      <c r="C22" s="410" t="s">
        <v>3079</v>
      </c>
      <c r="D22" s="411">
        <v>147688.01190010071</v>
      </c>
      <c r="E22" s="342"/>
      <c r="F22" s="411">
        <v>1053.4094999999973</v>
      </c>
      <c r="G22" s="412"/>
    </row>
    <row r="23" spans="1:7">
      <c r="A23" s="409" t="s">
        <v>3088</v>
      </c>
      <c r="B23" s="409" t="s">
        <v>3089</v>
      </c>
      <c r="C23" s="410" t="s">
        <v>3063</v>
      </c>
      <c r="D23" s="342"/>
      <c r="E23" s="411">
        <v>131753</v>
      </c>
      <c r="F23" s="342"/>
      <c r="G23" s="411">
        <v>131753</v>
      </c>
    </row>
    <row r="24" spans="1:7">
      <c r="A24" s="342"/>
      <c r="B24" s="342"/>
      <c r="C24" s="413" t="s">
        <v>3090</v>
      </c>
      <c r="D24" s="414">
        <v>147688.67190010549</v>
      </c>
      <c r="E24" s="414">
        <v>3804297.2641599895</v>
      </c>
      <c r="F24" s="342"/>
      <c r="G24" s="342"/>
    </row>
    <row r="25" spans="1:7">
      <c r="A25" s="342"/>
      <c r="B25" s="342"/>
      <c r="C25" s="342"/>
      <c r="D25" s="342"/>
      <c r="E25" s="342"/>
      <c r="F25" s="342"/>
      <c r="G25" s="342"/>
    </row>
    <row r="26" spans="1:7">
      <c r="A26" s="342"/>
      <c r="B26" s="342"/>
      <c r="C26" s="413" t="s">
        <v>3091</v>
      </c>
      <c r="D26" s="414">
        <v>0</v>
      </c>
      <c r="E26" s="414">
        <v>3656608.5922598839</v>
      </c>
      <c r="F26" s="342"/>
      <c r="G26" s="342"/>
    </row>
    <row r="27" spans="1:7">
      <c r="A27" s="342"/>
      <c r="B27" s="342"/>
      <c r="C27" s="342"/>
      <c r="D27" s="342"/>
      <c r="E27" s="342"/>
      <c r="F27" s="342"/>
      <c r="G27" s="342"/>
    </row>
    <row r="28" spans="1:7">
      <c r="A28" s="342"/>
      <c r="B28" s="342"/>
      <c r="C28" s="342"/>
      <c r="D28" s="342"/>
      <c r="E28" s="342"/>
      <c r="F28" s="342"/>
      <c r="G28" s="342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I11" sqref="I11"/>
    </sheetView>
  </sheetViews>
  <sheetFormatPr defaultRowHeight="15"/>
  <cols>
    <col min="4" max="4" width="13.5703125" customWidth="1"/>
    <col min="5" max="5" width="8.5703125" customWidth="1"/>
    <col min="6" max="6" width="12.42578125" customWidth="1"/>
    <col min="7" max="7" width="11.85546875" customWidth="1"/>
  </cols>
  <sheetData>
    <row r="1" spans="1:7">
      <c r="A1" s="231" t="s">
        <v>212</v>
      </c>
      <c r="B1" s="232"/>
      <c r="C1" s="334"/>
      <c r="D1" s="334"/>
      <c r="E1" s="334"/>
      <c r="F1" s="334"/>
      <c r="G1" s="334"/>
    </row>
    <row r="2" spans="1:7">
      <c r="A2" s="231" t="s">
        <v>213</v>
      </c>
      <c r="B2" s="204"/>
      <c r="C2" s="334"/>
      <c r="D2" s="334"/>
      <c r="E2" s="334"/>
      <c r="F2" s="334"/>
      <c r="G2" s="334"/>
    </row>
    <row r="3" spans="1:7">
      <c r="A3" s="334"/>
      <c r="B3" s="334"/>
      <c r="C3" s="334"/>
      <c r="D3" s="334"/>
      <c r="E3" s="334"/>
      <c r="F3" s="334"/>
      <c r="G3" s="334"/>
    </row>
    <row r="4" spans="1:7" ht="18">
      <c r="A4" s="334"/>
      <c r="B4" s="334"/>
      <c r="C4" s="334"/>
      <c r="D4" s="402" t="s">
        <v>3059</v>
      </c>
      <c r="E4" s="334"/>
      <c r="F4" s="334"/>
      <c r="G4" s="334"/>
    </row>
    <row r="5" spans="1:7">
      <c r="A5" s="334"/>
      <c r="B5" s="334"/>
      <c r="C5" s="334"/>
      <c r="D5" s="334"/>
      <c r="E5" s="334"/>
      <c r="F5" s="334"/>
      <c r="G5" s="334"/>
    </row>
    <row r="6" spans="1:7">
      <c r="A6" s="334"/>
      <c r="B6" s="334"/>
      <c r="C6" s="334"/>
      <c r="D6" s="334"/>
      <c r="E6" s="334"/>
      <c r="F6" s="403" t="s">
        <v>3060</v>
      </c>
      <c r="G6" s="334"/>
    </row>
    <row r="7" spans="1:7">
      <c r="A7" s="334"/>
      <c r="B7" s="334" t="s">
        <v>3103</v>
      </c>
      <c r="C7" s="334"/>
      <c r="D7" s="334"/>
      <c r="E7" s="334"/>
      <c r="F7" s="334"/>
      <c r="G7" s="334"/>
    </row>
    <row r="8" spans="1:7">
      <c r="A8" s="404" t="s">
        <v>3093</v>
      </c>
      <c r="B8" s="334"/>
      <c r="C8" s="334"/>
      <c r="D8" s="334"/>
      <c r="E8" s="334"/>
      <c r="F8" s="334"/>
      <c r="G8" s="334"/>
    </row>
    <row r="9" spans="1:7">
      <c r="A9" s="334"/>
      <c r="B9" s="334"/>
      <c r="C9" s="334"/>
      <c r="D9" s="334"/>
      <c r="E9" s="334"/>
      <c r="F9" s="334"/>
      <c r="G9" s="334"/>
    </row>
    <row r="10" spans="1:7">
      <c r="A10" s="334"/>
      <c r="B10" s="334"/>
      <c r="C10" s="334"/>
      <c r="D10" s="334"/>
      <c r="E10" s="334"/>
      <c r="F10" s="334"/>
      <c r="G10" s="334"/>
    </row>
    <row r="11" spans="1:7">
      <c r="A11" s="334"/>
      <c r="B11" s="334"/>
      <c r="C11" s="334"/>
      <c r="D11" s="334"/>
      <c r="E11" s="334"/>
      <c r="F11" s="334"/>
      <c r="G11" s="334"/>
    </row>
    <row r="12" spans="1:7">
      <c r="A12" s="405" t="s">
        <v>3062</v>
      </c>
      <c r="B12" s="406" t="s">
        <v>3063</v>
      </c>
      <c r="C12" s="342"/>
      <c r="D12" s="408" t="s">
        <v>3064</v>
      </c>
      <c r="E12" s="408" t="s">
        <v>3065</v>
      </c>
      <c r="F12" s="408" t="s">
        <v>3064</v>
      </c>
      <c r="G12" s="408" t="s">
        <v>3066</v>
      </c>
    </row>
    <row r="13" spans="1:7">
      <c r="A13" s="342"/>
      <c r="B13" s="342"/>
      <c r="C13" s="342"/>
      <c r="D13" s="342"/>
      <c r="E13" s="342"/>
      <c r="F13" s="342"/>
      <c r="G13" s="342"/>
    </row>
    <row r="14" spans="1:7">
      <c r="A14" s="405" t="s">
        <v>3067</v>
      </c>
      <c r="B14" s="405" t="s">
        <v>3068</v>
      </c>
      <c r="C14" s="408" t="s">
        <v>3069</v>
      </c>
      <c r="D14" s="408" t="s">
        <v>3070</v>
      </c>
      <c r="E14" s="408" t="s">
        <v>3071</v>
      </c>
      <c r="F14" s="408" t="s">
        <v>3070</v>
      </c>
      <c r="G14" s="408" t="s">
        <v>3071</v>
      </c>
    </row>
    <row r="15" spans="1:7">
      <c r="A15" s="409" t="s">
        <v>3094</v>
      </c>
      <c r="B15" s="409" t="s">
        <v>3095</v>
      </c>
      <c r="C15" s="410" t="s">
        <v>3063</v>
      </c>
      <c r="D15" s="411">
        <v>7754611</v>
      </c>
      <c r="E15" s="342"/>
      <c r="F15" s="411">
        <v>7754611</v>
      </c>
      <c r="G15" s="412"/>
    </row>
    <row r="16" spans="1:7">
      <c r="A16" s="409" t="s">
        <v>3096</v>
      </c>
      <c r="B16" s="409" t="s">
        <v>3097</v>
      </c>
      <c r="C16" s="410" t="s">
        <v>3063</v>
      </c>
      <c r="D16" s="411">
        <v>15191303.199999999</v>
      </c>
      <c r="E16" s="342"/>
      <c r="F16" s="411">
        <v>15191303.199999999</v>
      </c>
      <c r="G16" s="412"/>
    </row>
    <row r="17" spans="1:7">
      <c r="A17" s="409" t="s">
        <v>3098</v>
      </c>
      <c r="B17" s="409" t="s">
        <v>3099</v>
      </c>
      <c r="C17" s="410" t="s">
        <v>3063</v>
      </c>
      <c r="D17" s="411">
        <v>1048473.84</v>
      </c>
      <c r="E17" s="342"/>
      <c r="F17" s="411">
        <v>1048473.84</v>
      </c>
      <c r="G17" s="412"/>
    </row>
    <row r="18" spans="1:7">
      <c r="A18" s="409" t="s">
        <v>3100</v>
      </c>
      <c r="B18" s="409" t="s">
        <v>3101</v>
      </c>
      <c r="C18" s="410" t="s">
        <v>3063</v>
      </c>
      <c r="D18" s="411">
        <v>4101061.56</v>
      </c>
      <c r="E18" s="342"/>
      <c r="F18" s="411">
        <v>4101061.56</v>
      </c>
      <c r="G18" s="412"/>
    </row>
    <row r="19" spans="1:7">
      <c r="A19" s="342"/>
      <c r="B19" s="342"/>
      <c r="C19" s="413" t="s">
        <v>3090</v>
      </c>
      <c r="D19" s="414">
        <v>28095450.332240008</v>
      </c>
      <c r="E19" s="414">
        <v>0</v>
      </c>
      <c r="F19" s="342"/>
      <c r="G19" s="342"/>
    </row>
    <row r="20" spans="1:7">
      <c r="A20" s="342"/>
      <c r="B20" s="342"/>
      <c r="C20" s="342"/>
      <c r="D20" s="342"/>
      <c r="E20" s="342"/>
      <c r="F20" s="342"/>
      <c r="G20" s="342"/>
    </row>
    <row r="21" spans="1:7">
      <c r="A21" s="342"/>
      <c r="B21" s="342"/>
      <c r="C21" s="413" t="s">
        <v>3091</v>
      </c>
      <c r="D21" s="414">
        <v>28095450.332240008</v>
      </c>
      <c r="E21" s="414">
        <v>0</v>
      </c>
      <c r="F21" s="342"/>
      <c r="G21" s="342"/>
    </row>
    <row r="22" spans="1:7">
      <c r="A22" s="342"/>
      <c r="B22" s="342"/>
      <c r="C22" s="342"/>
      <c r="D22" s="342"/>
      <c r="E22" s="342"/>
      <c r="F22" s="342"/>
      <c r="G22" s="342"/>
    </row>
    <row r="23" spans="1:7">
      <c r="A23" s="334"/>
      <c r="B23" s="334"/>
      <c r="C23" s="334"/>
      <c r="D23" s="334"/>
      <c r="E23" s="334"/>
      <c r="F23" s="334"/>
      <c r="G23" s="3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H21" sqref="H21"/>
    </sheetView>
  </sheetViews>
  <sheetFormatPr defaultRowHeight="15"/>
  <cols>
    <col min="1" max="1" width="3.5703125" style="38" customWidth="1"/>
    <col min="2" max="2" width="44.85546875" style="38" customWidth="1"/>
    <col min="3" max="3" width="12.42578125" style="38" customWidth="1"/>
    <col min="4" max="4" width="17.85546875" style="38" customWidth="1"/>
    <col min="5" max="5" width="18" style="38" customWidth="1"/>
    <col min="6" max="6" width="13.28515625" style="38" hidden="1" customWidth="1"/>
    <col min="7" max="7" width="12.7109375" style="38" customWidth="1"/>
    <col min="8" max="8" width="12.28515625" style="38" bestFit="1" customWidth="1"/>
    <col min="9" max="9" width="15.7109375" style="38" customWidth="1"/>
    <col min="10" max="16384" width="9.140625" style="38"/>
  </cols>
  <sheetData>
    <row r="1" spans="1:9" s="4" customFormat="1" ht="15.75">
      <c r="A1" s="3"/>
      <c r="B1" s="3"/>
      <c r="C1" s="3"/>
      <c r="D1" s="3"/>
      <c r="E1" s="3"/>
    </row>
    <row r="2" spans="1:9" s="4" customFormat="1" ht="15.75">
      <c r="A2" s="3"/>
      <c r="B2" s="3"/>
      <c r="C2" s="3"/>
      <c r="D2" s="3"/>
      <c r="E2" s="3"/>
    </row>
    <row r="3" spans="1:9" s="6" customFormat="1" ht="15.75">
      <c r="A3" s="5"/>
      <c r="B3" s="5"/>
      <c r="C3" s="5"/>
      <c r="D3" s="5"/>
      <c r="E3" s="5"/>
    </row>
    <row r="4" spans="1:9" s="7" customFormat="1" ht="15.75">
      <c r="A4" s="419" t="s">
        <v>189</v>
      </c>
      <c r="B4" s="419"/>
      <c r="C4" s="419"/>
      <c r="D4" s="419"/>
      <c r="E4" s="419"/>
    </row>
    <row r="5" spans="1:9" s="6" customFormat="1" ht="16.5" thickBot="1">
      <c r="A5" s="8"/>
      <c r="B5" s="8"/>
      <c r="C5" s="8"/>
      <c r="D5" s="8"/>
      <c r="E5" s="8"/>
    </row>
    <row r="6" spans="1:9" s="6" customFormat="1" ht="15.75">
      <c r="A6" s="422" t="s">
        <v>24</v>
      </c>
      <c r="B6" s="420" t="s">
        <v>67</v>
      </c>
      <c r="C6" s="420" t="s">
        <v>68</v>
      </c>
      <c r="D6" s="9" t="s">
        <v>64</v>
      </c>
      <c r="E6" s="10" t="s">
        <v>64</v>
      </c>
    </row>
    <row r="7" spans="1:9" s="6" customFormat="1" ht="15.75">
      <c r="A7" s="423"/>
      <c r="B7" s="421"/>
      <c r="C7" s="421"/>
      <c r="D7" s="11" t="s">
        <v>65</v>
      </c>
      <c r="E7" s="13" t="s">
        <v>66</v>
      </c>
    </row>
    <row r="8" spans="1:9" s="6" customFormat="1" ht="15.75">
      <c r="A8" s="14" t="s">
        <v>1</v>
      </c>
      <c r="B8" s="15" t="s">
        <v>2</v>
      </c>
      <c r="C8" s="16"/>
      <c r="D8" s="43">
        <f>D9+D12+D13+D20+D28+D29+D30</f>
        <v>62085379.700000003</v>
      </c>
      <c r="E8" s="157">
        <f>E9+E12+E13+E20+E28+E29+E30</f>
        <v>99204987</v>
      </c>
      <c r="F8" s="48">
        <f>D8-E8</f>
        <v>-37119607.299999997</v>
      </c>
    </row>
    <row r="9" spans="1:9" s="6" customFormat="1" ht="15.75">
      <c r="A9" s="19"/>
      <c r="B9" s="16" t="s">
        <v>81</v>
      </c>
      <c r="C9" s="20" t="s">
        <v>155</v>
      </c>
      <c r="D9" s="43">
        <f>SUM(D10:D11)</f>
        <v>5692292.4000000004</v>
      </c>
      <c r="E9" s="157">
        <f>SUM(E10:E11)</f>
        <v>36058386</v>
      </c>
      <c r="F9" s="48">
        <f t="shared" ref="F9:F45" si="0">D9-E9</f>
        <v>-30366093.600000001</v>
      </c>
    </row>
    <row r="10" spans="1:9" s="6" customFormat="1" ht="15.75">
      <c r="A10" s="21"/>
      <c r="B10" s="22" t="s">
        <v>3</v>
      </c>
      <c r="C10" s="16"/>
      <c r="D10" s="45">
        <v>5692292.4000000004</v>
      </c>
      <c r="E10" s="45">
        <v>36058386</v>
      </c>
      <c r="F10" s="44">
        <f t="shared" si="0"/>
        <v>-30366093.600000001</v>
      </c>
      <c r="H10" s="18"/>
    </row>
    <row r="11" spans="1:9" s="6" customFormat="1" ht="15.75">
      <c r="A11" s="21"/>
      <c r="B11" s="22" t="s">
        <v>4</v>
      </c>
      <c r="C11" s="16"/>
      <c r="D11" s="45"/>
      <c r="E11" s="158"/>
      <c r="F11" s="44">
        <f t="shared" si="0"/>
        <v>0</v>
      </c>
      <c r="G11" s="201"/>
      <c r="H11" s="41"/>
    </row>
    <row r="12" spans="1:9" s="6" customFormat="1" ht="15.75">
      <c r="A12" s="21"/>
      <c r="B12" s="23" t="s">
        <v>80</v>
      </c>
      <c r="C12" s="24"/>
      <c r="D12" s="45"/>
      <c r="E12" s="158"/>
      <c r="F12" s="44">
        <f t="shared" si="0"/>
        <v>0</v>
      </c>
    </row>
    <row r="13" spans="1:9" s="7" customFormat="1" ht="15.75">
      <c r="A13" s="21"/>
      <c r="B13" s="16" t="s">
        <v>79</v>
      </c>
      <c r="C13" s="16"/>
      <c r="D13" s="46">
        <f>SUM(D14:D18)</f>
        <v>31681145</v>
      </c>
      <c r="E13" s="152">
        <f>SUM(E14:E15)</f>
        <v>39569160</v>
      </c>
      <c r="F13" s="48">
        <f t="shared" si="0"/>
        <v>-7888015</v>
      </c>
      <c r="G13" s="40"/>
    </row>
    <row r="14" spans="1:9" s="6" customFormat="1" ht="15.75">
      <c r="A14" s="21"/>
      <c r="B14" s="22" t="s">
        <v>5</v>
      </c>
      <c r="C14" s="16"/>
      <c r="D14" s="47">
        <v>28095450</v>
      </c>
      <c r="E14" s="47">
        <v>37321472</v>
      </c>
      <c r="F14" s="44">
        <f t="shared" si="0"/>
        <v>-9226022</v>
      </c>
    </row>
    <row r="15" spans="1:9" s="6" customFormat="1" ht="15.75">
      <c r="A15" s="21"/>
      <c r="B15" s="22" t="s">
        <v>6</v>
      </c>
      <c r="C15" s="16"/>
      <c r="D15" s="45"/>
      <c r="E15" s="158">
        <v>2247688</v>
      </c>
      <c r="F15" s="44">
        <f t="shared" si="0"/>
        <v>-2247688</v>
      </c>
    </row>
    <row r="16" spans="1:9" s="6" customFormat="1" ht="15.75">
      <c r="A16" s="21"/>
      <c r="B16" s="22" t="s">
        <v>7</v>
      </c>
      <c r="C16" s="16"/>
      <c r="D16" s="45">
        <v>3585695</v>
      </c>
      <c r="E16" s="158"/>
      <c r="F16" s="44">
        <f t="shared" si="0"/>
        <v>3585695</v>
      </c>
      <c r="H16" s="18"/>
      <c r="I16" s="200"/>
    </row>
    <row r="17" spans="1:9" s="6" customFormat="1" ht="15.75">
      <c r="A17" s="21"/>
      <c r="B17" s="22" t="s">
        <v>8</v>
      </c>
      <c r="C17" s="16"/>
      <c r="D17" s="45"/>
      <c r="E17" s="158"/>
      <c r="F17" s="44">
        <f t="shared" si="0"/>
        <v>0</v>
      </c>
      <c r="G17" s="18"/>
    </row>
    <row r="18" spans="1:9" s="6" customFormat="1" ht="15.75">
      <c r="A18" s="21"/>
      <c r="B18" s="22" t="s">
        <v>156</v>
      </c>
      <c r="C18" s="16"/>
      <c r="D18" s="45"/>
      <c r="E18" s="158"/>
      <c r="F18" s="44">
        <f t="shared" si="0"/>
        <v>0</v>
      </c>
    </row>
    <row r="19" spans="1:9" s="6" customFormat="1" ht="15.75">
      <c r="A19" s="21"/>
      <c r="B19" s="22"/>
      <c r="C19" s="16"/>
      <c r="D19" s="45"/>
      <c r="E19" s="158"/>
      <c r="F19" s="44">
        <f t="shared" si="0"/>
        <v>0</v>
      </c>
      <c r="G19" s="18"/>
    </row>
    <row r="20" spans="1:9" s="6" customFormat="1" ht="15.75">
      <c r="A20" s="21"/>
      <c r="B20" s="16" t="s">
        <v>78</v>
      </c>
      <c r="C20" s="16"/>
      <c r="D20" s="43">
        <f>D21+D22+D23+D24+D25+D26+D27</f>
        <v>24711942.300000001</v>
      </c>
      <c r="E20" s="157">
        <f>SUM(E21:E26)</f>
        <v>23577441</v>
      </c>
      <c r="F20" s="48">
        <f t="shared" si="0"/>
        <v>1134501.3000000007</v>
      </c>
    </row>
    <row r="21" spans="1:9" s="6" customFormat="1" ht="15.75">
      <c r="A21" s="21"/>
      <c r="B21" s="22" t="s">
        <v>11</v>
      </c>
      <c r="C21" s="16"/>
      <c r="D21" s="45">
        <v>20521700</v>
      </c>
      <c r="E21" s="158">
        <v>21337441</v>
      </c>
      <c r="F21" s="44">
        <f t="shared" si="0"/>
        <v>-815741</v>
      </c>
    </row>
    <row r="22" spans="1:9" s="6" customFormat="1" ht="15.75">
      <c r="A22" s="21"/>
      <c r="B22" s="22" t="s">
        <v>12</v>
      </c>
      <c r="C22" s="16"/>
      <c r="D22" s="45"/>
      <c r="E22" s="158"/>
      <c r="F22" s="44">
        <f t="shared" si="0"/>
        <v>0</v>
      </c>
      <c r="G22" s="18"/>
    </row>
    <row r="23" spans="1:9" s="6" customFormat="1" ht="15.75">
      <c r="A23" s="21"/>
      <c r="B23" s="22" t="s">
        <v>13</v>
      </c>
      <c r="C23" s="16"/>
      <c r="D23" s="45">
        <v>4178477</v>
      </c>
      <c r="E23" s="158"/>
      <c r="F23" s="44">
        <f t="shared" si="0"/>
        <v>4178477</v>
      </c>
    </row>
    <row r="24" spans="1:9" s="6" customFormat="1" ht="15.75">
      <c r="A24" s="21"/>
      <c r="B24" s="22" t="s">
        <v>14</v>
      </c>
      <c r="C24" s="16"/>
      <c r="D24" s="45">
        <v>8359.2999999999993</v>
      </c>
      <c r="E24" s="158"/>
      <c r="F24" s="44">
        <f t="shared" si="0"/>
        <v>8359.2999999999993</v>
      </c>
    </row>
    <row r="25" spans="1:9" s="6" customFormat="1" ht="15.75">
      <c r="A25" s="21"/>
      <c r="B25" s="22" t="s">
        <v>15</v>
      </c>
      <c r="C25" s="16"/>
      <c r="D25" s="45">
        <v>3406</v>
      </c>
      <c r="E25" s="158"/>
      <c r="F25" s="44">
        <f t="shared" si="0"/>
        <v>3406</v>
      </c>
    </row>
    <row r="26" spans="1:9" s="6" customFormat="1" ht="15.75">
      <c r="A26" s="21"/>
      <c r="B26" s="22" t="s">
        <v>16</v>
      </c>
      <c r="C26" s="16"/>
      <c r="D26" s="45"/>
      <c r="E26" s="158">
        <v>2240000</v>
      </c>
      <c r="F26" s="44">
        <f t="shared" si="0"/>
        <v>-2240000</v>
      </c>
    </row>
    <row r="27" spans="1:9" s="6" customFormat="1" ht="15.75">
      <c r="A27" s="21"/>
      <c r="B27" s="22" t="s">
        <v>10</v>
      </c>
      <c r="C27" s="16"/>
      <c r="D27" s="45"/>
      <c r="E27" s="158"/>
      <c r="F27" s="44">
        <f t="shared" si="0"/>
        <v>0</v>
      </c>
    </row>
    <row r="28" spans="1:9" s="6" customFormat="1" ht="15.75">
      <c r="A28" s="19"/>
      <c r="B28" s="16" t="s">
        <v>77</v>
      </c>
      <c r="C28" s="16"/>
      <c r="D28" s="45"/>
      <c r="E28" s="158">
        <v>0</v>
      </c>
      <c r="F28" s="44">
        <f t="shared" si="0"/>
        <v>0</v>
      </c>
    </row>
    <row r="29" spans="1:9" s="6" customFormat="1" ht="15.75">
      <c r="A29" s="21"/>
      <c r="B29" s="16" t="s">
        <v>76</v>
      </c>
      <c r="C29" s="16"/>
      <c r="D29" s="45"/>
      <c r="E29" s="158"/>
      <c r="F29" s="44">
        <f t="shared" si="0"/>
        <v>0</v>
      </c>
      <c r="I29" s="30"/>
    </row>
    <row r="30" spans="1:9" s="6" customFormat="1" ht="15.75">
      <c r="A30" s="21"/>
      <c r="B30" s="16" t="s">
        <v>75</v>
      </c>
      <c r="C30" s="16"/>
      <c r="D30" s="45"/>
      <c r="E30" s="158"/>
      <c r="F30" s="44">
        <f t="shared" si="0"/>
        <v>0</v>
      </c>
      <c r="I30" s="30"/>
    </row>
    <row r="31" spans="1:9" s="6" customFormat="1" ht="15.75">
      <c r="A31" s="21"/>
      <c r="B31" s="22" t="s">
        <v>17</v>
      </c>
      <c r="C31" s="16"/>
      <c r="D31" s="45"/>
      <c r="E31" s="158"/>
      <c r="F31" s="44">
        <f t="shared" si="0"/>
        <v>0</v>
      </c>
      <c r="I31" s="377"/>
    </row>
    <row r="32" spans="1:9" s="6" customFormat="1" ht="15.75">
      <c r="A32" s="21"/>
      <c r="B32" s="22" t="s">
        <v>10</v>
      </c>
      <c r="C32" s="16"/>
      <c r="D32" s="45"/>
      <c r="E32" s="158"/>
      <c r="F32" s="44">
        <f t="shared" si="0"/>
        <v>0</v>
      </c>
      <c r="I32" s="30"/>
    </row>
    <row r="33" spans="1:9" s="6" customFormat="1" ht="15.75">
      <c r="A33" s="14" t="s">
        <v>18</v>
      </c>
      <c r="B33" s="16" t="s">
        <v>19</v>
      </c>
      <c r="C33" s="16"/>
      <c r="D33" s="43">
        <f>D34+D35</f>
        <v>279901054</v>
      </c>
      <c r="E33" s="157">
        <f>E34+E35+E41+E42+E43+E44</f>
        <v>94549411</v>
      </c>
      <c r="F33" s="48">
        <f t="shared" si="0"/>
        <v>185351643</v>
      </c>
      <c r="G33" s="200"/>
      <c r="I33" s="378"/>
    </row>
    <row r="34" spans="1:9" s="6" customFormat="1" ht="15.75">
      <c r="A34" s="21"/>
      <c r="B34" s="16" t="s">
        <v>69</v>
      </c>
      <c r="C34" s="16"/>
      <c r="D34" s="43"/>
      <c r="E34" s="157">
        <v>25670000</v>
      </c>
      <c r="F34" s="48">
        <f t="shared" si="0"/>
        <v>-25670000</v>
      </c>
      <c r="I34" s="378"/>
    </row>
    <row r="35" spans="1:9" s="6" customFormat="1" ht="15.75">
      <c r="A35" s="21"/>
      <c r="B35" s="16" t="s">
        <v>70</v>
      </c>
      <c r="C35" s="16"/>
      <c r="D35" s="43">
        <f>SUM(D36:D40)</f>
        <v>279901054</v>
      </c>
      <c r="E35" s="157">
        <f>E36+E37+E38+E39+E40</f>
        <v>68879411</v>
      </c>
      <c r="F35" s="48">
        <f t="shared" si="0"/>
        <v>211021643</v>
      </c>
      <c r="G35" s="18"/>
      <c r="I35" s="378"/>
    </row>
    <row r="36" spans="1:9" s="6" customFormat="1" ht="15.75">
      <c r="A36" s="21"/>
      <c r="B36" s="22" t="s">
        <v>20</v>
      </c>
      <c r="C36" s="16"/>
      <c r="D36" s="45">
        <v>194739176</v>
      </c>
      <c r="E36" s="158"/>
      <c r="F36" s="44">
        <f t="shared" si="0"/>
        <v>194739176</v>
      </c>
      <c r="G36" s="30"/>
      <c r="I36" s="175"/>
    </row>
    <row r="37" spans="1:9" s="6" customFormat="1" ht="15.75">
      <c r="A37" s="21"/>
      <c r="B37" s="22" t="s">
        <v>158</v>
      </c>
      <c r="C37" s="16"/>
      <c r="D37" s="45">
        <v>22603956</v>
      </c>
      <c r="E37" s="158">
        <v>4754535</v>
      </c>
      <c r="F37" s="44">
        <f t="shared" si="0"/>
        <v>17849421</v>
      </c>
      <c r="G37" s="377"/>
      <c r="I37" s="175"/>
    </row>
    <row r="38" spans="1:9" s="6" customFormat="1" ht="15.75">
      <c r="A38" s="21"/>
      <c r="B38" s="22" t="s">
        <v>21</v>
      </c>
      <c r="C38" s="16"/>
      <c r="D38" s="373">
        <v>53927504</v>
      </c>
      <c r="E38" s="158">
        <v>54254482</v>
      </c>
      <c r="F38" s="44">
        <f>I31-E38</f>
        <v>-54254482</v>
      </c>
      <c r="G38" s="377"/>
      <c r="I38" s="30"/>
    </row>
    <row r="39" spans="1:9" s="6" customFormat="1" ht="15.75">
      <c r="A39" s="21"/>
      <c r="B39" s="22" t="s">
        <v>159</v>
      </c>
      <c r="C39" s="16"/>
      <c r="D39" s="45">
        <v>7565012</v>
      </c>
      <c r="E39" s="158">
        <v>7719402</v>
      </c>
      <c r="F39" s="44">
        <f t="shared" si="0"/>
        <v>-154390</v>
      </c>
      <c r="G39" s="377"/>
      <c r="H39" s="200"/>
      <c r="I39" s="30"/>
    </row>
    <row r="40" spans="1:9" s="6" customFormat="1" ht="15.75">
      <c r="A40" s="21"/>
      <c r="B40" s="22" t="s">
        <v>22</v>
      </c>
      <c r="C40" s="16"/>
      <c r="D40" s="45">
        <v>1065406</v>
      </c>
      <c r="E40" s="158">
        <v>2150992</v>
      </c>
      <c r="F40" s="44">
        <f t="shared" si="0"/>
        <v>-1085586</v>
      </c>
      <c r="G40" s="377"/>
      <c r="I40" s="30"/>
    </row>
    <row r="41" spans="1:9" s="6" customFormat="1" ht="15.75">
      <c r="A41" s="21"/>
      <c r="B41" s="16" t="s">
        <v>71</v>
      </c>
      <c r="C41" s="16"/>
      <c r="D41" s="43"/>
      <c r="E41" s="157"/>
      <c r="F41" s="48">
        <f t="shared" si="0"/>
        <v>0</v>
      </c>
      <c r="G41" s="175"/>
      <c r="H41" s="200"/>
    </row>
    <row r="42" spans="1:9" s="6" customFormat="1" ht="15.75">
      <c r="A42" s="21"/>
      <c r="B42" s="16" t="s">
        <v>72</v>
      </c>
      <c r="C42" s="16"/>
      <c r="D42" s="43"/>
      <c r="E42" s="157"/>
      <c r="F42" s="48">
        <f t="shared" si="0"/>
        <v>0</v>
      </c>
      <c r="G42" s="30"/>
      <c r="H42" s="200"/>
    </row>
    <row r="43" spans="1:9" s="6" customFormat="1" ht="15.75">
      <c r="A43" s="21"/>
      <c r="B43" s="16" t="s">
        <v>74</v>
      </c>
      <c r="C43" s="16"/>
      <c r="D43" s="43"/>
      <c r="E43" s="157"/>
      <c r="F43" s="48">
        <f t="shared" si="0"/>
        <v>0</v>
      </c>
    </row>
    <row r="44" spans="1:9" s="6" customFormat="1" ht="15.75">
      <c r="A44" s="21"/>
      <c r="B44" s="16" t="s">
        <v>73</v>
      </c>
      <c r="C44" s="16"/>
      <c r="D44" s="43"/>
      <c r="E44" s="157"/>
      <c r="F44" s="48">
        <f t="shared" si="0"/>
        <v>0</v>
      </c>
    </row>
    <row r="45" spans="1:9" s="7" customFormat="1" ht="15.75">
      <c r="A45" s="21"/>
      <c r="B45" s="15" t="s">
        <v>23</v>
      </c>
      <c r="C45" s="16"/>
      <c r="D45" s="43">
        <f>D8+D33</f>
        <v>341986433.69999999</v>
      </c>
      <c r="E45" s="157">
        <f>E33+E8</f>
        <v>193754398</v>
      </c>
      <c r="F45" s="48">
        <f t="shared" si="0"/>
        <v>148232035.69999999</v>
      </c>
    </row>
    <row r="46" spans="1:9" s="6" customFormat="1" ht="16.5" thickBot="1">
      <c r="A46" s="25"/>
      <c r="B46" s="26"/>
      <c r="C46" s="26"/>
      <c r="D46" s="27"/>
      <c r="E46" s="159"/>
    </row>
    <row r="47" spans="1:9" s="6" customFormat="1" ht="15.75">
      <c r="A47" s="28"/>
      <c r="B47" s="24"/>
      <c r="C47" s="24"/>
      <c r="D47" s="29"/>
      <c r="E47" s="29"/>
    </row>
    <row r="48" spans="1:9" s="30" customFormat="1" ht="15.75">
      <c r="A48" s="28"/>
      <c r="B48" s="24"/>
      <c r="C48" s="24"/>
      <c r="D48" s="29"/>
      <c r="E48" s="29"/>
    </row>
    <row r="49" spans="1:5" s="30" customFormat="1" ht="15.75">
      <c r="A49" s="28"/>
      <c r="B49" s="24"/>
      <c r="C49" s="24"/>
      <c r="D49" s="29"/>
      <c r="E49" s="29"/>
    </row>
    <row r="50" spans="1:5" s="30" customFormat="1" ht="15.75">
      <c r="A50" s="28"/>
      <c r="B50" s="24"/>
      <c r="C50" s="24"/>
      <c r="D50" s="29"/>
      <c r="E50" s="29"/>
    </row>
    <row r="51" spans="1:5" s="30" customFormat="1" ht="15.75">
      <c r="A51" s="31"/>
      <c r="B51" s="24"/>
      <c r="C51" s="24"/>
      <c r="D51" s="29"/>
      <c r="E51" s="29"/>
    </row>
    <row r="52" spans="1:5" s="30" customFormat="1" ht="15.75">
      <c r="A52" s="28"/>
      <c r="B52" s="28"/>
      <c r="C52" s="28"/>
      <c r="D52" s="28"/>
      <c r="E52" s="28"/>
    </row>
    <row r="53" spans="1:5" s="30" customFormat="1" ht="15.75">
      <c r="A53" s="28"/>
      <c r="B53" s="28"/>
      <c r="C53" s="28"/>
      <c r="D53" s="29"/>
      <c r="E53" s="28"/>
    </row>
    <row r="54" spans="1:5" s="34" customFormat="1" ht="15.75">
      <c r="A54" s="28"/>
      <c r="B54" s="32"/>
      <c r="C54" s="32"/>
      <c r="D54" s="29"/>
      <c r="E54" s="33"/>
    </row>
    <row r="55" spans="1:5" s="36" customFormat="1">
      <c r="A55" s="35"/>
      <c r="B55" s="35"/>
      <c r="C55" s="35"/>
      <c r="D55" s="35"/>
      <c r="E55" s="35"/>
    </row>
    <row r="56" spans="1:5" s="36" customFormat="1">
      <c r="A56" s="35"/>
      <c r="B56" s="35"/>
      <c r="C56" s="35"/>
      <c r="D56" s="35"/>
      <c r="E56" s="35"/>
    </row>
    <row r="57" spans="1:5" s="36" customFormat="1">
      <c r="A57" s="35"/>
      <c r="B57" s="35"/>
      <c r="C57" s="35"/>
      <c r="D57" s="35"/>
      <c r="E57" s="35"/>
    </row>
    <row r="58" spans="1:5">
      <c r="A58" s="37"/>
      <c r="B58" s="37"/>
      <c r="C58" s="37"/>
      <c r="D58" s="37"/>
      <c r="E58" s="37"/>
    </row>
  </sheetData>
  <mergeCells count="4">
    <mergeCell ref="A4:E4"/>
    <mergeCell ref="C6:C7"/>
    <mergeCell ref="B6:B7"/>
    <mergeCell ref="A6:A7"/>
  </mergeCells>
  <phoneticPr fontId="0" type="noConversion"/>
  <pageMargins left="0" right="0" top="0" bottom="0" header="0" footer="0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G60"/>
  <sheetViews>
    <sheetView workbookViewId="0">
      <selection activeCell="K16" sqref="K16"/>
    </sheetView>
  </sheetViews>
  <sheetFormatPr defaultRowHeight="15.75"/>
  <cols>
    <col min="1" max="1" width="4.5703125" style="3" customWidth="1"/>
    <col min="2" max="2" width="40.42578125" style="3" customWidth="1"/>
    <col min="3" max="3" width="11.7109375" style="3" customWidth="1"/>
    <col min="4" max="4" width="18.5703125" style="3" customWidth="1"/>
    <col min="5" max="5" width="18.140625" style="3" customWidth="1"/>
    <col min="6" max="6" width="13.7109375" style="3" hidden="1" customWidth="1"/>
    <col min="7" max="7" width="13.28515625" style="3" bestFit="1" customWidth="1"/>
    <col min="8" max="16384" width="9.140625" style="3"/>
  </cols>
  <sheetData>
    <row r="3" spans="1:7">
      <c r="A3" s="55"/>
      <c r="B3" s="55"/>
      <c r="C3" s="55"/>
      <c r="D3" s="55"/>
      <c r="E3" s="55"/>
    </row>
    <row r="4" spans="1:7">
      <c r="A4" s="424" t="s">
        <v>189</v>
      </c>
      <c r="B4" s="424"/>
      <c r="C4" s="424"/>
      <c r="D4" s="424"/>
      <c r="E4" s="424"/>
    </row>
    <row r="5" spans="1:7">
      <c r="A5" s="56"/>
      <c r="B5" s="56"/>
      <c r="C5" s="56"/>
      <c r="D5" s="56"/>
      <c r="E5" s="56"/>
    </row>
    <row r="6" spans="1:7">
      <c r="A6" s="56"/>
      <c r="B6" s="56"/>
      <c r="C6" s="56"/>
      <c r="D6" s="56"/>
      <c r="E6" s="56"/>
    </row>
    <row r="7" spans="1:7" s="76" customFormat="1" ht="16.5" thickBot="1">
      <c r="A7" s="57"/>
      <c r="B7" s="58"/>
      <c r="C7" s="58"/>
      <c r="D7" s="58"/>
      <c r="E7" s="58"/>
    </row>
    <row r="8" spans="1:7">
      <c r="A8" s="427" t="s">
        <v>24</v>
      </c>
      <c r="B8" s="429" t="s">
        <v>25</v>
      </c>
      <c r="C8" s="425" t="s">
        <v>0</v>
      </c>
      <c r="D8" s="59" t="s">
        <v>64</v>
      </c>
      <c r="E8" s="60" t="s">
        <v>64</v>
      </c>
    </row>
    <row r="9" spans="1:7">
      <c r="A9" s="428"/>
      <c r="B9" s="430"/>
      <c r="C9" s="426"/>
      <c r="D9" s="62" t="s">
        <v>65</v>
      </c>
      <c r="E9" s="63" t="s">
        <v>66</v>
      </c>
    </row>
    <row r="10" spans="1:7">
      <c r="A10" s="160" t="s">
        <v>1</v>
      </c>
      <c r="B10" s="163" t="s">
        <v>26</v>
      </c>
      <c r="C10" s="65" t="s">
        <v>157</v>
      </c>
      <c r="D10" s="49">
        <f>D11+D12+D15+D26+D27</f>
        <v>25705877.300000001</v>
      </c>
      <c r="E10" s="164">
        <f>E11+E12+E15+E26+E27</f>
        <v>66719389</v>
      </c>
      <c r="F10" s="50">
        <f>D10-E10</f>
        <v>-41013511.700000003</v>
      </c>
      <c r="G10" s="149"/>
    </row>
    <row r="11" spans="1:7">
      <c r="A11" s="161"/>
      <c r="B11" s="161" t="s">
        <v>60</v>
      </c>
      <c r="C11" s="65"/>
      <c r="D11" s="46"/>
      <c r="E11" s="152"/>
      <c r="F11" s="51">
        <f t="shared" ref="F11:F47" si="0">D11-E11</f>
        <v>0</v>
      </c>
    </row>
    <row r="12" spans="1:7">
      <c r="A12" s="161"/>
      <c r="B12" s="165" t="s">
        <v>61</v>
      </c>
      <c r="C12" s="65"/>
      <c r="D12" s="46">
        <f>D13+D14</f>
        <v>0</v>
      </c>
      <c r="E12" s="152">
        <f>E13+E14</f>
        <v>15898538</v>
      </c>
      <c r="F12" s="50">
        <f t="shared" si="0"/>
        <v>-15898538</v>
      </c>
    </row>
    <row r="13" spans="1:7">
      <c r="A13" s="161"/>
      <c r="B13" s="166" t="s">
        <v>27</v>
      </c>
      <c r="C13" s="65"/>
      <c r="D13" s="47"/>
      <c r="E13" s="151"/>
      <c r="F13" s="51">
        <f t="shared" si="0"/>
        <v>0</v>
      </c>
    </row>
    <row r="14" spans="1:7">
      <c r="A14" s="161"/>
      <c r="B14" s="166" t="s">
        <v>28</v>
      </c>
      <c r="C14" s="65"/>
      <c r="D14" s="47"/>
      <c r="E14" s="151">
        <v>15898538</v>
      </c>
      <c r="F14" s="51">
        <f t="shared" si="0"/>
        <v>-15898538</v>
      </c>
    </row>
    <row r="15" spans="1:7">
      <c r="A15" s="161"/>
      <c r="B15" s="161" t="s">
        <v>62</v>
      </c>
      <c r="C15" s="65"/>
      <c r="D15" s="46">
        <f>D16+D17+D18+D19+D20+D21+D22+D23+D24+D25</f>
        <v>25705877.300000001</v>
      </c>
      <c r="E15" s="152">
        <f>E16+E17+E18+E19+E20+E21+E22+E23+E24+E25</f>
        <v>40320851</v>
      </c>
      <c r="F15" s="50">
        <f t="shared" si="0"/>
        <v>-14614973.699999999</v>
      </c>
      <c r="G15" s="149"/>
    </row>
    <row r="16" spans="1:7">
      <c r="A16" s="161"/>
      <c r="B16" s="166" t="s">
        <v>29</v>
      </c>
      <c r="C16" s="65"/>
      <c r="D16" s="47">
        <v>3656609.3</v>
      </c>
      <c r="E16" s="151">
        <v>394556</v>
      </c>
      <c r="F16" s="51">
        <f t="shared" si="0"/>
        <v>3262053.3</v>
      </c>
    </row>
    <row r="17" spans="1:7">
      <c r="A17" s="161"/>
      <c r="B17" s="166" t="s">
        <v>30</v>
      </c>
      <c r="C17" s="65"/>
      <c r="D17" s="47"/>
      <c r="E17" s="151"/>
      <c r="F17" s="51">
        <f t="shared" si="0"/>
        <v>0</v>
      </c>
    </row>
    <row r="18" spans="1:7">
      <c r="A18" s="161"/>
      <c r="B18" s="166" t="s">
        <v>31</v>
      </c>
      <c r="C18" s="65"/>
      <c r="D18" s="47">
        <v>158051</v>
      </c>
      <c r="E18" s="151">
        <v>2016772</v>
      </c>
      <c r="F18" s="51">
        <f t="shared" si="0"/>
        <v>-1858721</v>
      </c>
    </row>
    <row r="19" spans="1:7">
      <c r="A19" s="161"/>
      <c r="B19" s="166" t="s">
        <v>32</v>
      </c>
      <c r="C19" s="65"/>
      <c r="D19" s="47">
        <v>20362</v>
      </c>
      <c r="E19" s="151"/>
      <c r="F19" s="51">
        <f t="shared" si="0"/>
        <v>20362</v>
      </c>
    </row>
    <row r="20" spans="1:7">
      <c r="A20" s="161"/>
      <c r="B20" s="166" t="s">
        <v>33</v>
      </c>
      <c r="C20" s="65"/>
      <c r="D20" s="47"/>
      <c r="E20" s="151"/>
      <c r="F20" s="51">
        <f t="shared" si="0"/>
        <v>0</v>
      </c>
    </row>
    <row r="21" spans="1:7">
      <c r="A21" s="161"/>
      <c r="B21" s="166" t="s">
        <v>34</v>
      </c>
      <c r="C21" s="65"/>
      <c r="D21" s="47">
        <v>24179</v>
      </c>
      <c r="E21" s="151"/>
      <c r="F21" s="51">
        <f t="shared" si="0"/>
        <v>24179</v>
      </c>
    </row>
    <row r="22" spans="1:7">
      <c r="A22" s="161"/>
      <c r="B22" s="166" t="s">
        <v>35</v>
      </c>
      <c r="C22" s="65"/>
      <c r="D22" s="47"/>
      <c r="E22" s="151"/>
      <c r="F22" s="51">
        <f t="shared" si="0"/>
        <v>0</v>
      </c>
    </row>
    <row r="23" spans="1:7">
      <c r="A23" s="161"/>
      <c r="B23" s="166" t="s">
        <v>9</v>
      </c>
      <c r="C23" s="65"/>
      <c r="D23" s="47"/>
      <c r="E23" s="151"/>
      <c r="F23" s="51">
        <f t="shared" si="0"/>
        <v>0</v>
      </c>
      <c r="G23" s="39"/>
    </row>
    <row r="24" spans="1:7">
      <c r="A24" s="161"/>
      <c r="B24" s="166" t="s">
        <v>36</v>
      </c>
      <c r="C24" s="65"/>
      <c r="D24" s="47"/>
      <c r="E24" s="151"/>
      <c r="F24" s="51">
        <f t="shared" si="0"/>
        <v>0</v>
      </c>
    </row>
    <row r="25" spans="1:7">
      <c r="A25" s="161"/>
      <c r="B25" s="166" t="s">
        <v>37</v>
      </c>
      <c r="C25" s="65"/>
      <c r="D25" s="47">
        <v>21846676</v>
      </c>
      <c r="E25" s="151">
        <v>37909523</v>
      </c>
      <c r="F25" s="51">
        <f t="shared" si="0"/>
        <v>-16062847</v>
      </c>
    </row>
    <row r="26" spans="1:7">
      <c r="A26" s="161"/>
      <c r="B26" s="161" t="s">
        <v>58</v>
      </c>
      <c r="C26" s="65"/>
      <c r="D26" s="46"/>
      <c r="E26" s="152">
        <v>10500000</v>
      </c>
      <c r="F26" s="50">
        <f t="shared" si="0"/>
        <v>-10500000</v>
      </c>
    </row>
    <row r="27" spans="1:7">
      <c r="A27" s="161"/>
      <c r="B27" s="161" t="s">
        <v>59</v>
      </c>
      <c r="C27" s="65"/>
      <c r="D27" s="46"/>
      <c r="E27" s="152"/>
      <c r="F27" s="50">
        <f t="shared" si="0"/>
        <v>0</v>
      </c>
    </row>
    <row r="28" spans="1:7">
      <c r="A28" s="160" t="s">
        <v>18</v>
      </c>
      <c r="B28" s="160" t="s">
        <v>57</v>
      </c>
      <c r="C28" s="65"/>
      <c r="D28" s="46">
        <f>D29+D32+D33+D34</f>
        <v>27024</v>
      </c>
      <c r="E28" s="152">
        <f>E29+E32+E33+E34</f>
        <v>0</v>
      </c>
      <c r="F28" s="50">
        <f t="shared" si="0"/>
        <v>27024</v>
      </c>
    </row>
    <row r="29" spans="1:7">
      <c r="A29" s="161"/>
      <c r="B29" s="161" t="s">
        <v>52</v>
      </c>
      <c r="C29" s="65"/>
      <c r="D29" s="46">
        <f>D30+D31</f>
        <v>0</v>
      </c>
      <c r="E29" s="152">
        <f>E30+E31</f>
        <v>0</v>
      </c>
      <c r="F29" s="50">
        <f t="shared" si="0"/>
        <v>0</v>
      </c>
    </row>
    <row r="30" spans="1:7">
      <c r="A30" s="161"/>
      <c r="B30" s="166" t="s">
        <v>38</v>
      </c>
      <c r="C30" s="65"/>
      <c r="D30" s="47"/>
      <c r="E30" s="151"/>
      <c r="F30" s="51">
        <f t="shared" si="0"/>
        <v>0</v>
      </c>
    </row>
    <row r="31" spans="1:7">
      <c r="A31" s="161"/>
      <c r="B31" s="167" t="s">
        <v>39</v>
      </c>
      <c r="C31" s="65"/>
      <c r="D31" s="47"/>
      <c r="E31" s="151"/>
      <c r="F31" s="51">
        <f t="shared" si="0"/>
        <v>0</v>
      </c>
    </row>
    <row r="32" spans="1:7">
      <c r="A32" s="161"/>
      <c r="B32" s="161" t="s">
        <v>53</v>
      </c>
      <c r="C32" s="65"/>
      <c r="D32" s="46">
        <v>27024</v>
      </c>
      <c r="E32" s="152"/>
      <c r="F32" s="50">
        <f t="shared" si="0"/>
        <v>27024</v>
      </c>
    </row>
    <row r="33" spans="1:7">
      <c r="A33" s="161"/>
      <c r="B33" s="161" t="s">
        <v>54</v>
      </c>
      <c r="C33" s="65"/>
      <c r="D33" s="46"/>
      <c r="E33" s="152"/>
      <c r="F33" s="50">
        <f t="shared" si="0"/>
        <v>0</v>
      </c>
    </row>
    <row r="34" spans="1:7">
      <c r="A34" s="161"/>
      <c r="B34" s="161" t="s">
        <v>55</v>
      </c>
      <c r="C34" s="65"/>
      <c r="D34" s="46"/>
      <c r="E34" s="152"/>
      <c r="F34" s="50">
        <f t="shared" si="0"/>
        <v>0</v>
      </c>
    </row>
    <row r="35" spans="1:7">
      <c r="A35" s="161"/>
      <c r="B35" s="160" t="s">
        <v>56</v>
      </c>
      <c r="C35" s="65"/>
      <c r="D35" s="46">
        <f>D10+D28</f>
        <v>25732901.300000001</v>
      </c>
      <c r="E35" s="152">
        <f>E10+E28</f>
        <v>66719389</v>
      </c>
      <c r="F35" s="50">
        <f t="shared" si="0"/>
        <v>-40986487.700000003</v>
      </c>
      <c r="G35" s="149"/>
    </row>
    <row r="36" spans="1:7">
      <c r="A36" s="160" t="s">
        <v>40</v>
      </c>
      <c r="B36" s="160" t="s">
        <v>63</v>
      </c>
      <c r="C36" s="65"/>
      <c r="D36" s="46">
        <f>D37+D38+D39+D40+D41+D43+D44+D45+D46</f>
        <v>316253532.39999998</v>
      </c>
      <c r="E36" s="152">
        <f>E37+E38+E39+E40+E41+E43+E44+E45+E46</f>
        <v>127035009</v>
      </c>
      <c r="F36" s="50">
        <f t="shared" si="0"/>
        <v>189218523.39999998</v>
      </c>
    </row>
    <row r="37" spans="1:7">
      <c r="A37" s="161"/>
      <c r="B37" s="161" t="s">
        <v>42</v>
      </c>
      <c r="C37" s="65"/>
      <c r="D37" s="46"/>
      <c r="E37" s="152"/>
      <c r="F37" s="50">
        <f t="shared" si="0"/>
        <v>0</v>
      </c>
    </row>
    <row r="38" spans="1:7">
      <c r="A38" s="161"/>
      <c r="B38" s="161" t="s">
        <v>43</v>
      </c>
      <c r="C38" s="65"/>
      <c r="D38" s="46"/>
      <c r="E38" s="152">
        <v>25670000</v>
      </c>
      <c r="F38" s="50">
        <f t="shared" si="0"/>
        <v>-25670000</v>
      </c>
    </row>
    <row r="39" spans="1:7">
      <c r="A39" s="161"/>
      <c r="B39" s="161" t="s">
        <v>44</v>
      </c>
      <c r="C39" s="65"/>
      <c r="D39" s="46">
        <v>121929000</v>
      </c>
      <c r="E39" s="152">
        <v>84179000</v>
      </c>
      <c r="F39" s="50">
        <f t="shared" si="0"/>
        <v>37750000</v>
      </c>
      <c r="G39" s="149"/>
    </row>
    <row r="40" spans="1:7">
      <c r="A40" s="161"/>
      <c r="B40" s="161" t="s">
        <v>45</v>
      </c>
      <c r="C40" s="65"/>
      <c r="D40" s="46"/>
      <c r="E40" s="152"/>
      <c r="F40" s="50">
        <f t="shared" si="0"/>
        <v>0</v>
      </c>
    </row>
    <row r="41" spans="1:7">
      <c r="A41" s="161"/>
      <c r="B41" s="161" t="s">
        <v>46</v>
      </c>
      <c r="C41" s="65"/>
      <c r="D41" s="46"/>
      <c r="E41" s="152"/>
      <c r="F41" s="50">
        <f t="shared" si="0"/>
        <v>0</v>
      </c>
    </row>
    <row r="42" spans="1:7">
      <c r="A42" s="161"/>
      <c r="B42" s="161" t="s">
        <v>47</v>
      </c>
      <c r="C42" s="65"/>
      <c r="D42" s="46"/>
      <c r="E42" s="152"/>
      <c r="F42" s="50">
        <f t="shared" si="0"/>
        <v>0</v>
      </c>
    </row>
    <row r="43" spans="1:7">
      <c r="A43" s="161"/>
      <c r="B43" s="161" t="s">
        <v>48</v>
      </c>
      <c r="C43" s="65"/>
      <c r="D43" s="46">
        <v>4846500</v>
      </c>
      <c r="E43" s="152">
        <v>4215269</v>
      </c>
      <c r="F43" s="50">
        <f t="shared" si="0"/>
        <v>631231</v>
      </c>
    </row>
    <row r="44" spans="1:7">
      <c r="A44" s="161"/>
      <c r="B44" s="161" t="s">
        <v>49</v>
      </c>
      <c r="C44" s="65"/>
      <c r="D44" s="46">
        <v>187957196</v>
      </c>
      <c r="E44" s="152">
        <v>346109</v>
      </c>
      <c r="F44" s="50">
        <f t="shared" si="0"/>
        <v>187611087</v>
      </c>
      <c r="G44" s="149"/>
    </row>
    <row r="45" spans="1:7">
      <c r="A45" s="161"/>
      <c r="B45" s="161" t="s">
        <v>50</v>
      </c>
      <c r="C45" s="65"/>
      <c r="D45" s="46"/>
      <c r="E45" s="152"/>
      <c r="F45" s="50">
        <f t="shared" si="0"/>
        <v>0</v>
      </c>
    </row>
    <row r="46" spans="1:7">
      <c r="A46" s="161"/>
      <c r="B46" s="161" t="s">
        <v>41</v>
      </c>
      <c r="C46" s="65"/>
      <c r="D46" s="46">
        <f>'te ardh-shpenz.'!C28</f>
        <v>1520836.4000000027</v>
      </c>
      <c r="E46" s="152">
        <v>12624631</v>
      </c>
      <c r="F46" s="50">
        <f t="shared" si="0"/>
        <v>-11103794.599999998</v>
      </c>
    </row>
    <row r="47" spans="1:7">
      <c r="A47" s="161"/>
      <c r="B47" s="161" t="s">
        <v>51</v>
      </c>
      <c r="C47" s="65"/>
      <c r="D47" s="46">
        <f>D10+D28+D36</f>
        <v>341986433.69999999</v>
      </c>
      <c r="E47" s="152">
        <f>E10+E28+E36</f>
        <v>193754398</v>
      </c>
      <c r="F47" s="50">
        <f t="shared" si="0"/>
        <v>148232035.69999999</v>
      </c>
      <c r="G47" s="149"/>
    </row>
    <row r="48" spans="1:7" ht="16.5" thickBot="1">
      <c r="A48" s="162"/>
      <c r="B48" s="162"/>
      <c r="C48" s="168"/>
      <c r="D48" s="12"/>
      <c r="E48" s="156"/>
    </row>
    <row r="49" spans="1:5" s="76" customFormat="1">
      <c r="A49" s="57"/>
      <c r="B49" s="57"/>
      <c r="C49" s="57"/>
      <c r="D49" s="77"/>
      <c r="E49" s="77"/>
    </row>
    <row r="50" spans="1:5" s="76" customFormat="1">
      <c r="A50" s="57"/>
      <c r="B50" s="57"/>
      <c r="C50" s="57"/>
      <c r="D50" s="77"/>
      <c r="E50" s="77"/>
    </row>
    <row r="51" spans="1:5" s="76" customFormat="1">
      <c r="A51" s="57"/>
      <c r="B51" s="57"/>
      <c r="C51" s="57"/>
      <c r="D51" s="77"/>
      <c r="E51" s="77"/>
    </row>
    <row r="52" spans="1:5" s="76" customFormat="1">
      <c r="A52" s="57"/>
      <c r="B52" s="58"/>
      <c r="C52" s="58"/>
      <c r="D52" s="77"/>
      <c r="E52" s="78"/>
    </row>
    <row r="53" spans="1:5" s="76" customFormat="1">
      <c r="A53" s="57"/>
      <c r="B53" s="57"/>
      <c r="C53" s="57"/>
      <c r="D53" s="77"/>
      <c r="E53" s="77"/>
    </row>
    <row r="54" spans="1:5" s="76" customFormat="1">
      <c r="A54" s="57"/>
      <c r="B54" s="57"/>
      <c r="C54" s="57"/>
      <c r="D54" s="77"/>
      <c r="E54" s="77"/>
    </row>
    <row r="55" spans="1:5" s="76" customFormat="1">
      <c r="A55" s="57"/>
      <c r="B55" s="57"/>
      <c r="C55" s="57"/>
      <c r="D55" s="77"/>
      <c r="E55" s="77"/>
    </row>
    <row r="56" spans="1:5" s="76" customFormat="1">
      <c r="A56" s="57"/>
      <c r="B56" s="57"/>
      <c r="C56" s="57"/>
      <c r="D56" s="77"/>
      <c r="E56" s="77"/>
    </row>
    <row r="57" spans="1:5" s="76" customFormat="1">
      <c r="A57" s="57"/>
      <c r="B57" s="57"/>
      <c r="C57" s="57"/>
      <c r="D57" s="77"/>
      <c r="E57" s="77"/>
    </row>
    <row r="58" spans="1:5" s="76" customFormat="1">
      <c r="A58" s="79"/>
      <c r="B58" s="79"/>
      <c r="C58" s="79"/>
      <c r="D58" s="77"/>
      <c r="E58" s="77"/>
    </row>
    <row r="59" spans="1:5" s="76" customFormat="1">
      <c r="A59" s="79"/>
      <c r="B59" s="79"/>
      <c r="C59" s="79"/>
      <c r="D59" s="77"/>
      <c r="E59" s="77"/>
    </row>
    <row r="60" spans="1:5">
      <c r="A60" s="55"/>
      <c r="B60" s="55"/>
      <c r="C60" s="55"/>
      <c r="D60" s="55"/>
      <c r="E60" s="55"/>
    </row>
  </sheetData>
  <mergeCells count="4">
    <mergeCell ref="A4:E4"/>
    <mergeCell ref="C8:C9"/>
    <mergeCell ref="A8:A9"/>
    <mergeCell ref="B8:B9"/>
  </mergeCells>
  <phoneticPr fontId="0" type="noConversion"/>
  <pageMargins left="0" right="0" top="0" bottom="0" header="0" footer="0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G12" sqref="G12"/>
    </sheetView>
  </sheetViews>
  <sheetFormatPr defaultRowHeight="15"/>
  <cols>
    <col min="1" max="1" width="3.140625" style="38" customWidth="1"/>
    <col min="2" max="2" width="64.5703125" style="38" customWidth="1"/>
    <col min="3" max="3" width="15.5703125" style="38" customWidth="1"/>
    <col min="4" max="4" width="13.7109375" style="38" customWidth="1"/>
    <col min="5" max="5" width="13.85546875" style="38" hidden="1" customWidth="1"/>
    <col min="6" max="6" width="9.140625" style="38"/>
    <col min="7" max="7" width="11.85546875" style="38" bestFit="1" customWidth="1"/>
    <col min="8" max="16384" width="9.140625" style="38"/>
  </cols>
  <sheetData>
    <row r="1" spans="1:6" s="6" customFormat="1" ht="15.75">
      <c r="A1" s="55"/>
      <c r="B1" s="55"/>
      <c r="C1" s="55"/>
      <c r="D1" s="55"/>
    </row>
    <row r="2" spans="1:6" s="6" customFormat="1" ht="15.75">
      <c r="A2" s="431" t="s">
        <v>190</v>
      </c>
      <c r="B2" s="431"/>
      <c r="C2" s="431"/>
      <c r="D2" s="431"/>
    </row>
    <row r="3" spans="1:6" s="6" customFormat="1" ht="15.75">
      <c r="A3" s="434" t="s">
        <v>170</v>
      </c>
      <c r="B3" s="434"/>
      <c r="C3" s="434"/>
      <c r="D3" s="434"/>
      <c r="E3" s="30"/>
    </row>
    <row r="4" spans="1:6" s="6" customFormat="1" ht="16.5" thickBot="1">
      <c r="A4" s="57"/>
      <c r="B4" s="80"/>
      <c r="C4" s="80"/>
      <c r="D4" s="80"/>
      <c r="E4" s="30"/>
    </row>
    <row r="5" spans="1:6" s="6" customFormat="1" ht="15.75">
      <c r="A5" s="429" t="s">
        <v>24</v>
      </c>
      <c r="B5" s="432" t="s">
        <v>82</v>
      </c>
      <c r="C5" s="59" t="s">
        <v>64</v>
      </c>
      <c r="D5" s="60" t="s">
        <v>64</v>
      </c>
    </row>
    <row r="6" spans="1:6" s="6" customFormat="1" ht="15.75">
      <c r="A6" s="430"/>
      <c r="B6" s="433"/>
      <c r="C6" s="62" t="s">
        <v>65</v>
      </c>
      <c r="D6" s="63" t="s">
        <v>66</v>
      </c>
    </row>
    <row r="7" spans="1:6" s="4" customFormat="1" ht="21.75" customHeight="1">
      <c r="A7" s="81">
        <v>1</v>
      </c>
      <c r="B7" s="82" t="s">
        <v>90</v>
      </c>
      <c r="C7" s="52">
        <v>93164772</v>
      </c>
      <c r="D7" s="150">
        <v>129697315</v>
      </c>
      <c r="E7" s="51">
        <f>C7-D7</f>
        <v>-36532543</v>
      </c>
    </row>
    <row r="8" spans="1:6" s="4" customFormat="1" ht="21.75" customHeight="1">
      <c r="A8" s="81">
        <v>2</v>
      </c>
      <c r="B8" s="83" t="s">
        <v>91</v>
      </c>
      <c r="C8" s="47">
        <v>151135</v>
      </c>
      <c r="D8" s="151"/>
      <c r="E8" s="51">
        <f t="shared" ref="E8:E29" si="0">C8-D8</f>
        <v>151135</v>
      </c>
    </row>
    <row r="9" spans="1:6" s="4" customFormat="1" ht="21.75" customHeight="1">
      <c r="A9" s="81">
        <v>3</v>
      </c>
      <c r="B9" s="84" t="s">
        <v>89</v>
      </c>
      <c r="C9" s="47">
        <v>4178477</v>
      </c>
      <c r="D9" s="151"/>
      <c r="E9" s="51">
        <f t="shared" si="0"/>
        <v>4178477</v>
      </c>
    </row>
    <row r="10" spans="1:6" s="4" customFormat="1" ht="21.75" customHeight="1">
      <c r="A10" s="81">
        <v>4</v>
      </c>
      <c r="B10" s="83" t="s">
        <v>88</v>
      </c>
      <c r="C10" s="47">
        <v>63547282</v>
      </c>
      <c r="D10" s="151">
        <v>75416066</v>
      </c>
      <c r="E10" s="51">
        <f t="shared" si="0"/>
        <v>-11868784</v>
      </c>
    </row>
    <row r="11" spans="1:6" s="4" customFormat="1" ht="21.75" customHeight="1">
      <c r="A11" s="81">
        <v>5</v>
      </c>
      <c r="B11" s="83" t="s">
        <v>87</v>
      </c>
      <c r="C11" s="47">
        <f>C12+C13</f>
        <v>11738384</v>
      </c>
      <c r="D11" s="151">
        <f>D12+D13</f>
        <v>14872385</v>
      </c>
      <c r="E11" s="51">
        <f t="shared" si="0"/>
        <v>-3134001</v>
      </c>
    </row>
    <row r="12" spans="1:6" s="4" customFormat="1" ht="21.75" customHeight="1">
      <c r="A12" s="81"/>
      <c r="B12" s="85" t="s">
        <v>86</v>
      </c>
      <c r="C12" s="47">
        <v>10103857</v>
      </c>
      <c r="D12" s="151">
        <v>12744117</v>
      </c>
      <c r="E12" s="51">
        <f t="shared" si="0"/>
        <v>-2640260</v>
      </c>
    </row>
    <row r="13" spans="1:6" s="4" customFormat="1" ht="21.75" customHeight="1">
      <c r="A13" s="81"/>
      <c r="B13" s="86" t="s">
        <v>85</v>
      </c>
      <c r="C13" s="47">
        <v>1634527</v>
      </c>
      <c r="D13" s="151">
        <v>2128268</v>
      </c>
      <c r="E13" s="51">
        <f t="shared" si="0"/>
        <v>-493741</v>
      </c>
    </row>
    <row r="14" spans="1:6" s="4" customFormat="1" ht="21.75" customHeight="1">
      <c r="A14" s="81">
        <v>6</v>
      </c>
      <c r="B14" s="83" t="s">
        <v>83</v>
      </c>
      <c r="C14" s="47">
        <v>1786810</v>
      </c>
      <c r="D14" s="151">
        <v>16173694</v>
      </c>
      <c r="E14" s="51">
        <f t="shared" si="0"/>
        <v>-14386884</v>
      </c>
    </row>
    <row r="15" spans="1:6" ht="21.75" customHeight="1">
      <c r="A15" s="81">
        <v>7</v>
      </c>
      <c r="B15" s="83" t="s">
        <v>84</v>
      </c>
      <c r="C15" s="47">
        <v>18907774.300000001</v>
      </c>
      <c r="D15" s="151">
        <v>7873671</v>
      </c>
      <c r="E15" s="51">
        <f t="shared" si="0"/>
        <v>11034103.300000001</v>
      </c>
      <c r="F15" s="4"/>
    </row>
    <row r="16" spans="1:6" ht="21.75" customHeight="1">
      <c r="A16" s="81">
        <v>8</v>
      </c>
      <c r="B16" s="69" t="s">
        <v>92</v>
      </c>
      <c r="C16" s="46">
        <f>C10+C11+C14+C15</f>
        <v>95980250.299999997</v>
      </c>
      <c r="D16" s="152">
        <f>D10+D11+D14+D15</f>
        <v>114335816</v>
      </c>
      <c r="E16" s="50">
        <f t="shared" si="0"/>
        <v>-18355565.700000003</v>
      </c>
      <c r="F16" s="66"/>
    </row>
    <row r="17" spans="1:8" s="4" customFormat="1" ht="21.75" customHeight="1">
      <c r="A17" s="81">
        <v>9</v>
      </c>
      <c r="B17" s="83" t="s">
        <v>95</v>
      </c>
      <c r="C17" s="47">
        <f>C7+C8+C9-C16</f>
        <v>1514133.700000003</v>
      </c>
      <c r="D17" s="151">
        <f>D7+D8+D9-D16</f>
        <v>15361499</v>
      </c>
      <c r="E17" s="51">
        <f t="shared" si="0"/>
        <v>-13847365.299999997</v>
      </c>
    </row>
    <row r="18" spans="1:8" s="4" customFormat="1" ht="21.75" customHeight="1">
      <c r="A18" s="81">
        <v>10</v>
      </c>
      <c r="B18" s="83" t="s">
        <v>94</v>
      </c>
      <c r="C18" s="47"/>
      <c r="D18" s="151"/>
      <c r="E18" s="51">
        <f t="shared" si="0"/>
        <v>0</v>
      </c>
    </row>
    <row r="19" spans="1:8" s="4" customFormat="1" ht="21.75" customHeight="1">
      <c r="A19" s="81">
        <v>11</v>
      </c>
      <c r="B19" s="83" t="s">
        <v>93</v>
      </c>
      <c r="C19" s="47"/>
      <c r="D19" s="151"/>
      <c r="E19" s="51">
        <f t="shared" si="0"/>
        <v>0</v>
      </c>
    </row>
    <row r="20" spans="1:8" s="4" customFormat="1" ht="21.75" customHeight="1">
      <c r="A20" s="81">
        <v>12</v>
      </c>
      <c r="B20" s="83" t="s">
        <v>96</v>
      </c>
      <c r="C20" s="47">
        <f>C21+C22+C23+C24</f>
        <v>332498.3</v>
      </c>
      <c r="D20" s="151">
        <f>D21+D22+D23+D24</f>
        <v>-1333020</v>
      </c>
      <c r="E20" s="51">
        <f t="shared" si="0"/>
        <v>1665518.3</v>
      </c>
    </row>
    <row r="21" spans="1:8" s="4" customFormat="1" ht="21.75" customHeight="1">
      <c r="A21" s="64"/>
      <c r="B21" s="85" t="s">
        <v>97</v>
      </c>
      <c r="C21" s="47"/>
      <c r="D21" s="151"/>
      <c r="E21" s="51">
        <f t="shared" si="0"/>
        <v>0</v>
      </c>
    </row>
    <row r="22" spans="1:8" s="4" customFormat="1" ht="21.75" customHeight="1">
      <c r="A22" s="64"/>
      <c r="B22" s="85" t="s">
        <v>98</v>
      </c>
      <c r="C22" s="47">
        <v>92463.3</v>
      </c>
      <c r="D22" s="151">
        <v>-1604026</v>
      </c>
      <c r="E22" s="51">
        <f t="shared" si="0"/>
        <v>1696489.3</v>
      </c>
    </row>
    <row r="23" spans="1:8" s="4" customFormat="1" ht="21.75" customHeight="1">
      <c r="A23" s="64"/>
      <c r="B23" s="85" t="s">
        <v>99</v>
      </c>
      <c r="C23" s="47">
        <v>227885</v>
      </c>
      <c r="D23" s="151">
        <v>271006</v>
      </c>
      <c r="E23" s="51">
        <f t="shared" si="0"/>
        <v>-43121</v>
      </c>
    </row>
    <row r="24" spans="1:8" s="4" customFormat="1" ht="21.75" customHeight="1">
      <c r="A24" s="64"/>
      <c r="B24" s="85" t="s">
        <v>100</v>
      </c>
      <c r="C24" s="47">
        <v>12150</v>
      </c>
      <c r="D24" s="151"/>
      <c r="E24" s="51">
        <f t="shared" si="0"/>
        <v>12150</v>
      </c>
      <c r="G24" s="89"/>
    </row>
    <row r="25" spans="1:8" s="66" customFormat="1" ht="21.75" customHeight="1">
      <c r="A25" s="64">
        <v>13</v>
      </c>
      <c r="B25" s="87" t="s">
        <v>101</v>
      </c>
      <c r="C25" s="46">
        <f>SUM(C18:C20)</f>
        <v>332498.3</v>
      </c>
      <c r="D25" s="46">
        <f>SUM(D18:D20)</f>
        <v>-1333020</v>
      </c>
      <c r="E25" s="50">
        <f t="shared" si="0"/>
        <v>1665518.3</v>
      </c>
      <c r="G25" s="88"/>
    </row>
    <row r="26" spans="1:8" s="66" customFormat="1" ht="21.75" customHeight="1">
      <c r="A26" s="64">
        <v>14</v>
      </c>
      <c r="B26" s="87" t="s">
        <v>102</v>
      </c>
      <c r="C26" s="53">
        <f>C17+C20</f>
        <v>1846632.000000003</v>
      </c>
      <c r="D26" s="153">
        <f>D17+D20</f>
        <v>14028479</v>
      </c>
      <c r="E26" s="50">
        <f t="shared" si="0"/>
        <v>-12181846.999999996</v>
      </c>
      <c r="G26" s="88"/>
    </row>
    <row r="27" spans="1:8" s="4" customFormat="1" ht="21.75" customHeight="1">
      <c r="A27" s="81">
        <v>15</v>
      </c>
      <c r="B27" s="83" t="s">
        <v>197</v>
      </c>
      <c r="C27" s="54">
        <f>(C26+1411324)*0.1</f>
        <v>325795.60000000033</v>
      </c>
      <c r="D27" s="154">
        <f>(D26+10000)*0.1</f>
        <v>1403847.9000000001</v>
      </c>
      <c r="E27" s="51">
        <f t="shared" si="0"/>
        <v>-1078052.2999999998</v>
      </c>
      <c r="G27" s="89"/>
      <c r="H27" s="68"/>
    </row>
    <row r="28" spans="1:8" s="66" customFormat="1" ht="21.75" customHeight="1">
      <c r="A28" s="64">
        <v>16</v>
      </c>
      <c r="B28" s="90" t="s">
        <v>103</v>
      </c>
      <c r="C28" s="53">
        <f>C26-C27</f>
        <v>1520836.4000000027</v>
      </c>
      <c r="D28" s="153">
        <f>D26-D27</f>
        <v>12624631.1</v>
      </c>
      <c r="E28" s="50">
        <f t="shared" si="0"/>
        <v>-11103794.699999997</v>
      </c>
      <c r="G28" s="91"/>
    </row>
    <row r="29" spans="1:8" s="4" customFormat="1" ht="21.75" customHeight="1">
      <c r="A29" s="81">
        <v>17</v>
      </c>
      <c r="B29" s="83" t="s">
        <v>104</v>
      </c>
      <c r="C29" s="47"/>
      <c r="D29" s="151">
        <v>25670000</v>
      </c>
      <c r="E29" s="51">
        <f t="shared" si="0"/>
        <v>-25670000</v>
      </c>
      <c r="G29" s="68"/>
    </row>
    <row r="30" spans="1:8" s="6" customFormat="1" ht="21.75" customHeight="1">
      <c r="A30" s="67"/>
      <c r="B30" s="87"/>
      <c r="C30" s="17"/>
      <c r="D30" s="155"/>
    </row>
    <row r="31" spans="1:8" s="6" customFormat="1" ht="21.75" customHeight="1">
      <c r="A31" s="67"/>
      <c r="B31" s="87"/>
      <c r="C31" s="17"/>
      <c r="D31" s="155"/>
    </row>
    <row r="32" spans="1:8" s="6" customFormat="1" ht="21.75" customHeight="1">
      <c r="A32" s="67"/>
      <c r="B32" s="87"/>
      <c r="C32" s="17"/>
      <c r="D32" s="155"/>
    </row>
    <row r="33" spans="1:5" s="6" customFormat="1" ht="21.75" customHeight="1">
      <c r="A33" s="64"/>
      <c r="B33" s="87"/>
      <c r="C33" s="17"/>
      <c r="D33" s="155"/>
    </row>
    <row r="34" spans="1:5" s="6" customFormat="1" ht="21.75" customHeight="1" thickBot="1">
      <c r="A34" s="70"/>
      <c r="B34" s="92"/>
      <c r="C34" s="12"/>
      <c r="D34" s="156"/>
    </row>
    <row r="35" spans="1:5">
      <c r="A35" s="71"/>
      <c r="B35" s="71"/>
      <c r="C35" s="72"/>
      <c r="D35" s="72"/>
      <c r="E35" s="36"/>
    </row>
    <row r="36" spans="1:5">
      <c r="A36" s="71"/>
      <c r="B36" s="71"/>
      <c r="C36" s="72"/>
      <c r="D36" s="72"/>
      <c r="E36" s="36"/>
    </row>
    <row r="37" spans="1:5">
      <c r="A37" s="71"/>
      <c r="B37" s="71"/>
      <c r="C37" s="72"/>
      <c r="D37" s="72"/>
      <c r="E37" s="36"/>
    </row>
    <row r="38" spans="1:5" s="93" customFormat="1">
      <c r="A38" s="71"/>
      <c r="B38" s="73"/>
      <c r="C38" s="72"/>
      <c r="D38" s="74"/>
      <c r="E38" s="75"/>
    </row>
    <row r="39" spans="1:5">
      <c r="A39" s="71"/>
      <c r="B39" s="71"/>
      <c r="C39" s="72"/>
      <c r="D39" s="72"/>
      <c r="E39" s="36"/>
    </row>
    <row r="40" spans="1:5">
      <c r="A40" s="71"/>
      <c r="B40" s="71"/>
      <c r="C40" s="72"/>
      <c r="D40" s="72"/>
      <c r="E40" s="36"/>
    </row>
    <row r="41" spans="1:5">
      <c r="A41" s="71"/>
      <c r="B41" s="71"/>
      <c r="C41" s="72"/>
      <c r="D41" s="72"/>
      <c r="E41" s="36"/>
    </row>
  </sheetData>
  <mergeCells count="4">
    <mergeCell ref="A2:D2"/>
    <mergeCell ref="A5:A6"/>
    <mergeCell ref="B5:B6"/>
    <mergeCell ref="A3:D3"/>
  </mergeCells>
  <phoneticPr fontId="0" type="noConversion"/>
  <pageMargins left="0" right="0" top="0" bottom="0" header="0" footer="0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8"/>
  <sheetViews>
    <sheetView topLeftCell="A16" workbookViewId="0">
      <selection activeCell="F36" sqref="F36"/>
    </sheetView>
  </sheetViews>
  <sheetFormatPr defaultRowHeight="15"/>
  <cols>
    <col min="1" max="1" width="3.140625" style="38" customWidth="1"/>
    <col min="2" max="2" width="56" style="38" customWidth="1"/>
    <col min="3" max="3" width="15.7109375" style="38" customWidth="1"/>
    <col min="4" max="4" width="15" style="38" customWidth="1"/>
    <col min="5" max="5" width="15.7109375" style="38" customWidth="1"/>
    <col min="6" max="6" width="15.85546875" style="38" customWidth="1"/>
    <col min="7" max="16384" width="9.140625" style="38"/>
  </cols>
  <sheetData>
    <row r="1" spans="1:6" s="4" customFormat="1" ht="15.75">
      <c r="A1" s="3"/>
      <c r="B1" s="3"/>
      <c r="C1" s="3"/>
      <c r="D1" s="3"/>
    </row>
    <row r="2" spans="1:6" s="4" customFormat="1" ht="15.75">
      <c r="A2" s="435" t="s">
        <v>191</v>
      </c>
      <c r="B2" s="435"/>
      <c r="C2" s="435"/>
      <c r="D2" s="435"/>
    </row>
    <row r="3" spans="1:6" s="4" customFormat="1" ht="15.75">
      <c r="A3" s="3"/>
      <c r="B3" s="3"/>
      <c r="C3" s="3"/>
      <c r="D3" s="3"/>
    </row>
    <row r="4" spans="1:6" s="4" customFormat="1" ht="16.5" thickBot="1">
      <c r="A4" s="3"/>
      <c r="B4" s="3"/>
      <c r="C4" s="3"/>
      <c r="D4" s="3"/>
    </row>
    <row r="5" spans="1:6" s="6" customFormat="1" ht="15.75">
      <c r="A5" s="429" t="s">
        <v>24</v>
      </c>
      <c r="B5" s="432" t="s">
        <v>109</v>
      </c>
      <c r="C5" s="59" t="s">
        <v>64</v>
      </c>
      <c r="D5" s="60" t="s">
        <v>64</v>
      </c>
    </row>
    <row r="6" spans="1:6" s="6" customFormat="1" ht="16.5" thickBot="1">
      <c r="A6" s="436"/>
      <c r="B6" s="437"/>
      <c r="C6" s="94" t="s">
        <v>65</v>
      </c>
      <c r="D6" s="95" t="s">
        <v>66</v>
      </c>
    </row>
    <row r="7" spans="1:6" s="7" customFormat="1" ht="15.75">
      <c r="A7" s="61"/>
      <c r="B7" s="96" t="s">
        <v>110</v>
      </c>
      <c r="C7" s="171">
        <f>SUM(C8:C20)</f>
        <v>-30925326.899999999</v>
      </c>
      <c r="D7" s="172">
        <f>SUM(D8:D20)</f>
        <v>24700715</v>
      </c>
    </row>
    <row r="8" spans="1:6" s="6" customFormat="1" ht="15.75">
      <c r="A8" s="81"/>
      <c r="B8" s="83" t="s">
        <v>111</v>
      </c>
      <c r="C8" s="173">
        <f>'te ardh-shpenz.'!C17</f>
        <v>1514133.700000003</v>
      </c>
      <c r="D8" s="174">
        <v>14029479</v>
      </c>
    </row>
    <row r="9" spans="1:6" s="6" customFormat="1" ht="15.75">
      <c r="A9" s="64"/>
      <c r="B9" s="84" t="s">
        <v>112</v>
      </c>
      <c r="C9" s="175"/>
      <c r="D9" s="174"/>
      <c r="F9" s="97"/>
    </row>
    <row r="10" spans="1:6" s="6" customFormat="1" ht="15.75">
      <c r="A10" s="81"/>
      <c r="B10" s="83" t="s">
        <v>113</v>
      </c>
      <c r="C10" s="173">
        <f>'te ardh-shpenz.'!C14+0.35</f>
        <v>1786810.35</v>
      </c>
      <c r="D10" s="174">
        <v>16173694</v>
      </c>
      <c r="F10" s="97"/>
    </row>
    <row r="11" spans="1:6" s="6" customFormat="1" ht="15.75">
      <c r="A11" s="81"/>
      <c r="B11" s="83" t="s">
        <v>114</v>
      </c>
      <c r="C11" s="173">
        <f>'te ardh-shpenz.'!C23</f>
        <v>227885</v>
      </c>
      <c r="D11" s="174"/>
      <c r="F11" s="97"/>
    </row>
    <row r="12" spans="1:6" s="6" customFormat="1" ht="15.75">
      <c r="A12" s="81"/>
      <c r="B12" s="83" t="s">
        <v>116</v>
      </c>
      <c r="C12" s="173">
        <f>'te ardh-shpenz.'!C22</f>
        <v>92463.3</v>
      </c>
      <c r="D12" s="174"/>
    </row>
    <row r="13" spans="1:6" s="6" customFormat="1" ht="15.75">
      <c r="A13" s="98"/>
      <c r="B13" s="99" t="s">
        <v>115</v>
      </c>
      <c r="C13" s="176">
        <f>'te ardh-shpenz.'!C24+0.35</f>
        <v>12150.35</v>
      </c>
      <c r="D13" s="177"/>
      <c r="F13" s="97"/>
    </row>
    <row r="14" spans="1:6" s="6" customFormat="1" ht="15.75">
      <c r="A14" s="98"/>
      <c r="B14" s="101" t="s">
        <v>117</v>
      </c>
      <c r="C14" s="176">
        <f>-(Aktivi!F13-Aktivi!F16+Pasivi!F20)</f>
        <v>11473710</v>
      </c>
      <c r="D14" s="177">
        <v>6431176</v>
      </c>
      <c r="F14" s="97"/>
    </row>
    <row r="15" spans="1:6" s="6" customFormat="1" ht="15.75">
      <c r="A15" s="61"/>
      <c r="B15" s="102" t="s">
        <v>118</v>
      </c>
      <c r="C15" s="178"/>
      <c r="D15" s="179"/>
      <c r="F15" s="97"/>
    </row>
    <row r="16" spans="1:6" s="6" customFormat="1" ht="15.75">
      <c r="A16" s="61"/>
      <c r="B16" s="103" t="s">
        <v>119</v>
      </c>
      <c r="C16" s="178">
        <f>-Aktivi!F20</f>
        <v>-1134501.3000000007</v>
      </c>
      <c r="D16" s="179">
        <v>-538719</v>
      </c>
    </row>
    <row r="17" spans="1:6" s="6" customFormat="1" ht="22.5" customHeight="1">
      <c r="A17" s="81"/>
      <c r="B17" s="83" t="s">
        <v>120</v>
      </c>
      <c r="C17" s="173">
        <f>Pasivi!F15-Pasivi!F20</f>
        <v>-14614973.699999999</v>
      </c>
      <c r="D17" s="174">
        <v>-9268131</v>
      </c>
    </row>
    <row r="18" spans="1:6" s="6" customFormat="1" ht="15.75">
      <c r="A18" s="81"/>
      <c r="B18" s="83" t="s">
        <v>121</v>
      </c>
      <c r="C18" s="173">
        <f>Pasivi!F11+Pasivi!F12+Pasivi!F26+Pasivi!F27+Pasivi!F28</f>
        <v>-26371514</v>
      </c>
      <c r="D18" s="174"/>
    </row>
    <row r="19" spans="1:6" s="6" customFormat="1" ht="15.75">
      <c r="A19" s="81"/>
      <c r="B19" s="83" t="s">
        <v>122</v>
      </c>
      <c r="C19" s="173"/>
      <c r="D19" s="174"/>
    </row>
    <row r="20" spans="1:6" s="6" customFormat="1" ht="15.75">
      <c r="A20" s="81"/>
      <c r="B20" s="83" t="s">
        <v>123</v>
      </c>
      <c r="C20" s="173">
        <f>-('te ardh-shpenz.'!C27+Aktivi!F16-Pasivi!D20)</f>
        <v>-3911490.6000000006</v>
      </c>
      <c r="D20" s="174">
        <v>-2126784</v>
      </c>
      <c r="F20" s="104"/>
    </row>
    <row r="21" spans="1:6" s="6" customFormat="1" ht="15.75">
      <c r="A21" s="64"/>
      <c r="B21" s="85" t="s">
        <v>124</v>
      </c>
      <c r="C21" s="173"/>
      <c r="D21" s="174"/>
      <c r="F21" s="41"/>
    </row>
    <row r="22" spans="1:6" s="7" customFormat="1" ht="15.75">
      <c r="A22" s="64"/>
      <c r="B22" s="105" t="s">
        <v>105</v>
      </c>
      <c r="C22" s="180">
        <f>SUM(C23:C27)</f>
        <v>559233.64999997616</v>
      </c>
      <c r="D22" s="181">
        <f>SUM(D23:D27)</f>
        <v>-1624060</v>
      </c>
      <c r="F22" s="106"/>
    </row>
    <row r="23" spans="1:6" s="6" customFormat="1" ht="19.5" customHeight="1">
      <c r="A23" s="64"/>
      <c r="B23" s="83" t="s">
        <v>125</v>
      </c>
      <c r="C23" s="173">
        <f>IF(Pasivi!F36&gt;0,Pasivi!F36-Pasivi!D46-Aktivi!F34,0)</f>
        <v>213367686.99999997</v>
      </c>
      <c r="D23" s="174"/>
      <c r="F23" s="97"/>
    </row>
    <row r="24" spans="1:6" s="6" customFormat="1" ht="18.75" customHeight="1">
      <c r="A24" s="81"/>
      <c r="B24" s="83" t="s">
        <v>126</v>
      </c>
      <c r="C24" s="173">
        <f>-(Aktivi!F35+C10)</f>
        <v>-212808453.34999999</v>
      </c>
      <c r="D24" s="174">
        <v>-1624060</v>
      </c>
      <c r="E24" s="97"/>
    </row>
    <row r="25" spans="1:6" s="6" customFormat="1" ht="19.5" customHeight="1">
      <c r="A25" s="64"/>
      <c r="B25" s="83" t="s">
        <v>127</v>
      </c>
      <c r="C25" s="173"/>
      <c r="D25" s="174"/>
    </row>
    <row r="26" spans="1:6" s="6" customFormat="1" ht="20.25" customHeight="1">
      <c r="A26" s="81"/>
      <c r="B26" s="83" t="s">
        <v>128</v>
      </c>
      <c r="C26" s="173"/>
      <c r="D26" s="174"/>
    </row>
    <row r="27" spans="1:6" s="6" customFormat="1" ht="21.75" customHeight="1">
      <c r="A27" s="98"/>
      <c r="B27" s="107" t="s">
        <v>129</v>
      </c>
      <c r="C27" s="176"/>
      <c r="D27" s="177"/>
    </row>
    <row r="28" spans="1:6" s="6" customFormat="1" ht="19.5" customHeight="1">
      <c r="A28" s="98"/>
      <c r="B28" s="108" t="s">
        <v>130</v>
      </c>
      <c r="C28" s="176"/>
      <c r="D28" s="177"/>
    </row>
    <row r="29" spans="1:6" s="7" customFormat="1" ht="23.25" customHeight="1">
      <c r="A29" s="98"/>
      <c r="B29" s="109" t="s">
        <v>131</v>
      </c>
      <c r="C29" s="182">
        <f>SUM(C30:C33)</f>
        <v>0</v>
      </c>
      <c r="D29" s="183">
        <f>SUM(D30:D33)</f>
        <v>0</v>
      </c>
    </row>
    <row r="30" spans="1:6" s="6" customFormat="1" ht="21" customHeight="1">
      <c r="A30" s="98"/>
      <c r="B30" s="107" t="s">
        <v>132</v>
      </c>
      <c r="C30" s="176"/>
      <c r="D30" s="177"/>
    </row>
    <row r="31" spans="1:6" s="6" customFormat="1" ht="23.25" customHeight="1">
      <c r="A31" s="98"/>
      <c r="B31" s="107" t="s">
        <v>133</v>
      </c>
      <c r="C31" s="176"/>
      <c r="D31" s="177"/>
    </row>
    <row r="32" spans="1:6" s="6" customFormat="1" ht="23.25" customHeight="1">
      <c r="A32" s="98"/>
      <c r="B32" s="107" t="s">
        <v>134</v>
      </c>
      <c r="C32" s="176"/>
      <c r="D32" s="177"/>
    </row>
    <row r="33" spans="1:6" s="6" customFormat="1" ht="23.25" customHeight="1">
      <c r="A33" s="98"/>
      <c r="B33" s="107" t="s">
        <v>135</v>
      </c>
      <c r="C33" s="176"/>
      <c r="D33" s="177"/>
    </row>
    <row r="34" spans="1:6" s="6" customFormat="1" ht="23.25" customHeight="1">
      <c r="A34" s="98"/>
      <c r="B34" s="108" t="s">
        <v>136</v>
      </c>
      <c r="C34" s="176"/>
      <c r="D34" s="177"/>
    </row>
    <row r="35" spans="1:6" s="6" customFormat="1" ht="25.5" customHeight="1">
      <c r="A35" s="98"/>
      <c r="B35" s="109" t="s">
        <v>106</v>
      </c>
      <c r="C35" s="182">
        <f>C29+C22+C7</f>
        <v>-30366093.250000022</v>
      </c>
      <c r="D35" s="183">
        <f>D29+D22+D7</f>
        <v>23076655</v>
      </c>
    </row>
    <row r="36" spans="1:6" s="6" customFormat="1" ht="24.75" customHeight="1">
      <c r="A36" s="98"/>
      <c r="B36" s="109" t="s">
        <v>107</v>
      </c>
      <c r="C36" s="182">
        <f>D37</f>
        <v>36058386</v>
      </c>
      <c r="D36" s="183">
        <v>12981731</v>
      </c>
    </row>
    <row r="37" spans="1:6" s="6" customFormat="1" ht="23.25" customHeight="1">
      <c r="A37" s="98"/>
      <c r="B37" s="109" t="s">
        <v>108</v>
      </c>
      <c r="C37" s="182">
        <f>C36+C35</f>
        <v>5692292.7499999776</v>
      </c>
      <c r="D37" s="183">
        <f>D36+D35</f>
        <v>36058386</v>
      </c>
    </row>
    <row r="38" spans="1:6" s="6" customFormat="1" ht="15.75">
      <c r="A38" s="98"/>
      <c r="B38" s="109"/>
      <c r="C38" s="176"/>
      <c r="D38" s="177"/>
      <c r="F38" s="97"/>
    </row>
    <row r="39" spans="1:6" s="6" customFormat="1" ht="15.75">
      <c r="A39" s="98"/>
      <c r="B39" s="109"/>
      <c r="C39" s="100"/>
      <c r="D39" s="169"/>
    </row>
    <row r="40" spans="1:6" s="6" customFormat="1" ht="15.75">
      <c r="A40" s="98"/>
      <c r="B40" s="109"/>
      <c r="C40" s="100"/>
      <c r="D40" s="169"/>
    </row>
    <row r="41" spans="1:6" s="6" customFormat="1" ht="15.75">
      <c r="A41" s="98"/>
      <c r="B41" s="109"/>
      <c r="C41" s="100"/>
      <c r="D41" s="169"/>
    </row>
    <row r="42" spans="1:6" s="6" customFormat="1" ht="16.5" thickBot="1">
      <c r="A42" s="110"/>
      <c r="B42" s="111"/>
      <c r="C42" s="112"/>
      <c r="D42" s="170"/>
    </row>
    <row r="43" spans="1:6">
      <c r="A43" s="73"/>
      <c r="B43" s="113"/>
      <c r="C43" s="114"/>
      <c r="D43" s="114"/>
    </row>
    <row r="44" spans="1:6">
      <c r="A44" s="115"/>
      <c r="B44" s="113"/>
      <c r="C44" s="114"/>
      <c r="D44" s="114"/>
    </row>
    <row r="45" spans="1:6">
      <c r="A45" s="71"/>
      <c r="B45" s="116"/>
      <c r="C45" s="114"/>
      <c r="D45" s="114"/>
    </row>
    <row r="46" spans="1:6">
      <c r="A46" s="71"/>
      <c r="B46" s="116"/>
      <c r="C46" s="114"/>
      <c r="D46" s="114"/>
    </row>
    <row r="47" spans="1:6">
      <c r="A47" s="71"/>
      <c r="B47" s="116"/>
      <c r="C47" s="114"/>
      <c r="D47" s="114"/>
    </row>
    <row r="48" spans="1:6">
      <c r="A48" s="73"/>
      <c r="B48" s="116"/>
      <c r="C48" s="114"/>
      <c r="D48" s="114"/>
    </row>
  </sheetData>
  <mergeCells count="3">
    <mergeCell ref="A2:D2"/>
    <mergeCell ref="A5:A6"/>
    <mergeCell ref="B5:B6"/>
  </mergeCells>
  <phoneticPr fontId="0" type="noConversion"/>
  <pageMargins left="0" right="0" top="0" bottom="0" header="0" footer="0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opLeftCell="A6" workbookViewId="0">
      <selection activeCell="H23" sqref="H23"/>
    </sheetView>
  </sheetViews>
  <sheetFormatPr defaultRowHeight="15"/>
  <cols>
    <col min="1" max="1" width="3.7109375" style="4" customWidth="1"/>
    <col min="2" max="2" width="33.85546875" style="4" customWidth="1"/>
    <col min="3" max="3" width="17.140625" style="4" customWidth="1"/>
    <col min="4" max="4" width="13.140625" style="4" customWidth="1"/>
    <col min="5" max="5" width="21.7109375" style="4" customWidth="1"/>
    <col min="6" max="6" width="23" style="4" customWidth="1"/>
    <col min="7" max="7" width="23.140625" style="4" customWidth="1"/>
    <col min="8" max="8" width="15.42578125" style="4" customWidth="1"/>
    <col min="9" max="12" width="9.140625" style="4"/>
    <col min="13" max="13" width="16.28515625" style="4" customWidth="1"/>
    <col min="14" max="16384" width="9.140625" style="4"/>
  </cols>
  <sheetData>
    <row r="1" spans="1:13" ht="15.75">
      <c r="A1" s="3"/>
      <c r="B1" s="3"/>
      <c r="C1" s="3"/>
      <c r="D1" s="3"/>
      <c r="E1" s="3"/>
      <c r="F1" s="3"/>
      <c r="G1" s="3"/>
      <c r="H1" s="3"/>
    </row>
    <row r="2" spans="1:13" ht="15.75">
      <c r="A2" s="3"/>
      <c r="B2" s="3"/>
      <c r="C2" s="3"/>
      <c r="D2" s="3"/>
      <c r="E2" s="3"/>
      <c r="F2" s="3"/>
      <c r="G2" s="3"/>
      <c r="H2" s="3"/>
    </row>
    <row r="3" spans="1:13" ht="15.75">
      <c r="A3" s="3"/>
      <c r="B3" s="3"/>
      <c r="C3" s="3"/>
      <c r="D3" s="3"/>
      <c r="E3" s="3"/>
      <c r="F3" s="3"/>
      <c r="G3" s="3"/>
      <c r="H3" s="3"/>
    </row>
    <row r="4" spans="1:13" s="66" customFormat="1" ht="15.75">
      <c r="A4" s="440" t="s">
        <v>194</v>
      </c>
      <c r="B4" s="440"/>
      <c r="C4" s="440"/>
      <c r="D4" s="440"/>
      <c r="E4" s="440"/>
      <c r="F4" s="440"/>
      <c r="G4" s="440"/>
      <c r="H4" s="440"/>
    </row>
    <row r="5" spans="1:13" ht="15.75">
      <c r="A5" s="3"/>
      <c r="B5" s="3"/>
      <c r="C5" s="3"/>
      <c r="D5" s="3"/>
      <c r="E5" s="3"/>
      <c r="F5" s="3"/>
      <c r="G5" s="3"/>
      <c r="H5" s="3"/>
    </row>
    <row r="6" spans="1:13" ht="15.75">
      <c r="A6" s="3"/>
      <c r="B6" s="117" t="s">
        <v>148</v>
      </c>
      <c r="C6" s="3"/>
      <c r="D6" s="3"/>
      <c r="E6" s="3"/>
      <c r="F6" s="3"/>
      <c r="G6" s="3"/>
      <c r="H6" s="3"/>
    </row>
    <row r="7" spans="1:13" ht="15.75">
      <c r="A7" s="3"/>
      <c r="B7" s="117"/>
      <c r="C7" s="3"/>
      <c r="D7" s="3"/>
      <c r="E7" s="3"/>
      <c r="F7" s="3"/>
      <c r="G7" s="3"/>
      <c r="H7" s="3"/>
    </row>
    <row r="8" spans="1:13" ht="16.5" thickBot="1">
      <c r="A8" s="3"/>
      <c r="B8" s="3"/>
      <c r="C8" s="3"/>
      <c r="D8" s="3"/>
      <c r="E8" s="3"/>
      <c r="F8" s="3"/>
      <c r="G8" s="3"/>
      <c r="H8" s="3"/>
    </row>
    <row r="9" spans="1:13">
      <c r="A9" s="441" t="s">
        <v>24</v>
      </c>
      <c r="B9" s="443" t="s">
        <v>137</v>
      </c>
      <c r="C9" s="443" t="s">
        <v>151</v>
      </c>
      <c r="D9" s="443" t="s">
        <v>152</v>
      </c>
      <c r="E9" s="443" t="s">
        <v>196</v>
      </c>
      <c r="F9" s="443" t="s">
        <v>153</v>
      </c>
      <c r="G9" s="443" t="s">
        <v>154</v>
      </c>
      <c r="H9" s="438" t="s">
        <v>138</v>
      </c>
    </row>
    <row r="10" spans="1:13" ht="21.75" customHeight="1">
      <c r="A10" s="442"/>
      <c r="B10" s="444"/>
      <c r="C10" s="444"/>
      <c r="D10" s="444"/>
      <c r="E10" s="444"/>
      <c r="F10" s="444"/>
      <c r="G10" s="444"/>
      <c r="H10" s="439"/>
    </row>
    <row r="11" spans="1:13" ht="31.5" customHeight="1">
      <c r="A11" s="120" t="s">
        <v>139</v>
      </c>
      <c r="B11" s="121" t="s">
        <v>193</v>
      </c>
      <c r="C11" s="122">
        <f>Pasivi!E39</f>
        <v>84179000</v>
      </c>
      <c r="D11" s="122"/>
      <c r="E11" s="122"/>
      <c r="F11" s="122">
        <f>Pasivi!E42+Pasivi!E43+Pasivi!E44</f>
        <v>4561378</v>
      </c>
      <c r="G11" s="122">
        <f>Pasivi!E46</f>
        <v>12624631</v>
      </c>
      <c r="H11" s="123">
        <f>SUM(C11:G11)</f>
        <v>101365009</v>
      </c>
    </row>
    <row r="12" spans="1:13" ht="21" customHeight="1">
      <c r="A12" s="124" t="s">
        <v>140</v>
      </c>
      <c r="B12" s="125" t="s">
        <v>142</v>
      </c>
      <c r="C12" s="126"/>
      <c r="D12" s="126"/>
      <c r="E12" s="126"/>
      <c r="F12" s="126"/>
      <c r="G12" s="126"/>
      <c r="H12" s="123">
        <f t="shared" ref="H12:H23" si="0">SUM(C12:G12)</f>
        <v>0</v>
      </c>
    </row>
    <row r="13" spans="1:13" ht="24.75" customHeight="1">
      <c r="A13" s="120" t="s">
        <v>143</v>
      </c>
      <c r="B13" s="121" t="s">
        <v>141</v>
      </c>
      <c r="C13" s="126"/>
      <c r="D13" s="126"/>
      <c r="E13" s="126"/>
      <c r="F13" s="126"/>
      <c r="G13" s="126"/>
      <c r="H13" s="123">
        <f t="shared" si="0"/>
        <v>0</v>
      </c>
    </row>
    <row r="14" spans="1:13" ht="24.75" customHeight="1">
      <c r="A14" s="127">
        <v>1</v>
      </c>
      <c r="B14" s="128" t="s">
        <v>145</v>
      </c>
      <c r="C14" s="129"/>
      <c r="D14" s="130"/>
      <c r="E14" s="129"/>
      <c r="F14" s="129"/>
      <c r="G14" s="129"/>
      <c r="H14" s="123">
        <f t="shared" si="0"/>
        <v>0</v>
      </c>
      <c r="K14"/>
      <c r="M14" s="202"/>
    </row>
    <row r="15" spans="1:13" ht="22.5" customHeight="1">
      <c r="A15" s="127">
        <v>2</v>
      </c>
      <c r="B15" s="128" t="s">
        <v>146</v>
      </c>
      <c r="C15" s="129"/>
      <c r="D15" s="129"/>
      <c r="E15" s="129"/>
      <c r="F15" s="129"/>
      <c r="G15" s="129"/>
      <c r="H15" s="123">
        <f t="shared" si="0"/>
        <v>0</v>
      </c>
    </row>
    <row r="16" spans="1:13" ht="22.5" customHeight="1">
      <c r="A16" s="124">
        <v>3</v>
      </c>
      <c r="B16" s="131" t="s">
        <v>149</v>
      </c>
      <c r="C16" s="126"/>
      <c r="D16" s="126"/>
      <c r="E16" s="126"/>
      <c r="F16" s="126">
        <v>12624631</v>
      </c>
      <c r="G16" s="126">
        <v>-12624631</v>
      </c>
      <c r="H16" s="123">
        <f t="shared" si="0"/>
        <v>0</v>
      </c>
      <c r="M16" s="203"/>
    </row>
    <row r="17" spans="1:8" ht="21" customHeight="1">
      <c r="A17" s="124">
        <v>4</v>
      </c>
      <c r="B17" s="132" t="s">
        <v>150</v>
      </c>
      <c r="C17" s="126">
        <v>37750000</v>
      </c>
      <c r="D17" s="126"/>
      <c r="E17" s="126"/>
      <c r="F17" s="126">
        <v>175617687</v>
      </c>
      <c r="G17" s="126"/>
      <c r="H17" s="123">
        <f t="shared" si="0"/>
        <v>213367687</v>
      </c>
    </row>
    <row r="18" spans="1:8" ht="24" customHeight="1">
      <c r="A18" s="120" t="s">
        <v>18</v>
      </c>
      <c r="B18" s="133" t="s">
        <v>195</v>
      </c>
      <c r="C18" s="134">
        <f>SUM(C11:C17)</f>
        <v>121929000</v>
      </c>
      <c r="D18" s="134">
        <f>SUM(D11:D17)</f>
        <v>0</v>
      </c>
      <c r="E18" s="134">
        <f>SUM(E11:E17)</f>
        <v>0</v>
      </c>
      <c r="F18" s="134">
        <f>SUM(F11:F17)</f>
        <v>192803696</v>
      </c>
      <c r="G18" s="134">
        <f>SUM(G11:G17)</f>
        <v>0</v>
      </c>
      <c r="H18" s="123">
        <f t="shared" si="0"/>
        <v>314732696</v>
      </c>
    </row>
    <row r="19" spans="1:8" ht="26.25" customHeight="1">
      <c r="A19" s="136">
        <v>1</v>
      </c>
      <c r="B19" s="131" t="s">
        <v>145</v>
      </c>
      <c r="C19" s="126"/>
      <c r="D19" s="126"/>
      <c r="E19" s="126"/>
      <c r="F19" s="126"/>
      <c r="G19" s="126">
        <f>Pasivi!D46</f>
        <v>1520836.4000000027</v>
      </c>
      <c r="H19" s="123">
        <f t="shared" si="0"/>
        <v>1520836.4000000027</v>
      </c>
    </row>
    <row r="20" spans="1:8" ht="22.5" customHeight="1">
      <c r="A20" s="124">
        <v>2</v>
      </c>
      <c r="B20" s="137" t="s">
        <v>146</v>
      </c>
      <c r="C20" s="126"/>
      <c r="D20" s="126"/>
      <c r="E20" s="126"/>
      <c r="F20" s="126"/>
      <c r="G20" s="126"/>
      <c r="H20" s="123">
        <f t="shared" si="0"/>
        <v>0</v>
      </c>
    </row>
    <row r="21" spans="1:8" ht="21.75" customHeight="1">
      <c r="A21" s="138">
        <v>3</v>
      </c>
      <c r="B21" s="139" t="s">
        <v>144</v>
      </c>
      <c r="C21" s="129"/>
      <c r="D21" s="129"/>
      <c r="E21" s="129"/>
      <c r="F21" s="129"/>
      <c r="G21" s="129"/>
      <c r="H21" s="123">
        <f t="shared" si="0"/>
        <v>0</v>
      </c>
    </row>
    <row r="22" spans="1:8" ht="26.25" customHeight="1">
      <c r="A22" s="140">
        <v>4</v>
      </c>
      <c r="B22" s="141" t="s">
        <v>147</v>
      </c>
      <c r="C22" s="129"/>
      <c r="D22" s="129"/>
      <c r="E22" s="129"/>
      <c r="F22" s="129"/>
      <c r="G22" s="129"/>
      <c r="H22" s="123">
        <f t="shared" si="0"/>
        <v>0</v>
      </c>
    </row>
    <row r="23" spans="1:8" ht="29.25" customHeight="1" thickBot="1">
      <c r="A23" s="142" t="s">
        <v>40</v>
      </c>
      <c r="B23" s="143" t="s">
        <v>195</v>
      </c>
      <c r="C23" s="144">
        <f>SUM(C18:C22)</f>
        <v>121929000</v>
      </c>
      <c r="D23" s="144">
        <f>SUM(D18:D22)</f>
        <v>0</v>
      </c>
      <c r="E23" s="144">
        <f>SUM(E18:E22)</f>
        <v>0</v>
      </c>
      <c r="F23" s="144">
        <f>SUM(F18:F22)</f>
        <v>192803696</v>
      </c>
      <c r="G23" s="144">
        <f>SUM(G18:G22)</f>
        <v>1520836.4000000027</v>
      </c>
      <c r="H23" s="145">
        <f t="shared" si="0"/>
        <v>316253532.39999998</v>
      </c>
    </row>
    <row r="24" spans="1:8" s="118" customFormat="1" ht="15.75">
      <c r="A24" s="119"/>
      <c r="B24" s="146"/>
      <c r="C24" s="76"/>
      <c r="D24" s="76"/>
      <c r="E24" s="76"/>
      <c r="F24" s="76"/>
      <c r="G24" s="135"/>
      <c r="H24" s="76"/>
    </row>
    <row r="25" spans="1:8" s="118" customFormat="1" ht="15.75">
      <c r="A25" s="119"/>
      <c r="B25" s="147"/>
      <c r="C25" s="76"/>
      <c r="D25" s="76"/>
      <c r="E25" s="76"/>
      <c r="F25" s="76"/>
      <c r="G25" s="76"/>
      <c r="H25" s="76"/>
    </row>
    <row r="26" spans="1:8" s="118" customFormat="1" ht="15.75">
      <c r="A26" s="119"/>
      <c r="B26" s="147"/>
      <c r="C26" s="76"/>
      <c r="D26" s="76"/>
      <c r="E26" s="76"/>
      <c r="F26" s="76"/>
      <c r="G26" s="76"/>
      <c r="H26" s="76"/>
    </row>
    <row r="27" spans="1:8" s="118" customFormat="1">
      <c r="A27" s="148"/>
      <c r="B27" s="2"/>
    </row>
    <row r="28" spans="1:8" s="118" customFormat="1"/>
  </sheetData>
  <mergeCells count="9">
    <mergeCell ref="H9:H10"/>
    <mergeCell ref="A4:H4"/>
    <mergeCell ref="A9:A10"/>
    <mergeCell ref="B9:B10"/>
    <mergeCell ref="C9:C10"/>
    <mergeCell ref="D9:D10"/>
    <mergeCell ref="E9:E10"/>
    <mergeCell ref="F9:F10"/>
    <mergeCell ref="G9:G10"/>
  </mergeCells>
  <phoneticPr fontId="0" type="noConversion"/>
  <pageMargins left="0" right="0" top="0" bottom="0" header="0" footer="0"/>
  <pageSetup paperSize="9" scale="95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5"/>
  <sheetViews>
    <sheetView topLeftCell="A2" workbookViewId="0">
      <selection activeCell="B2" sqref="B2:M23"/>
    </sheetView>
  </sheetViews>
  <sheetFormatPr defaultRowHeight="15"/>
  <cols>
    <col min="1" max="1" width="4" customWidth="1"/>
    <col min="2" max="2" width="23.5703125" customWidth="1"/>
    <col min="3" max="3" width="15.28515625" customWidth="1"/>
    <col min="4" max="4" width="15.42578125" customWidth="1"/>
    <col min="5" max="5" width="6.28515625" customWidth="1"/>
    <col min="6" max="6" width="12" customWidth="1"/>
    <col min="7" max="7" width="7.85546875" customWidth="1"/>
    <col min="8" max="8" width="13.28515625" customWidth="1"/>
    <col min="9" max="9" width="6.28515625" customWidth="1"/>
    <col min="10" max="10" width="16.85546875" customWidth="1"/>
    <col min="11" max="11" width="5.7109375" customWidth="1"/>
    <col min="12" max="12" width="16.7109375" customWidth="1"/>
    <col min="13" max="13" width="14" customWidth="1"/>
  </cols>
  <sheetData>
    <row r="1" spans="2:13">
      <c r="B1" s="42"/>
    </row>
    <row r="3" spans="2:13" ht="15.75">
      <c r="B3" s="445" t="s">
        <v>192</v>
      </c>
      <c r="C3" s="445"/>
      <c r="D3" s="445"/>
      <c r="E3" s="445"/>
      <c r="F3" s="445"/>
      <c r="G3" s="445"/>
      <c r="H3" s="445"/>
      <c r="I3" s="445"/>
      <c r="J3" s="445"/>
      <c r="K3" s="204"/>
      <c r="L3" s="204"/>
      <c r="M3" s="204"/>
    </row>
    <row r="4" spans="2:13">
      <c r="B4" s="205"/>
      <c r="C4" s="206"/>
      <c r="D4" s="206"/>
      <c r="E4" s="206"/>
      <c r="F4" s="206"/>
      <c r="G4" s="206"/>
      <c r="H4" s="206"/>
      <c r="I4" s="206"/>
      <c r="J4" s="206"/>
      <c r="K4" s="204"/>
      <c r="L4" s="204"/>
      <c r="M4" s="204"/>
    </row>
    <row r="5" spans="2:13" ht="79.5" customHeight="1">
      <c r="B5" s="207"/>
      <c r="C5" s="207" t="s">
        <v>221</v>
      </c>
      <c r="D5" s="208" t="s">
        <v>161</v>
      </c>
      <c r="E5" s="208"/>
      <c r="F5" s="208" t="s">
        <v>162</v>
      </c>
      <c r="G5" s="208"/>
      <c r="H5" s="208" t="s">
        <v>198</v>
      </c>
      <c r="I5" s="208"/>
      <c r="J5" s="208" t="s">
        <v>199</v>
      </c>
      <c r="K5" s="208"/>
      <c r="L5" s="208" t="s">
        <v>200</v>
      </c>
      <c r="M5" s="208" t="s">
        <v>164</v>
      </c>
    </row>
    <row r="6" spans="2:13" ht="15.75">
      <c r="B6" s="209" t="s">
        <v>165</v>
      </c>
      <c r="C6" s="209"/>
      <c r="D6" s="210"/>
      <c r="E6" s="210"/>
      <c r="F6" s="210"/>
      <c r="G6" s="210"/>
      <c r="H6" s="210"/>
      <c r="I6" s="210"/>
      <c r="J6" s="210"/>
      <c r="K6" s="210"/>
      <c r="L6" s="210"/>
      <c r="M6" s="210"/>
    </row>
    <row r="7" spans="2:13" ht="15.75">
      <c r="B7" s="211" t="s">
        <v>201</v>
      </c>
      <c r="C7" s="211"/>
      <c r="D7" s="212">
        <v>5347604</v>
      </c>
      <c r="E7" s="212"/>
      <c r="F7" s="212">
        <v>84576695</v>
      </c>
      <c r="G7" s="212"/>
      <c r="H7" s="212">
        <v>15647098</v>
      </c>
      <c r="I7" s="212"/>
      <c r="J7" s="212">
        <v>2780236</v>
      </c>
      <c r="K7" s="212"/>
      <c r="L7" s="212"/>
      <c r="M7" s="212">
        <f>SUM(C7:L7)</f>
        <v>108351633</v>
      </c>
    </row>
    <row r="8" spans="2:13" ht="15.75">
      <c r="B8" s="211" t="s">
        <v>166</v>
      </c>
      <c r="C8" s="212">
        <v>194739176</v>
      </c>
      <c r="D8" s="212">
        <v>17944511</v>
      </c>
      <c r="E8" s="212"/>
      <c r="F8" s="213">
        <v>1189132</v>
      </c>
      <c r="G8" s="212"/>
      <c r="H8" s="212">
        <v>0</v>
      </c>
      <c r="I8" s="212"/>
      <c r="J8" s="212">
        <v>728580</v>
      </c>
      <c r="K8" s="212"/>
      <c r="L8" s="212">
        <v>709102</v>
      </c>
      <c r="M8" s="212">
        <f t="shared" ref="M8:M10" si="0">SUM(C8:L8)</f>
        <v>215310501</v>
      </c>
    </row>
    <row r="9" spans="2:13" ht="16.5" thickBot="1">
      <c r="B9" s="214" t="s">
        <v>202</v>
      </c>
      <c r="C9" s="214"/>
      <c r="D9" s="215">
        <v>0</v>
      </c>
      <c r="E9" s="215"/>
      <c r="F9" s="215">
        <v>0</v>
      </c>
      <c r="G9" s="215"/>
      <c r="H9" s="215">
        <v>0</v>
      </c>
      <c r="I9" s="215"/>
      <c r="J9" s="215">
        <v>-2502048</v>
      </c>
      <c r="K9" s="215"/>
      <c r="L9" s="215"/>
      <c r="M9" s="212">
        <f t="shared" si="0"/>
        <v>-2502048</v>
      </c>
    </row>
    <row r="10" spans="2:13" ht="16.5" thickBot="1">
      <c r="B10" s="216" t="s">
        <v>203</v>
      </c>
      <c r="C10" s="218">
        <v>194739176</v>
      </c>
      <c r="D10" s="218">
        <v>23292115</v>
      </c>
      <c r="E10" s="219"/>
      <c r="F10" s="218">
        <v>85765827</v>
      </c>
      <c r="G10" s="219"/>
      <c r="H10" s="218">
        <v>15647098</v>
      </c>
      <c r="I10" s="220"/>
      <c r="J10" s="218">
        <v>1006768</v>
      </c>
      <c r="K10" s="220"/>
      <c r="L10" s="220">
        <v>709102</v>
      </c>
      <c r="M10" s="212">
        <f t="shared" si="0"/>
        <v>321160086</v>
      </c>
    </row>
    <row r="11" spans="2:13" ht="16.5" thickTop="1">
      <c r="B11" s="221" t="s">
        <v>168</v>
      </c>
      <c r="C11" s="221"/>
      <c r="D11" s="222"/>
      <c r="E11" s="222"/>
      <c r="F11" s="222"/>
      <c r="G11" s="222"/>
      <c r="H11" s="222"/>
      <c r="I11" s="222"/>
      <c r="J11" s="222"/>
      <c r="K11" s="222"/>
      <c r="L11" s="222"/>
      <c r="M11" s="223">
        <v>0</v>
      </c>
    </row>
    <row r="12" spans="2:13" ht="15.75">
      <c r="B12" s="211" t="s">
        <v>204</v>
      </c>
      <c r="C12" s="211"/>
      <c r="D12" s="212">
        <v>593069</v>
      </c>
      <c r="E12" s="212"/>
      <c r="F12" s="212">
        <v>30322213</v>
      </c>
      <c r="G12" s="212"/>
      <c r="H12" s="212">
        <v>7927696</v>
      </c>
      <c r="I12" s="212"/>
      <c r="J12" s="212">
        <v>629244</v>
      </c>
      <c r="K12" s="212"/>
      <c r="L12" s="212"/>
      <c r="M12" s="212">
        <v>39472222</v>
      </c>
    </row>
    <row r="13" spans="2:13" ht="15.75">
      <c r="B13" s="211" t="s">
        <v>169</v>
      </c>
      <c r="C13" s="211"/>
      <c r="D13" s="212">
        <v>95090</v>
      </c>
      <c r="E13" s="212"/>
      <c r="F13" s="212">
        <v>1516110</v>
      </c>
      <c r="G13" s="212"/>
      <c r="H13" s="212">
        <v>154390</v>
      </c>
      <c r="I13" s="212"/>
      <c r="J13" s="212">
        <v>7038</v>
      </c>
      <c r="K13" s="212"/>
      <c r="L13" s="212">
        <v>14182</v>
      </c>
      <c r="M13" s="212">
        <v>1786810</v>
      </c>
    </row>
    <row r="14" spans="2:13" ht="16.5" thickBot="1">
      <c r="B14" s="214" t="s">
        <v>167</v>
      </c>
      <c r="C14" s="214"/>
      <c r="D14" s="215">
        <v>0</v>
      </c>
      <c r="E14" s="215"/>
      <c r="F14" s="215">
        <v>0</v>
      </c>
      <c r="G14" s="215"/>
      <c r="H14" s="215">
        <v>0</v>
      </c>
      <c r="I14" s="215"/>
      <c r="J14" s="215"/>
      <c r="K14" s="215"/>
      <c r="L14" s="215"/>
      <c r="M14" s="215">
        <v>0</v>
      </c>
    </row>
    <row r="15" spans="2:13" ht="16.5" thickBot="1">
      <c r="B15" s="216" t="s">
        <v>205</v>
      </c>
      <c r="C15" s="217"/>
      <c r="D15" s="218">
        <v>688159</v>
      </c>
      <c r="E15" s="224"/>
      <c r="F15" s="218">
        <v>31838323</v>
      </c>
      <c r="G15" s="224"/>
      <c r="H15" s="218">
        <v>8082086</v>
      </c>
      <c r="I15" s="224"/>
      <c r="J15" s="218">
        <v>636282</v>
      </c>
      <c r="K15" s="224"/>
      <c r="L15" s="224">
        <v>14182</v>
      </c>
      <c r="M15" s="218">
        <v>41259032</v>
      </c>
    </row>
    <row r="16" spans="2:13" ht="16.5" thickTop="1">
      <c r="B16" s="225" t="s">
        <v>206</v>
      </c>
      <c r="C16" s="225"/>
      <c r="D16" s="222"/>
      <c r="E16" s="222"/>
      <c r="F16" s="222"/>
      <c r="G16" s="222"/>
      <c r="H16" s="222"/>
      <c r="I16" s="222"/>
      <c r="J16" s="222"/>
      <c r="K16" s="222"/>
      <c r="L16" s="222"/>
      <c r="M16" s="223">
        <v>0</v>
      </c>
    </row>
    <row r="17" spans="2:13" ht="15.75">
      <c r="B17" s="226" t="s">
        <v>207</v>
      </c>
      <c r="C17" s="227"/>
      <c r="D17" s="228">
        <v>5347604</v>
      </c>
      <c r="E17" s="228"/>
      <c r="F17" s="228">
        <v>84576695</v>
      </c>
      <c r="G17" s="228"/>
      <c r="H17" s="228">
        <v>15647098</v>
      </c>
      <c r="I17" s="228"/>
      <c r="J17" s="228">
        <v>2780236</v>
      </c>
      <c r="K17" s="228"/>
      <c r="L17" s="228"/>
      <c r="M17" s="228">
        <v>108351633</v>
      </c>
    </row>
    <row r="18" spans="2:13" ht="15.75">
      <c r="B18" s="209" t="s">
        <v>208</v>
      </c>
      <c r="C18" s="229"/>
      <c r="D18" s="212">
        <v>-593069</v>
      </c>
      <c r="E18" s="212"/>
      <c r="F18" s="212">
        <v>-30322213</v>
      </c>
      <c r="G18" s="212"/>
      <c r="H18" s="212">
        <v>-7927696</v>
      </c>
      <c r="I18" s="212"/>
      <c r="J18" s="212">
        <v>-629244</v>
      </c>
      <c r="K18" s="212"/>
      <c r="L18" s="212"/>
      <c r="M18" s="212">
        <v>-39472222</v>
      </c>
    </row>
    <row r="19" spans="2:13" ht="16.5" thickBot="1">
      <c r="B19" s="230" t="s">
        <v>209</v>
      </c>
      <c r="D19" s="218">
        <v>4754535</v>
      </c>
      <c r="E19" s="224"/>
      <c r="F19" s="218">
        <v>54254482</v>
      </c>
      <c r="G19" s="224"/>
      <c r="H19" s="218">
        <v>7719402</v>
      </c>
      <c r="I19" s="224"/>
      <c r="J19" s="218">
        <v>2150992</v>
      </c>
      <c r="K19" s="224"/>
      <c r="L19" s="224"/>
      <c r="M19" s="218">
        <v>68879411</v>
      </c>
    </row>
    <row r="20" spans="2:13" ht="16.5" thickTop="1">
      <c r="B20" s="226" t="s">
        <v>210</v>
      </c>
      <c r="D20" s="222"/>
      <c r="E20" s="222"/>
      <c r="F20" s="222"/>
      <c r="G20" s="222"/>
      <c r="H20" s="222"/>
      <c r="I20" s="222"/>
      <c r="J20" s="222"/>
      <c r="K20" s="222"/>
      <c r="L20" s="222"/>
      <c r="M20" s="223"/>
    </row>
    <row r="21" spans="2:13" ht="16.5" thickBot="1">
      <c r="B21" s="226" t="s">
        <v>211</v>
      </c>
      <c r="C21" s="218">
        <v>194739176</v>
      </c>
      <c r="D21" s="228">
        <v>23292115</v>
      </c>
      <c r="E21" s="228"/>
      <c r="F21" s="228">
        <v>85765827</v>
      </c>
      <c r="G21" s="228"/>
      <c r="H21" s="228">
        <v>15647098</v>
      </c>
      <c r="I21" s="228"/>
      <c r="J21" s="228">
        <v>1006768</v>
      </c>
      <c r="K21" s="228"/>
      <c r="L21" s="228">
        <v>709102</v>
      </c>
      <c r="M21" s="228">
        <f>SUM(C21:L21)</f>
        <v>321160086</v>
      </c>
    </row>
    <row r="22" spans="2:13" ht="16.5" thickTop="1">
      <c r="B22" s="209" t="s">
        <v>208</v>
      </c>
      <c r="C22" s="229"/>
      <c r="D22" s="212">
        <v>-688159</v>
      </c>
      <c r="E22" s="212"/>
      <c r="F22" s="212">
        <v>-31838323</v>
      </c>
      <c r="G22" s="212"/>
      <c r="H22" s="212">
        <v>-8082086</v>
      </c>
      <c r="I22" s="212"/>
      <c r="J22" s="212">
        <v>-636282</v>
      </c>
      <c r="K22" s="212"/>
      <c r="L22" s="212">
        <v>-14182</v>
      </c>
      <c r="M22" s="212">
        <f>SUM(D22:L22)</f>
        <v>-41259032</v>
      </c>
    </row>
    <row r="23" spans="2:13" ht="16.5" thickBot="1">
      <c r="B23" s="230" t="s">
        <v>209</v>
      </c>
      <c r="C23" s="218">
        <v>194739176</v>
      </c>
      <c r="D23" s="218">
        <v>22603956</v>
      </c>
      <c r="E23" s="224"/>
      <c r="F23" s="218">
        <v>53927504</v>
      </c>
      <c r="G23" s="224"/>
      <c r="H23" s="218">
        <v>7565012</v>
      </c>
      <c r="I23" s="224"/>
      <c r="J23" s="218">
        <v>370486</v>
      </c>
      <c r="K23" s="224"/>
      <c r="L23" s="224">
        <v>694920</v>
      </c>
      <c r="M23" s="218">
        <f>SUM(C23:L23)</f>
        <v>279901054</v>
      </c>
    </row>
    <row r="24" spans="2:13" ht="15.75" thickTop="1"/>
    <row r="25" spans="2:13">
      <c r="F25" s="372"/>
      <c r="J25" s="372"/>
    </row>
  </sheetData>
  <mergeCells count="1">
    <mergeCell ref="B3:J3"/>
  </mergeCells>
  <pageMargins left="0.26" right="0.28999999999999998" top="0.75" bottom="0.7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"/>
  <sheetViews>
    <sheetView topLeftCell="A4" workbookViewId="0">
      <selection sqref="A1:H34"/>
    </sheetView>
  </sheetViews>
  <sheetFormatPr defaultRowHeight="15"/>
  <cols>
    <col min="4" max="4" width="14.7109375" customWidth="1"/>
    <col min="5" max="5" width="12.28515625" customWidth="1"/>
    <col min="7" max="7" width="12.42578125" customWidth="1"/>
    <col min="8" max="8" width="12.7109375" customWidth="1"/>
    <col min="10" max="10" width="11.5703125" bestFit="1" customWidth="1"/>
  </cols>
  <sheetData>
    <row r="1" spans="1:8">
      <c r="A1" s="204"/>
      <c r="B1" s="231" t="s">
        <v>212</v>
      </c>
      <c r="C1" s="231"/>
      <c r="D1" s="232"/>
      <c r="E1" s="232"/>
      <c r="F1" s="204"/>
      <c r="G1" s="204"/>
      <c r="H1" s="204"/>
    </row>
    <row r="2" spans="1:8">
      <c r="A2" s="204"/>
      <c r="B2" s="231" t="s">
        <v>213</v>
      </c>
      <c r="C2" s="231"/>
      <c r="D2" s="204"/>
      <c r="E2" s="204" t="s">
        <v>214</v>
      </c>
      <c r="F2" s="204"/>
      <c r="G2" s="204"/>
      <c r="H2" s="204"/>
    </row>
    <row r="3" spans="1:8">
      <c r="A3" s="204"/>
      <c r="B3" s="204"/>
      <c r="C3" s="232" t="s">
        <v>215</v>
      </c>
      <c r="D3" s="231"/>
      <c r="E3" s="231"/>
      <c r="F3" s="231"/>
      <c r="G3" s="231"/>
      <c r="H3" s="204"/>
    </row>
    <row r="4" spans="1:8">
      <c r="A4" s="204"/>
      <c r="B4" s="204"/>
      <c r="C4" s="204"/>
      <c r="D4" s="204"/>
      <c r="E4" s="204"/>
      <c r="F4" s="204"/>
      <c r="G4" s="204"/>
      <c r="H4" s="204" t="s">
        <v>216</v>
      </c>
    </row>
    <row r="5" spans="1:8" ht="25.5">
      <c r="A5" s="233" t="s">
        <v>24</v>
      </c>
      <c r="B5" s="233" t="s">
        <v>137</v>
      </c>
      <c r="C5" s="233" t="s">
        <v>217</v>
      </c>
      <c r="D5" s="234" t="s">
        <v>218</v>
      </c>
      <c r="E5" s="233" t="s">
        <v>160</v>
      </c>
      <c r="F5" s="234" t="s">
        <v>219</v>
      </c>
      <c r="G5" s="233" t="s">
        <v>167</v>
      </c>
      <c r="H5" s="235" t="s">
        <v>220</v>
      </c>
    </row>
    <row r="6" spans="1:8">
      <c r="A6" s="236">
        <v>1</v>
      </c>
      <c r="B6" s="236" t="s">
        <v>221</v>
      </c>
      <c r="C6" s="236"/>
      <c r="D6" s="237"/>
      <c r="E6" s="238">
        <v>194739176</v>
      </c>
      <c r="F6" s="238"/>
      <c r="G6" s="238"/>
      <c r="H6" s="239">
        <f>SUM(D6+E6)</f>
        <v>194739176</v>
      </c>
    </row>
    <row r="7" spans="1:8">
      <c r="A7" s="236">
        <v>2</v>
      </c>
      <c r="B7" s="236" t="s">
        <v>222</v>
      </c>
      <c r="C7" s="236"/>
      <c r="D7" s="238">
        <v>5347604</v>
      </c>
      <c r="E7" s="238">
        <v>17944511</v>
      </c>
      <c r="F7" s="238"/>
      <c r="G7" s="238"/>
      <c r="H7" s="239">
        <v>23292115</v>
      </c>
    </row>
    <row r="8" spans="1:8">
      <c r="A8" s="236">
        <v>3</v>
      </c>
      <c r="B8" s="236" t="s">
        <v>223</v>
      </c>
      <c r="C8" s="236"/>
      <c r="D8" s="238">
        <v>84576695</v>
      </c>
      <c r="E8" s="238">
        <v>1189132</v>
      </c>
      <c r="F8" s="238"/>
      <c r="G8" s="238"/>
      <c r="H8" s="239">
        <v>85765827</v>
      </c>
    </row>
    <row r="9" spans="1:8">
      <c r="A9" s="236">
        <v>4</v>
      </c>
      <c r="B9" s="236" t="s">
        <v>198</v>
      </c>
      <c r="C9" s="236"/>
      <c r="D9" s="238">
        <v>15647098</v>
      </c>
      <c r="E9" s="238"/>
      <c r="F9" s="238"/>
      <c r="G9" s="238"/>
      <c r="H9" s="239">
        <v>15647098</v>
      </c>
    </row>
    <row r="10" spans="1:8">
      <c r="A10" s="236">
        <v>4</v>
      </c>
      <c r="B10" s="236" t="s">
        <v>224</v>
      </c>
      <c r="C10" s="236"/>
      <c r="D10" s="238">
        <v>2780236</v>
      </c>
      <c r="E10" s="238">
        <v>728580</v>
      </c>
      <c r="F10" s="238"/>
      <c r="G10" s="238">
        <v>-2502048</v>
      </c>
      <c r="H10" s="239">
        <v>1006768</v>
      </c>
    </row>
    <row r="11" spans="1:8">
      <c r="A11" s="236">
        <v>5</v>
      </c>
      <c r="B11" s="236" t="s">
        <v>200</v>
      </c>
      <c r="C11" s="236"/>
      <c r="D11" s="238"/>
      <c r="E11" s="238">
        <v>709102</v>
      </c>
      <c r="F11" s="238"/>
      <c r="G11" s="238"/>
      <c r="H11" s="239">
        <v>709102</v>
      </c>
    </row>
    <row r="12" spans="1:8">
      <c r="A12" s="240"/>
      <c r="B12" s="240" t="s">
        <v>138</v>
      </c>
      <c r="C12" s="240"/>
      <c r="D12" s="241">
        <v>108351633</v>
      </c>
      <c r="E12" s="241">
        <v>20571325</v>
      </c>
      <c r="F12" s="241"/>
      <c r="G12" s="241">
        <v>-2502048</v>
      </c>
      <c r="H12" s="241">
        <f>SUM(H6:H11)</f>
        <v>321160086</v>
      </c>
    </row>
    <row r="13" spans="1:8">
      <c r="A13" s="242"/>
      <c r="B13" s="242"/>
      <c r="C13" s="242"/>
      <c r="D13" s="243"/>
      <c r="E13" s="243"/>
      <c r="F13" s="243"/>
      <c r="G13" s="243"/>
      <c r="H13" s="243"/>
    </row>
    <row r="14" spans="1:8">
      <c r="A14" s="204"/>
      <c r="B14" s="204"/>
      <c r="C14" s="232" t="s">
        <v>225</v>
      </c>
      <c r="D14" s="244"/>
      <c r="E14" s="244"/>
      <c r="F14" s="245"/>
      <c r="G14" s="245"/>
      <c r="H14" s="245"/>
    </row>
    <row r="15" spans="1:8">
      <c r="A15" s="204"/>
      <c r="B15" s="204"/>
      <c r="C15" s="204"/>
      <c r="D15" s="245"/>
      <c r="E15" s="245"/>
      <c r="F15" s="245"/>
      <c r="G15" s="245"/>
      <c r="H15" s="245"/>
    </row>
    <row r="16" spans="1:8" ht="25.5">
      <c r="A16" s="233" t="s">
        <v>24</v>
      </c>
      <c r="B16" s="233" t="s">
        <v>137</v>
      </c>
      <c r="C16" s="233" t="s">
        <v>217</v>
      </c>
      <c r="D16" s="246" t="s">
        <v>218</v>
      </c>
      <c r="E16" s="247" t="s">
        <v>160</v>
      </c>
      <c r="F16" s="246" t="s">
        <v>219</v>
      </c>
      <c r="G16" s="248" t="s">
        <v>167</v>
      </c>
      <c r="H16" s="249" t="s">
        <v>220</v>
      </c>
    </row>
    <row r="17" spans="1:10">
      <c r="A17" s="236">
        <v>1</v>
      </c>
      <c r="B17" s="236" t="s">
        <v>221</v>
      </c>
      <c r="C17" s="236"/>
      <c r="D17" s="238"/>
      <c r="E17" s="238"/>
      <c r="F17" s="238"/>
      <c r="G17" s="238"/>
      <c r="H17" s="239"/>
    </row>
    <row r="18" spans="1:10">
      <c r="A18" s="236">
        <v>2</v>
      </c>
      <c r="B18" s="236" t="s">
        <v>222</v>
      </c>
      <c r="C18" s="236"/>
      <c r="D18" s="238">
        <v>593069</v>
      </c>
      <c r="E18" s="238">
        <v>95090</v>
      </c>
      <c r="F18" s="238"/>
      <c r="G18" s="238"/>
      <c r="H18" s="239">
        <v>688159</v>
      </c>
    </row>
    <row r="19" spans="1:10">
      <c r="A19" s="236">
        <v>3</v>
      </c>
      <c r="B19" s="236" t="s">
        <v>223</v>
      </c>
      <c r="C19" s="236"/>
      <c r="D19" s="238">
        <v>30322213</v>
      </c>
      <c r="E19" s="238">
        <v>1516110</v>
      </c>
      <c r="F19" s="238"/>
      <c r="G19" s="238"/>
      <c r="H19" s="239">
        <v>31838323</v>
      </c>
    </row>
    <row r="20" spans="1:10">
      <c r="A20" s="236">
        <v>4</v>
      </c>
      <c r="B20" s="236" t="s">
        <v>198</v>
      </c>
      <c r="C20" s="236"/>
      <c r="D20" s="238">
        <v>7927696</v>
      </c>
      <c r="E20" s="238">
        <v>154390</v>
      </c>
      <c r="F20" s="238"/>
      <c r="G20" s="238"/>
      <c r="H20" s="239">
        <v>8082086</v>
      </c>
    </row>
    <row r="21" spans="1:10">
      <c r="A21" s="236">
        <v>5</v>
      </c>
      <c r="B21" s="236" t="s">
        <v>224</v>
      </c>
      <c r="C21" s="236"/>
      <c r="D21" s="238">
        <v>629244</v>
      </c>
      <c r="E21" s="238">
        <v>7038</v>
      </c>
      <c r="F21" s="238"/>
      <c r="G21" s="238"/>
      <c r="H21" s="239">
        <v>636282</v>
      </c>
    </row>
    <row r="22" spans="1:10">
      <c r="A22" s="236">
        <v>6</v>
      </c>
      <c r="B22" s="236" t="s">
        <v>200</v>
      </c>
      <c r="C22" s="236"/>
      <c r="D22" s="238"/>
      <c r="E22" s="238">
        <v>14182</v>
      </c>
      <c r="F22" s="238"/>
      <c r="G22" s="238"/>
      <c r="H22" s="239">
        <v>14182</v>
      </c>
    </row>
    <row r="23" spans="1:10">
      <c r="A23" s="240"/>
      <c r="B23" s="240" t="s">
        <v>138</v>
      </c>
      <c r="C23" s="240"/>
      <c r="D23" s="241">
        <v>39472222</v>
      </c>
      <c r="E23" s="241">
        <v>1786810</v>
      </c>
      <c r="F23" s="241"/>
      <c r="G23" s="241"/>
      <c r="H23" s="241">
        <v>41259032</v>
      </c>
    </row>
    <row r="24" spans="1:10">
      <c r="A24" s="204"/>
      <c r="B24" s="204"/>
      <c r="C24" s="204"/>
      <c r="D24" s="245"/>
      <c r="E24" s="245"/>
      <c r="F24" s="245"/>
      <c r="G24" s="245"/>
      <c r="H24" s="245"/>
    </row>
    <row r="25" spans="1:10">
      <c r="A25" s="204"/>
      <c r="B25" s="204"/>
      <c r="C25" s="232" t="s">
        <v>226</v>
      </c>
      <c r="D25" s="244"/>
      <c r="E25" s="244"/>
      <c r="F25" s="244"/>
      <c r="G25" s="245"/>
      <c r="H25" s="245"/>
    </row>
    <row r="26" spans="1:10">
      <c r="A26" s="204"/>
      <c r="B26" s="204"/>
      <c r="C26" s="204"/>
      <c r="D26" s="245"/>
      <c r="E26" s="245"/>
      <c r="F26" s="245"/>
      <c r="G26" s="245"/>
      <c r="H26" s="245"/>
    </row>
    <row r="27" spans="1:10" ht="25.5">
      <c r="A27" s="236" t="s">
        <v>24</v>
      </c>
      <c r="B27" s="233" t="s">
        <v>137</v>
      </c>
      <c r="C27" s="233" t="s">
        <v>217</v>
      </c>
      <c r="D27" s="246" t="s">
        <v>218</v>
      </c>
      <c r="E27" s="248" t="s">
        <v>160</v>
      </c>
      <c r="F27" s="246" t="s">
        <v>219</v>
      </c>
      <c r="G27" s="248" t="s">
        <v>167</v>
      </c>
      <c r="H27" s="249" t="s">
        <v>220</v>
      </c>
    </row>
    <row r="28" spans="1:10">
      <c r="A28" s="236">
        <v>1</v>
      </c>
      <c r="B28" s="236" t="s">
        <v>221</v>
      </c>
      <c r="C28" s="236"/>
      <c r="D28" s="238"/>
      <c r="E28" s="238">
        <v>194739176</v>
      </c>
      <c r="F28" s="238"/>
      <c r="G28" s="239"/>
      <c r="H28" s="239">
        <f>D28+E28</f>
        <v>194739176</v>
      </c>
    </row>
    <row r="29" spans="1:10">
      <c r="A29" s="236">
        <v>2</v>
      </c>
      <c r="B29" s="236" t="s">
        <v>222</v>
      </c>
      <c r="C29" s="236"/>
      <c r="D29" s="238">
        <v>4754535</v>
      </c>
      <c r="E29" s="238">
        <v>17944511</v>
      </c>
      <c r="F29" s="238"/>
      <c r="G29" s="238">
        <v>-95090</v>
      </c>
      <c r="H29" s="239">
        <v>22603956</v>
      </c>
    </row>
    <row r="30" spans="1:10">
      <c r="A30" s="236">
        <v>3</v>
      </c>
      <c r="B30" s="236" t="s">
        <v>223</v>
      </c>
      <c r="C30" s="236"/>
      <c r="D30" s="238">
        <v>54254482</v>
      </c>
      <c r="E30" s="238">
        <v>1189132</v>
      </c>
      <c r="F30" s="238"/>
      <c r="G30" s="238">
        <v>-1516110</v>
      </c>
      <c r="H30" s="239">
        <v>53927504</v>
      </c>
      <c r="J30" s="376"/>
    </row>
    <row r="31" spans="1:10">
      <c r="A31" s="236">
        <v>4</v>
      </c>
      <c r="B31" s="236" t="s">
        <v>163</v>
      </c>
      <c r="C31" s="236"/>
      <c r="D31" s="238">
        <v>7719402</v>
      </c>
      <c r="E31" s="238"/>
      <c r="F31" s="238"/>
      <c r="G31" s="238">
        <v>-154390</v>
      </c>
      <c r="H31" s="239">
        <v>7565012</v>
      </c>
    </row>
    <row r="32" spans="1:10">
      <c r="A32" s="236">
        <v>5</v>
      </c>
      <c r="B32" s="236" t="s">
        <v>227</v>
      </c>
      <c r="C32" s="236"/>
      <c r="D32" s="238">
        <v>2150992</v>
      </c>
      <c r="E32" s="238">
        <v>728580</v>
      </c>
      <c r="F32" s="238"/>
      <c r="G32" s="238">
        <v>-2509086</v>
      </c>
      <c r="H32" s="239">
        <v>370486</v>
      </c>
      <c r="J32" s="376"/>
    </row>
    <row r="33" spans="1:8">
      <c r="A33" s="236">
        <v>6</v>
      </c>
      <c r="B33" s="236" t="s">
        <v>200</v>
      </c>
      <c r="C33" s="236"/>
      <c r="D33" s="238">
        <v>0</v>
      </c>
      <c r="E33" s="238">
        <v>709102</v>
      </c>
      <c r="F33" s="238"/>
      <c r="G33" s="238">
        <v>-14182</v>
      </c>
      <c r="H33" s="239">
        <v>694920</v>
      </c>
    </row>
    <row r="34" spans="1:8">
      <c r="A34" s="250"/>
      <c r="B34" s="250" t="s">
        <v>138</v>
      </c>
      <c r="C34" s="250"/>
      <c r="D34" s="241">
        <v>68879411</v>
      </c>
      <c r="E34" s="241">
        <v>20571325</v>
      </c>
      <c r="F34" s="241"/>
      <c r="G34" s="241">
        <v>-4288858</v>
      </c>
      <c r="H34" s="241">
        <f>SUM(H28:H33)</f>
        <v>279901054</v>
      </c>
    </row>
    <row r="35" spans="1:8">
      <c r="A35" s="204"/>
      <c r="B35" s="204"/>
      <c r="C35" s="204"/>
      <c r="D35" s="204"/>
      <c r="E35" s="204"/>
      <c r="F35" s="204"/>
      <c r="G35" s="204"/>
      <c r="H35" s="20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02"/>
  <sheetViews>
    <sheetView topLeftCell="A13" workbookViewId="0">
      <selection activeCell="K24" sqref="K24"/>
    </sheetView>
  </sheetViews>
  <sheetFormatPr defaultRowHeight="15"/>
  <cols>
    <col min="1" max="1" width="5.7109375" customWidth="1"/>
    <col min="6" max="6" width="5.85546875" customWidth="1"/>
    <col min="7" max="7" width="10.28515625" customWidth="1"/>
    <col min="8" max="8" width="12.85546875" customWidth="1"/>
  </cols>
  <sheetData>
    <row r="1" spans="1:10">
      <c r="A1" s="251"/>
      <c r="B1" s="252" t="s">
        <v>3037</v>
      </c>
      <c r="C1" s="253"/>
      <c r="D1" s="253"/>
      <c r="E1" s="251"/>
      <c r="F1" s="251"/>
      <c r="G1" s="251"/>
      <c r="H1" s="251"/>
      <c r="I1" s="251"/>
      <c r="J1" s="251"/>
    </row>
    <row r="2" spans="1:10">
      <c r="A2" s="251"/>
      <c r="B2" s="252" t="s">
        <v>309</v>
      </c>
      <c r="C2" s="253"/>
      <c r="D2" s="253"/>
      <c r="E2" s="251"/>
      <c r="F2" s="251"/>
      <c r="G2" s="251"/>
      <c r="H2" s="251"/>
      <c r="I2" s="251"/>
      <c r="J2" s="251"/>
    </row>
    <row r="3" spans="1:10">
      <c r="A3" s="251"/>
      <c r="B3" s="254"/>
      <c r="C3" s="251"/>
      <c r="D3" s="251"/>
      <c r="E3" s="251"/>
      <c r="F3" s="251"/>
      <c r="G3" s="251"/>
      <c r="H3" s="251"/>
      <c r="I3" s="254" t="s">
        <v>228</v>
      </c>
      <c r="J3" s="251"/>
    </row>
    <row r="4" spans="1:10">
      <c r="A4" s="251"/>
      <c r="B4" s="254"/>
      <c r="C4" s="251"/>
      <c r="D4" s="251"/>
      <c r="E4" s="251"/>
      <c r="F4" s="251"/>
      <c r="G4" s="251"/>
      <c r="H4" s="251"/>
      <c r="I4" s="251"/>
      <c r="J4" s="251"/>
    </row>
    <row r="5" spans="1:10">
      <c r="A5" s="255"/>
      <c r="B5" s="255"/>
      <c r="C5" s="255"/>
      <c r="D5" s="255"/>
      <c r="E5" s="255"/>
      <c r="F5" s="255"/>
      <c r="G5" s="255"/>
      <c r="H5" s="255"/>
      <c r="I5" s="256"/>
      <c r="J5" s="257" t="s">
        <v>229</v>
      </c>
    </row>
    <row r="6" spans="1:10">
      <c r="A6" s="466" t="s">
        <v>230</v>
      </c>
      <c r="B6" s="467"/>
      <c r="C6" s="467"/>
      <c r="D6" s="467"/>
      <c r="E6" s="467"/>
      <c r="F6" s="467"/>
      <c r="G6" s="467"/>
      <c r="H6" s="467"/>
      <c r="I6" s="467"/>
      <c r="J6" s="468"/>
    </row>
    <row r="7" spans="1:10" ht="23.25" thickBot="1">
      <c r="A7" s="258"/>
      <c r="B7" s="469" t="s">
        <v>231</v>
      </c>
      <c r="C7" s="469"/>
      <c r="D7" s="469"/>
      <c r="E7" s="469"/>
      <c r="F7" s="470"/>
      <c r="G7" s="259" t="s">
        <v>3025</v>
      </c>
      <c r="H7" s="259" t="s">
        <v>3026</v>
      </c>
      <c r="I7" s="260" t="s">
        <v>310</v>
      </c>
      <c r="J7" s="260" t="s">
        <v>232</v>
      </c>
    </row>
    <row r="8" spans="1:10">
      <c r="A8" s="261">
        <v>1</v>
      </c>
      <c r="B8" s="471" t="s">
        <v>3027</v>
      </c>
      <c r="C8" s="472"/>
      <c r="D8" s="472"/>
      <c r="E8" s="472"/>
      <c r="F8" s="472"/>
      <c r="G8" s="262">
        <v>70</v>
      </c>
      <c r="H8" s="262">
        <v>11100</v>
      </c>
      <c r="I8" s="354">
        <f>SUM(I9:I11)</f>
        <v>93316</v>
      </c>
      <c r="J8" s="355">
        <f>SUM(J9:J11)</f>
        <v>129697</v>
      </c>
    </row>
    <row r="9" spans="1:10" ht="26.25">
      <c r="A9" s="263" t="s">
        <v>233</v>
      </c>
      <c r="B9" s="464" t="s">
        <v>3028</v>
      </c>
      <c r="C9" s="464"/>
      <c r="D9" s="464"/>
      <c r="E9" s="464"/>
      <c r="F9" s="465"/>
      <c r="G9" s="264" t="s">
        <v>3029</v>
      </c>
      <c r="H9" s="264">
        <v>11101</v>
      </c>
      <c r="I9" s="356">
        <v>93316</v>
      </c>
      <c r="J9" s="357">
        <v>129697</v>
      </c>
    </row>
    <row r="10" spans="1:10">
      <c r="A10" s="265" t="s">
        <v>234</v>
      </c>
      <c r="B10" s="464" t="s">
        <v>3030</v>
      </c>
      <c r="C10" s="464"/>
      <c r="D10" s="464"/>
      <c r="E10" s="464"/>
      <c r="F10" s="465"/>
      <c r="G10" s="264">
        <v>704</v>
      </c>
      <c r="H10" s="264">
        <v>11102</v>
      </c>
      <c r="I10" s="356"/>
      <c r="J10" s="357"/>
    </row>
    <row r="11" spans="1:10">
      <c r="A11" s="265" t="s">
        <v>235</v>
      </c>
      <c r="B11" s="464" t="s">
        <v>3031</v>
      </c>
      <c r="C11" s="464"/>
      <c r="D11" s="464"/>
      <c r="E11" s="464"/>
      <c r="F11" s="465"/>
      <c r="G11" s="273">
        <v>705</v>
      </c>
      <c r="H11" s="264">
        <v>11103</v>
      </c>
      <c r="I11" s="358"/>
      <c r="J11" s="359"/>
    </row>
    <row r="12" spans="1:10">
      <c r="A12" s="266">
        <v>2</v>
      </c>
      <c r="B12" s="459" t="s">
        <v>236</v>
      </c>
      <c r="C12" s="459"/>
      <c r="D12" s="459"/>
      <c r="E12" s="459"/>
      <c r="F12" s="460"/>
      <c r="G12" s="267">
        <v>708</v>
      </c>
      <c r="H12" s="360">
        <v>11104</v>
      </c>
      <c r="I12" s="356">
        <f>SUM(I13:I15)</f>
        <v>0</v>
      </c>
      <c r="J12" s="357">
        <f>SUM(J13:J15)</f>
        <v>0</v>
      </c>
    </row>
    <row r="13" spans="1:10">
      <c r="A13" s="268" t="s">
        <v>233</v>
      </c>
      <c r="B13" s="464" t="s">
        <v>237</v>
      </c>
      <c r="C13" s="464"/>
      <c r="D13" s="464"/>
      <c r="E13" s="464"/>
      <c r="F13" s="465"/>
      <c r="G13" s="264">
        <v>7081</v>
      </c>
      <c r="H13" s="361">
        <v>111041</v>
      </c>
      <c r="I13" s="358"/>
      <c r="J13" s="359"/>
    </row>
    <row r="14" spans="1:10">
      <c r="A14" s="268" t="s">
        <v>238</v>
      </c>
      <c r="B14" s="464" t="s">
        <v>239</v>
      </c>
      <c r="C14" s="464"/>
      <c r="D14" s="464"/>
      <c r="E14" s="464"/>
      <c r="F14" s="465"/>
      <c r="G14" s="264">
        <v>7082</v>
      </c>
      <c r="H14" s="361">
        <v>111042</v>
      </c>
      <c r="I14" s="358"/>
      <c r="J14" s="359"/>
    </row>
    <row r="15" spans="1:10">
      <c r="A15" s="268" t="s">
        <v>240</v>
      </c>
      <c r="B15" s="464" t="s">
        <v>241</v>
      </c>
      <c r="C15" s="464"/>
      <c r="D15" s="464"/>
      <c r="E15" s="464"/>
      <c r="F15" s="465"/>
      <c r="G15" s="264">
        <v>7083</v>
      </c>
      <c r="H15" s="361">
        <v>111043</v>
      </c>
      <c r="I15" s="358"/>
      <c r="J15" s="359"/>
    </row>
    <row r="16" spans="1:10" ht="27.75" customHeight="1">
      <c r="A16" s="269">
        <v>3</v>
      </c>
      <c r="B16" s="459" t="s">
        <v>242</v>
      </c>
      <c r="C16" s="459"/>
      <c r="D16" s="459"/>
      <c r="E16" s="459"/>
      <c r="F16" s="460"/>
      <c r="G16" s="267">
        <v>71</v>
      </c>
      <c r="H16" s="360">
        <v>11201</v>
      </c>
      <c r="I16" s="356">
        <f>SUM(I17:I18)</f>
        <v>4178</v>
      </c>
      <c r="J16" s="357">
        <f>SUM(J17:J18)</f>
        <v>0</v>
      </c>
    </row>
    <row r="17" spans="1:10">
      <c r="A17" s="270"/>
      <c r="B17" s="457" t="s">
        <v>243</v>
      </c>
      <c r="C17" s="457"/>
      <c r="D17" s="457"/>
      <c r="E17" s="457"/>
      <c r="F17" s="458"/>
      <c r="G17" s="271"/>
      <c r="H17" s="264">
        <v>112011</v>
      </c>
      <c r="I17" s="356">
        <v>4178</v>
      </c>
      <c r="J17" s="357"/>
    </row>
    <row r="18" spans="1:10">
      <c r="A18" s="270"/>
      <c r="B18" s="457" t="s">
        <v>244</v>
      </c>
      <c r="C18" s="457"/>
      <c r="D18" s="457"/>
      <c r="E18" s="457"/>
      <c r="F18" s="458"/>
      <c r="G18" s="271"/>
      <c r="H18" s="264">
        <v>112012</v>
      </c>
      <c r="I18" s="356"/>
      <c r="J18" s="357"/>
    </row>
    <row r="19" spans="1:10" ht="27" customHeight="1">
      <c r="A19" s="272">
        <v>4</v>
      </c>
      <c r="B19" s="459" t="s">
        <v>245</v>
      </c>
      <c r="C19" s="459"/>
      <c r="D19" s="459"/>
      <c r="E19" s="459"/>
      <c r="F19" s="460"/>
      <c r="G19" s="362">
        <v>72</v>
      </c>
      <c r="H19" s="363">
        <v>11300</v>
      </c>
      <c r="I19" s="356">
        <f>SUM(I20)</f>
        <v>0</v>
      </c>
      <c r="J19" s="357">
        <f>SUM(J20)</f>
        <v>0</v>
      </c>
    </row>
    <row r="20" spans="1:10">
      <c r="A20" s="265"/>
      <c r="B20" s="461" t="s">
        <v>246</v>
      </c>
      <c r="C20" s="462"/>
      <c r="D20" s="462"/>
      <c r="E20" s="462"/>
      <c r="F20" s="462"/>
      <c r="G20" s="364"/>
      <c r="H20" s="365">
        <v>11301</v>
      </c>
      <c r="I20" s="356"/>
      <c r="J20" s="357"/>
    </row>
    <row r="21" spans="1:10">
      <c r="A21" s="274">
        <v>5</v>
      </c>
      <c r="B21" s="460" t="s">
        <v>247</v>
      </c>
      <c r="C21" s="463"/>
      <c r="D21" s="463"/>
      <c r="E21" s="463"/>
      <c r="F21" s="463"/>
      <c r="G21" s="275">
        <v>73</v>
      </c>
      <c r="H21" s="275">
        <v>11400</v>
      </c>
      <c r="I21" s="356"/>
      <c r="J21" s="357"/>
    </row>
    <row r="22" spans="1:10">
      <c r="A22" s="276">
        <v>6</v>
      </c>
      <c r="B22" s="460" t="s">
        <v>3032</v>
      </c>
      <c r="C22" s="463"/>
      <c r="D22" s="463"/>
      <c r="E22" s="463"/>
      <c r="F22" s="463"/>
      <c r="G22" s="275">
        <v>75</v>
      </c>
      <c r="H22" s="366">
        <v>11500</v>
      </c>
      <c r="I22" s="356">
        <v>332</v>
      </c>
      <c r="J22" s="357"/>
    </row>
    <row r="23" spans="1:10">
      <c r="A23" s="274">
        <v>7</v>
      </c>
      <c r="B23" s="459" t="s">
        <v>248</v>
      </c>
      <c r="C23" s="459"/>
      <c r="D23" s="459"/>
      <c r="E23" s="459"/>
      <c r="F23" s="460"/>
      <c r="G23" s="267">
        <v>77</v>
      </c>
      <c r="H23" s="267">
        <v>11600</v>
      </c>
      <c r="I23" s="356"/>
      <c r="J23" s="357"/>
    </row>
    <row r="24" spans="1:10" ht="19.5" customHeight="1" thickBot="1">
      <c r="A24" s="277" t="s">
        <v>249</v>
      </c>
      <c r="B24" s="448" t="s">
        <v>250</v>
      </c>
      <c r="C24" s="448"/>
      <c r="D24" s="448"/>
      <c r="E24" s="448"/>
      <c r="F24" s="448"/>
      <c r="G24" s="278"/>
      <c r="H24" s="278">
        <v>11800</v>
      </c>
      <c r="I24" s="367">
        <f>I8+I12+I16+I19+I21+I22+I23</f>
        <v>97826</v>
      </c>
      <c r="J24" s="368">
        <f>J8+J12+J16+J19+J21+J22+J23</f>
        <v>129697</v>
      </c>
    </row>
    <row r="25" spans="1:10">
      <c r="A25" s="279"/>
      <c r="B25" s="280"/>
      <c r="C25" s="280"/>
      <c r="D25" s="280"/>
      <c r="E25" s="280"/>
      <c r="F25" s="280"/>
      <c r="G25" s="280"/>
      <c r="H25" s="280"/>
      <c r="I25" s="281"/>
      <c r="J25" s="281"/>
    </row>
    <row r="26" spans="1:10">
      <c r="A26" s="279"/>
      <c r="B26" s="280"/>
      <c r="C26" s="280"/>
      <c r="D26" s="280"/>
      <c r="E26" s="280"/>
      <c r="F26" s="280"/>
      <c r="G26" s="280"/>
      <c r="H26" s="280"/>
      <c r="I26" s="281"/>
      <c r="J26" s="281"/>
    </row>
    <row r="27" spans="1:10">
      <c r="A27" s="279"/>
      <c r="B27" s="280"/>
      <c r="C27" s="280"/>
      <c r="D27" s="280"/>
      <c r="E27" s="280"/>
      <c r="F27" s="280"/>
      <c r="G27" s="280"/>
      <c r="H27" s="280"/>
      <c r="I27" s="281"/>
      <c r="J27" s="281"/>
    </row>
    <row r="28" spans="1:10">
      <c r="A28" s="279"/>
      <c r="B28" s="280"/>
      <c r="C28" s="280"/>
      <c r="D28" s="280"/>
      <c r="E28" s="280"/>
      <c r="F28" s="280"/>
      <c r="G28" s="280"/>
      <c r="H28" s="280"/>
      <c r="I28" s="281"/>
      <c r="J28" s="281"/>
    </row>
    <row r="29" spans="1:10">
      <c r="A29" s="279"/>
      <c r="B29" s="280"/>
      <c r="C29" s="280"/>
      <c r="D29" s="280"/>
      <c r="E29" s="280"/>
      <c r="F29" s="280"/>
      <c r="G29" s="280"/>
      <c r="H29" s="280"/>
      <c r="I29" s="281"/>
      <c r="J29" s="281"/>
    </row>
    <row r="30" spans="1:10">
      <c r="A30" s="279"/>
      <c r="B30" s="280"/>
      <c r="C30" s="280"/>
      <c r="D30" s="280"/>
      <c r="E30" s="280"/>
      <c r="F30" s="280"/>
      <c r="G30" s="280"/>
      <c r="H30" s="280"/>
      <c r="I30" s="281"/>
      <c r="J30" s="281"/>
    </row>
    <row r="31" spans="1:10">
      <c r="A31" s="279"/>
      <c r="B31" s="280"/>
      <c r="C31" s="280"/>
      <c r="D31" s="280"/>
      <c r="E31" s="280"/>
      <c r="F31" s="280"/>
      <c r="G31" s="280"/>
      <c r="H31" s="280"/>
      <c r="I31" s="281"/>
      <c r="J31" s="281"/>
    </row>
    <row r="32" spans="1:10">
      <c r="A32" s="279"/>
      <c r="B32" s="280"/>
      <c r="C32" s="280"/>
      <c r="D32" s="280"/>
      <c r="E32" s="280"/>
      <c r="F32" s="280"/>
      <c r="G32" s="280"/>
      <c r="H32" s="280"/>
      <c r="I32" s="281"/>
      <c r="J32" s="281"/>
    </row>
    <row r="33" spans="1:10">
      <c r="A33" s="279"/>
      <c r="B33" s="280"/>
      <c r="C33" s="280"/>
      <c r="D33" s="280"/>
      <c r="E33" s="280"/>
      <c r="F33" s="280"/>
      <c r="G33" s="280"/>
      <c r="H33" s="280"/>
      <c r="I33" s="281"/>
      <c r="J33" s="281"/>
    </row>
    <row r="34" spans="1:10">
      <c r="A34" s="279"/>
      <c r="B34" s="280"/>
      <c r="C34" s="280"/>
      <c r="D34" s="280"/>
      <c r="E34" s="280"/>
      <c r="F34" s="280"/>
      <c r="G34" s="280"/>
      <c r="H34" s="280"/>
      <c r="I34" s="281"/>
      <c r="J34" s="281"/>
    </row>
    <row r="35" spans="1:10">
      <c r="A35" s="279"/>
      <c r="B35" s="280"/>
      <c r="C35" s="280"/>
      <c r="D35" s="280"/>
      <c r="E35" s="280"/>
      <c r="F35" s="280"/>
      <c r="G35" s="280"/>
      <c r="H35" s="280"/>
      <c r="I35" s="281"/>
      <c r="J35" s="281"/>
    </row>
    <row r="36" spans="1:10">
      <c r="A36" s="279"/>
      <c r="B36" s="280"/>
      <c r="C36" s="280"/>
      <c r="D36" s="280"/>
      <c r="E36" s="280"/>
      <c r="F36" s="280"/>
      <c r="G36" s="280"/>
      <c r="H36" s="280"/>
      <c r="I36" s="281"/>
      <c r="J36" s="281"/>
    </row>
    <row r="37" spans="1:10">
      <c r="A37" s="279"/>
      <c r="B37" s="280"/>
      <c r="C37" s="280"/>
      <c r="D37" s="280"/>
      <c r="E37" s="280"/>
      <c r="F37" s="280"/>
      <c r="G37" s="280"/>
      <c r="H37" s="280"/>
      <c r="I37" s="281"/>
      <c r="J37" s="281"/>
    </row>
    <row r="38" spans="1:10">
      <c r="A38" s="279"/>
      <c r="B38" s="280"/>
      <c r="C38" s="280"/>
      <c r="D38" s="280"/>
      <c r="E38" s="280"/>
      <c r="F38" s="280"/>
      <c r="G38" s="280"/>
      <c r="H38" s="280"/>
      <c r="I38" s="281"/>
      <c r="J38" s="281"/>
    </row>
    <row r="39" spans="1:10">
      <c r="A39" s="279"/>
      <c r="B39" s="280"/>
      <c r="C39" s="280"/>
      <c r="D39" s="280"/>
      <c r="E39" s="280"/>
      <c r="F39" s="280"/>
      <c r="G39" s="280"/>
      <c r="H39" s="280"/>
      <c r="I39" s="281"/>
      <c r="J39" s="281"/>
    </row>
    <row r="40" spans="1:10">
      <c r="A40" s="279"/>
      <c r="B40" s="280"/>
      <c r="C40" s="280"/>
      <c r="D40" s="280"/>
      <c r="E40" s="280"/>
      <c r="F40" s="280"/>
      <c r="G40" s="280"/>
      <c r="H40" s="280"/>
      <c r="I40" s="281"/>
      <c r="J40" s="281"/>
    </row>
    <row r="41" spans="1:10">
      <c r="A41" s="279"/>
      <c r="B41" s="280"/>
      <c r="C41" s="280"/>
      <c r="D41" s="280"/>
      <c r="E41" s="280"/>
      <c r="F41" s="280"/>
      <c r="G41" s="280"/>
      <c r="H41" s="280"/>
      <c r="I41" s="281"/>
      <c r="J41" s="281"/>
    </row>
    <row r="42" spans="1:10">
      <c r="A42" s="279"/>
      <c r="B42" s="280"/>
      <c r="C42" s="280"/>
      <c r="D42" s="280"/>
      <c r="E42" s="280"/>
      <c r="F42" s="280"/>
      <c r="G42" s="280"/>
      <c r="H42" s="280"/>
      <c r="I42" s="281"/>
      <c r="J42" s="281"/>
    </row>
    <row r="43" spans="1:10">
      <c r="A43" s="279"/>
      <c r="B43" s="280"/>
      <c r="C43" s="280"/>
      <c r="D43" s="280"/>
      <c r="E43" s="280"/>
      <c r="F43" s="280"/>
      <c r="G43" s="280"/>
      <c r="H43" s="280"/>
      <c r="I43" s="281"/>
      <c r="J43" s="281"/>
    </row>
    <row r="44" spans="1:10">
      <c r="A44" s="279"/>
      <c r="B44" s="280"/>
      <c r="C44" s="280"/>
      <c r="D44" s="280"/>
      <c r="E44" s="280"/>
      <c r="F44" s="280"/>
      <c r="G44" s="280"/>
      <c r="H44" s="280"/>
      <c r="I44" s="281"/>
      <c r="J44" s="281"/>
    </row>
    <row r="45" spans="1:10">
      <c r="A45" s="279"/>
      <c r="B45" s="280"/>
      <c r="C45" s="280"/>
      <c r="D45" s="280"/>
      <c r="E45" s="280"/>
      <c r="F45" s="280"/>
      <c r="G45" s="280"/>
      <c r="H45" s="280"/>
      <c r="I45" s="281"/>
      <c r="J45" s="281"/>
    </row>
    <row r="46" spans="1:10">
      <c r="A46" s="279"/>
      <c r="B46" s="280"/>
      <c r="C46" s="280"/>
      <c r="D46" s="280"/>
      <c r="E46" s="280"/>
      <c r="F46" s="280"/>
      <c r="G46" s="280"/>
      <c r="H46" s="280"/>
      <c r="I46" s="281"/>
      <c r="J46" s="281"/>
    </row>
    <row r="47" spans="1:10">
      <c r="A47" s="279"/>
      <c r="B47" s="252" t="s">
        <v>3037</v>
      </c>
      <c r="C47" s="253"/>
      <c r="D47" s="253"/>
      <c r="E47" s="280"/>
      <c r="F47" s="280"/>
      <c r="G47" s="280"/>
      <c r="H47" s="280"/>
      <c r="I47" s="281"/>
      <c r="J47" s="281"/>
    </row>
    <row r="48" spans="1:10">
      <c r="A48" s="251"/>
      <c r="B48" s="252" t="s">
        <v>309</v>
      </c>
      <c r="C48" s="253"/>
      <c r="D48" s="253"/>
      <c r="E48" s="251"/>
      <c r="F48" s="251"/>
      <c r="G48" s="251"/>
      <c r="H48" s="251"/>
      <c r="I48" s="254" t="s">
        <v>251</v>
      </c>
      <c r="J48" s="251"/>
    </row>
    <row r="49" spans="1:10">
      <c r="A49" s="255"/>
      <c r="B49" s="255"/>
      <c r="C49" s="255"/>
      <c r="D49" s="255"/>
      <c r="E49" s="255"/>
      <c r="F49" s="255"/>
      <c r="G49" s="255"/>
      <c r="H49" s="255"/>
      <c r="I49" s="256"/>
      <c r="J49" s="257" t="s">
        <v>229</v>
      </c>
    </row>
    <row r="50" spans="1:10">
      <c r="A50" s="466" t="s">
        <v>230</v>
      </c>
      <c r="B50" s="467"/>
      <c r="C50" s="467"/>
      <c r="D50" s="467"/>
      <c r="E50" s="467"/>
      <c r="F50" s="467"/>
      <c r="G50" s="467"/>
      <c r="H50" s="467"/>
      <c r="I50" s="467"/>
      <c r="J50" s="468"/>
    </row>
    <row r="51" spans="1:10" ht="23.25" thickBot="1">
      <c r="A51" s="282"/>
      <c r="B51" s="451" t="s">
        <v>252</v>
      </c>
      <c r="C51" s="452"/>
      <c r="D51" s="452"/>
      <c r="E51" s="452"/>
      <c r="F51" s="453"/>
      <c r="G51" s="369" t="s">
        <v>3025</v>
      </c>
      <c r="H51" s="369" t="s">
        <v>3026</v>
      </c>
      <c r="I51" s="283" t="s">
        <v>310</v>
      </c>
      <c r="J51" s="283" t="s">
        <v>232</v>
      </c>
    </row>
    <row r="52" spans="1:10">
      <c r="A52" s="284">
        <v>1</v>
      </c>
      <c r="B52" s="449" t="s">
        <v>253</v>
      </c>
      <c r="C52" s="450"/>
      <c r="D52" s="450"/>
      <c r="E52" s="450"/>
      <c r="F52" s="450"/>
      <c r="G52" s="285">
        <v>60</v>
      </c>
      <c r="H52" s="285">
        <v>12100</v>
      </c>
      <c r="I52" s="286">
        <f>SUM(I53:I57)</f>
        <v>63547</v>
      </c>
      <c r="J52" s="287">
        <f>SUM(J53:J57)</f>
        <v>75416</v>
      </c>
    </row>
    <row r="53" spans="1:10">
      <c r="A53" s="288" t="s">
        <v>254</v>
      </c>
      <c r="B53" s="447" t="s">
        <v>255</v>
      </c>
      <c r="C53" s="447" t="s">
        <v>256</v>
      </c>
      <c r="D53" s="447"/>
      <c r="E53" s="447"/>
      <c r="F53" s="447"/>
      <c r="G53" s="289" t="s">
        <v>3033</v>
      </c>
      <c r="H53" s="289">
        <v>12101</v>
      </c>
      <c r="I53" s="290">
        <v>63547</v>
      </c>
      <c r="J53" s="291">
        <v>75416</v>
      </c>
    </row>
    <row r="54" spans="1:10">
      <c r="A54" s="288" t="s">
        <v>234</v>
      </c>
      <c r="B54" s="447" t="s">
        <v>257</v>
      </c>
      <c r="C54" s="447" t="s">
        <v>256</v>
      </c>
      <c r="D54" s="447"/>
      <c r="E54" s="447"/>
      <c r="F54" s="447"/>
      <c r="G54" s="289"/>
      <c r="H54" s="297">
        <v>12102</v>
      </c>
      <c r="I54" s="290"/>
      <c r="J54" s="291"/>
    </row>
    <row r="55" spans="1:10">
      <c r="A55" s="288" t="s">
        <v>235</v>
      </c>
      <c r="B55" s="447" t="s">
        <v>258</v>
      </c>
      <c r="C55" s="447" t="s">
        <v>256</v>
      </c>
      <c r="D55" s="447"/>
      <c r="E55" s="447"/>
      <c r="F55" s="447"/>
      <c r="G55" s="289" t="s">
        <v>3034</v>
      </c>
      <c r="H55" s="289">
        <v>12103</v>
      </c>
      <c r="I55" s="292"/>
      <c r="J55" s="293"/>
    </row>
    <row r="56" spans="1:10">
      <c r="A56" s="288" t="s">
        <v>259</v>
      </c>
      <c r="B56" s="454" t="s">
        <v>260</v>
      </c>
      <c r="C56" s="447" t="s">
        <v>256</v>
      </c>
      <c r="D56" s="447"/>
      <c r="E56" s="447"/>
      <c r="F56" s="447"/>
      <c r="G56" s="289"/>
      <c r="H56" s="297">
        <v>12104</v>
      </c>
      <c r="I56" s="292"/>
      <c r="J56" s="293"/>
    </row>
    <row r="57" spans="1:10">
      <c r="A57" s="288" t="s">
        <v>261</v>
      </c>
      <c r="B57" s="447" t="s">
        <v>262</v>
      </c>
      <c r="C57" s="447" t="s">
        <v>256</v>
      </c>
      <c r="D57" s="447"/>
      <c r="E57" s="447"/>
      <c r="F57" s="447"/>
      <c r="G57" s="289" t="s">
        <v>3035</v>
      </c>
      <c r="H57" s="297">
        <v>12105</v>
      </c>
      <c r="I57" s="290"/>
      <c r="J57" s="291"/>
    </row>
    <row r="58" spans="1:10">
      <c r="A58" s="294">
        <v>2</v>
      </c>
      <c r="B58" s="455" t="s">
        <v>263</v>
      </c>
      <c r="C58" s="455"/>
      <c r="D58" s="455"/>
      <c r="E58" s="455"/>
      <c r="F58" s="455"/>
      <c r="G58" s="295">
        <v>64</v>
      </c>
      <c r="H58" s="295">
        <v>12200</v>
      </c>
      <c r="I58" s="290">
        <f>SUM(I59:I60)</f>
        <v>11738</v>
      </c>
      <c r="J58" s="291">
        <f>SUM(J59:J60)</f>
        <v>14872</v>
      </c>
    </row>
    <row r="59" spans="1:10">
      <c r="A59" s="296" t="s">
        <v>264</v>
      </c>
      <c r="B59" s="455" t="s">
        <v>265</v>
      </c>
      <c r="C59" s="456"/>
      <c r="D59" s="456"/>
      <c r="E59" s="456"/>
      <c r="F59" s="456"/>
      <c r="G59" s="297">
        <v>641</v>
      </c>
      <c r="H59" s="297">
        <v>12201</v>
      </c>
      <c r="I59" s="292">
        <v>10104</v>
      </c>
      <c r="J59" s="293">
        <v>12744</v>
      </c>
    </row>
    <row r="60" spans="1:10">
      <c r="A60" s="296" t="s">
        <v>266</v>
      </c>
      <c r="B60" s="456" t="s">
        <v>267</v>
      </c>
      <c r="C60" s="456"/>
      <c r="D60" s="456"/>
      <c r="E60" s="456"/>
      <c r="F60" s="456"/>
      <c r="G60" s="297">
        <v>644</v>
      </c>
      <c r="H60" s="297">
        <v>12202</v>
      </c>
      <c r="I60" s="292">
        <v>1634</v>
      </c>
      <c r="J60" s="293">
        <v>2128</v>
      </c>
    </row>
    <row r="61" spans="1:10">
      <c r="A61" s="294">
        <v>3</v>
      </c>
      <c r="B61" s="455" t="s">
        <v>268</v>
      </c>
      <c r="C61" s="455"/>
      <c r="D61" s="455"/>
      <c r="E61" s="455"/>
      <c r="F61" s="455"/>
      <c r="G61" s="295">
        <v>68</v>
      </c>
      <c r="H61" s="295">
        <v>12300</v>
      </c>
      <c r="I61" s="290">
        <v>1787</v>
      </c>
      <c r="J61" s="291">
        <v>16349</v>
      </c>
    </row>
    <row r="62" spans="1:10">
      <c r="A62" s="294">
        <v>4</v>
      </c>
      <c r="B62" s="455" t="s">
        <v>269</v>
      </c>
      <c r="C62" s="455"/>
      <c r="D62" s="455"/>
      <c r="E62" s="455"/>
      <c r="F62" s="455"/>
      <c r="G62" s="295">
        <v>61</v>
      </c>
      <c r="H62" s="295">
        <v>12400</v>
      </c>
      <c r="I62" s="290">
        <f>SUM(I63:I74,I77)</f>
        <v>18707</v>
      </c>
      <c r="J62" s="290">
        <f>SUM(J63:J74,J77)</f>
        <v>7183</v>
      </c>
    </row>
    <row r="63" spans="1:10">
      <c r="A63" s="296" t="s">
        <v>233</v>
      </c>
      <c r="B63" s="446" t="s">
        <v>270</v>
      </c>
      <c r="C63" s="446"/>
      <c r="D63" s="446"/>
      <c r="E63" s="446"/>
      <c r="F63" s="446"/>
      <c r="G63" s="289"/>
      <c r="H63" s="289">
        <v>12401</v>
      </c>
      <c r="I63" s="292"/>
      <c r="J63" s="293"/>
    </row>
    <row r="64" spans="1:10">
      <c r="A64" s="296" t="s">
        <v>238</v>
      </c>
      <c r="B64" s="446" t="s">
        <v>271</v>
      </c>
      <c r="C64" s="446"/>
      <c r="D64" s="446"/>
      <c r="E64" s="446"/>
      <c r="F64" s="446"/>
      <c r="G64" s="298">
        <v>611</v>
      </c>
      <c r="H64" s="289">
        <v>12402</v>
      </c>
      <c r="I64" s="292">
        <v>13240</v>
      </c>
      <c r="J64" s="293"/>
    </row>
    <row r="65" spans="1:10">
      <c r="A65" s="296" t="s">
        <v>240</v>
      </c>
      <c r="B65" s="446" t="s">
        <v>272</v>
      </c>
      <c r="C65" s="446"/>
      <c r="D65" s="446"/>
      <c r="E65" s="446"/>
      <c r="F65" s="446"/>
      <c r="G65" s="289">
        <v>613</v>
      </c>
      <c r="H65" s="289">
        <v>12403</v>
      </c>
      <c r="I65" s="292"/>
      <c r="J65" s="293">
        <v>34</v>
      </c>
    </row>
    <row r="66" spans="1:10">
      <c r="A66" s="296" t="s">
        <v>273</v>
      </c>
      <c r="B66" s="446" t="s">
        <v>274</v>
      </c>
      <c r="C66" s="446"/>
      <c r="D66" s="446"/>
      <c r="E66" s="446"/>
      <c r="F66" s="446"/>
      <c r="G66" s="298">
        <v>615</v>
      </c>
      <c r="H66" s="289">
        <v>12404</v>
      </c>
      <c r="I66" s="299">
        <v>887</v>
      </c>
      <c r="J66" s="300">
        <v>1126</v>
      </c>
    </row>
    <row r="67" spans="1:10">
      <c r="A67" s="296" t="s">
        <v>275</v>
      </c>
      <c r="B67" s="446" t="s">
        <v>276</v>
      </c>
      <c r="C67" s="446"/>
      <c r="D67" s="446"/>
      <c r="E67" s="446"/>
      <c r="F67" s="446"/>
      <c r="G67" s="298">
        <v>616</v>
      </c>
      <c r="H67" s="289">
        <v>12405</v>
      </c>
      <c r="I67" s="292">
        <v>56</v>
      </c>
      <c r="J67" s="293">
        <v>808</v>
      </c>
    </row>
    <row r="68" spans="1:10">
      <c r="A68" s="296" t="s">
        <v>277</v>
      </c>
      <c r="B68" s="446" t="s">
        <v>278</v>
      </c>
      <c r="C68" s="446"/>
      <c r="D68" s="446"/>
      <c r="E68" s="446"/>
      <c r="F68" s="446"/>
      <c r="G68" s="298">
        <v>617</v>
      </c>
      <c r="H68" s="289">
        <v>12406</v>
      </c>
      <c r="I68" s="292"/>
      <c r="J68" s="293"/>
    </row>
    <row r="69" spans="1:10">
      <c r="A69" s="296" t="s">
        <v>279</v>
      </c>
      <c r="B69" s="447" t="s">
        <v>280</v>
      </c>
      <c r="C69" s="447" t="s">
        <v>256</v>
      </c>
      <c r="D69" s="447"/>
      <c r="E69" s="447"/>
      <c r="F69" s="447"/>
      <c r="G69" s="298">
        <v>618</v>
      </c>
      <c r="H69" s="289">
        <v>12407</v>
      </c>
      <c r="I69" s="292">
        <v>1605</v>
      </c>
      <c r="J69" s="293">
        <v>703</v>
      </c>
    </row>
    <row r="70" spans="1:10">
      <c r="A70" s="296" t="s">
        <v>281</v>
      </c>
      <c r="B70" s="447" t="s">
        <v>282</v>
      </c>
      <c r="C70" s="447"/>
      <c r="D70" s="447"/>
      <c r="E70" s="447"/>
      <c r="F70" s="447"/>
      <c r="G70" s="298">
        <v>623</v>
      </c>
      <c r="H70" s="289">
        <v>12408</v>
      </c>
      <c r="I70" s="292">
        <v>668</v>
      </c>
      <c r="J70" s="293"/>
    </row>
    <row r="71" spans="1:10">
      <c r="A71" s="296" t="s">
        <v>283</v>
      </c>
      <c r="B71" s="447" t="s">
        <v>284</v>
      </c>
      <c r="C71" s="447"/>
      <c r="D71" s="447"/>
      <c r="E71" s="447"/>
      <c r="F71" s="447"/>
      <c r="G71" s="298">
        <v>624</v>
      </c>
      <c r="H71" s="289">
        <v>12409</v>
      </c>
      <c r="I71" s="292"/>
      <c r="J71" s="293"/>
    </row>
    <row r="72" spans="1:10">
      <c r="A72" s="296" t="s">
        <v>285</v>
      </c>
      <c r="B72" s="447" t="s">
        <v>286</v>
      </c>
      <c r="C72" s="447"/>
      <c r="D72" s="447"/>
      <c r="E72" s="447"/>
      <c r="F72" s="447"/>
      <c r="G72" s="298">
        <v>625</v>
      </c>
      <c r="H72" s="289">
        <v>12410</v>
      </c>
      <c r="I72" s="292">
        <v>415</v>
      </c>
      <c r="J72" s="293">
        <v>3393</v>
      </c>
    </row>
    <row r="73" spans="1:10">
      <c r="A73" s="296" t="s">
        <v>287</v>
      </c>
      <c r="B73" s="447" t="s">
        <v>288</v>
      </c>
      <c r="C73" s="447"/>
      <c r="D73" s="447"/>
      <c r="E73" s="447"/>
      <c r="F73" s="447"/>
      <c r="G73" s="298">
        <v>626</v>
      </c>
      <c r="H73" s="289">
        <v>12411</v>
      </c>
      <c r="I73" s="292">
        <v>920</v>
      </c>
      <c r="J73" s="293">
        <v>852</v>
      </c>
    </row>
    <row r="74" spans="1:10">
      <c r="A74" s="301" t="s">
        <v>289</v>
      </c>
      <c r="B74" s="447" t="s">
        <v>290</v>
      </c>
      <c r="C74" s="447"/>
      <c r="D74" s="447"/>
      <c r="E74" s="447"/>
      <c r="F74" s="447"/>
      <c r="G74" s="298">
        <v>627</v>
      </c>
      <c r="H74" s="289">
        <v>12412</v>
      </c>
      <c r="I74" s="292">
        <f>SUM(I75:I76)</f>
        <v>378</v>
      </c>
      <c r="J74" s="293">
        <f>SUM(J75:J76)</f>
        <v>0</v>
      </c>
    </row>
    <row r="75" spans="1:10">
      <c r="A75" s="296"/>
      <c r="B75" s="473" t="s">
        <v>291</v>
      </c>
      <c r="C75" s="473"/>
      <c r="D75" s="473"/>
      <c r="E75" s="473"/>
      <c r="F75" s="473"/>
      <c r="G75" s="298">
        <v>6271</v>
      </c>
      <c r="H75" s="298">
        <v>124121</v>
      </c>
      <c r="I75" s="292">
        <v>378</v>
      </c>
      <c r="J75" s="293"/>
    </row>
    <row r="76" spans="1:10">
      <c r="A76" s="296"/>
      <c r="B76" s="473" t="s">
        <v>292</v>
      </c>
      <c r="C76" s="473"/>
      <c r="D76" s="473"/>
      <c r="E76" s="473"/>
      <c r="F76" s="473"/>
      <c r="G76" s="298">
        <v>6272</v>
      </c>
      <c r="H76" s="298">
        <v>124122</v>
      </c>
      <c r="I76" s="292"/>
      <c r="J76" s="293"/>
    </row>
    <row r="77" spans="1:10">
      <c r="A77" s="296" t="s">
        <v>293</v>
      </c>
      <c r="B77" s="447" t="s">
        <v>294</v>
      </c>
      <c r="C77" s="447"/>
      <c r="D77" s="447"/>
      <c r="E77" s="447"/>
      <c r="F77" s="447"/>
      <c r="G77" s="298">
        <v>628</v>
      </c>
      <c r="H77" s="298">
        <v>12413</v>
      </c>
      <c r="I77" s="290">
        <v>538</v>
      </c>
      <c r="J77" s="291">
        <v>267</v>
      </c>
    </row>
    <row r="78" spans="1:10">
      <c r="A78" s="294">
        <v>5</v>
      </c>
      <c r="B78" s="454" t="s">
        <v>295</v>
      </c>
      <c r="C78" s="447"/>
      <c r="D78" s="447"/>
      <c r="E78" s="447"/>
      <c r="F78" s="447"/>
      <c r="G78" s="308">
        <v>63</v>
      </c>
      <c r="H78" s="308">
        <v>12500</v>
      </c>
      <c r="I78" s="290">
        <f>SUM(I79:I82)</f>
        <v>201</v>
      </c>
      <c r="J78" s="291">
        <f>SUM(J79:J82)</f>
        <v>292</v>
      </c>
    </row>
    <row r="79" spans="1:10">
      <c r="A79" s="296" t="s">
        <v>233</v>
      </c>
      <c r="B79" s="447" t="s">
        <v>296</v>
      </c>
      <c r="C79" s="447"/>
      <c r="D79" s="447"/>
      <c r="E79" s="447"/>
      <c r="F79" s="447"/>
      <c r="G79" s="298">
        <v>632</v>
      </c>
      <c r="H79" s="298">
        <v>12501</v>
      </c>
      <c r="I79" s="292">
        <v>51</v>
      </c>
      <c r="J79" s="293">
        <v>137</v>
      </c>
    </row>
    <row r="80" spans="1:10">
      <c r="A80" s="296" t="s">
        <v>238</v>
      </c>
      <c r="B80" s="447" t="s">
        <v>297</v>
      </c>
      <c r="C80" s="447"/>
      <c r="D80" s="447"/>
      <c r="E80" s="447"/>
      <c r="F80" s="447"/>
      <c r="G80" s="298">
        <v>633</v>
      </c>
      <c r="H80" s="298">
        <v>12502</v>
      </c>
      <c r="I80" s="292"/>
      <c r="J80" s="293">
        <v>5</v>
      </c>
    </row>
    <row r="81" spans="1:10">
      <c r="A81" s="296" t="s">
        <v>240</v>
      </c>
      <c r="B81" s="447" t="s">
        <v>298</v>
      </c>
      <c r="C81" s="447"/>
      <c r="D81" s="447"/>
      <c r="E81" s="447"/>
      <c r="F81" s="447"/>
      <c r="G81" s="298">
        <v>634</v>
      </c>
      <c r="H81" s="298">
        <v>12503</v>
      </c>
      <c r="I81" s="292">
        <v>150</v>
      </c>
      <c r="J81" s="293">
        <v>150</v>
      </c>
    </row>
    <row r="82" spans="1:10">
      <c r="A82" s="296" t="s">
        <v>273</v>
      </c>
      <c r="B82" s="447" t="s">
        <v>299</v>
      </c>
      <c r="C82" s="447"/>
      <c r="D82" s="447"/>
      <c r="E82" s="447"/>
      <c r="F82" s="447"/>
      <c r="G82" s="298" t="s">
        <v>3036</v>
      </c>
      <c r="H82" s="298">
        <v>12504</v>
      </c>
      <c r="I82" s="292"/>
      <c r="J82" s="293"/>
    </row>
    <row r="83" spans="1:10">
      <c r="A83" s="294" t="s">
        <v>300</v>
      </c>
      <c r="B83" s="455" t="s">
        <v>301</v>
      </c>
      <c r="C83" s="455"/>
      <c r="D83" s="455"/>
      <c r="E83" s="455"/>
      <c r="F83" s="455"/>
      <c r="G83" s="298"/>
      <c r="H83" s="298">
        <v>12600</v>
      </c>
      <c r="I83" s="290">
        <f>I52+I58+I61+I62+I78</f>
        <v>95980</v>
      </c>
      <c r="J83" s="291">
        <f>J52+J58+J61+J62+J78</f>
        <v>114112</v>
      </c>
    </row>
    <row r="84" spans="1:10">
      <c r="A84" s="302"/>
      <c r="B84" s="303" t="s">
        <v>302</v>
      </c>
      <c r="C84" s="304"/>
      <c r="D84" s="304"/>
      <c r="E84" s="304"/>
      <c r="F84" s="304"/>
      <c r="G84" s="304"/>
      <c r="H84" s="304"/>
      <c r="I84" s="305" t="s">
        <v>310</v>
      </c>
      <c r="J84" s="306" t="s">
        <v>232</v>
      </c>
    </row>
    <row r="85" spans="1:10">
      <c r="A85" s="307">
        <v>1</v>
      </c>
      <c r="B85" s="476" t="s">
        <v>303</v>
      </c>
      <c r="C85" s="476"/>
      <c r="D85" s="476"/>
      <c r="E85" s="476"/>
      <c r="F85" s="476"/>
      <c r="G85" s="308"/>
      <c r="H85" s="308">
        <v>14000</v>
      </c>
      <c r="I85" s="290">
        <v>29</v>
      </c>
      <c r="J85" s="291">
        <v>34</v>
      </c>
    </row>
    <row r="86" spans="1:10">
      <c r="A86" s="307">
        <v>2</v>
      </c>
      <c r="B86" s="476" t="s">
        <v>304</v>
      </c>
      <c r="C86" s="476"/>
      <c r="D86" s="476"/>
      <c r="E86" s="476"/>
      <c r="F86" s="476"/>
      <c r="G86" s="308"/>
      <c r="H86" s="308">
        <v>15000</v>
      </c>
      <c r="I86" s="290">
        <f>SUM(I87,I89)</f>
        <v>0</v>
      </c>
      <c r="J86" s="290">
        <f>SUM(J87,J89)</f>
        <v>1624</v>
      </c>
    </row>
    <row r="87" spans="1:10">
      <c r="A87" s="309" t="s">
        <v>233</v>
      </c>
      <c r="B87" s="446" t="s">
        <v>305</v>
      </c>
      <c r="C87" s="446"/>
      <c r="D87" s="446"/>
      <c r="E87" s="446"/>
      <c r="F87" s="446"/>
      <c r="G87" s="308"/>
      <c r="H87" s="298">
        <v>15001</v>
      </c>
      <c r="I87" s="292">
        <f>SUM(I88)</f>
        <v>0</v>
      </c>
      <c r="J87" s="293">
        <v>1624</v>
      </c>
    </row>
    <row r="88" spans="1:10">
      <c r="A88" s="309"/>
      <c r="B88" s="474" t="s">
        <v>306</v>
      </c>
      <c r="C88" s="474"/>
      <c r="D88" s="474"/>
      <c r="E88" s="474"/>
      <c r="F88" s="474"/>
      <c r="G88" s="308"/>
      <c r="H88" s="298">
        <v>150011</v>
      </c>
      <c r="I88" s="292"/>
      <c r="J88" s="293">
        <v>1624</v>
      </c>
    </row>
    <row r="89" spans="1:10">
      <c r="A89" s="310" t="s">
        <v>238</v>
      </c>
      <c r="B89" s="446" t="s">
        <v>307</v>
      </c>
      <c r="C89" s="446"/>
      <c r="D89" s="446"/>
      <c r="E89" s="446"/>
      <c r="F89" s="446"/>
      <c r="G89" s="308"/>
      <c r="H89" s="298">
        <v>15002</v>
      </c>
      <c r="I89" s="292">
        <f>SUM(I90)</f>
        <v>0</v>
      </c>
      <c r="J89" s="293">
        <f>SUM(J90)</f>
        <v>0</v>
      </c>
    </row>
    <row r="90" spans="1:10" ht="15.75" thickBot="1">
      <c r="A90" s="311"/>
      <c r="B90" s="475" t="s">
        <v>308</v>
      </c>
      <c r="C90" s="475"/>
      <c r="D90" s="475"/>
      <c r="E90" s="475"/>
      <c r="F90" s="475"/>
      <c r="G90" s="370"/>
      <c r="H90" s="371">
        <v>150021</v>
      </c>
      <c r="I90" s="312"/>
      <c r="J90" s="313"/>
    </row>
    <row r="91" spans="1:10">
      <c r="A91" s="314"/>
      <c r="B91" s="314"/>
      <c r="C91" s="314"/>
      <c r="D91" s="314"/>
      <c r="E91" s="314"/>
      <c r="F91" s="314"/>
      <c r="G91" s="314"/>
      <c r="H91" s="314"/>
      <c r="I91" s="315"/>
      <c r="J91" s="315"/>
    </row>
    <row r="92" spans="1:10" ht="15.75">
      <c r="A92" s="251"/>
      <c r="B92" s="251"/>
      <c r="C92" s="251"/>
      <c r="D92" s="251"/>
      <c r="E92" s="251"/>
      <c r="F92" s="251"/>
      <c r="G92" s="251"/>
      <c r="H92" s="251"/>
      <c r="I92" s="281"/>
      <c r="J92" s="316"/>
    </row>
    <row r="93" spans="1:10" ht="15.75">
      <c r="A93" s="251"/>
      <c r="B93" s="251"/>
      <c r="C93" s="251"/>
      <c r="D93" s="251"/>
      <c r="E93" s="251"/>
      <c r="F93" s="251"/>
      <c r="G93" s="251"/>
      <c r="H93" s="251"/>
      <c r="I93" s="251"/>
      <c r="J93" s="316"/>
    </row>
    <row r="94" spans="1:10" ht="15.75">
      <c r="A94" s="251"/>
      <c r="B94" s="251"/>
      <c r="C94" s="251"/>
      <c r="D94" s="251"/>
      <c r="E94" s="251"/>
      <c r="F94" s="251"/>
      <c r="G94" s="251"/>
      <c r="H94" s="251"/>
      <c r="I94" s="251"/>
      <c r="J94" s="316"/>
    </row>
    <row r="95" spans="1:10">
      <c r="A95" s="251"/>
      <c r="B95" s="251"/>
      <c r="C95" s="251"/>
      <c r="D95" s="251"/>
      <c r="E95" s="251"/>
      <c r="F95" s="251"/>
      <c r="G95" s="251"/>
      <c r="H95" s="251"/>
    </row>
    <row r="96" spans="1:10">
      <c r="A96" s="251"/>
      <c r="B96" s="251"/>
      <c r="C96" s="251"/>
      <c r="D96" s="251"/>
      <c r="E96" s="251"/>
      <c r="F96" s="251"/>
      <c r="G96" s="251"/>
      <c r="H96" s="251"/>
    </row>
    <row r="97" spans="1:8">
      <c r="A97" s="251"/>
      <c r="B97" s="251"/>
      <c r="C97" s="251"/>
      <c r="D97" s="251"/>
      <c r="E97" s="251"/>
      <c r="F97" s="251"/>
      <c r="G97" s="251"/>
      <c r="H97" s="251"/>
    </row>
    <row r="98" spans="1:8">
      <c r="A98" s="251"/>
      <c r="B98" s="251"/>
      <c r="C98" s="251"/>
      <c r="D98" s="251"/>
      <c r="E98" s="251"/>
      <c r="F98" s="251"/>
      <c r="G98" s="251"/>
      <c r="H98" s="251"/>
    </row>
    <row r="99" spans="1:8">
      <c r="A99" s="251"/>
      <c r="B99" s="251"/>
      <c r="C99" s="251"/>
      <c r="D99" s="251"/>
      <c r="E99" s="251"/>
      <c r="F99" s="251"/>
      <c r="G99" s="251"/>
      <c r="H99" s="251"/>
    </row>
    <row r="100" spans="1:8">
      <c r="A100" s="251"/>
      <c r="B100" s="251"/>
      <c r="C100" s="251"/>
      <c r="D100" s="251"/>
      <c r="E100" s="251"/>
      <c r="F100" s="251"/>
      <c r="G100" s="251"/>
      <c r="H100" s="251"/>
    </row>
    <row r="101" spans="1:8">
      <c r="A101" s="251"/>
      <c r="B101" s="251"/>
      <c r="C101" s="251"/>
      <c r="D101" s="251"/>
      <c r="E101" s="251"/>
      <c r="F101" s="251"/>
      <c r="G101" s="251"/>
      <c r="H101" s="251"/>
    </row>
    <row r="102" spans="1:8">
      <c r="A102" s="251"/>
      <c r="B102" s="251"/>
      <c r="C102" s="251"/>
      <c r="D102" s="251"/>
      <c r="E102" s="251"/>
      <c r="F102" s="251"/>
      <c r="G102" s="251"/>
      <c r="H102" s="251"/>
    </row>
  </sheetData>
  <mergeCells count="59">
    <mergeCell ref="B88:F88"/>
    <mergeCell ref="B89:F89"/>
    <mergeCell ref="B90:F90"/>
    <mergeCell ref="B82:F82"/>
    <mergeCell ref="B83:F83"/>
    <mergeCell ref="B85:F85"/>
    <mergeCell ref="B86:F86"/>
    <mergeCell ref="B87:F87"/>
    <mergeCell ref="B77:F77"/>
    <mergeCell ref="B78:F78"/>
    <mergeCell ref="B79:F79"/>
    <mergeCell ref="B80:F80"/>
    <mergeCell ref="B81:F81"/>
    <mergeCell ref="B72:F72"/>
    <mergeCell ref="B73:F73"/>
    <mergeCell ref="B74:F74"/>
    <mergeCell ref="B75:F75"/>
    <mergeCell ref="B76:F76"/>
    <mergeCell ref="B11:F11"/>
    <mergeCell ref="A6:J6"/>
    <mergeCell ref="A50:J50"/>
    <mergeCell ref="B64:F64"/>
    <mergeCell ref="B71:F71"/>
    <mergeCell ref="B7:F7"/>
    <mergeCell ref="B8:F8"/>
    <mergeCell ref="B9:F9"/>
    <mergeCell ref="B10:F10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4:F24"/>
    <mergeCell ref="B52:F52"/>
    <mergeCell ref="B51:F51"/>
    <mergeCell ref="B65:F65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6:F66"/>
    <mergeCell ref="B67:F67"/>
    <mergeCell ref="B68:F68"/>
    <mergeCell ref="B69:F69"/>
    <mergeCell ref="B70:F7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Kapaku</vt:lpstr>
      <vt:lpstr>Aktivi</vt:lpstr>
      <vt:lpstr>Pasivi</vt:lpstr>
      <vt:lpstr>te ardh-shpenz.</vt:lpstr>
      <vt:lpstr>flumonet indi</vt:lpstr>
      <vt:lpstr>Pasqpakonsol</vt:lpstr>
      <vt:lpstr>AQT -</vt:lpstr>
      <vt:lpstr>Amortizimi-</vt:lpstr>
      <vt:lpstr>aneks statistikor</vt:lpstr>
      <vt:lpstr>Inventari AQT Makineri</vt:lpstr>
      <vt:lpstr>Inventari AQT Mob.pajisje</vt:lpstr>
      <vt:lpstr>Inventar MQ</vt:lpstr>
      <vt:lpstr>Inventar Prodhimi 1</vt:lpstr>
      <vt:lpstr>Inventar Prodhimi 2</vt:lpstr>
      <vt:lpstr>makinat</vt:lpstr>
      <vt:lpstr>Furnitoret</vt:lpstr>
      <vt:lpstr>Klientet</vt:lpstr>
    </vt:vector>
  </TitlesOfParts>
  <Company>Mediasat sh.a.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</dc:creator>
  <cp:lastModifiedBy>HP ELITE</cp:lastModifiedBy>
  <cp:lastPrinted>2014-03-28T18:13:53Z</cp:lastPrinted>
  <dcterms:created xsi:type="dcterms:W3CDTF">2008-01-30T09:51:00Z</dcterms:created>
  <dcterms:modified xsi:type="dcterms:W3CDTF">2014-06-27T07:20:14Z</dcterms:modified>
</cp:coreProperties>
</file>