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utente06\Desktop\BILANC 2018\DEKLARIM\"/>
    </mc:Choice>
  </mc:AlternateContent>
  <bookViews>
    <workbookView xWindow="-28920" yWindow="-120" windowWidth="29040" windowHeight="15840" tabRatio="949" firstSheet="2" activeTab="2"/>
  </bookViews>
  <sheets>
    <sheet name="verifikime" sheetId="27" state="hidden" r:id="rId1"/>
    <sheet name="shenime" sheetId="30" state="hidden" r:id="rId2"/>
    <sheet name="Bilanci " sheetId="3" r:id="rId3"/>
    <sheet name="Shenime bilanci " sheetId="6" r:id="rId4"/>
    <sheet name="PASH " sheetId="4" r:id="rId5"/>
    <sheet name="Shenime PASH " sheetId="5" r:id="rId6"/>
    <sheet name="Cash Flow" sheetId="12" r:id="rId7"/>
    <sheet name="Kapitali" sheetId="24" r:id="rId8"/>
    <sheet name="Amortizimi" sheetId="23" r:id="rId9"/>
    <sheet name="Kontrate qeraje" sheetId="31" r:id="rId10"/>
    <sheet name="Inventar" sheetId="32" r:id="rId11"/>
    <sheet name="Inventar mjetesh" sheetId="33" r:id="rId12"/>
    <sheet name="Aktive afatgjata" sheetId="34" r:id="rId13"/>
    <sheet name="PASH" sheetId="35" r:id="rId14"/>
    <sheet name="Aktive per BM" sheetId="36" r:id="rId15"/>
  </sheets>
  <definedNames>
    <definedName name="_xlnm.Print_Area" localSheetId="8">Amortizimi!#REF!</definedName>
    <definedName name="_xlnm.Print_Area" localSheetId="2">'Bilanci '!$A$1:$F$54</definedName>
    <definedName name="_xlnm.Print_Area" localSheetId="6">'Cash Flow'!$A$1:$F$51</definedName>
    <definedName name="_xlnm.Print_Area" localSheetId="4">'PASH '!$A$1:$F$53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2" i="36" l="1"/>
  <c r="J63" i="35"/>
  <c r="I63" i="35"/>
  <c r="J42" i="35"/>
  <c r="I42" i="35"/>
  <c r="J25" i="35"/>
  <c r="I25" i="35"/>
  <c r="G44" i="34"/>
  <c r="F44" i="34"/>
  <c r="E44" i="34"/>
  <c r="H44" i="34" s="1"/>
  <c r="G43" i="34"/>
  <c r="F43" i="34"/>
  <c r="E43" i="34"/>
  <c r="H43" i="34" s="1"/>
  <c r="G42" i="34"/>
  <c r="F42" i="34"/>
  <c r="E42" i="34"/>
  <c r="H42" i="34" s="1"/>
  <c r="G41" i="34"/>
  <c r="F41" i="34"/>
  <c r="H41" i="34" s="1"/>
  <c r="H40" i="34"/>
  <c r="G40" i="34"/>
  <c r="F40" i="34"/>
  <c r="G39" i="34"/>
  <c r="G45" i="34" s="1"/>
  <c r="F39" i="34"/>
  <c r="E39" i="34"/>
  <c r="G32" i="34"/>
  <c r="F32" i="34"/>
  <c r="H30" i="34"/>
  <c r="H28" i="34"/>
  <c r="H32" i="34" s="1"/>
  <c r="G19" i="34"/>
  <c r="F19" i="34"/>
  <c r="H18" i="34"/>
  <c r="H17" i="34"/>
  <c r="H16" i="34"/>
  <c r="H15" i="34"/>
  <c r="H14" i="34"/>
  <c r="H13" i="34"/>
  <c r="H19" i="34" s="1"/>
  <c r="F24" i="33"/>
  <c r="H96" i="32"/>
  <c r="H86" i="32"/>
  <c r="H98" i="32" s="1"/>
  <c r="F84" i="32"/>
  <c r="E45" i="34" l="1"/>
  <c r="H39" i="34"/>
  <c r="H45" i="34" s="1"/>
  <c r="F45" i="34"/>
  <c r="B64" i="23"/>
  <c r="B61" i="23"/>
  <c r="C35" i="5" l="1"/>
  <c r="C79" i="6" l="1"/>
  <c r="C77" i="6"/>
  <c r="C70" i="6"/>
  <c r="D43" i="23" l="1"/>
  <c r="E61" i="23"/>
  <c r="C61" i="23"/>
  <c r="J60" i="23"/>
  <c r="J59" i="23"/>
  <c r="G58" i="23"/>
  <c r="H58" i="23" s="1"/>
  <c r="I58" i="23" s="1"/>
  <c r="J58" i="23" s="1"/>
  <c r="D58" i="23"/>
  <c r="G57" i="23"/>
  <c r="H57" i="23" s="1"/>
  <c r="I57" i="23" s="1"/>
  <c r="D57" i="23"/>
  <c r="H56" i="23"/>
  <c r="I56" i="23" s="1"/>
  <c r="G56" i="23"/>
  <c r="D56" i="23"/>
  <c r="G55" i="23"/>
  <c r="H55" i="23" s="1"/>
  <c r="D55" i="23"/>
  <c r="D61" i="23" s="1"/>
  <c r="E53" i="23"/>
  <c r="C53" i="23"/>
  <c r="G52" i="23"/>
  <c r="H52" i="23" s="1"/>
  <c r="I52" i="23" s="1"/>
  <c r="D52" i="23"/>
  <c r="J52" i="23" s="1"/>
  <c r="G51" i="23"/>
  <c r="H51" i="23" s="1"/>
  <c r="I51" i="23" s="1"/>
  <c r="D51" i="23"/>
  <c r="G50" i="23"/>
  <c r="H50" i="23" s="1"/>
  <c r="I50" i="23" s="1"/>
  <c r="D50" i="23"/>
  <c r="G49" i="23"/>
  <c r="H49" i="23" s="1"/>
  <c r="I49" i="23" s="1"/>
  <c r="J49" i="23" s="1"/>
  <c r="D49" i="23"/>
  <c r="G48" i="23"/>
  <c r="H48" i="23" s="1"/>
  <c r="I48" i="23" s="1"/>
  <c r="J48" i="23" s="1"/>
  <c r="D48" i="23"/>
  <c r="G47" i="23"/>
  <c r="H47" i="23" s="1"/>
  <c r="I47" i="23" s="1"/>
  <c r="D47" i="23"/>
  <c r="G46" i="23"/>
  <c r="H46" i="23" s="1"/>
  <c r="I46" i="23" s="1"/>
  <c r="D46" i="23"/>
  <c r="J46" i="23" s="1"/>
  <c r="G45" i="23"/>
  <c r="H45" i="23" s="1"/>
  <c r="I45" i="23" s="1"/>
  <c r="D45" i="23"/>
  <c r="G44" i="23"/>
  <c r="H44" i="23" s="1"/>
  <c r="I44" i="23" s="1"/>
  <c r="D44" i="23"/>
  <c r="G43" i="23"/>
  <c r="H43" i="23" s="1"/>
  <c r="I43" i="23" s="1"/>
  <c r="J43" i="23" s="1"/>
  <c r="G42" i="23"/>
  <c r="H42" i="23" s="1"/>
  <c r="I42" i="23" s="1"/>
  <c r="D42" i="23"/>
  <c r="G41" i="23"/>
  <c r="G53" i="23" s="1"/>
  <c r="D41" i="23"/>
  <c r="C34" i="23"/>
  <c r="H32" i="23"/>
  <c r="E32" i="23"/>
  <c r="C32" i="23"/>
  <c r="I31" i="23"/>
  <c r="I32" i="23" s="1"/>
  <c r="G31" i="23"/>
  <c r="G32" i="23" s="1"/>
  <c r="D31" i="23"/>
  <c r="D32" i="23" s="1"/>
  <c r="F28" i="23"/>
  <c r="F64" i="23" s="1"/>
  <c r="E28" i="23"/>
  <c r="C28" i="23"/>
  <c r="G27" i="23"/>
  <c r="H27" i="23" s="1"/>
  <c r="I27" i="23" s="1"/>
  <c r="J27" i="23" s="1"/>
  <c r="D27" i="23"/>
  <c r="G26" i="23"/>
  <c r="H26" i="23" s="1"/>
  <c r="I26" i="23" s="1"/>
  <c r="D26" i="23"/>
  <c r="G25" i="23"/>
  <c r="H25" i="23" s="1"/>
  <c r="I25" i="23" s="1"/>
  <c r="D25" i="23"/>
  <c r="J25" i="23" s="1"/>
  <c r="G24" i="23"/>
  <c r="H24" i="23" s="1"/>
  <c r="I24" i="23" s="1"/>
  <c r="D24" i="23"/>
  <c r="G23" i="23"/>
  <c r="H23" i="23" s="1"/>
  <c r="I23" i="23" s="1"/>
  <c r="J23" i="23" s="1"/>
  <c r="D23" i="23"/>
  <c r="G22" i="23"/>
  <c r="H22" i="23" s="1"/>
  <c r="I22" i="23" s="1"/>
  <c r="J22" i="23" s="1"/>
  <c r="D22" i="23"/>
  <c r="G21" i="23"/>
  <c r="H21" i="23" s="1"/>
  <c r="I21" i="23" s="1"/>
  <c r="J21" i="23" s="1"/>
  <c r="D21" i="23"/>
  <c r="G20" i="23"/>
  <c r="H20" i="23" s="1"/>
  <c r="I20" i="23" s="1"/>
  <c r="J20" i="23" s="1"/>
  <c r="G19" i="23"/>
  <c r="H19" i="23" s="1"/>
  <c r="D19" i="23"/>
  <c r="G18" i="23"/>
  <c r="H18" i="23" s="1"/>
  <c r="I18" i="23" s="1"/>
  <c r="J18" i="23" s="1"/>
  <c r="D18" i="23"/>
  <c r="E16" i="23"/>
  <c r="C16" i="23"/>
  <c r="G15" i="23"/>
  <c r="H15" i="23" s="1"/>
  <c r="I15" i="23" s="1"/>
  <c r="J15" i="23" s="1"/>
  <c r="D15" i="23"/>
  <c r="H14" i="23"/>
  <c r="I14" i="23" s="1"/>
  <c r="J14" i="23" s="1"/>
  <c r="G14" i="23"/>
  <c r="D14" i="23"/>
  <c r="G13" i="23"/>
  <c r="H13" i="23" s="1"/>
  <c r="I13" i="23" s="1"/>
  <c r="D13" i="23"/>
  <c r="G12" i="23"/>
  <c r="H12" i="23" s="1"/>
  <c r="I12" i="23" s="1"/>
  <c r="D12" i="23"/>
  <c r="G11" i="23"/>
  <c r="H11" i="23" s="1"/>
  <c r="I11" i="23" s="1"/>
  <c r="D11" i="23"/>
  <c r="G10" i="23"/>
  <c r="D10" i="23"/>
  <c r="J7" i="23"/>
  <c r="J26" i="23" l="1"/>
  <c r="J47" i="23"/>
  <c r="D16" i="23"/>
  <c r="J13" i="23"/>
  <c r="J24" i="23"/>
  <c r="H41" i="23"/>
  <c r="I41" i="23" s="1"/>
  <c r="J41" i="23" s="1"/>
  <c r="J53" i="23" s="1"/>
  <c r="J45" i="23"/>
  <c r="J50" i="23"/>
  <c r="G16" i="23"/>
  <c r="C64" i="23"/>
  <c r="J57" i="23"/>
  <c r="J11" i="23"/>
  <c r="D28" i="23"/>
  <c r="D53" i="23"/>
  <c r="D64" i="23" s="1"/>
  <c r="J42" i="23"/>
  <c r="J44" i="23"/>
  <c r="J51" i="23"/>
  <c r="E64" i="23"/>
  <c r="H61" i="23"/>
  <c r="I55" i="23"/>
  <c r="J12" i="23"/>
  <c r="I53" i="23"/>
  <c r="I19" i="23"/>
  <c r="J19" i="23" s="1"/>
  <c r="H28" i="23"/>
  <c r="G61" i="23"/>
  <c r="J31" i="23"/>
  <c r="J32" i="23" s="1"/>
  <c r="H10" i="23"/>
  <c r="H53" i="23"/>
  <c r="J56" i="23"/>
  <c r="G28" i="23"/>
  <c r="C92" i="6"/>
  <c r="J28" i="23" l="1"/>
  <c r="I61" i="23"/>
  <c r="H64" i="23"/>
  <c r="H16" i="23"/>
  <c r="I10" i="23"/>
  <c r="G64" i="23"/>
  <c r="J55" i="23"/>
  <c r="J61" i="23" s="1"/>
  <c r="I28" i="23"/>
  <c r="I16" i="23" l="1"/>
  <c r="I64" i="23" s="1"/>
  <c r="J10" i="23"/>
  <c r="J16" i="23" s="1"/>
  <c r="J64" i="23" s="1"/>
  <c r="C10" i="5" l="1"/>
  <c r="I62" i="30" l="1"/>
  <c r="C4" i="24" l="1"/>
  <c r="J4" i="24"/>
  <c r="K5" i="24" l="1"/>
  <c r="M5" i="24" s="1"/>
  <c r="K4" i="24"/>
  <c r="M4" i="24" s="1"/>
  <c r="C64" i="6"/>
  <c r="C25" i="5"/>
  <c r="C19" i="5"/>
  <c r="C3" i="5"/>
</calcChain>
</file>

<file path=xl/comments1.xml><?xml version="1.0" encoding="utf-8"?>
<comments xmlns="http://schemas.openxmlformats.org/spreadsheetml/2006/main">
  <authors>
    <author>tc={3CBB1084-F54B-4A01-8525-322B6BC64319}</author>
  </authors>
  <commentList>
    <comment ref="F12" authorId="0" shapeId="0">
      <text>
        <r>
          <rPr>
            <sz val="10"/>
            <color indexed="8"/>
            <rFont val="MS Sans Serif"/>
            <charset val="238"/>
          </rPr>
          <t>[Threaded comment]
Your version of Excel allows you to read this threaded comment; however, any edits to it will get removed if the file is opened in a newer version of Excel. Learn more: https://go.microsoft.com/fwlink/?linkid=870924
Comment:
    PER TU PARAQITUR TEK SHPENZIME TE TJERA OPERATIVE</t>
        </r>
      </text>
    </comment>
  </commentList>
</comments>
</file>

<file path=xl/comments2.xml><?xml version="1.0" encoding="utf-8"?>
<comments xmlns="http://schemas.openxmlformats.org/spreadsheetml/2006/main">
  <authors>
    <author>Full Name</author>
  </authors>
  <commentList>
    <comment ref="G102" authorId="0" shapeId="0">
      <text>
        <r>
          <rPr>
            <b/>
            <sz val="8"/>
            <color indexed="81"/>
            <rFont val="Tahoma"/>
            <family val="2"/>
            <charset val="238"/>
          </rPr>
          <t xml:space="preserve">
</t>
        </r>
        <r>
          <rPr>
            <sz val="8"/>
            <color indexed="81"/>
            <rFont val="Tahoma"/>
            <family val="2"/>
            <charset val="238"/>
          </rPr>
          <t xml:space="preserve">Legal representative should sign, stamp and insert his/her name here.
</t>
        </r>
      </text>
    </comment>
  </commentList>
</comments>
</file>

<file path=xl/comments3.xml><?xml version="1.0" encoding="utf-8"?>
<comments xmlns="http://schemas.openxmlformats.org/spreadsheetml/2006/main">
  <authors>
    <author>Full Name</author>
  </authors>
  <commentList>
    <comment ref="E29" authorId="0" shapeId="0">
      <text>
        <r>
          <rPr>
            <b/>
            <sz val="8"/>
            <color indexed="81"/>
            <rFont val="Tahoma"/>
            <family val="2"/>
            <charset val="238"/>
          </rPr>
          <t xml:space="preserve">
</t>
        </r>
        <r>
          <rPr>
            <sz val="8"/>
            <color indexed="81"/>
            <rFont val="Tahoma"/>
            <family val="2"/>
            <charset val="238"/>
          </rPr>
          <t xml:space="preserve">Legal representative should sign, stamp and insert his/her name here.
</t>
        </r>
      </text>
    </comment>
  </commentList>
</comments>
</file>

<file path=xl/sharedStrings.xml><?xml version="1.0" encoding="utf-8"?>
<sst xmlns="http://schemas.openxmlformats.org/spreadsheetml/2006/main" count="1264" uniqueCount="738">
  <si>
    <t>Shuma</t>
  </si>
  <si>
    <t>Check</t>
  </si>
  <si>
    <t>Shenime</t>
  </si>
  <si>
    <t>II. Aktivet afatgjata</t>
  </si>
  <si>
    <t xml:space="preserve">I. Detyrimet afatshkurtra </t>
  </si>
  <si>
    <t xml:space="preserve">II. Detyrimet afatgjata </t>
  </si>
  <si>
    <t>Shpenzime te tjera</t>
  </si>
  <si>
    <t>Shpenzimi i tatimit mbi fitimin</t>
  </si>
  <si>
    <t>Totali</t>
  </si>
  <si>
    <t>IV. Rritja/(pakesimi) neto i mjeteve monetare</t>
  </si>
  <si>
    <t xml:space="preserve">V. Mjetet monetare ne fillim te periudhes </t>
  </si>
  <si>
    <t xml:space="preserve">VI. Mjetet monetare ne fund te periudhes </t>
  </si>
  <si>
    <t>Detyrime tatimore</t>
  </si>
  <si>
    <t>Materiale te konsumuara</t>
  </si>
  <si>
    <t>Llogari te tjera e arketueshme</t>
  </si>
  <si>
    <t>Llogari te pagueshme</t>
  </si>
  <si>
    <t>Parapagime</t>
  </si>
  <si>
    <t>31 Dhjetor 2017</t>
  </si>
  <si>
    <t>Llogari te arketueshme</t>
  </si>
  <si>
    <t>Mjete monetare</t>
  </si>
  <si>
    <t>Sigurime Shoqerore dhe Shendetesore</t>
  </si>
  <si>
    <t xml:space="preserve">Shenime </t>
  </si>
  <si>
    <t>Periudha 1 Janar 2017 deri me 31 Dhjetor 2017</t>
  </si>
  <si>
    <t>Pagat e personelit</t>
  </si>
  <si>
    <t>Kontribute per sigurimet</t>
  </si>
  <si>
    <t>Tatim mbi te ardhurat personale</t>
  </si>
  <si>
    <t>Periudha 1 Janar deri me 31 Dhjetor 2017</t>
  </si>
  <si>
    <t>Fitim/ Humbja e periudhes</t>
  </si>
  <si>
    <t>Rregullime per shpenzimet jomonetare:</t>
  </si>
  <si>
    <t>Shpenzimet financiare jomonetare</t>
  </si>
  <si>
    <t>Shpenzimet per tatimin mbi fitimin jomonetar</t>
  </si>
  <si>
    <t xml:space="preserve">Shpenzime konsumi &amp; amortizimi </t>
  </si>
  <si>
    <t>Zhvleresimi I aktiveve afatgjata materiale</t>
  </si>
  <si>
    <t>Fitim nga shitja e aktiveve afatgjata materiale</t>
  </si>
  <si>
    <t>Ndryshime ne aktivet dhe detyrimet e shfrytezimit:</t>
  </si>
  <si>
    <t xml:space="preserve">Renie / (rritje) ne te drejtat e arketueshme dhe te tjera  </t>
  </si>
  <si>
    <t>Renie / (rritje) ne inventare</t>
  </si>
  <si>
    <t xml:space="preserve">Rritje / (renie) ne detyrimet e pagueshme </t>
  </si>
  <si>
    <t>Rritje / (renie) ne detyrimet per punonjesit</t>
  </si>
  <si>
    <t>Mjete monetare nga /  perdorur ne aktivitetin e shfrytezimit</t>
  </si>
  <si>
    <t>a. Para te perdorura per blerjen e filialeve (shuma neto)</t>
  </si>
  <si>
    <t>b. Para te arketuara nga shitja e filialeve (shuma neto)</t>
  </si>
  <si>
    <t>c. Pagesa per blerjen e aktiveve afatgjata materiale</t>
  </si>
  <si>
    <t>d. Arketime nga shitja e aktiveve afatgjata materiale</t>
  </si>
  <si>
    <t>e. Pagesa per blerjen e investimeve te tjera</t>
  </si>
  <si>
    <t>f. Arketime nga shitja e investimeve te tjera</t>
  </si>
  <si>
    <t>g. Dividende te arketuar</t>
  </si>
  <si>
    <t>Mjete monetare nga /  perdorur ne aktivitetin e investimit</t>
  </si>
  <si>
    <t>Mjete monetare nga /  perdorur ne aktivitetin e financimit</t>
  </si>
  <si>
    <t>c. Hua te arketuara</t>
  </si>
  <si>
    <t>d. Pagesa e kostove te transaksionit qe lidhen me kredite dhe huate</t>
  </si>
  <si>
    <t>e. Riblereje e aksioneve te veta</t>
  </si>
  <si>
    <t>f.  Pagesa e aksioneve te perdorura si kolateral</t>
  </si>
  <si>
    <t>g. Pagesa e huave</t>
  </si>
  <si>
    <t>h. Pagese e detyrimeve te qirase financiare</t>
  </si>
  <si>
    <t>j. Dividende te paguar</t>
  </si>
  <si>
    <t>Shpenzime Amor. Instalime teknike, makineri, pajisje etj</t>
  </si>
  <si>
    <t>Shpenzime Amor. Mobilje dhe pajisje zyre</t>
  </si>
  <si>
    <t>Te ardhura te tjera gjitheperfshirese per vitin</t>
  </si>
  <si>
    <t>Diferencat (+/-) nga perkthimi i monedhes ne veprimtari te huaj</t>
  </si>
  <si>
    <t>Diferencat (+/-) nga rivlersimi i aktiveve afatgjata materiale</t>
  </si>
  <si>
    <t>Diferencat (+/-) nga rivlersimi i aktiveve financiare te mbartura per shitje</t>
  </si>
  <si>
    <t>Pjesa e te ardhurave gjitheperfshirese nga pjesemarrjet</t>
  </si>
  <si>
    <t>Totali i te ardhurave te tjera gjitheperfshirese per vitin</t>
  </si>
  <si>
    <t>Totali i te ardhurave /humbjeve gjitheperfshirese per :</t>
  </si>
  <si>
    <t>Pronaret e njesise ekonomike meme</t>
  </si>
  <si>
    <t>Interesat jo-kontrolluese</t>
  </si>
  <si>
    <t>TVSH e pagueshme</t>
  </si>
  <si>
    <t>Rritje / (renie) ne detyrimet e tjera</t>
  </si>
  <si>
    <t>Inventari</t>
  </si>
  <si>
    <t>Mallra per rishitje</t>
  </si>
  <si>
    <t>Te ardhurat nga shitja e mallrave</t>
  </si>
  <si>
    <t>Shpenzime te panjohura sipas ligjit fiskal</t>
  </si>
  <si>
    <t xml:space="preserve">Gjoba </t>
  </si>
  <si>
    <t>Shpenzime pritje e perfaqesimi</t>
  </si>
  <si>
    <t>Totali i shpenzimeve te panjohura</t>
  </si>
  <si>
    <t>Totali i rregullimeve nga kontabiliteti te fitimit fiskal</t>
  </si>
  <si>
    <t xml:space="preserve">Humbje e mbartur </t>
  </si>
  <si>
    <t>Tatim mbi fitimin 15%</t>
  </si>
  <si>
    <t>31 Dhjetor 2018</t>
  </si>
  <si>
    <t>AKTIVET</t>
  </si>
  <si>
    <t>I. Aktivet Afatshkurtra</t>
  </si>
  <si>
    <t>Inventarët</t>
  </si>
  <si>
    <t>Shpenzime të shtyra</t>
  </si>
  <si>
    <t>Të arkëtueshme nga të ardhurat e konstatuara</t>
  </si>
  <si>
    <t>Total i Aktiveve Afatshkurtra (I)</t>
  </si>
  <si>
    <t>Aktive financiare</t>
  </si>
  <si>
    <t>Aktive materiale</t>
  </si>
  <si>
    <t>Aktive tatimore të shtyra</t>
  </si>
  <si>
    <t>Total i Aktiveve Afatgjata (II)</t>
  </si>
  <si>
    <t>Detyrimet dhe Kapitali</t>
  </si>
  <si>
    <t>Detyrime financiare</t>
  </si>
  <si>
    <t>Detyrime tregtare</t>
  </si>
  <si>
    <t>Provizione</t>
  </si>
  <si>
    <t>Totali i Detyrimeve Afatshkurtra (I)</t>
  </si>
  <si>
    <t>Totali i Detyrimeve Afatgjata (II)</t>
  </si>
  <si>
    <t>Totali i Detyrimeve (I + II)</t>
  </si>
  <si>
    <t>III. Kapitali dhe Rezervat</t>
  </si>
  <si>
    <t>Fitim (humbja) e vitit</t>
  </si>
  <si>
    <t>Totali i Kapitalit (III)</t>
  </si>
  <si>
    <t>TOTALI I AKTIVEVE (I + II)</t>
  </si>
  <si>
    <t>Të pagueshme ndaj punonjësve</t>
  </si>
  <si>
    <t>Të pagueshme për shpenzime të konstatuara</t>
  </si>
  <si>
    <t>Të ardhura të shtyra</t>
  </si>
  <si>
    <t>Detyrime tatimore të shtyra</t>
  </si>
  <si>
    <t>Rezerva rivlerësimi</t>
  </si>
  <si>
    <t>Rezerva të tjera</t>
  </si>
  <si>
    <t>Aktive afatgjata materiale</t>
  </si>
  <si>
    <t>Periudha 1 Janar deri me 31 Dhjetor 2018</t>
  </si>
  <si>
    <t>Të ardhura nga aktiviteti i shfrytëzimit</t>
  </si>
  <si>
    <t>Ndryshimi në inventarin e produkteve të gatshme dhe prodhimit në proces</t>
  </si>
  <si>
    <t>Puna e kryer nga njësia ekonomike dhe e kapitalizuar</t>
  </si>
  <si>
    <t>Të ardhura të tjera të shfrytëzimit</t>
  </si>
  <si>
    <t>Lënda e parë dhe materiale të konsumueshme</t>
  </si>
  <si>
    <t>1. Lënda e parë dhe materiale të konsumueshme</t>
  </si>
  <si>
    <t>2. Të tjera shpenzime</t>
  </si>
  <si>
    <t>Shpenzime të personelit</t>
  </si>
  <si>
    <t>1. Paga dhe shpërblime</t>
  </si>
  <si>
    <t>Zhvlerësimi i aktiveve afatgjata materiale</t>
  </si>
  <si>
    <t>Shpenzime konsumi dhe amortizimi</t>
  </si>
  <si>
    <t>Të ardhura të tjera</t>
  </si>
  <si>
    <t>Zhvlerësimi i aktiveve financiare dhe investimeve financiare të mbajtura si aktive afatshkurtra</t>
  </si>
  <si>
    <t>Shpenzime financiare</t>
  </si>
  <si>
    <t>2. Shpenzime të tjera financiare</t>
  </si>
  <si>
    <t>Pjesa e fitimit/humbjes nga pjesëmarrjet</t>
  </si>
  <si>
    <t>Fitimi/Humbja para tatimit</t>
  </si>
  <si>
    <t>1. Shpenzimi i tatim fitimit të periudhës</t>
  </si>
  <si>
    <t>2. Shpenzimi i tatim fitimit të shtyrë</t>
  </si>
  <si>
    <t>3. Pjesa e tatim fitimit të pjesëmarrjeve</t>
  </si>
  <si>
    <t>Fitimi/Humbja e vitit</t>
  </si>
  <si>
    <t>Totali i te Ardhurave Gjitheperfshirese per vitin</t>
  </si>
  <si>
    <t xml:space="preserve">2. Shpenzime të sigurimeve shoqërore/shëndetsore </t>
  </si>
  <si>
    <t xml:space="preserve">1. Të ardhura nga njësitë ekonomike ku ka interesa pjesëmarrëse </t>
  </si>
  <si>
    <t xml:space="preserve">2. Të ardhura nga investimet dhe huatë e tjera pjesë e aktiveve afatgjata </t>
  </si>
  <si>
    <t>3. Interesa të arkëtueshëm dhe të ardhura të tjera të ngjashme</t>
  </si>
  <si>
    <t>1. Shpenzime interesi dhe shpenzime të ngjashme</t>
  </si>
  <si>
    <t>1 Janar deri me 31 Dhjetor 2018</t>
  </si>
  <si>
    <t>Parapagime gjate vitit 2018</t>
  </si>
  <si>
    <t>1 Janar  deri me 31 Dhjetor 2017</t>
  </si>
  <si>
    <t>Efekti i ndryshimeve në politikat kontabël</t>
  </si>
  <si>
    <t>Të ardhura totale gjithëpërfshirëse për vitin:</t>
  </si>
  <si>
    <t>Fitimi / Humbja e vitit</t>
  </si>
  <si>
    <t>Të ardhura të tjera gjithëpërfshirëse:</t>
  </si>
  <si>
    <t>Totali i të ardhura gjithëpërfshirëse për vitin:</t>
  </si>
  <si>
    <t>Transaksionet me pronarët e njësisë ekonomike të njohura direkt në kapital:</t>
  </si>
  <si>
    <t>Emetimi i kapitalit të nënshkruar</t>
  </si>
  <si>
    <t>Dividendë të paguar</t>
  </si>
  <si>
    <t>Totali i transaksioneve me pronarët e njësisë ekonomike</t>
  </si>
  <si>
    <t>Kapitali i nënshkruar</t>
  </si>
  <si>
    <t>Primi i lidhur me kapitalin</t>
  </si>
  <si>
    <t>Rezerva Rivlerësimi</t>
  </si>
  <si>
    <t>Rezerva Ligjore</t>
  </si>
  <si>
    <t>Rezerva Statutore</t>
  </si>
  <si>
    <t>Fitimet e Pashpërndara</t>
  </si>
  <si>
    <t>Fitim / Humbja e vitit</t>
  </si>
  <si>
    <t>Interesa Jo-Kontrollues</t>
  </si>
  <si>
    <t>Pozicioni financiar më 31 dhjetor 2016</t>
  </si>
  <si>
    <t>Pozicioni financiar i rideklaruar më 1 janar 2017</t>
  </si>
  <si>
    <t>Pozicioni financiar i rideklaruar më 31 dhjetor 2017</t>
  </si>
  <si>
    <t>Pozicioni financiar i rideklaruar më 1 janar 2018</t>
  </si>
  <si>
    <t>Pozicioni financiar i rideklaruar më 31 dhjetor 2018</t>
  </si>
  <si>
    <t>TOTALI I DETYRIMEVE DHE KAPITALIT (I,II &amp; III)</t>
  </si>
  <si>
    <t>Mjete transporti</t>
  </si>
  <si>
    <t>Shpenzime të periudhave të ardhme</t>
  </si>
  <si>
    <t>Te drejta te arketueshme</t>
  </si>
  <si>
    <t xml:space="preserve">Të tjera të drejta të arkëtueshme </t>
  </si>
  <si>
    <t>Te ardhura nga kursi i kembimit</t>
  </si>
  <si>
    <t>Shpenzime nga kursi i kembimit</t>
  </si>
  <si>
    <t>Shpenzime të tjera shfrytëzimi</t>
  </si>
  <si>
    <t>Tatim fitim kreditor</t>
  </si>
  <si>
    <t>Te tjera</t>
  </si>
  <si>
    <t>Shpenzime të tjera financiare</t>
  </si>
  <si>
    <t>Fluksi i mjeteve monetare i perfshire ne aktivitetet investuese:</t>
  </si>
  <si>
    <t>II. Fluksi i Mjeteve Monetare nga / perdorur ne aktivitetin e investimit</t>
  </si>
  <si>
    <t>III. Fluksi i Mjeteve Monetare nga / perdorur ne aktivitetin e financimit</t>
  </si>
  <si>
    <t>a. Arketime nga emetimi i kapitalit</t>
  </si>
  <si>
    <t>b. Arketime nga emetimi i aksioneve te perdorura si kolateral</t>
  </si>
  <si>
    <t>i. interes i paguar</t>
  </si>
  <si>
    <t>Shenim</t>
  </si>
  <si>
    <t/>
  </si>
  <si>
    <t>Toka</t>
  </si>
  <si>
    <t xml:space="preserve">VAHID RULI DECISSIONE TRIBUNALE </t>
  </si>
  <si>
    <t>VAHID RULI DETYRIM VENDIM GJYKATE</t>
  </si>
  <si>
    <t>INVENTARI I IMET</t>
  </si>
  <si>
    <t>350030</t>
  </si>
  <si>
    <t xml:space="preserve">SPESE TRIBUNALE V.RULI STIPENDIO </t>
  </si>
  <si>
    <t xml:space="preserve">SHPENZIME GJYKATE PAGA VAHID RULI </t>
  </si>
  <si>
    <t>370006</t>
  </si>
  <si>
    <t>INTERESSI C/PRESTITO 1 INTESA SAN PAOL</t>
  </si>
  <si>
    <t>Shpenzime per Interesa Hua 1 ISP</t>
  </si>
  <si>
    <t>370010</t>
  </si>
  <si>
    <t xml:space="preserve">INTERESSI C / PRESTITO EDIL CENTRO </t>
  </si>
  <si>
    <t>Shpenzime per Interesa Edil Centro Hua</t>
  </si>
  <si>
    <t>Llogaria</t>
  </si>
  <si>
    <t>Problematika</t>
  </si>
  <si>
    <t>Risku Fiskal</t>
  </si>
  <si>
    <t>Rekomandime</t>
  </si>
  <si>
    <t>Aktive</t>
  </si>
  <si>
    <t xml:space="preserve">Gjatë vitit 2013 shoqëria nuk ka mbajtur një pasqyrë të detajuar të aktiveve të shoqërisë. </t>
  </si>
  <si>
    <t>I rekomandohet shoqërisë të saktësojë çeljen dhe t’i jepet një vlerë në monedhen lekë. Periudha e amortizimit do të jetë për 12 vite. Duhet të hartohet një data base me detajimin e aktiveve sipas kostos historike dhe amortizimit të tyre.</t>
  </si>
  <si>
    <t>Ndertesa</t>
  </si>
  <si>
    <t>Investimi eshte regjistruar ne kontabilitetin extra ndersa te fiskali nuk eshte regjistruar sepse aktivi nuk eshte ne pronesi te BBI</t>
  </si>
  <si>
    <t>Ndertesat nuk jane ne pronesi te BBI dhe amortizimi nuk eshte element fiskal</t>
  </si>
  <si>
    <t>Ndertesa duke mos qene ne pronesi te shoqerise jane aktive ne perdorim ku shoqeria duhet te kete nje kontrate qeraje ku te percaktohen kushtet e marredhenies</t>
  </si>
  <si>
    <t>Nuk ekzistojne vlerat e sakta të makinave, të cilat janë blerë ndër vite, vlera e tyre eshte në euro.</t>
  </si>
  <si>
    <t>I rekomandohet shoqërisë të saktësojë çeljen dhe  t’i jepet një vlerë në lekë. Periudha e amortizimit sugjerojme te jete 12 vite</t>
  </si>
  <si>
    <t>Ka dalë jashtë përdorimit një autobuz dhe eshte shitur per pjesë këmbimi.</t>
  </si>
  <si>
    <t>I rekomandohet shoqërisë që vlerën që kanë në kontabilitet duhet të dalë si aktiv me vlerë shpenzimin i cili është shitur.</t>
  </si>
  <si>
    <t>Instalime e pajisje, Mobilje dhe orendi, Pajisje informatike</t>
  </si>
  <si>
    <t>Nuk eshte bere inventarizim fizik.</t>
  </si>
  <si>
    <t>I rekomandohet shoqërisë të bëjë inventarin fizik dhe te percaktohet vlera e secilit prej tyre</t>
  </si>
  <si>
    <t>Paisje informatike</t>
  </si>
  <si>
    <t>inventarizimi eshte 25%</t>
  </si>
  <si>
    <t>Mobilje e orendi</t>
  </si>
  <si>
    <t>inventarizimi eshte 20% dhe jo 25% e cila eshte llogarit te bilanci fiskal</t>
  </si>
  <si>
    <t>Gjatë proçedurës së auditimit u vune re diferenca midis inventarit fizik dhe inventarit ne kontabilitet.</t>
  </si>
  <si>
    <t xml:space="preserve"> kontrolli tatimor bejne rivleresim per shitje te padeklaruara.</t>
  </si>
  <si>
    <t xml:space="preserve">Inventari duhet te azhornohet dhe duhet te mbahet per secilen prej produkteve me specifikimet e duhura. </t>
  </si>
  <si>
    <t>Magazaina qendrore</t>
  </si>
  <si>
    <t>Leshimi I fatures duhet te behet ne vendin e magazinimit te mallrave.</t>
  </si>
  <si>
    <t>I rekomandohet shoqerise te sistemoje kete proces ne menyre qe shitjet qe behen te jene sa me te sakta ne lidhje me gjendjen e inventarit te shitur.</t>
  </si>
  <si>
    <t>ME Ekspozita</t>
  </si>
  <si>
    <t xml:space="preserve">Gjatë proçedurës së auditimit u konstatuan diferenca ndermjet mallrave te ndryshme.Gjatë proçedurës së auditimit vume re mungesen e hedhjeve ne kompjuter ne momentin qe behen keto shitje. </t>
  </si>
  <si>
    <t>I rekomandohet shoqerise te beje specifikimet e duhura kur mallrat shiten, ne menyre qe gjendja e mbetur te jete sa me e sakte.</t>
  </si>
  <si>
    <t>M7</t>
  </si>
  <si>
    <t>Gjatë proçedurës së auditimit vume re se nuk ishte e qarte vlera e mallrave qe ndodhen ne kete magazine.</t>
  </si>
  <si>
    <t>shpenzimi qe te jete fiskalisht I njohur duhet te ndiqet procedura te autoriteti tatimor</t>
  </si>
  <si>
    <t>I rekomandohet shoqerise te krijoje nje provizionim. Duhet të identifikohet sasia e mallrave që janë të skaduara dhe vlera që ato produkte mbartin. Gjithashtu këto produkte sugjerohet që të regjistrohen ne sistem sëbashku me datën e skadencës, në këtë mënyrë bëhet më e lehtë identifikimi I këtyre produkteve me qellim te dalin ne menyre kronologjike.</t>
  </si>
  <si>
    <t>Kliente</t>
  </si>
  <si>
    <t xml:space="preserve">Gjatë proçedurës së auditimit na u mundesuan vetem dy Konfirmime nga klientet: Bujar Dervishi me vlerë 428.765 leke. 
Pastiçeri Lika me vlere 550.805 lekë.
</t>
  </si>
  <si>
    <t>I rekomandohet shoqërisë te rishikoje vlerat per keto kliente dhe nese duhet te kalohen ne shpenzime.</t>
  </si>
  <si>
    <t>Dhuratë për klientë / partnerë</t>
  </si>
  <si>
    <t>Gjatë proçedurës së auditimit vume re se dalje për dhurata për klientët  është bërë me çmim shitje dhe jo me kosto. Ky veprim të krijon vështirësi për të kuptuar sa është vlera në kosto.</t>
  </si>
  <si>
    <t>Faturat</t>
  </si>
  <si>
    <t>Bëhen fatura me paradhënie, ndërkohë që malli që shitet nuk është në gjendje në magzinë</t>
  </si>
  <si>
    <t>I rekomandohet shoqërisë se duhet te krijohet një proformë për shitjet që realizohen me paradhënie. Sepse datë e daljes së këtyre mallrave nuk përkon me datën e hyrjeve.</t>
  </si>
  <si>
    <t>Llogarite e detyrimeve ndaj persoenlit</t>
  </si>
  <si>
    <t>Procedura e pagave eshte komplekse</t>
  </si>
  <si>
    <t>Kjo situate  sjell nje shtremberim te informacionit dhe shfaq nje detyrim te papaguar tatimor ndaj shtetit</t>
  </si>
  <si>
    <t>I rekomandojme shoqerise te  rishikoje situaten e pageses me shume nga sa eshte detyrimi per pagat e punonjesve</t>
  </si>
  <si>
    <t>Paga personeli</t>
  </si>
  <si>
    <t>Percaktimi i pagave per secilin punonjes dhe konsumin telefonik</t>
  </si>
  <si>
    <t xml:space="preserve">I rekomandohet shoqërisë të formulohet një urdhër i brëndshëm sa është paga per secilin punonjes dhe shpenzimi që secili punonjës duhet të harxhojë dhe diferenca do t’i mbahet nga paga. </t>
  </si>
  <si>
    <t>Agjensi Exchange</t>
  </si>
  <si>
    <t>Gjatë proçedurës së auditimit vëmë re se kurset e kembimit nuk jane te favorshme per shoqerine.Interesat jane te larta.</t>
  </si>
  <si>
    <t>I rekomandohet shoqerisë që problemin e cash-it ta zgjidh nepermjet overdraft.</t>
  </si>
  <si>
    <t>Shpenzime per zhdoganime</t>
  </si>
  <si>
    <t xml:space="preserve">Gjatë proçedurës së auditimit vëmë re në këtë llogari paguhen shpenzime ekstra me qëllim përshpejtimin e proçedurave. I jepet një shumë parash menaxherit në dogane. </t>
  </si>
  <si>
    <t xml:space="preserve">I rekomandohet shoqërisë se nëse politika e shitjeve me Kosovën ka marzh fitimi, shpenzimet për Kosovën duhet të jenë në rezultatin e periudhës. Shpenzime doganore duhet te faturohen dhe te behen me te kontrollueshme nga BBI </t>
  </si>
  <si>
    <r>
      <t xml:space="preserve">Shpenzime per zhdoganime </t>
    </r>
    <r>
      <rPr>
        <sz val="11"/>
        <color indexed="10"/>
        <rFont val="Times New Roman"/>
        <family val="1"/>
      </rPr>
      <t>Agjensia Ujori</t>
    </r>
  </si>
  <si>
    <t xml:space="preserve">Gjatë proçedurës së auditimit vëmë re  një situatë e borxhi për Qafë Thanën. Nuk ka një rakordim midis palëve për këtë situate borxhi të prezantuar dhe të konfirmuar nga “BBI Group”, </t>
  </si>
  <si>
    <t>Shpenzimet doganore duhet te kontrollohen me shpesh nga BBI</t>
  </si>
  <si>
    <t>Mirëmbajtje makina</t>
  </si>
  <si>
    <t>Kontrolli shpenzime te mirembajtjes</t>
  </si>
  <si>
    <t>I rekomandohet shoqërisë të  ndërtojë një data base që tregon në çdo moment mirëmbajtjen e automjeteve sipas kilometrave të kryera.</t>
  </si>
  <si>
    <t>Shërbime postare, telekomunikacion</t>
  </si>
  <si>
    <t>Nëse një punonjës e tejkalon këtë plan tarifor, atëhetë shuma e tejkaluar nuk mbulohet nga kompania, por nga vetë punonjësit.</t>
  </si>
  <si>
    <t xml:space="preserve"> Te hartohet urdher i brendshem sa është niveli i konsumit për secilin punonjës mbi përdorimin e telefonit.</t>
  </si>
  <si>
    <t>Klientët e këqinj</t>
  </si>
  <si>
    <t>Klientët e këqinj vlerësohen 8 milionë lekë, të cilët mbarten në vite më përpara. fiskal.</t>
  </si>
  <si>
    <t>ky shpenzim eshte fiskalisht i panjohur</t>
  </si>
  <si>
    <t xml:space="preserve">I rekomandohet shoqërisë që këtë vlerë ta kalojë në shpenzime </t>
  </si>
  <si>
    <t>Te ardhurat</t>
  </si>
  <si>
    <t xml:space="preserve">Klienti Menu Fabrikë Qumeshti Fier ka pasur probleme në prodhim prej qumështit pluhur për shkak të furnizimit nga furnitori Bartex. Furnitori ka marrë përsipër këtë dëm dhe do e zbresë. Është bërë credit note. </t>
  </si>
  <si>
    <t>Shoqëria duhet të kancelojë këtë vlerë në kontabilitet duke e rimarrë në shpenzim, ndërsa credit note duhet ta rimarrim në të ardhura.</t>
  </si>
  <si>
    <t xml:space="preserve">Nuk ka liste cmimesh shitjesh te percaktuara per nivele te ndryshme </t>
  </si>
  <si>
    <t>Aplikimi i skontos duhet te jete i kontrolluar nga menaxhimi dhe autoriteti i ndryshimit te cmimit e ka vetem drejtimi.</t>
  </si>
  <si>
    <r>
      <t>·</t>
    </r>
    <r>
      <rPr>
        <sz val="7"/>
        <color indexed="8"/>
        <rFont val="Times New Roman"/>
        <family val="1"/>
      </rPr>
      <t xml:space="preserve">         </t>
    </r>
    <r>
      <rPr>
        <sz val="11"/>
        <color indexed="8"/>
        <rFont val="Calibri"/>
        <family val="2"/>
      </rPr>
      <t>Me date 31.12.2018 eshte regjistruar nje verpim kontabel duke kredituar llogarine EDIL CENTRO C/FINANZIAMENTO per vleren 100,000 Euro me pershrkimin ‘’PASSAGGIO SU 210006’’. Ju lutem a mund te me konfrimoni qe  nepermjet ketij regjistrimi huaja pa interes nga Edil Centro Shpk eshte kaluar si financim ortaku A kemi document  mbi te cilen eshte kryer ky regjistrim?</t>
    </r>
  </si>
  <si>
    <r>
      <t>·</t>
    </r>
    <r>
      <rPr>
        <sz val="7"/>
        <color indexed="8"/>
        <rFont val="Times New Roman"/>
        <family val="1"/>
      </rPr>
      <t xml:space="preserve">         </t>
    </r>
    <r>
      <rPr>
        <sz val="11"/>
        <color indexed="8"/>
        <rFont val="Calibri"/>
        <family val="2"/>
      </rPr>
      <t>Sipas kontabilitetit gjate vitit 2018 kemi rritje te aktiveve ne vleren 275,764 Leke  ndersa sipas deklarimeve te FDP investimet gjate vitit 2018 jane en vleren 293,441 Leke. Diferenca eshte 17,677 Leke akvite te regjistruara me pak ne kontabilitet. Te lutem a mund te me ndihmosh rreth kesaj difrence.</t>
    </r>
  </si>
  <si>
    <r>
      <t>·</t>
    </r>
    <r>
      <rPr>
        <sz val="7"/>
        <color indexed="8"/>
        <rFont val="Times New Roman"/>
        <family val="1"/>
      </rPr>
      <t xml:space="preserve">         </t>
    </r>
    <r>
      <rPr>
        <sz val="11"/>
        <color indexed="8"/>
        <rFont val="Calibri"/>
        <family val="2"/>
      </rPr>
      <t xml:space="preserve">Ne kontabiliteti kemi te regjsitruar  njohjen e shpenzimeve gjyqesore per pagen e Vahid Ruli.Me date 31.12.2018 kemi  te regjistruar nje veprim  ku eshte kredituar per vleren 9,540,822 Leke llogaria  “SPESE TRIBUNALE V.RULI STIPENDIO’’. </t>
    </r>
  </si>
  <si>
    <t>Fillim periudhe</t>
  </si>
  <si>
    <t>L</t>
  </si>
  <si>
    <t>XJ</t>
  </si>
  <si>
    <t>ALBANA ZOGANI PF PERMBARUES</t>
  </si>
  <si>
    <t>ALBANA ZOGANI PROCEDURA CL FIER</t>
  </si>
  <si>
    <t xml:space="preserve">VAHID RULI PROCEDURA TRIBUNALE </t>
  </si>
  <si>
    <t>pag rate novembre vahid ruli</t>
  </si>
  <si>
    <t>EDILCENTRO SHPK</t>
  </si>
  <si>
    <t>RATE DICEMBRE VAHID RULI</t>
  </si>
  <si>
    <t>PAG RATE SETTEMBRE VAHID RULI</t>
  </si>
  <si>
    <t>PROCEDURA TRIBUNALE VAHID RULI</t>
  </si>
  <si>
    <t>VS</t>
  </si>
  <si>
    <t xml:space="preserve">ALBANA ZOGANI PROCEDURA FIER </t>
  </si>
  <si>
    <t>PAGAMENTO X VAHID RULI RATE OTTOBRE</t>
  </si>
  <si>
    <t>pagamanto rate Vahid Ruli</t>
  </si>
  <si>
    <t>FF</t>
  </si>
  <si>
    <t>decissione tribunale vahid ruli</t>
  </si>
  <si>
    <t>spesse 2018 vahid ruli</t>
  </si>
  <si>
    <t>INT MAT GENNAIO  C I ISP</t>
  </si>
  <si>
    <t>INT MAT FEBRAIO  C I ISP</t>
  </si>
  <si>
    <t>INT MAT MARZO  C I ISP</t>
  </si>
  <si>
    <t>INT MAT APRILE  C I ISP</t>
  </si>
  <si>
    <t>INT MAT MAGGIO  C I ISP</t>
  </si>
  <si>
    <t>INT MAT GIUGNO  C I ISP</t>
  </si>
  <si>
    <t>INT MAT LUGLIO  C I ISP</t>
  </si>
  <si>
    <t>INT MAT AGOSTO  C I ISP</t>
  </si>
  <si>
    <t>INT MAT SETTEMBRE  C I ISP</t>
  </si>
  <si>
    <t>INT MAT ottobre  C I ISP</t>
  </si>
  <si>
    <t>INT MAT NOVEMBRE  C I ISP</t>
  </si>
  <si>
    <t>INT MAT DICEMBRE  C I ISP</t>
  </si>
  <si>
    <r>
      <t>·</t>
    </r>
    <r>
      <rPr>
        <sz val="7"/>
        <color indexed="8"/>
        <rFont val="Times New Roman"/>
        <family val="1"/>
      </rPr>
      <t xml:space="preserve">         </t>
    </r>
    <r>
      <rPr>
        <sz val="11"/>
        <color indexed="8"/>
        <rFont val="Calibri"/>
        <family val="2"/>
      </rPr>
      <t>Me date 22.05.2018 eshte kontabilizuar vendimi I gjukates ne lidhje me pagen e Vhid Ruli per vleren 16,493,389 Leke.  Gjate vitit 2018 shoqeria ka paguar detyrimin ndaj V. Ruli per vleren 6,952,567 Leke. Me date 31.12.2018 eshte kryer nje regjsitrim kontabel, ku eshte kredituar llogaria “SHPENZIME GJYKATE PAGA VAHID RULI” per vleren  9,540,822 Leke dhe eshte debituar llogaria e detyrimit ndaj V.Ruli “VAHID RULI DECISSIONE TRIBUNALE’’. Pas ketij regjistrimi ne kontabilitet rezulton qe shoqeria ka mbyllur detyrimin nda Vahid Ruli dhe k=llogaria e detyrimit ka vleren 0 Leke. Ju lutem a mund te me shpjegoni arsyen e ketij regjistrimi? Nese shoqeria ka vendosur qe te njohe si shpenzim vetem pjesen e detyrimit qe ka paguar gjate 2018 per Vahid Ruli, atehre duhet qe vlere 9,540,822 mos te te regjistrohet si  debitim I llogarise V 70001 VAHID RULI DETYRIM VENDIM GJYKATE por duke debituar  llogarine “’Shpenzime te periudhave te ardhshme”.</t>
    </r>
  </si>
  <si>
    <t>Me date 31.03.2018 eshte bere nje  veprim kontabel ku eshte kredituar llogaria Te ardhura te jashtezakonshme nga rimbursimi i akcizes” per vleren 14,010 Leke. Te lutem a mund te me ndihmosh, pese eshte regjstriar ky  veprim?</t>
  </si>
  <si>
    <r>
      <t>·</t>
    </r>
    <r>
      <rPr>
        <sz val="7"/>
        <color indexed="8"/>
        <rFont val="Times New Roman"/>
        <family val="1"/>
      </rPr>
      <t xml:space="preserve">         </t>
    </r>
    <r>
      <rPr>
        <sz val="11"/>
        <color indexed="8"/>
        <rFont val="Calibri"/>
        <family val="2"/>
      </rPr>
      <t>Te lutem a mund te me ndihmosh cfare batyre shpenzimesh regjistrohen te llogaria ‘”Shpenzime te pergjithshme’” ?</t>
    </r>
  </si>
  <si>
    <r>
      <t>·</t>
    </r>
    <r>
      <rPr>
        <sz val="7"/>
        <color indexed="8"/>
        <rFont val="Times New Roman"/>
        <family val="1"/>
      </rPr>
      <t xml:space="preserve">         </t>
    </r>
    <r>
      <rPr>
        <sz val="11"/>
        <color indexed="8"/>
        <rFont val="Calibri"/>
        <family val="2"/>
      </rPr>
      <t>Te lutem a mund te me ndihmosh cfare shpenzimesh jane regjsitruar te llogaria “Procesverbale me Klientet”?</t>
    </r>
  </si>
  <si>
    <t>Te tjera detyrime</t>
  </si>
  <si>
    <t>Humbje te mbartura</t>
  </si>
  <si>
    <t>Te ardhura nga rimbursimi i akcizes</t>
  </si>
  <si>
    <t>Shitje te tjera</t>
  </si>
  <si>
    <t>Shpenzime Amor. Ndertesa</t>
  </si>
  <si>
    <t>Shpenzime Amor. Makineri Pune</t>
  </si>
  <si>
    <t>Shpenzime Amor. Mjete Transporti</t>
  </si>
  <si>
    <t>Fitim/Humbje nga interesat</t>
  </si>
  <si>
    <t>Te ardhura nga interesa</t>
  </si>
  <si>
    <t>Shpenzime nga interesa</t>
  </si>
  <si>
    <t>Shpenzime ruajtje</t>
  </si>
  <si>
    <t>Lubrifikante graso</t>
  </si>
  <si>
    <t>Konsulence teknike</t>
  </si>
  <si>
    <t>Mirembajtje riparime</t>
  </si>
  <si>
    <t xml:space="preserve">Materiale konsumi </t>
  </si>
  <si>
    <t>Materiale elektrike</t>
  </si>
  <si>
    <t>Materiale idraulike</t>
  </si>
  <si>
    <t>Materiale mekanike</t>
  </si>
  <si>
    <t xml:space="preserve">Skonto </t>
  </si>
  <si>
    <t xml:space="preserve">Kancelari </t>
  </si>
  <si>
    <t xml:space="preserve">Shpenzime ligjore, konsulenca profesionale </t>
  </si>
  <si>
    <t>Shpenzime telefonike</t>
  </si>
  <si>
    <t>Shpenzime postare</t>
  </si>
  <si>
    <t xml:space="preserve">Shpenzime udhetime-dieta </t>
  </si>
  <si>
    <t xml:space="preserve">Shpenzime publiciteti </t>
  </si>
  <si>
    <t xml:space="preserve">Shpenzime sigurimi </t>
  </si>
  <si>
    <t xml:space="preserve">Shpenzime te pergjithshme </t>
  </si>
  <si>
    <t xml:space="preserve">Shpenzime te panjohura </t>
  </si>
  <si>
    <t xml:space="preserve">Shpenzime transporti </t>
  </si>
  <si>
    <t>Shpenzime doganore</t>
  </si>
  <si>
    <t xml:space="preserve">Kontroll teknik </t>
  </si>
  <si>
    <t xml:space="preserve">Taksa vjetore (leje) </t>
  </si>
  <si>
    <t xml:space="preserve">Tatime te ndryshme </t>
  </si>
  <si>
    <t xml:space="preserve">Taksa doganore </t>
  </si>
  <si>
    <t xml:space="preserve">Shpenzime pritje percjellje </t>
  </si>
  <si>
    <t xml:space="preserve">Komisione bankare </t>
  </si>
  <si>
    <t>Penalitete</t>
  </si>
  <si>
    <t>Banka ne leke</t>
  </si>
  <si>
    <t>Banka ne euro</t>
  </si>
  <si>
    <t>Arka ne leke</t>
  </si>
  <si>
    <t>Rimbursim akcize</t>
  </si>
  <si>
    <t>Tatim fitimi</t>
  </si>
  <si>
    <t>Te arketueshme nga Dogana</t>
  </si>
  <si>
    <t>Hua</t>
  </si>
  <si>
    <t xml:space="preserve">VLERA </t>
  </si>
  <si>
    <t xml:space="preserve">SHTESAT </t>
  </si>
  <si>
    <t>AMORTIZIMI</t>
  </si>
  <si>
    <t xml:space="preserve">NORMA </t>
  </si>
  <si>
    <t xml:space="preserve">TOTALI I </t>
  </si>
  <si>
    <t xml:space="preserve">AMORTIZIMI </t>
  </si>
  <si>
    <t>VLERA</t>
  </si>
  <si>
    <t>ASETET</t>
  </si>
  <si>
    <t>NE LEK</t>
  </si>
  <si>
    <t>GJATE</t>
  </si>
  <si>
    <t xml:space="preserve">AKUMULUAR </t>
  </si>
  <si>
    <t>AMORT.</t>
  </si>
  <si>
    <t>AMORTIZIMIT</t>
  </si>
  <si>
    <t>NE FUND</t>
  </si>
  <si>
    <t>NETO</t>
  </si>
  <si>
    <t>ME 31.12.17</t>
  </si>
  <si>
    <t>VITIT 2018</t>
  </si>
  <si>
    <t>ME 31.12.18</t>
  </si>
  <si>
    <t>VITI 2018</t>
  </si>
  <si>
    <t>TERREN</t>
  </si>
  <si>
    <t>NDERTESA</t>
  </si>
  <si>
    <t>NDERTESA E GABINES ELEKTRIKE</t>
  </si>
  <si>
    <t xml:space="preserve">KAPANONI I FABRIKES </t>
  </si>
  <si>
    <t>KAPANONI I BLUARJES</t>
  </si>
  <si>
    <t>NDERTESA E MAGAZINES</t>
  </si>
  <si>
    <t>SHESHE E RRUGE</t>
  </si>
  <si>
    <t>KANALIZIMET</t>
  </si>
  <si>
    <t>TOTALI</t>
  </si>
  <si>
    <t>INSTALIME</t>
  </si>
  <si>
    <t>INSTALIMET E FURRES</t>
  </si>
  <si>
    <t>INST.IMPIANTI I THARJES</t>
  </si>
  <si>
    <t>INSTAL.IMPIANTI ELEKTRIK</t>
  </si>
  <si>
    <t>INSTAL.IMPIANTI I GAZIT GPL</t>
  </si>
  <si>
    <t>INSTAL.IMPIANTI I BLUARJES ARGJ.</t>
  </si>
  <si>
    <t>INSTAL.IMP.THITHJES SE PLURAVE</t>
  </si>
  <si>
    <t>DEPOZITE E SOLARIT</t>
  </si>
  <si>
    <t>DEPOZITA E NAFTES</t>
  </si>
  <si>
    <t xml:space="preserve">DEPOZITA E GAZIT </t>
  </si>
  <si>
    <t>INSTAL.HIDRAULIKE DEP. E UJIT</t>
  </si>
  <si>
    <t>AUTOMJETET</t>
  </si>
  <si>
    <t>VITIT 2017</t>
  </si>
  <si>
    <t>VITI 2017</t>
  </si>
  <si>
    <t>MAKINERI ,VEGLA PAJISJE</t>
  </si>
  <si>
    <t>MAKINERITE E FURRES</t>
  </si>
  <si>
    <t>IMPIANTI I PRODHIMIT TJEGULLAVE</t>
  </si>
  <si>
    <t>FILIERA,ELIKA DHE STAMPA</t>
  </si>
  <si>
    <t>MAKINERITE E THARJES 20%</t>
  </si>
  <si>
    <t>MAKINERITE E LINJES SE SMALTOS</t>
  </si>
  <si>
    <t>MAKINERITE E AJRIT</t>
  </si>
  <si>
    <t>MAKINERI IDRAULIKE</t>
  </si>
  <si>
    <t>VEGLA MEKANIKE</t>
  </si>
  <si>
    <t>VEGLA TE IMTA</t>
  </si>
  <si>
    <t>INVENTARI EKONOMIK</t>
  </si>
  <si>
    <t>MAKINA E VEGLA TE LABORATORIT</t>
  </si>
  <si>
    <t xml:space="preserve"> PRESE IDRAULIKE </t>
  </si>
  <si>
    <t xml:space="preserve"> PAJISJE ZYRE</t>
  </si>
  <si>
    <t>IMPIANTI I KOMPIUTERAVE</t>
  </si>
  <si>
    <t xml:space="preserve">KAMERAT E RUAJTJES SE OBJEKTIT </t>
  </si>
  <si>
    <t>TOTALI I PERGJITHSHEM</t>
  </si>
  <si>
    <t>Makineri dhe paisje</t>
  </si>
  <si>
    <t>Instalime</t>
  </si>
  <si>
    <t>Paisje zyre</t>
  </si>
  <si>
    <t>Amortizim Ndertesa</t>
  </si>
  <si>
    <t>AmortizimMakineri dhe paisje</t>
  </si>
  <si>
    <t>Amortizim mjete transporti</t>
  </si>
  <si>
    <t>Amotizim Instalime</t>
  </si>
  <si>
    <t>Amortizim Paisje zyre</t>
  </si>
  <si>
    <t>VITI 2018 /23%</t>
  </si>
  <si>
    <t xml:space="preserve">SP NISJE DHE ZHVILLIMI </t>
  </si>
  <si>
    <t>Detyrime te tjera</t>
  </si>
  <si>
    <t>Vahid Ruli</t>
  </si>
  <si>
    <t>Vectis Anslat</t>
  </si>
  <si>
    <t>Leonardo Nidoli</t>
  </si>
  <si>
    <t>Antonio Nidoli</t>
  </si>
  <si>
    <t>Edil Centro</t>
  </si>
  <si>
    <t>Interesa huaje ortaku</t>
  </si>
  <si>
    <t>Overdraft</t>
  </si>
  <si>
    <t>Hua Intesa San Paolo</t>
  </si>
  <si>
    <t>Detyrim ndaj Vahid Ruli</t>
  </si>
  <si>
    <t>Parapagime nga klientet</t>
  </si>
  <si>
    <t>Kapitali i vet</t>
  </si>
  <si>
    <t>Kapitali i shoqerise</t>
  </si>
  <si>
    <t>Fitim/ Humbje periudhe</t>
  </si>
  <si>
    <t>Kapitali i Nënshkruar</t>
  </si>
  <si>
    <t>Periudha 1 Janar 2018 deri me 31 Dhjetor 2018</t>
  </si>
  <si>
    <t xml:space="preserve">Fitimi(Humbje) kontabel </t>
  </si>
  <si>
    <t>I. Fluksi i Mjeteve Monetare nga / perdorur ne aktivitetin e shfrytezimit</t>
  </si>
  <si>
    <t>Mbulim me financim nga ortaku</t>
  </si>
  <si>
    <t>AMORTIZIMET TEGOLA EDIL CENTRO SHPK VITI 2018</t>
  </si>
  <si>
    <t xml:space="preserve">Emri i Shoqerise:TEGOLA EDIL CENTRO </t>
  </si>
  <si>
    <t xml:space="preserve">Adresa: Rruga Gjergj Legisi, Laprake,Tirane </t>
  </si>
  <si>
    <t>NIPT/NUIS: K32231003S</t>
  </si>
  <si>
    <t>Viti 2018</t>
  </si>
  <si>
    <t>KONTRATA QIRAJE MBI AMBIENTET DHE VERTETIME PRONESIE</t>
  </si>
  <si>
    <t>Lista e kontratave te qerase per ambjentet e marra me qera gjate vitit 2018 dhe te dhenat kryesore ne lidhje me to.</t>
  </si>
  <si>
    <t>Nr</t>
  </si>
  <si>
    <t>Qeradhenesi
(Emri i shoqerise/individit)</t>
  </si>
  <si>
    <t>Kohezgjatja e kontrates
(Muaji i fillimit-Muaji i mbarimit)</t>
  </si>
  <si>
    <t>Vlera bruto e qerase mujore</t>
  </si>
  <si>
    <t>Tatimi ne burim (i aplikueshem/i pa-aplikueshem)</t>
  </si>
  <si>
    <t>Kopje e kontrates bashkelidhur (PO/JO)</t>
  </si>
  <si>
    <t>Lista e objekteve ne pronesi gjate vitit 2018 dhe te dhenat kryesore ne lidhje me to.</t>
  </si>
  <si>
    <t>Objekti</t>
  </si>
  <si>
    <t>Ne pronesi te shoqerise duke filluar nga (data):</t>
  </si>
  <si>
    <t>Kopje e vertetimit te pronesise bashkelidhur (PO/JO)</t>
  </si>
  <si>
    <t xml:space="preserve">TEGOLA EDIL CENTRO </t>
  </si>
  <si>
    <t xml:space="preserve">PO KA </t>
  </si>
  <si>
    <t>PO</t>
  </si>
  <si>
    <t>Administratori</t>
  </si>
  <si>
    <t>ANTONIO NIDOLI</t>
  </si>
  <si>
    <r>
      <rPr>
        <b/>
        <sz val="10"/>
        <rFont val="Arial"/>
        <family val="2"/>
        <charset val="238"/>
      </rPr>
      <t xml:space="preserve">            </t>
    </r>
    <r>
      <rPr>
        <b/>
        <u/>
        <sz val="10"/>
        <rFont val="Arial"/>
        <family val="2"/>
        <charset val="238"/>
      </rPr>
      <t>GJENDJA E INVENTARIT TE MATERIALEVE DHE MALLRAVE ME 31.12.2018</t>
    </r>
  </si>
  <si>
    <t>Për analizën e inventarit të materialeve sipas politikave fiskale të aplikueshme në Republikën e</t>
  </si>
  <si>
    <t xml:space="preserve">              Shqipërisë, ju lutemi referojuni tabelës së mëposhtme.</t>
  </si>
  <si>
    <t>NR</t>
  </si>
  <si>
    <t>Artikull</t>
  </si>
  <si>
    <t>Njesi</t>
  </si>
  <si>
    <t>Sasi</t>
  </si>
  <si>
    <t>Cmim</t>
  </si>
  <si>
    <t>Vlefte</t>
  </si>
  <si>
    <t>KULME DOPPIA TESTA GRI</t>
  </si>
  <si>
    <t>Cope</t>
  </si>
  <si>
    <t>KULME DOPPIA TESTA NATURALE</t>
  </si>
  <si>
    <t>KULME DOPPIA TESTA VERDE (JESHILE)</t>
  </si>
  <si>
    <t>KULME TRE VIE ANTIKA ITALIA</t>
  </si>
  <si>
    <t>KULME TRE VIE ANTIKA SICILIA</t>
  </si>
  <si>
    <t>KULME TRE VIE GRI</t>
  </si>
  <si>
    <t>KULME TRE VIE NATURALE</t>
  </si>
  <si>
    <t>KULME 3 VIE LUCIDO</t>
  </si>
  <si>
    <t>KULME TRE VIE RUBINO</t>
  </si>
  <si>
    <t>KULME FINALE ANTICA ITALIA"</t>
  </si>
  <si>
    <t>KULME FINALE "ANTICA ROMA"</t>
  </si>
  <si>
    <t>KULME FINALE "ANTICA SICILIA"</t>
  </si>
  <si>
    <t>KULME FINALE ANTICA TOSCANA</t>
  </si>
  <si>
    <t>KULME FINALE EGYPT</t>
  </si>
  <si>
    <t>KULME FINALE GRI</t>
  </si>
  <si>
    <t>KULME FINALE MARRONE (KAFE)</t>
  </si>
  <si>
    <t>KULME FINALE NATURALE</t>
  </si>
  <si>
    <t>KULME FINALE "SOLE DI TIRANA"</t>
  </si>
  <si>
    <t>KULME FINALE JESHILE</t>
  </si>
  <si>
    <t>KULME FINALE LUCIDO</t>
  </si>
  <si>
    <t>KULM FINAL RUBINO</t>
  </si>
  <si>
    <t>KULME "ANTICA ITALIA"</t>
  </si>
  <si>
    <t>KULME "ANTICA ROMA"</t>
  </si>
  <si>
    <t>KULME "ANTICA SICILIA"</t>
  </si>
  <si>
    <t>KULME ANTICA TOSCANA</t>
  </si>
  <si>
    <t>KULME EGYPT</t>
  </si>
  <si>
    <t>KULME GRI</t>
  </si>
  <si>
    <t>KULME MARRONE (KAFE)</t>
  </si>
  <si>
    <t>KULME ARANCIONE</t>
  </si>
  <si>
    <t>KULME LUCIDO</t>
  </si>
  <si>
    <t>KULME RUBINO</t>
  </si>
  <si>
    <t>KULME "SOLE DI TIRANA"</t>
  </si>
  <si>
    <t>KULME NATURALE</t>
  </si>
  <si>
    <t>KULME VERDE (JESHILE)</t>
  </si>
  <si>
    <t>TJEGULL HOLLANDEZE ANTICA SICILIA CIL II</t>
  </si>
  <si>
    <t>TJEGULL HOLLANDEZE MARRONE (KAFE)</t>
  </si>
  <si>
    <t>TJEGULL HOLLANDEZE MARRONE CIL II</t>
  </si>
  <si>
    <t>TJEGULL HOLLANDEZE NATYRALE</t>
  </si>
  <si>
    <t>TJEGULL HOLLANDEZE ROSSO MODERNO CIL II</t>
  </si>
  <si>
    <t>TJEGULL HOLLANDEZE RUBINO CIL II</t>
  </si>
  <si>
    <t>TJEGULL HOLLANDEZE VERDE (JESHILE)</t>
  </si>
  <si>
    <t>TEGOLA MONOCANALE ANTICA ITALIA</t>
  </si>
  <si>
    <t>TEGOLA MONOKANALE ARANCIONE</t>
  </si>
  <si>
    <t>TEGOLA MONOCANALE MARRONE</t>
  </si>
  <si>
    <t>TEGOLA MONOCANALE NATURALE</t>
  </si>
  <si>
    <t>TEGOLA MONOCANALE NATYRALE CILESI II</t>
  </si>
  <si>
    <t>TJEGULL MONOKANALE LUCIDO C II</t>
  </si>
  <si>
    <t>TEGOLA MONOKANALE RUBINO</t>
  </si>
  <si>
    <t>TJEGULL PORTUGEZE MARRONE (KAFE)</t>
  </si>
  <si>
    <t>TJEGULL PORTUGEZE NATURALE CILESI II</t>
  </si>
  <si>
    <t>TJEGULL PORTUGEZE VERDE (JESHILE)</t>
  </si>
  <si>
    <t>TJEGULL PORTUGESE NATURALE 265X420</t>
  </si>
  <si>
    <t>TJEGULL PORTUGEZE VERDE (JESHILE) CII</t>
  </si>
  <si>
    <t>TJEGULL PORT. 2 VALEZUESE LUCIDA ROSSA</t>
  </si>
  <si>
    <t>TJEGULL PORT.2 VALEZUESE NATYRALE(RP76)</t>
  </si>
  <si>
    <t>TJEGULL PORT."ANTICA ITALIA"</t>
  </si>
  <si>
    <t>TJEGULL PORT."ANTICA ROMA"</t>
  </si>
  <si>
    <t>TJEGULL PORT."ANTICA SICILIA"</t>
  </si>
  <si>
    <t>TJEGULL AJRUESE PORT."ANTICA ITALIA"</t>
  </si>
  <si>
    <t>TJEGULL AJRUESE PORT.ARANCIONE</t>
  </si>
  <si>
    <t>TJEGULL AJRUESE PORT. NATURALE</t>
  </si>
  <si>
    <t>TJEGULL AJRUESE PORT.LUCIDA</t>
  </si>
  <si>
    <t>TJEGULL AJRUESE RUBINO</t>
  </si>
  <si>
    <t>TJEGULL AJRUESE PORT. VERDE (JESHILE)</t>
  </si>
  <si>
    <t>TJEGULL PORTUGESE EGYPT</t>
  </si>
  <si>
    <t xml:space="preserve">TJEGULL ANESORE NATYRALE </t>
  </si>
  <si>
    <t>TJEGULL PORTUGEZE LUCIDA</t>
  </si>
  <si>
    <t>TJEGULL PORT." RUBINO "</t>
  </si>
  <si>
    <t>TJEGULL PORT."SOLE DI TIRANA"</t>
  </si>
  <si>
    <t>TJEGULL PORT.ANTICA SICILIA CIL II</t>
  </si>
  <si>
    <t>TJEGULL PORT.TRAMONTO DI VALONA</t>
  </si>
  <si>
    <t xml:space="preserve">Produkt I Gatshem </t>
  </si>
  <si>
    <t>Prodhim ne Proces</t>
  </si>
  <si>
    <t xml:space="preserve">Magazina e Brendshme </t>
  </si>
  <si>
    <t>Magazina e Argjiles</t>
  </si>
  <si>
    <t>Kg</t>
  </si>
  <si>
    <t>Magazina e Naftes</t>
  </si>
  <si>
    <t>Lt</t>
  </si>
  <si>
    <t>Ristele druri 900 x 30 X  3</t>
  </si>
  <si>
    <t>Ekspozitore</t>
  </si>
  <si>
    <t>Mbajtese Tjegulle</t>
  </si>
  <si>
    <t>Magazina e Shtufes TE</t>
  </si>
  <si>
    <t>Lende e Pare</t>
  </si>
  <si>
    <t>Total I pergjithshem</t>
  </si>
  <si>
    <t>Emri i Shoqerise: TEGOLA EDIL CENTRO SHPK</t>
  </si>
  <si>
    <t>Adresa: RRUGA VANGJEL NOTI,LAPRAKE,TIRANE</t>
  </si>
  <si>
    <t>NIPT/NUIS:K32231003S</t>
  </si>
  <si>
    <t>INVENTARI I MJETEVE TE TRANSPORTIT NE PRONESI</t>
  </si>
  <si>
    <t>Monedha : LEK</t>
  </si>
  <si>
    <t>Lloji I automjetit</t>
  </si>
  <si>
    <t>Targa</t>
  </si>
  <si>
    <t>Kapaciteti (kg)</t>
  </si>
  <si>
    <t>Vlera historike</t>
  </si>
  <si>
    <t>Vinc Ngarkues-Shkarkues (Pirun)</t>
  </si>
  <si>
    <t>Eskavator Fiat FH 150 W2</t>
  </si>
  <si>
    <t>Fadrome Fiat Alias Fr 160</t>
  </si>
  <si>
    <t>Buldozer me Zinxhir Fiat FD 10D</t>
  </si>
  <si>
    <t xml:space="preserve">Toyota Hilux nr shasie 015839 </t>
  </si>
  <si>
    <t>1+1 (1590KG)</t>
  </si>
  <si>
    <t>AA296FE</t>
  </si>
  <si>
    <t>AM General ,HUMMER AML nr shasie 137YA8538RF158798</t>
  </si>
  <si>
    <t>3+1(2880KG)</t>
  </si>
  <si>
    <t>TR5057F</t>
  </si>
  <si>
    <t>Jeep Grand Cherokee nr shasie 1J4GWB8471Y509838</t>
  </si>
  <si>
    <t>4+1(2505KG)</t>
  </si>
  <si>
    <t>TR6957K</t>
  </si>
  <si>
    <t>Skoda Yeti nr shasie TMBJC45L7C6082283</t>
  </si>
  <si>
    <t>4+1(1960 KG)</t>
  </si>
  <si>
    <t>AA491EU</t>
  </si>
  <si>
    <t>Kamion mercedes benz 653 atv nr shasie WDB65346315572727</t>
  </si>
  <si>
    <t>1+1</t>
  </si>
  <si>
    <t>TR3673G</t>
  </si>
  <si>
    <t>AKTIVET AFATGJATA MATERIALE 2018</t>
  </si>
  <si>
    <t>Aktivet Afatgjata Materiale me vlere fillestare 2018</t>
  </si>
  <si>
    <t>Emertimi</t>
  </si>
  <si>
    <t>Sasia</t>
  </si>
  <si>
    <t>Gjendje</t>
  </si>
  <si>
    <t>Shtesa</t>
  </si>
  <si>
    <t>Pakesime</t>
  </si>
  <si>
    <t>01.01.2018</t>
  </si>
  <si>
    <t>31.12.2018</t>
  </si>
  <si>
    <t>Instalime teknike</t>
  </si>
  <si>
    <t>Mobilje zyrash/pajisje informatike</t>
  </si>
  <si>
    <t xml:space="preserve">             TOTALI</t>
  </si>
  <si>
    <t>Amortizimi Kontabel A.A.Materiale 2018</t>
  </si>
  <si>
    <t>Vlera Kontabel Neto e A.A.Materiale  2018</t>
  </si>
  <si>
    <t>Pasqyre Nr.1</t>
  </si>
  <si>
    <t>TE ARDHURAT</t>
  </si>
  <si>
    <t>Numri i Llogarise</t>
  </si>
  <si>
    <t>Kodi Statistikor</t>
  </si>
  <si>
    <t>Viti 2017</t>
  </si>
  <si>
    <t>Shitjet gjithsej (a + b +c )</t>
  </si>
  <si>
    <t xml:space="preserve">   Te ardhura nga shitja e Shërbimeve </t>
  </si>
  <si>
    <t xml:space="preserve">   Te ardhura nga veprimtaria e shfrytezimit </t>
  </si>
  <si>
    <t xml:space="preserve">    te ardhura nga shitja e Mallrave </t>
  </si>
  <si>
    <t>Të ardhura nga shitje të tjera (a+b+c)</t>
  </si>
  <si>
    <t>Qeraja</t>
  </si>
  <si>
    <t>Komisione</t>
  </si>
  <si>
    <t>Transport per te tjeret</t>
  </si>
  <si>
    <t xml:space="preserve">Ndryshimet në inventarin e produkteve të gatshëm e prodhimeve në proçes :                                   </t>
  </si>
  <si>
    <t>Shtesat    (+)</t>
  </si>
  <si>
    <t>Pakesimet (-)</t>
  </si>
  <si>
    <t xml:space="preserve">   Prodhimi per qellimet e vet ndermarrjes dhe per kapital :</t>
  </si>
  <si>
    <t xml:space="preserve">    nga i cili: Prodhim i aktiveve afatgjata</t>
  </si>
  <si>
    <t xml:space="preserve">  Të ardhura nga grantet (Subvencione)</t>
  </si>
  <si>
    <t xml:space="preserve">  Të tjera</t>
  </si>
  <si>
    <t xml:space="preserve">  Të ardhura nga shitja e aktiveve afatgjata</t>
  </si>
  <si>
    <t>Totali i te ardhurave I= (1+2+/-3+4+5+6+7+8)</t>
  </si>
  <si>
    <t>Pasqyre Nr.2</t>
  </si>
  <si>
    <t>SHPENZIMET</t>
  </si>
  <si>
    <t>Blerje, shpenzime (a+/-b+c+/-d+e)</t>
  </si>
  <si>
    <t>Blerje/shpenzime materiale dhe materiale të tjera</t>
  </si>
  <si>
    <t>Mallra te blera</t>
  </si>
  <si>
    <t>601+602</t>
  </si>
  <si>
    <t xml:space="preserve"> Ndryshimet e gjëndjeve të Materialeve (+/-)</t>
  </si>
  <si>
    <t xml:space="preserve"> Mallra të blera</t>
  </si>
  <si>
    <t>605/1</t>
  </si>
  <si>
    <r>
      <t xml:space="preserve"> </t>
    </r>
    <r>
      <rPr>
        <sz val="9"/>
        <rFont val="Times New Roman"/>
        <family val="1"/>
      </rPr>
      <t>Ndryshimet e gjëndjeve të Mallrave (+/-)</t>
    </r>
  </si>
  <si>
    <t xml:space="preserve"> Shpenzime per sherbime</t>
  </si>
  <si>
    <t>605/2</t>
  </si>
  <si>
    <t>Shpenzime per personelin (a+b)</t>
  </si>
  <si>
    <r>
      <t xml:space="preserve"> </t>
    </r>
    <r>
      <rPr>
        <sz val="9"/>
        <rFont val="Times New Roman"/>
        <family val="1"/>
      </rPr>
      <t>Pagat e personelit</t>
    </r>
  </si>
  <si>
    <t xml:space="preserve"> Shpenzimet për sig.shoqërore dhe shëndetsore</t>
  </si>
  <si>
    <t>Amortizimet dhe zhvlerësimet</t>
  </si>
  <si>
    <t>Shërbime nga të tretë (a+b+c+d+e+f+g+h+i+j+k+l+m)</t>
  </si>
  <si>
    <t>Sherbimet nga nen-kontraktoret</t>
  </si>
  <si>
    <t>Trajtime te pergjithshme</t>
  </si>
  <si>
    <t>Qera</t>
  </si>
  <si>
    <t>Mirembajtje dhe riparime</t>
  </si>
  <si>
    <t>Shpenzime për Siguracione</t>
  </si>
  <si>
    <t>Kerkim studime</t>
  </si>
  <si>
    <t xml:space="preserve">Shpenzime te tjera </t>
  </si>
  <si>
    <t>Shpenzime per koncesione, patenta dhe licensa</t>
  </si>
  <si>
    <t>Shpenzime per publicitet, reklama</t>
  </si>
  <si>
    <t>Transferime, udhetime, dieta</t>
  </si>
  <si>
    <t xml:space="preserve">Shpenzime postare dhe telekomunikacioni </t>
  </si>
  <si>
    <t>Shpenzime transporti</t>
  </si>
  <si>
    <t xml:space="preserve">   per Blerje </t>
  </si>
  <si>
    <t xml:space="preserve">   per shitje</t>
  </si>
  <si>
    <t>Shpenzime per sherbime bankare</t>
  </si>
  <si>
    <t>Tatime dhe taksa (a+b+c+d)</t>
  </si>
  <si>
    <t>Taksa dhe tarifa doganore</t>
  </si>
  <si>
    <t>Akciza</t>
  </si>
  <si>
    <t>Taksa dhe tarifa vendore</t>
  </si>
  <si>
    <t>Taksa e regjistrimit dhe tatime te tjera</t>
  </si>
  <si>
    <t>635+638</t>
  </si>
  <si>
    <t>Totali i shpenzimeve II=(1+2+3+4+5)</t>
  </si>
  <si>
    <t>Informatë:</t>
  </si>
  <si>
    <t xml:space="preserve">Numri mesatar i te punesuarve </t>
  </si>
  <si>
    <t>Investimet</t>
  </si>
  <si>
    <t xml:space="preserve">    Shtimi i aseteve fikse</t>
  </si>
  <si>
    <t xml:space="preserve">       nga te cilat: asete te reja</t>
  </si>
  <si>
    <t xml:space="preserve">   Pakesimi i aseteve fikse</t>
  </si>
  <si>
    <t xml:space="preserve">       nga te cilat shitja e aseteve ekzistuese</t>
  </si>
  <si>
    <t>PASQYRA ANALITIKE E TE ARDHURAVE SIPAS LLOJIT TE AKTIVITETIT</t>
  </si>
  <si>
    <t>NIPT</t>
  </si>
  <si>
    <t>Aktiviteti  kryesor</t>
  </si>
  <si>
    <t>Aktiviteti dytesor</t>
  </si>
  <si>
    <t>Tregti</t>
  </si>
  <si>
    <t>Pasqyre Nr. 3</t>
  </si>
  <si>
    <t>Në ooo/Lekë</t>
  </si>
  <si>
    <t>Tregti karburanti</t>
  </si>
  <si>
    <t>Aktiviteti</t>
  </si>
  <si>
    <t>Te ardhurat nga aktiviteti</t>
  </si>
  <si>
    <t>Tregti ushqimore</t>
  </si>
  <si>
    <t>Tregti pijesh</t>
  </si>
  <si>
    <t>Tregti ushqimore,pije</t>
  </si>
  <si>
    <t>Tregti cigaresh</t>
  </si>
  <si>
    <t>Tregti materiale ndertimi</t>
  </si>
  <si>
    <t>Tregti artikuj industrial</t>
  </si>
  <si>
    <t>Farmaci</t>
  </si>
  <si>
    <t>Eksport</t>
  </si>
  <si>
    <t>Tregti te tjera</t>
  </si>
  <si>
    <t>Eksport mallrash</t>
  </si>
  <si>
    <t>Ndertim</t>
  </si>
  <si>
    <t>I</t>
  </si>
  <si>
    <t>Totali i te ardhurave nga   tregtia</t>
  </si>
  <si>
    <t>Ndertim pallati</t>
  </si>
  <si>
    <t xml:space="preserve">Ndertim banese </t>
  </si>
  <si>
    <t>Ndertim pune publike</t>
  </si>
  <si>
    <t>Ndertime te tjera</t>
  </si>
  <si>
    <t>II</t>
  </si>
  <si>
    <t>Totali i te ardhurave nga ndertimi</t>
  </si>
  <si>
    <t>Prodhim</t>
  </si>
  <si>
    <t>Eksport, prodhime te ndryshme</t>
  </si>
  <si>
    <t>Fason te cdo lloji</t>
  </si>
  <si>
    <t>Fason</t>
  </si>
  <si>
    <t>Prodhim materiale ndertimi</t>
  </si>
  <si>
    <t xml:space="preserve">Prodhim ushqimore </t>
  </si>
  <si>
    <t>Prodhim pije alkolike, etj</t>
  </si>
  <si>
    <t>Prodhim pije alkolike</t>
  </si>
  <si>
    <t>Prodhime energji</t>
  </si>
  <si>
    <t>Prodhim hidrokarbure,</t>
  </si>
  <si>
    <t>Prodhim nafte</t>
  </si>
  <si>
    <t>Prodhime te tjera</t>
  </si>
  <si>
    <t>III</t>
  </si>
  <si>
    <t>Totali i te ardhurave nga prodhimi</t>
  </si>
  <si>
    <t>Transport</t>
  </si>
  <si>
    <t>Transport mallrash</t>
  </si>
  <si>
    <t>Transport malli nderkombetare</t>
  </si>
  <si>
    <t>Transport malli</t>
  </si>
  <si>
    <t>Transport udhetaresh</t>
  </si>
  <si>
    <t>Transport udhetaresh nderkombetare</t>
  </si>
  <si>
    <t>IV</t>
  </si>
  <si>
    <t>Totali i te ardhurave nga transporti</t>
  </si>
  <si>
    <t xml:space="preserve">Sherbimi </t>
  </si>
  <si>
    <t xml:space="preserve">Sherbime financiare </t>
  </si>
  <si>
    <t>Siguracione</t>
  </si>
  <si>
    <t>Sherbime mjekesore</t>
  </si>
  <si>
    <t xml:space="preserve">Bar restorante </t>
  </si>
  <si>
    <t>Hoteleri</t>
  </si>
  <si>
    <t>Lojra Fati</t>
  </si>
  <si>
    <t>Veprimtari televizive</t>
  </si>
  <si>
    <t>Telekomunikacion</t>
  </si>
  <si>
    <t>Eksport sherbimish te ndryshme</t>
  </si>
  <si>
    <t>Profesione te lira</t>
  </si>
  <si>
    <t>*Sherbimi</t>
  </si>
  <si>
    <t>Mirmbajtjeje pajisjesh mjeksore</t>
  </si>
  <si>
    <t xml:space="preserve">Sherbime te tjera </t>
  </si>
  <si>
    <t>V</t>
  </si>
  <si>
    <t>Totali i te ardhurave nga sherbimet</t>
  </si>
  <si>
    <t>TOTALI (I+II+III+IV+V)</t>
  </si>
  <si>
    <t xml:space="preserve">* Ky ze sherbimi eshte shtuar per te paraqitur te ardhurat nga aktiviteti kryesor I shoqerise </t>
  </si>
  <si>
    <t>Sherbime te tjera</t>
  </si>
  <si>
    <t>Te punesuar mesatarisht per vitin 2017:</t>
  </si>
  <si>
    <t>Nr. i te punesuarve</t>
  </si>
  <si>
    <t>Me page deri ne 24.000 leke</t>
  </si>
  <si>
    <t>Me page nga 24.001 deri ne 30.000 leke</t>
  </si>
  <si>
    <t>Me page nga 30.001 deri ne 105.850 leke</t>
  </si>
  <si>
    <t>Me page me te larte se 105.850 leke</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</si>
</sst>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0.0_);_(* \(#,##0.0\);_(* &quot;-&quot;?_);@_)"/>
    <numFmt numFmtId="168" formatCode="_(* #,##0_);_(* \(#,##0\);_(* &quot;-&quot;_);@_)"/>
    <numFmt numFmtId="169" formatCode="0%_);\(0%\)"/>
    <numFmt numFmtId="170" formatCode="&quot;$&quot;#,##0.00"/>
    <numFmt numFmtId="171" formatCode="_(* #,##0.0_);_(* \(#,##0.0\);_(* &quot;-&quot;??_);_(@_)"/>
    <numFmt numFmtId="172" formatCode="_-* #,##0_-;\-* #,##0_-;_-* &quot;-&quot;??_-;_-@_-"/>
    <numFmt numFmtId="173" formatCode="#,##0.00;\-#,##0.00"/>
    <numFmt numFmtId="174" formatCode="dd\.mm\.yy"/>
    <numFmt numFmtId="175" formatCode="#,##0_ ;\-#,##0\ "/>
    <numFmt numFmtId="176" formatCode="0.0%"/>
    <numFmt numFmtId="177" formatCode="[$-F800]dddd\,\ mmmm\ dd\,\ yyyy"/>
    <numFmt numFmtId="178" formatCode="_ * #,##0_ ;_ * \-#,##0_ ;_ * &quot;-&quot;??_ ;_ @_ "/>
    <numFmt numFmtId="179" formatCode="#,##0\ [$€-1]"/>
    <numFmt numFmtId="180" formatCode="#,##0.000"/>
    <numFmt numFmtId="181" formatCode="_-* #,##0.00_L_e_k_-;\-* #,##0.00_L_e_k_-;_-* &quot;-&quot;??_L_e_k_-;_-@_-"/>
  </numFmts>
  <fonts count="108">
    <font>
      <sz val="10"/>
      <color indexed="8"/>
      <name val="MS Sans Serif"/>
      <charset val="238"/>
    </font>
    <font>
      <b/>
      <i/>
      <sz val="13.45"/>
      <color indexed="8"/>
      <name val="Times New Roman"/>
      <family val="1"/>
      <charset val="238"/>
    </font>
    <font>
      <sz val="10"/>
      <name val="Arial"/>
      <family val="2"/>
      <charset val="238"/>
    </font>
    <font>
      <sz val="9"/>
      <name val="Arial"/>
      <family val="2"/>
      <charset val="238"/>
    </font>
    <font>
      <sz val="10"/>
      <name val="Arial Unicode MS"/>
      <family val="2"/>
      <charset val="238"/>
    </font>
    <font>
      <sz val="10"/>
      <name val="Arial"/>
      <family val="2"/>
    </font>
    <font>
      <b/>
      <sz val="11"/>
      <color theme="3"/>
      <name val="Calibri"/>
      <family val="2"/>
      <scheme val="minor"/>
    </font>
    <font>
      <sz val="9"/>
      <color theme="1"/>
      <name val="Calibri"/>
      <family val="2"/>
      <scheme val="minor"/>
    </font>
    <font>
      <b/>
      <sz val="9"/>
      <color theme="3"/>
      <name val="Calibri"/>
      <family val="2"/>
      <scheme val="minor"/>
    </font>
    <font>
      <sz val="8"/>
      <color theme="1"/>
      <name val="Calibri"/>
      <family val="2"/>
      <scheme val="minor"/>
    </font>
    <font>
      <b/>
      <sz val="9"/>
      <color theme="1"/>
      <name val="Calibri"/>
      <family val="2"/>
      <scheme val="minor"/>
    </font>
    <font>
      <b/>
      <sz val="11"/>
      <color indexed="24"/>
      <name val="Arial"/>
      <family val="2"/>
      <charset val="204"/>
    </font>
    <font>
      <b/>
      <sz val="9"/>
      <color indexed="24"/>
      <name val="Arial"/>
      <family val="2"/>
      <charset val="204"/>
    </font>
    <font>
      <b/>
      <sz val="11"/>
      <name val="Times New Roman"/>
      <family val="1"/>
    </font>
    <font>
      <sz val="11"/>
      <name val="Times New Roman"/>
      <family val="1"/>
    </font>
    <font>
      <sz val="11"/>
      <color indexed="8"/>
      <name val="Times New Roman"/>
      <family val="1"/>
    </font>
    <font>
      <b/>
      <sz val="11"/>
      <color indexed="8"/>
      <name val="Times New Roman"/>
      <family val="1"/>
    </font>
    <font>
      <b/>
      <sz val="10"/>
      <color indexed="8"/>
      <name val="Times New Roman"/>
      <family val="1"/>
    </font>
    <font>
      <sz val="10"/>
      <color indexed="8"/>
      <name val="Times New Roman"/>
      <family val="1"/>
    </font>
    <font>
      <sz val="10"/>
      <color indexed="8"/>
      <name val="MS Sans Serif"/>
      <family val="2"/>
    </font>
    <font>
      <b/>
      <sz val="11"/>
      <color rgb="FF000000"/>
      <name val="Times New Roman"/>
      <family val="1"/>
    </font>
    <font>
      <b/>
      <u/>
      <sz val="11"/>
      <color rgb="FF000000"/>
      <name val="Times New Roman"/>
      <family val="1"/>
    </font>
    <font>
      <sz val="11"/>
      <color rgb="FF000000"/>
      <name val="Times New Roman"/>
      <family val="1"/>
    </font>
    <font>
      <b/>
      <u/>
      <sz val="11"/>
      <name val="Times New Roman"/>
      <family val="1"/>
    </font>
    <font>
      <b/>
      <i/>
      <sz val="13.45"/>
      <color indexed="8"/>
      <name val="Times New Roman"/>
      <family val="1"/>
    </font>
    <font>
      <sz val="10"/>
      <name val="Times New Roman"/>
      <family val="1"/>
    </font>
    <font>
      <b/>
      <sz val="10"/>
      <name val="Times New Roman"/>
      <family val="1"/>
    </font>
    <font>
      <sz val="10"/>
      <color theme="1"/>
      <name val="Times New Roman"/>
      <family val="1"/>
    </font>
    <font>
      <b/>
      <sz val="10"/>
      <color theme="1"/>
      <name val="Times New Roman"/>
      <family val="1"/>
    </font>
    <font>
      <sz val="10"/>
      <color indexed="8"/>
      <name val="MS Sans Serif"/>
      <family val="2"/>
    </font>
    <font>
      <b/>
      <i/>
      <sz val="10"/>
      <color indexed="60"/>
      <name val="Times New Roman"/>
      <family val="1"/>
    </font>
    <font>
      <b/>
      <sz val="10"/>
      <color rgb="FF000000"/>
      <name val="Times New Roman"/>
      <family val="1"/>
    </font>
    <font>
      <b/>
      <i/>
      <sz val="10"/>
      <color indexed="8"/>
      <name val="Times New Roman"/>
      <family val="1"/>
    </font>
    <font>
      <i/>
      <sz val="10"/>
      <color indexed="8"/>
      <name val="Times New Roman"/>
      <family val="1"/>
    </font>
    <font>
      <sz val="10"/>
      <color rgb="FF000000"/>
      <name val="Times New Roman"/>
      <family val="1"/>
    </font>
    <font>
      <sz val="10"/>
      <color indexed="8"/>
      <name val="MS Sans Serif"/>
      <family val="2"/>
      <charset val="204"/>
    </font>
    <font>
      <sz val="10"/>
      <name val="MS Sans Serif"/>
      <charset val="238"/>
    </font>
    <font>
      <u/>
      <sz val="10"/>
      <color theme="10"/>
      <name val="MS Sans Serif"/>
      <family val="2"/>
      <charset val="238"/>
    </font>
    <font>
      <sz val="10"/>
      <name val="Tahoma"/>
      <family val="2"/>
      <charset val="1"/>
    </font>
    <font>
      <sz val="9"/>
      <color indexed="8"/>
      <name val="Cambria"/>
      <family val="1"/>
      <scheme val="major"/>
    </font>
    <font>
      <sz val="8"/>
      <name val="Arial"/>
      <family val="2"/>
    </font>
    <font>
      <b/>
      <sz val="10"/>
      <name val="Arial"/>
      <family val="2"/>
    </font>
    <font>
      <b/>
      <sz val="11"/>
      <color theme="1"/>
      <name val="Times New Roman"/>
      <family val="1"/>
    </font>
    <font>
      <sz val="11"/>
      <color theme="1"/>
      <name val="Times New Roman"/>
      <family val="1"/>
    </font>
    <font>
      <sz val="12"/>
      <name val="Times New Roman"/>
      <family val="1"/>
    </font>
    <font>
      <sz val="12"/>
      <color theme="1"/>
      <name val="Times New Roman"/>
      <family val="1"/>
    </font>
    <font>
      <sz val="12"/>
      <color rgb="FF000000"/>
      <name val="Times New Roman"/>
      <family val="1"/>
    </font>
    <font>
      <sz val="11"/>
      <color indexed="10"/>
      <name val="Times New Roman"/>
      <family val="1"/>
    </font>
    <font>
      <b/>
      <sz val="12"/>
      <name val="Times New Roman"/>
      <family val="1"/>
    </font>
    <font>
      <sz val="11"/>
      <color indexed="8"/>
      <name val="Calibri"/>
      <family val="2"/>
    </font>
    <font>
      <sz val="11"/>
      <color indexed="8"/>
      <name val="Symbol"/>
      <family val="1"/>
      <charset val="2"/>
    </font>
    <font>
      <sz val="7"/>
      <color indexed="8"/>
      <name val="Times New Roman"/>
      <family val="1"/>
    </font>
    <font>
      <sz val="7"/>
      <name val="Arial"/>
      <family val="2"/>
    </font>
    <font>
      <u/>
      <sz val="8"/>
      <name val="Arial"/>
      <family val="2"/>
    </font>
    <font>
      <sz val="10"/>
      <name val="Calibri"/>
      <family val="2"/>
      <scheme val="minor"/>
    </font>
    <font>
      <u/>
      <sz val="10"/>
      <name val="Calibri"/>
      <family val="2"/>
      <scheme val="minor"/>
    </font>
    <font>
      <sz val="10"/>
      <color indexed="8"/>
      <name val="MS Sans Serif"/>
      <charset val="238"/>
    </font>
    <font>
      <sz val="14"/>
      <name val="Arial"/>
      <family val="2"/>
    </font>
    <font>
      <sz val="12"/>
      <name val="Arial"/>
      <family val="2"/>
    </font>
    <font>
      <b/>
      <sz val="16"/>
      <name val="Arial"/>
      <family val="2"/>
    </font>
    <font>
      <b/>
      <sz val="12"/>
      <name val="Arial"/>
      <family val="2"/>
    </font>
    <font>
      <b/>
      <sz val="14"/>
      <name val="Arial"/>
      <family val="2"/>
    </font>
    <font>
      <b/>
      <sz val="16"/>
      <color rgb="FFFF0000"/>
      <name val="Arial"/>
      <family val="2"/>
    </font>
    <font>
      <sz val="16"/>
      <name val="Arial"/>
      <family val="2"/>
    </font>
    <font>
      <b/>
      <i/>
      <sz val="14"/>
      <name val="Arial"/>
      <family val="2"/>
    </font>
    <font>
      <b/>
      <i/>
      <sz val="12"/>
      <name val="Arial"/>
      <family val="2"/>
    </font>
    <font>
      <b/>
      <i/>
      <sz val="16"/>
      <name val="Arial"/>
      <family val="2"/>
    </font>
    <font>
      <b/>
      <i/>
      <sz val="10"/>
      <color theme="9" tint="-0.499984740745262"/>
      <name val="Times New Roman"/>
      <family val="1"/>
    </font>
    <font>
      <b/>
      <sz val="9"/>
      <name val="Arial"/>
      <family val="2"/>
    </font>
    <font>
      <sz val="10"/>
      <name val="Cambria"/>
      <family val="2"/>
      <scheme val="major"/>
    </font>
    <font>
      <sz val="10"/>
      <color theme="1"/>
      <name val="Cambria"/>
      <family val="2"/>
      <scheme val="major"/>
    </font>
    <font>
      <b/>
      <u/>
      <sz val="10"/>
      <name val="Arial"/>
      <family val="2"/>
    </font>
    <font>
      <b/>
      <i/>
      <u/>
      <sz val="10"/>
      <name val="Arial"/>
      <family val="2"/>
      <charset val="238"/>
    </font>
    <font>
      <b/>
      <sz val="9"/>
      <name val="Arial"/>
      <family val="2"/>
      <charset val="238"/>
    </font>
    <font>
      <sz val="9"/>
      <color indexed="8"/>
      <name val="Arial"/>
      <family val="2"/>
      <charset val="238"/>
    </font>
    <font>
      <sz val="9"/>
      <color indexed="8"/>
      <name val="Arial"/>
      <family val="2"/>
    </font>
    <font>
      <b/>
      <sz val="9"/>
      <color indexed="8"/>
      <name val="Arial"/>
      <family val="2"/>
      <charset val="238"/>
    </font>
    <font>
      <i/>
      <sz val="10"/>
      <name val="Arial"/>
      <family val="2"/>
      <charset val="238"/>
    </font>
    <font>
      <sz val="9"/>
      <name val="Calibri"/>
      <family val="2"/>
      <charset val="238"/>
      <scheme val="minor"/>
    </font>
    <font>
      <b/>
      <u/>
      <sz val="10"/>
      <name val="Arial"/>
      <family val="2"/>
      <charset val="238"/>
    </font>
    <font>
      <b/>
      <sz val="10"/>
      <name val="Arial"/>
      <family val="2"/>
      <charset val="238"/>
    </font>
    <font>
      <sz val="8"/>
      <name val="Cambria"/>
      <family val="2"/>
      <charset val="238"/>
      <scheme val="major"/>
    </font>
    <font>
      <b/>
      <sz val="8"/>
      <name val="Arial"/>
      <family val="2"/>
      <charset val="238"/>
    </font>
    <font>
      <b/>
      <sz val="11"/>
      <name val="Calibri"/>
      <family val="2"/>
    </font>
    <font>
      <b/>
      <sz val="8"/>
      <name val="Arial"/>
      <family val="2"/>
    </font>
    <font>
      <sz val="9"/>
      <name val="Calibri"/>
      <family val="2"/>
      <scheme val="minor"/>
    </font>
    <font>
      <sz val="11"/>
      <name val="Calibri"/>
      <family val="2"/>
    </font>
    <font>
      <sz val="12"/>
      <name val="Calibri"/>
      <family val="2"/>
    </font>
    <font>
      <b/>
      <sz val="7"/>
      <name val="Arial"/>
      <family val="2"/>
      <charset val="238"/>
    </font>
    <font>
      <b/>
      <sz val="8"/>
      <color indexed="81"/>
      <name val="Tahoma"/>
      <family val="2"/>
      <charset val="238"/>
    </font>
    <font>
      <sz val="8"/>
      <color indexed="81"/>
      <name val="Tahoma"/>
      <family val="2"/>
      <charset val="238"/>
    </font>
    <font>
      <b/>
      <sz val="9"/>
      <color theme="4" tint="-0.249977111117893"/>
      <name val="Calibri"/>
      <family val="2"/>
      <charset val="238"/>
      <scheme val="minor"/>
    </font>
    <font>
      <sz val="9"/>
      <color theme="1"/>
      <name val="Times New Roman"/>
      <family val="1"/>
    </font>
    <font>
      <sz val="9"/>
      <name val="Times New Roman"/>
      <family val="1"/>
    </font>
    <font>
      <b/>
      <sz val="9"/>
      <name val="Times New Roman"/>
      <family val="1"/>
    </font>
    <font>
      <b/>
      <i/>
      <sz val="9"/>
      <name val="Times New Roman"/>
      <family val="1"/>
    </font>
    <font>
      <sz val="10"/>
      <name val="Arial CE"/>
    </font>
    <font>
      <b/>
      <sz val="9"/>
      <color theme="1"/>
      <name val="Times New Roman"/>
      <family val="1"/>
    </font>
    <font>
      <i/>
      <sz val="9"/>
      <name val="Times New Roman"/>
      <family val="1"/>
    </font>
    <font>
      <b/>
      <i/>
      <sz val="9"/>
      <name val="Arial"/>
      <family val="2"/>
      <charset val="238"/>
    </font>
    <font>
      <b/>
      <sz val="9"/>
      <color theme="1"/>
      <name val="Calibri"/>
      <family val="2"/>
      <charset val="238"/>
      <scheme val="minor"/>
    </font>
    <font>
      <i/>
      <sz val="9"/>
      <name val="Arial"/>
      <family val="2"/>
      <charset val="238"/>
    </font>
    <font>
      <sz val="8"/>
      <name val="Arial"/>
      <family val="2"/>
      <charset val="238"/>
    </font>
    <font>
      <sz val="10"/>
      <color indexed="8"/>
      <name val="Arial"/>
      <family val="2"/>
    </font>
    <font>
      <sz val="10"/>
      <color theme="1"/>
      <name val="Arial"/>
      <family val="2"/>
    </font>
    <font>
      <u/>
      <sz val="10"/>
      <name val="Arial"/>
      <family val="2"/>
    </font>
    <font>
      <i/>
      <sz val="10"/>
      <name val="Arial"/>
      <family val="2"/>
    </font>
    <font>
      <i/>
      <sz val="10"/>
      <color indexed="8"/>
      <name val="Arial"/>
      <family val="2"/>
    </font>
  </fonts>
  <fills count="12">
    <fill>
      <patternFill patternType="none"/>
    </fill>
    <fill>
      <patternFill patternType="gray125"/>
    </fill>
    <fill>
      <patternFill patternType="solid">
        <fgColor theme="2" tint="-0.149967955565050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indexed="9"/>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4.9989318521683403E-2"/>
        <bgColor indexed="64"/>
      </patternFill>
    </fill>
  </fills>
  <borders count="61">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theme="4"/>
      </bottom>
      <diagonal/>
    </border>
    <border>
      <left/>
      <right/>
      <top style="thin">
        <color theme="4"/>
      </top>
      <bottom/>
      <diagonal/>
    </border>
    <border>
      <left/>
      <right/>
      <top style="thin">
        <color theme="4"/>
      </top>
      <bottom style="medium">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2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top/>
      <bottom style="thin">
        <color theme="8" tint="-0.249977111117893"/>
      </bottom>
      <diagonal/>
    </border>
    <border>
      <left/>
      <right/>
      <top style="thin">
        <color theme="8" tint="-0.249977111117893"/>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top style="thin">
        <color theme="8" tint="-0.249977111117893"/>
      </top>
      <bottom style="thin">
        <color theme="8" tint="-0.249977111117893"/>
      </bottom>
      <diagonal/>
    </border>
    <border>
      <left/>
      <right/>
      <top style="thin">
        <color theme="8" tint="-0.24994659260841701"/>
      </top>
      <bottom style="thin">
        <color theme="8" tint="-0.24994659260841701"/>
      </bottom>
      <diagonal/>
    </border>
    <border>
      <left/>
      <right/>
      <top style="thin">
        <color theme="8" tint="-0.24994659260841701"/>
      </top>
      <bottom/>
      <diagonal/>
    </border>
    <border>
      <left/>
      <right/>
      <top/>
      <bottom style="thin">
        <color theme="8"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s>
  <cellStyleXfs count="33">
    <xf numFmtId="0" fontId="0" fillId="0" borderId="0"/>
    <xf numFmtId="167" fontId="3" fillId="0" borderId="0" applyAlignment="0" applyProtection="0"/>
    <xf numFmtId="43" fontId="1" fillId="0" borderId="0" applyFont="0" applyFill="0" applyBorder="0" applyAlignment="0" applyProtection="0"/>
    <xf numFmtId="165" fontId="2" fillId="0" borderId="0" applyFont="0" applyFill="0" applyBorder="0" applyAlignment="0" applyProtection="0"/>
    <xf numFmtId="43" fontId="4" fillId="0" borderId="0" applyFont="0" applyFill="0" applyBorder="0" applyAlignment="0" applyProtection="0"/>
    <xf numFmtId="0" fontId="7" fillId="0" borderId="0"/>
    <xf numFmtId="0" fontId="2" fillId="0" borderId="0"/>
    <xf numFmtId="9" fontId="4" fillId="0" borderId="0" applyFont="0" applyFill="0" applyBorder="0" applyAlignment="0" applyProtection="0"/>
    <xf numFmtId="168" fontId="8" fillId="0" borderId="0" applyNumberFormat="0" applyFill="0" applyBorder="0" applyAlignment="0" applyProtection="0"/>
    <xf numFmtId="168" fontId="7" fillId="2" borderId="0" applyNumberFormat="0" applyFont="0" applyBorder="0" applyAlignment="0" applyProtection="0"/>
    <xf numFmtId="0" fontId="7" fillId="0" borderId="0" applyFill="0" applyBorder="0" applyProtection="0"/>
    <xf numFmtId="168" fontId="7" fillId="3" borderId="0" applyNumberFormat="0" applyFont="0" applyBorder="0" applyAlignment="0" applyProtection="0"/>
    <xf numFmtId="169" fontId="7" fillId="0" borderId="0" applyFill="0" applyBorder="0" applyAlignment="0" applyProtection="0"/>
    <xf numFmtId="0" fontId="9" fillId="0" borderId="0" applyNumberFormat="0" applyAlignment="0" applyProtection="0"/>
    <xf numFmtId="0" fontId="8" fillId="0" borderId="8" applyFill="0" applyProtection="0">
      <alignment horizontal="right" wrapText="1"/>
    </xf>
    <xf numFmtId="0" fontId="8" fillId="0" borderId="0" applyFill="0" applyProtection="0">
      <alignment wrapText="1"/>
    </xf>
    <xf numFmtId="168" fontId="10" fillId="0" borderId="9" applyNumberFormat="0" applyFill="0" applyAlignment="0" applyProtection="0"/>
    <xf numFmtId="0" fontId="6" fillId="0" borderId="0" applyAlignment="0" applyProtection="0"/>
    <xf numFmtId="0" fontId="10" fillId="0" borderId="10" applyNumberFormat="0" applyFill="0" applyAlignment="0" applyProtection="0"/>
    <xf numFmtId="49" fontId="11" fillId="0" borderId="0" applyAlignment="0" applyProtection="0">
      <alignment horizontal="left"/>
    </xf>
    <xf numFmtId="49" fontId="12" fillId="0" borderId="13" applyNumberFormat="0" applyAlignment="0" applyProtection="0">
      <alignment horizontal="left" wrapText="1"/>
    </xf>
    <xf numFmtId="43" fontId="24" fillId="0" borderId="0" applyFont="0" applyFill="0" applyBorder="0" applyAlignment="0" applyProtection="0"/>
    <xf numFmtId="0" fontId="19" fillId="0" borderId="0"/>
    <xf numFmtId="0" fontId="29" fillId="0" borderId="0"/>
    <xf numFmtId="0" fontId="35" fillId="0" borderId="0"/>
    <xf numFmtId="0" fontId="37" fillId="0" borderId="0" applyNumberFormat="0" applyFill="0" applyBorder="0" applyAlignment="0" applyProtection="0">
      <alignment vertical="top"/>
      <protection locked="0"/>
    </xf>
    <xf numFmtId="9" fontId="19" fillId="0" borderId="0" applyFont="0" applyFill="0" applyBorder="0" applyAlignment="0" applyProtection="0"/>
    <xf numFmtId="0" fontId="38" fillId="0" borderId="0"/>
    <xf numFmtId="41" fontId="56" fillId="0" borderId="0" applyFont="0" applyFill="0" applyBorder="0" applyAlignment="0" applyProtection="0"/>
    <xf numFmtId="0" fontId="19" fillId="0" borderId="0"/>
    <xf numFmtId="181" fontId="5" fillId="0" borderId="0" applyFont="0" applyFill="0" applyBorder="0" applyAlignment="0" applyProtection="0"/>
    <xf numFmtId="0" fontId="96" fillId="0" borderId="0"/>
    <xf numFmtId="0" fontId="96" fillId="0" borderId="0"/>
  </cellStyleXfs>
  <cellXfs count="606">
    <xf numFmtId="0" fontId="0" fillId="0" borderId="0" xfId="0"/>
    <xf numFmtId="0" fontId="15" fillId="0" borderId="0" xfId="0" applyFont="1"/>
    <xf numFmtId="0" fontId="17" fillId="0" borderId="0" xfId="0" applyFont="1"/>
    <xf numFmtId="0" fontId="18" fillId="0" borderId="0" xfId="0" applyFont="1" applyAlignment="1">
      <alignment vertical="center"/>
    </xf>
    <xf numFmtId="0" fontId="16" fillId="0" borderId="0" xfId="0" applyFont="1" applyAlignment="1">
      <alignment horizontal="right"/>
    </xf>
    <xf numFmtId="0" fontId="13" fillId="0" borderId="0" xfId="0" applyFont="1" applyAlignment="1">
      <alignment horizontal="right"/>
    </xf>
    <xf numFmtId="0" fontId="20" fillId="5" borderId="0" xfId="0" applyFont="1" applyFill="1" applyAlignment="1">
      <alignment vertical="top" wrapText="1"/>
    </xf>
    <xf numFmtId="170" fontId="20" fillId="5" borderId="0" xfId="0" applyNumberFormat="1" applyFont="1" applyFill="1" applyAlignment="1">
      <alignment horizontal="center" vertical="justify" wrapText="1"/>
    </xf>
    <xf numFmtId="0" fontId="14" fillId="0" borderId="0" xfId="0" applyFont="1"/>
    <xf numFmtId="0" fontId="14" fillId="0" borderId="0" xfId="0" applyFont="1" applyAlignment="1">
      <alignment vertical="top"/>
    </xf>
    <xf numFmtId="166" fontId="15" fillId="0" borderId="0" xfId="0" applyNumberFormat="1" applyFont="1"/>
    <xf numFmtId="0" fontId="13" fillId="0" borderId="0" xfId="0" applyFont="1"/>
    <xf numFmtId="0" fontId="13" fillId="0" borderId="0" xfId="0" applyFont="1" applyAlignment="1">
      <alignment vertical="top"/>
    </xf>
    <xf numFmtId="0" fontId="18" fillId="0" borderId="0" xfId="0" applyFont="1"/>
    <xf numFmtId="0" fontId="16" fillId="0" borderId="0" xfId="0" applyFont="1"/>
    <xf numFmtId="0" fontId="14" fillId="0" borderId="0" xfId="0" applyFont="1" applyAlignment="1">
      <alignment horizontal="center"/>
    </xf>
    <xf numFmtId="0" fontId="15" fillId="0" borderId="0" xfId="0" applyFont="1" applyAlignment="1">
      <alignment horizontal="center"/>
    </xf>
    <xf numFmtId="0" fontId="22" fillId="5" borderId="0" xfId="0" applyFont="1" applyFill="1" applyAlignment="1">
      <alignment horizontal="center" vertical="top" wrapText="1"/>
    </xf>
    <xf numFmtId="0" fontId="14" fillId="0" borderId="0" xfId="0" applyFont="1" applyAlignment="1">
      <alignment horizontal="center" vertical="top"/>
    </xf>
    <xf numFmtId="166" fontId="14" fillId="5" borderId="0" xfId="4" applyNumberFormat="1" applyFont="1" applyFill="1" applyAlignment="1">
      <alignment horizontal="right" vertical="top" wrapText="1"/>
    </xf>
    <xf numFmtId="166" fontId="13" fillId="5" borderId="4" xfId="4" applyNumberFormat="1" applyFont="1" applyFill="1" applyBorder="1" applyAlignment="1">
      <alignment horizontal="right" vertical="top" wrapText="1"/>
    </xf>
    <xf numFmtId="3" fontId="14" fillId="5" borderId="0" xfId="4" applyNumberFormat="1" applyFont="1" applyFill="1" applyAlignment="1">
      <alignment horizontal="right" vertical="top" wrapText="1"/>
    </xf>
    <xf numFmtId="166" fontId="14" fillId="4" borderId="0" xfId="4" applyNumberFormat="1" applyFont="1" applyFill="1" applyAlignment="1">
      <alignment horizontal="right" vertical="top" wrapText="1"/>
    </xf>
    <xf numFmtId="166" fontId="20" fillId="5" borderId="4" xfId="4" applyNumberFormat="1" applyFont="1" applyFill="1" applyBorder="1" applyAlignment="1">
      <alignment horizontal="right" vertical="top" wrapText="1"/>
    </xf>
    <xf numFmtId="166" fontId="20" fillId="5" borderId="5" xfId="4" applyNumberFormat="1" applyFont="1" applyFill="1" applyBorder="1" applyAlignment="1">
      <alignment horizontal="right" vertical="top" wrapText="1"/>
    </xf>
    <xf numFmtId="166" fontId="13" fillId="5" borderId="4" xfId="4" applyNumberFormat="1" applyFont="1" applyFill="1" applyBorder="1" applyAlignment="1">
      <alignment vertical="top" wrapText="1"/>
    </xf>
    <xf numFmtId="166" fontId="14" fillId="5" borderId="5" xfId="4" applyNumberFormat="1" applyFont="1" applyFill="1" applyBorder="1" applyAlignment="1">
      <alignment vertical="top" wrapText="1"/>
    </xf>
    <xf numFmtId="166" fontId="13" fillId="5" borderId="5" xfId="4" applyNumberFormat="1" applyFont="1" applyFill="1" applyBorder="1" applyAlignment="1">
      <alignment vertical="top" wrapText="1"/>
    </xf>
    <xf numFmtId="0" fontId="18" fillId="0" borderId="0" xfId="0" applyFont="1" applyAlignment="1">
      <alignment horizontal="center"/>
    </xf>
    <xf numFmtId="0" fontId="18" fillId="0" borderId="0" xfId="0" applyFont="1" applyAlignment="1">
      <alignment horizontal="right"/>
    </xf>
    <xf numFmtId="0" fontId="30" fillId="0" borderId="0" xfId="0" applyFont="1"/>
    <xf numFmtId="0" fontId="30" fillId="0" borderId="0" xfId="0" applyFont="1" applyAlignment="1">
      <alignment horizontal="right"/>
    </xf>
    <xf numFmtId="0" fontId="18" fillId="0" borderId="17" xfId="0" applyFont="1" applyBorder="1"/>
    <xf numFmtId="170" fontId="31" fillId="0" borderId="0" xfId="0" applyNumberFormat="1" applyFont="1" applyAlignment="1">
      <alignment horizontal="center" vertical="justify" wrapText="1"/>
    </xf>
    <xf numFmtId="41" fontId="18" fillId="0" borderId="18" xfId="0" applyNumberFormat="1" applyFont="1" applyBorder="1" applyAlignment="1">
      <alignment vertical="center"/>
    </xf>
    <xf numFmtId="41" fontId="25" fillId="0" borderId="18" xfId="2" applyNumberFormat="1" applyFont="1" applyBorder="1" applyAlignment="1">
      <alignment horizontal="right" vertical="center" wrapText="1"/>
    </xf>
    <xf numFmtId="41" fontId="18" fillId="0" borderId="0" xfId="0" applyNumberFormat="1" applyFont="1" applyAlignment="1">
      <alignment vertical="center"/>
    </xf>
    <xf numFmtId="41" fontId="25" fillId="0" borderId="0" xfId="2" applyNumberFormat="1" applyFont="1" applyAlignment="1">
      <alignment horizontal="right" vertical="center" wrapText="1"/>
    </xf>
    <xf numFmtId="0" fontId="18" fillId="0" borderId="17" xfId="0" applyFont="1" applyBorder="1" applyAlignment="1">
      <alignment vertical="center"/>
    </xf>
    <xf numFmtId="41" fontId="18" fillId="0" borderId="17" xfId="0" applyNumberFormat="1" applyFont="1" applyBorder="1" applyAlignment="1">
      <alignment vertical="center"/>
    </xf>
    <xf numFmtId="41" fontId="25" fillId="0" borderId="17" xfId="2" applyNumberFormat="1" applyFont="1" applyBorder="1" applyAlignment="1">
      <alignment horizontal="right" vertical="center" wrapText="1"/>
    </xf>
    <xf numFmtId="41" fontId="17" fillId="0" borderId="0" xfId="0" applyNumberFormat="1" applyFont="1" applyAlignment="1">
      <alignment horizontal="right"/>
    </xf>
    <xf numFmtId="0" fontId="32" fillId="0" borderId="0" xfId="0" applyFont="1"/>
    <xf numFmtId="41" fontId="33" fillId="0" borderId="0" xfId="2" applyNumberFormat="1" applyFont="1" applyAlignment="1">
      <alignment horizontal="right"/>
    </xf>
    <xf numFmtId="166" fontId="18" fillId="0" borderId="0" xfId="2" applyNumberFormat="1" applyFont="1" applyAlignment="1">
      <alignment horizontal="right"/>
    </xf>
    <xf numFmtId="0" fontId="18" fillId="0" borderId="18" xfId="0" applyFont="1" applyBorder="1"/>
    <xf numFmtId="41" fontId="17" fillId="0" borderId="18" xfId="0" applyNumberFormat="1" applyFont="1" applyBorder="1" applyAlignment="1">
      <alignment vertical="center"/>
    </xf>
    <xf numFmtId="41" fontId="33" fillId="0" borderId="0" xfId="0" applyNumberFormat="1" applyFont="1" applyAlignment="1">
      <alignment vertical="center"/>
    </xf>
    <xf numFmtId="41" fontId="18" fillId="0" borderId="18" xfId="0" applyNumberFormat="1" applyFont="1" applyBorder="1"/>
    <xf numFmtId="41" fontId="18" fillId="0" borderId="18" xfId="0" applyNumberFormat="1" applyFont="1" applyBorder="1" applyAlignment="1">
      <alignment horizontal="right"/>
    </xf>
    <xf numFmtId="41" fontId="18" fillId="0" borderId="17" xfId="0" applyNumberFormat="1" applyFont="1" applyBorder="1"/>
    <xf numFmtId="41" fontId="18" fillId="0" borderId="17" xfId="0" applyNumberFormat="1" applyFont="1" applyBorder="1" applyAlignment="1">
      <alignment horizontal="right"/>
    </xf>
    <xf numFmtId="41" fontId="17" fillId="0" borderId="0" xfId="2" applyNumberFormat="1" applyFont="1"/>
    <xf numFmtId="41" fontId="33" fillId="0" borderId="0" xfId="0" applyNumberFormat="1" applyFont="1" applyAlignment="1">
      <alignment horizontal="right"/>
    </xf>
    <xf numFmtId="0" fontId="32" fillId="0" borderId="0" xfId="0" applyFont="1" applyAlignment="1">
      <alignment horizontal="right"/>
    </xf>
    <xf numFmtId="166" fontId="18" fillId="0" borderId="0" xfId="0" applyNumberFormat="1" applyFont="1" applyAlignment="1">
      <alignment horizontal="right"/>
    </xf>
    <xf numFmtId="0" fontId="18" fillId="0" borderId="18" xfId="0" applyFont="1" applyBorder="1" applyAlignment="1">
      <alignment vertical="center"/>
    </xf>
    <xf numFmtId="49" fontId="25" fillId="0" borderId="17" xfId="0" applyNumberFormat="1" applyFont="1" applyBorder="1" applyAlignment="1">
      <alignment horizontal="left" vertical="center"/>
    </xf>
    <xf numFmtId="41" fontId="18" fillId="0" borderId="0" xfId="0" applyNumberFormat="1" applyFont="1"/>
    <xf numFmtId="41" fontId="18" fillId="0" borderId="0" xfId="0" applyNumberFormat="1" applyFont="1" applyAlignment="1">
      <alignment horizontal="right"/>
    </xf>
    <xf numFmtId="0" fontId="25" fillId="5" borderId="0" xfId="0" applyFont="1" applyFill="1" applyAlignment="1">
      <alignment wrapText="1"/>
    </xf>
    <xf numFmtId="170" fontId="31" fillId="5" borderId="0" xfId="0" applyNumberFormat="1" applyFont="1" applyFill="1" applyAlignment="1">
      <alignment horizontal="center" vertical="justify" wrapText="1"/>
    </xf>
    <xf numFmtId="41" fontId="18" fillId="0" borderId="0" xfId="0" applyNumberFormat="1" applyFont="1" applyAlignment="1">
      <alignment horizontal="left" indent="2"/>
    </xf>
    <xf numFmtId="41" fontId="17" fillId="0" borderId="0" xfId="2" applyNumberFormat="1" applyFont="1" applyAlignment="1">
      <alignment horizontal="right"/>
    </xf>
    <xf numFmtId="41" fontId="18" fillId="0" borderId="0" xfId="0" applyNumberFormat="1" applyFont="1" applyAlignment="1">
      <alignment horizontal="left" indent="4"/>
    </xf>
    <xf numFmtId="41" fontId="18" fillId="0" borderId="0" xfId="0" applyNumberFormat="1" applyFont="1" applyAlignment="1">
      <alignment wrapText="1"/>
    </xf>
    <xf numFmtId="41" fontId="26" fillId="0" borderId="0" xfId="2" applyNumberFormat="1" applyFont="1" applyAlignment="1">
      <alignment horizontal="right"/>
    </xf>
    <xf numFmtId="41" fontId="18" fillId="0" borderId="0" xfId="0" applyNumberFormat="1" applyFont="1" applyAlignment="1">
      <alignment horizontal="left" wrapText="1" indent="2"/>
    </xf>
    <xf numFmtId="41" fontId="18" fillId="0" borderId="0" xfId="2" applyNumberFormat="1" applyFont="1" applyAlignment="1">
      <alignment horizontal="right" wrapText="1"/>
    </xf>
    <xf numFmtId="41" fontId="17" fillId="0" borderId="0" xfId="0" applyNumberFormat="1" applyFont="1"/>
    <xf numFmtId="41" fontId="26" fillId="0" borderId="4" xfId="2" applyNumberFormat="1" applyFont="1" applyBorder="1" applyAlignment="1">
      <alignment horizontal="right"/>
    </xf>
    <xf numFmtId="41" fontId="17" fillId="0" borderId="15" xfId="0" applyNumberFormat="1" applyFont="1" applyBorder="1"/>
    <xf numFmtId="41" fontId="17" fillId="0" borderId="15" xfId="0" applyNumberFormat="1" applyFont="1" applyBorder="1" applyAlignment="1">
      <alignment horizontal="right"/>
    </xf>
    <xf numFmtId="41" fontId="17" fillId="0" borderId="5" xfId="0" applyNumberFormat="1" applyFont="1" applyBorder="1"/>
    <xf numFmtId="41" fontId="26" fillId="0" borderId="5" xfId="2" applyNumberFormat="1" applyFont="1" applyBorder="1" applyAlignment="1">
      <alignment horizontal="right"/>
    </xf>
    <xf numFmtId="0" fontId="18" fillId="0" borderId="0" xfId="0" applyFont="1" applyAlignment="1">
      <alignment vertical="top" wrapText="1"/>
    </xf>
    <xf numFmtId="0" fontId="17" fillId="0" borderId="15" xfId="0" applyFont="1" applyBorder="1"/>
    <xf numFmtId="166" fontId="17" fillId="0" borderId="15" xfId="2" applyNumberFormat="1" applyFont="1" applyBorder="1" applyAlignment="1">
      <alignment horizontal="center"/>
    </xf>
    <xf numFmtId="0" fontId="18" fillId="0" borderId="0" xfId="0" applyFont="1" applyAlignment="1">
      <alignment horizontal="left" indent="2"/>
    </xf>
    <xf numFmtId="0" fontId="18" fillId="0" borderId="0" xfId="0" applyFont="1" applyAlignment="1">
      <alignment horizontal="left" indent="4"/>
    </xf>
    <xf numFmtId="0" fontId="33" fillId="0" borderId="0" xfId="0" applyFont="1" applyAlignment="1">
      <alignment horizontal="left" indent="4"/>
    </xf>
    <xf numFmtId="0" fontId="18" fillId="0" borderId="0" xfId="0" applyFont="1" applyAlignment="1">
      <alignment wrapText="1"/>
    </xf>
    <xf numFmtId="0" fontId="18" fillId="0" borderId="0" xfId="0" applyFont="1" applyAlignment="1">
      <alignment horizontal="left" wrapText="1" indent="2"/>
    </xf>
    <xf numFmtId="0" fontId="17" fillId="0" borderId="5" xfId="0" applyFont="1" applyBorder="1"/>
    <xf numFmtId="0" fontId="33" fillId="0" borderId="0" xfId="0" applyFont="1"/>
    <xf numFmtId="0" fontId="34" fillId="0" borderId="0" xfId="22" applyFont="1"/>
    <xf numFmtId="0" fontId="27" fillId="7" borderId="0" xfId="0" applyFont="1" applyFill="1" applyAlignment="1">
      <alignment horizontal="right"/>
    </xf>
    <xf numFmtId="0" fontId="28" fillId="7" borderId="0" xfId="0" applyFont="1" applyFill="1" applyAlignment="1">
      <alignment horizontal="right"/>
    </xf>
    <xf numFmtId="49" fontId="28" fillId="7" borderId="19" xfId="19" applyFont="1" applyFill="1" applyBorder="1" applyAlignment="1"/>
    <xf numFmtId="166" fontId="28" fillId="7" borderId="19" xfId="2" applyNumberFormat="1" applyFont="1" applyFill="1" applyBorder="1" applyAlignment="1">
      <alignment horizontal="right"/>
    </xf>
    <xf numFmtId="49" fontId="28" fillId="7" borderId="0" xfId="19" applyFont="1" applyFill="1">
      <alignment horizontal="left"/>
    </xf>
    <xf numFmtId="166" fontId="27" fillId="7" borderId="0" xfId="2" applyNumberFormat="1" applyFont="1" applyFill="1" applyAlignment="1">
      <alignment horizontal="right"/>
    </xf>
    <xf numFmtId="168" fontId="28" fillId="7" borderId="0" xfId="20" applyNumberFormat="1" applyFont="1" applyFill="1" applyBorder="1">
      <alignment horizontal="left" wrapText="1"/>
    </xf>
    <xf numFmtId="166" fontId="28" fillId="7" borderId="0" xfId="2" applyNumberFormat="1" applyFont="1" applyFill="1" applyAlignment="1">
      <alignment horizontal="right"/>
    </xf>
    <xf numFmtId="0" fontId="27" fillId="7" borderId="0" xfId="24" applyFont="1" applyFill="1" applyAlignment="1">
      <alignment horizontal="left"/>
    </xf>
    <xf numFmtId="168" fontId="27" fillId="7" borderId="0" xfId="24" applyNumberFormat="1" applyFont="1" applyFill="1" applyAlignment="1">
      <alignment horizontal="left"/>
    </xf>
    <xf numFmtId="49" fontId="28" fillId="7" borderId="19" xfId="19" applyFont="1" applyFill="1" applyBorder="1">
      <alignment horizontal="left"/>
    </xf>
    <xf numFmtId="168" fontId="28" fillId="7" borderId="19" xfId="24" applyNumberFormat="1" applyFont="1" applyFill="1" applyBorder="1" applyAlignment="1">
      <alignment horizontal="left"/>
    </xf>
    <xf numFmtId="49" fontId="28" fillId="7" borderId="2" xfId="19" applyFont="1" applyFill="1" applyBorder="1">
      <alignment horizontal="left"/>
    </xf>
    <xf numFmtId="166" fontId="28" fillId="7" borderId="2" xfId="2" applyNumberFormat="1" applyFont="1" applyFill="1" applyBorder="1" applyAlignment="1">
      <alignment horizontal="right"/>
    </xf>
    <xf numFmtId="49" fontId="28" fillId="7" borderId="6" xfId="19" applyFont="1" applyFill="1" applyBorder="1">
      <alignment horizontal="left"/>
    </xf>
    <xf numFmtId="166" fontId="28" fillId="7" borderId="6" xfId="2" applyNumberFormat="1" applyFont="1" applyFill="1" applyBorder="1" applyAlignment="1">
      <alignment horizontal="right"/>
    </xf>
    <xf numFmtId="0" fontId="16" fillId="0" borderId="0" xfId="0" applyFont="1" applyAlignment="1">
      <alignment horizontal="left"/>
    </xf>
    <xf numFmtId="0" fontId="20" fillId="5" borderId="0" xfId="0" applyFont="1" applyFill="1" applyAlignment="1">
      <alignment horizontal="left" vertical="top" wrapText="1"/>
    </xf>
    <xf numFmtId="0" fontId="21" fillId="5" borderId="0" xfId="0" applyFont="1" applyFill="1" applyAlignment="1">
      <alignment horizontal="left" vertical="top" wrapText="1"/>
    </xf>
    <xf numFmtId="0" fontId="14" fillId="5" borderId="0" xfId="0" applyFont="1" applyFill="1" applyAlignment="1">
      <alignment horizontal="left" vertical="top" wrapText="1"/>
    </xf>
    <xf numFmtId="0" fontId="13" fillId="5" borderId="0" xfId="0" applyFont="1" applyFill="1" applyAlignment="1">
      <alignment horizontal="left" vertical="top" wrapText="1"/>
    </xf>
    <xf numFmtId="0" fontId="23" fillId="5" borderId="0" xfId="0" applyFont="1" applyFill="1" applyAlignment="1">
      <alignment horizontal="left" vertical="top" wrapText="1"/>
    </xf>
    <xf numFmtId="0" fontId="22" fillId="5" borderId="0" xfId="0" applyFont="1" applyFill="1" applyAlignment="1">
      <alignment horizontal="left" vertical="top" wrapText="1"/>
    </xf>
    <xf numFmtId="0" fontId="15" fillId="0" borderId="0" xfId="0" applyFont="1" applyAlignment="1">
      <alignment horizontal="left"/>
    </xf>
    <xf numFmtId="0" fontId="31" fillId="5" borderId="0" xfId="0" applyFont="1" applyFill="1" applyAlignment="1">
      <alignment wrapText="1"/>
    </xf>
    <xf numFmtId="37" fontId="34" fillId="5" borderId="0" xfId="0" applyNumberFormat="1" applyFont="1" applyFill="1" applyAlignment="1">
      <alignment horizontal="right" wrapText="1"/>
    </xf>
    <xf numFmtId="0" fontId="34" fillId="5" borderId="0" xfId="0" applyFont="1" applyFill="1" applyAlignment="1">
      <alignment horizontal="center" wrapText="1"/>
    </xf>
    <xf numFmtId="41" fontId="34" fillId="5" borderId="0" xfId="0" applyNumberFormat="1" applyFont="1" applyFill="1" applyAlignment="1">
      <alignment horizontal="right" wrapText="1"/>
    </xf>
    <xf numFmtId="0" fontId="25" fillId="5" borderId="0" xfId="0" applyFont="1" applyFill="1" applyAlignment="1">
      <alignment horizontal="center" wrapText="1"/>
    </xf>
    <xf numFmtId="41" fontId="31" fillId="5" borderId="0" xfId="0" applyNumberFormat="1" applyFont="1" applyFill="1" applyAlignment="1">
      <alignment horizontal="right" wrapText="1"/>
    </xf>
    <xf numFmtId="0" fontId="18" fillId="4" borderId="0" xfId="0" applyFont="1" applyFill="1"/>
    <xf numFmtId="41" fontId="31" fillId="5" borderId="5" xfId="0" applyNumberFormat="1" applyFont="1" applyFill="1" applyBorder="1"/>
    <xf numFmtId="41" fontId="31" fillId="5" borderId="0" xfId="0" applyNumberFormat="1" applyFont="1" applyFill="1"/>
    <xf numFmtId="0" fontId="18" fillId="4" borderId="0" xfId="0" applyFont="1" applyFill="1" applyAlignment="1">
      <alignment horizontal="center"/>
    </xf>
    <xf numFmtId="0" fontId="18" fillId="0" borderId="0" xfId="22" applyFont="1"/>
    <xf numFmtId="0" fontId="31" fillId="0" borderId="0" xfId="22" applyFont="1"/>
    <xf numFmtId="0" fontId="34" fillId="0" borderId="5" xfId="22" applyFont="1" applyBorder="1"/>
    <xf numFmtId="171" fontId="34" fillId="0" borderId="0" xfId="2" applyNumberFormat="1" applyFont="1" applyAlignment="1">
      <alignment horizontal="right"/>
    </xf>
    <xf numFmtId="0" fontId="31" fillId="4" borderId="0" xfId="22" applyFont="1" applyFill="1"/>
    <xf numFmtId="0" fontId="34" fillId="4" borderId="0" xfId="0" applyFont="1" applyFill="1" applyAlignment="1">
      <alignment horizontal="center" wrapText="1"/>
    </xf>
    <xf numFmtId="41" fontId="34" fillId="4" borderId="0" xfId="0" applyNumberFormat="1" applyFont="1" applyFill="1" applyAlignment="1">
      <alignment horizontal="right" wrapText="1"/>
    </xf>
    <xf numFmtId="0" fontId="34" fillId="4" borderId="0" xfId="22" applyFont="1" applyFill="1"/>
    <xf numFmtId="0" fontId="25" fillId="4" borderId="0" xfId="0" applyFont="1" applyFill="1" applyAlignment="1">
      <alignment horizontal="center" wrapText="1"/>
    </xf>
    <xf numFmtId="41" fontId="39" fillId="0" borderId="18" xfId="0" applyNumberFormat="1" applyFont="1" applyBorder="1" applyAlignment="1">
      <alignment vertical="center"/>
    </xf>
    <xf numFmtId="41" fontId="39" fillId="0" borderId="0" xfId="0" applyNumberFormat="1" applyFont="1" applyAlignment="1">
      <alignment vertical="center"/>
    </xf>
    <xf numFmtId="0" fontId="17" fillId="0" borderId="0" xfId="0" applyFont="1" applyAlignment="1">
      <alignment horizontal="center" textRotation="90"/>
    </xf>
    <xf numFmtId="166" fontId="28" fillId="0" borderId="6" xfId="2" applyNumberFormat="1" applyFont="1" applyBorder="1" applyAlignment="1">
      <alignment horizontal="right"/>
    </xf>
    <xf numFmtId="166" fontId="27" fillId="0" borderId="0" xfId="2" applyNumberFormat="1" applyFont="1" applyAlignment="1">
      <alignment horizontal="right"/>
    </xf>
    <xf numFmtId="166" fontId="28" fillId="0" borderId="19" xfId="2" applyNumberFormat="1" applyFont="1" applyBorder="1" applyAlignment="1">
      <alignment horizontal="right"/>
    </xf>
    <xf numFmtId="0" fontId="0" fillId="0" borderId="0" xfId="0" applyAlignment="1" applyProtection="1">
      <alignment vertical="top"/>
      <protection locked="0"/>
    </xf>
    <xf numFmtId="0" fontId="42" fillId="8" borderId="12" xfId="0" applyFont="1" applyFill="1" applyBorder="1" applyAlignment="1">
      <alignment horizontal="center"/>
    </xf>
    <xf numFmtId="0" fontId="43" fillId="0" borderId="0" xfId="0" applyFont="1"/>
    <xf numFmtId="0" fontId="43" fillId="0" borderId="12" xfId="0" applyFont="1" applyBorder="1" applyAlignment="1">
      <alignment horizontal="center" vertical="center"/>
    </xf>
    <xf numFmtId="0" fontId="44" fillId="0" borderId="12" xfId="0" applyFont="1" applyBorder="1" applyAlignment="1">
      <alignment vertical="center" wrapText="1"/>
    </xf>
    <xf numFmtId="0" fontId="43" fillId="0" borderId="12" xfId="0" applyFont="1" applyBorder="1"/>
    <xf numFmtId="0" fontId="45" fillId="0" borderId="12" xfId="0" applyFont="1" applyBorder="1" applyAlignment="1">
      <alignment horizontal="justify" vertical="center"/>
    </xf>
    <xf numFmtId="0" fontId="43" fillId="0" borderId="12" xfId="0" applyFont="1" applyBorder="1" applyAlignment="1">
      <alignment vertical="justify"/>
    </xf>
    <xf numFmtId="0" fontId="44" fillId="0" borderId="6" xfId="0" applyFont="1" applyBorder="1" applyAlignment="1">
      <alignment vertical="center" wrapText="1"/>
    </xf>
    <xf numFmtId="0" fontId="45" fillId="0" borderId="12" xfId="0" applyFont="1" applyBorder="1" applyAlignment="1">
      <alignment horizontal="center" vertical="center" wrapText="1"/>
    </xf>
    <xf numFmtId="0" fontId="44" fillId="0" borderId="12" xfId="0" applyFont="1" applyBorder="1" applyAlignment="1">
      <alignment horizontal="left" vertical="center" wrapText="1"/>
    </xf>
    <xf numFmtId="0" fontId="45" fillId="0" borderId="0" xfId="0" applyFont="1" applyAlignment="1">
      <alignment horizontal="center" vertical="center" wrapText="1"/>
    </xf>
    <xf numFmtId="0" fontId="44" fillId="0" borderId="0" xfId="0" applyFont="1" applyAlignment="1">
      <alignment vertical="center" wrapText="1"/>
    </xf>
    <xf numFmtId="0" fontId="44" fillId="0" borderId="0" xfId="0" applyFont="1" applyAlignment="1">
      <alignment horizontal="left" vertical="center" wrapText="1"/>
    </xf>
    <xf numFmtId="0" fontId="42" fillId="0" borderId="14" xfId="0" applyFont="1" applyBorder="1" applyAlignment="1">
      <alignment horizontal="center" vertical="center" wrapText="1"/>
    </xf>
    <xf numFmtId="0" fontId="43" fillId="0" borderId="7" xfId="0" applyFont="1" applyBorder="1" applyAlignment="1">
      <alignment vertical="center" wrapText="1"/>
    </xf>
    <xf numFmtId="0" fontId="45" fillId="0" borderId="12" xfId="0" applyFont="1" applyBorder="1" applyAlignment="1">
      <alignment vertical="center" wrapText="1"/>
    </xf>
    <xf numFmtId="0" fontId="43" fillId="0" borderId="12" xfId="0" applyFont="1" applyBorder="1" applyAlignment="1">
      <alignment horizontal="center" vertical="center" wrapText="1"/>
    </xf>
    <xf numFmtId="0" fontId="43" fillId="0" borderId="12" xfId="0" applyFont="1" applyBorder="1" applyAlignment="1">
      <alignment vertical="center" wrapText="1"/>
    </xf>
    <xf numFmtId="0" fontId="43" fillId="0" borderId="3" xfId="0" applyFont="1" applyBorder="1" applyAlignment="1">
      <alignment vertical="center" wrapText="1"/>
    </xf>
    <xf numFmtId="0" fontId="43" fillId="0" borderId="12" xfId="0" applyFont="1" applyBorder="1" applyAlignment="1">
      <alignment wrapText="1"/>
    </xf>
    <xf numFmtId="0" fontId="43" fillId="0" borderId="1" xfId="0" applyFont="1" applyBorder="1"/>
    <xf numFmtId="0" fontId="45" fillId="0" borderId="12" xfId="0" applyFont="1" applyBorder="1" applyAlignment="1">
      <alignment horizontal="left" vertical="center" wrapText="1"/>
    </xf>
    <xf numFmtId="0" fontId="46" fillId="0" borderId="12" xfId="0" applyFont="1" applyBorder="1" applyAlignment="1">
      <alignment vertical="center" wrapText="1"/>
    </xf>
    <xf numFmtId="0" fontId="46" fillId="0" borderId="12" xfId="0" applyFont="1" applyBorder="1" applyAlignment="1">
      <alignment horizontal="justify" vertical="center"/>
    </xf>
    <xf numFmtId="0" fontId="46" fillId="0" borderId="0" xfId="0" applyFont="1" applyAlignment="1">
      <alignment horizontal="justify" vertical="center"/>
    </xf>
    <xf numFmtId="0" fontId="45" fillId="0" borderId="1" xfId="0" applyFont="1" applyBorder="1" applyAlignment="1">
      <alignment vertical="center" wrapText="1"/>
    </xf>
    <xf numFmtId="0" fontId="43" fillId="0" borderId="12" xfId="0" applyFont="1" applyBorder="1" applyAlignment="1">
      <alignment horizontal="left" vertical="center" wrapText="1"/>
    </xf>
    <xf numFmtId="0" fontId="42" fillId="0" borderId="3" xfId="0" applyFont="1" applyBorder="1" applyAlignment="1">
      <alignment vertical="center" wrapText="1"/>
    </xf>
    <xf numFmtId="0" fontId="43" fillId="0" borderId="12" xfId="0" applyFont="1" applyBorder="1" applyAlignment="1">
      <alignment vertical="center"/>
    </xf>
    <xf numFmtId="0" fontId="48" fillId="0" borderId="0" xfId="0" applyFont="1"/>
    <xf numFmtId="0" fontId="50" fillId="0" borderId="0" xfId="0" applyFont="1" applyAlignment="1">
      <alignment horizontal="justify" vertical="center"/>
    </xf>
    <xf numFmtId="0" fontId="36" fillId="0" borderId="0" xfId="0" applyFont="1" applyAlignment="1" applyProtection="1">
      <alignment vertical="top"/>
      <protection locked="0"/>
    </xf>
    <xf numFmtId="0" fontId="52" fillId="0" borderId="0" xfId="0" applyFont="1" applyAlignment="1">
      <alignment vertical="top"/>
    </xf>
    <xf numFmtId="0" fontId="40" fillId="0" borderId="0" xfId="0" applyFont="1" applyAlignment="1">
      <alignment vertical="top"/>
    </xf>
    <xf numFmtId="0" fontId="40" fillId="0" borderId="0" xfId="0" applyFont="1" applyAlignment="1">
      <alignment horizontal="left" vertical="top"/>
    </xf>
    <xf numFmtId="0" fontId="53" fillId="0" borderId="0" xfId="0" applyFont="1" applyAlignment="1">
      <alignment horizontal="left" vertical="top"/>
    </xf>
    <xf numFmtId="173" fontId="40" fillId="0" borderId="0" xfId="0" applyNumberFormat="1" applyFont="1" applyAlignment="1">
      <alignment vertical="top"/>
    </xf>
    <xf numFmtId="173" fontId="40" fillId="0" borderId="0" xfId="0" applyNumberFormat="1" applyFont="1" applyAlignment="1">
      <alignment horizontal="right" vertical="top"/>
    </xf>
    <xf numFmtId="174" fontId="40" fillId="0" borderId="0" xfId="0" applyNumberFormat="1" applyFont="1" applyAlignment="1">
      <alignment horizontal="left" vertical="top"/>
    </xf>
    <xf numFmtId="0" fontId="40" fillId="9" borderId="0" xfId="0" applyFont="1" applyFill="1" applyAlignment="1">
      <alignment vertical="top"/>
    </xf>
    <xf numFmtId="0" fontId="36" fillId="9" borderId="0" xfId="0" applyFont="1" applyFill="1" applyAlignment="1" applyProtection="1">
      <alignment vertical="top"/>
      <protection locked="0"/>
    </xf>
    <xf numFmtId="0" fontId="40" fillId="9" borderId="0" xfId="0" applyFont="1" applyFill="1" applyAlignment="1">
      <alignment horizontal="left" vertical="top"/>
    </xf>
    <xf numFmtId="0" fontId="53" fillId="9" borderId="0" xfId="0" applyFont="1" applyFill="1" applyAlignment="1">
      <alignment horizontal="left" vertical="top"/>
    </xf>
    <xf numFmtId="174" fontId="40" fillId="9" borderId="0" xfId="0" applyNumberFormat="1" applyFont="1" applyFill="1" applyAlignment="1">
      <alignment horizontal="left" vertical="top"/>
    </xf>
    <xf numFmtId="0" fontId="52" fillId="9" borderId="0" xfId="0" applyFont="1" applyFill="1" applyAlignment="1">
      <alignment vertical="top"/>
    </xf>
    <xf numFmtId="173" fontId="40" fillId="9" borderId="0" xfId="0" applyNumberFormat="1" applyFont="1" applyFill="1" applyAlignment="1">
      <alignment vertical="top"/>
    </xf>
    <xf numFmtId="173" fontId="40" fillId="9" borderId="0" xfId="0" applyNumberFormat="1" applyFont="1" applyFill="1" applyAlignment="1">
      <alignment horizontal="right" vertical="top"/>
    </xf>
    <xf numFmtId="39" fontId="0" fillId="0" borderId="0" xfId="0" applyNumberFormat="1"/>
    <xf numFmtId="0" fontId="50" fillId="0" borderId="0" xfId="0" applyFont="1" applyAlignment="1">
      <alignment vertical="center" wrapText="1"/>
    </xf>
    <xf numFmtId="0" fontId="54" fillId="0" borderId="0" xfId="0" applyFont="1" applyAlignment="1">
      <alignment vertical="top"/>
    </xf>
    <xf numFmtId="0" fontId="54" fillId="0" borderId="0" xfId="0" applyFont="1" applyAlignment="1" applyProtection="1">
      <alignment vertical="top"/>
      <protection locked="0"/>
    </xf>
    <xf numFmtId="0" fontId="54" fillId="0" borderId="0" xfId="0" applyFont="1" applyAlignment="1">
      <alignment horizontal="right" vertical="top"/>
    </xf>
    <xf numFmtId="0" fontId="54" fillId="0" borderId="0" xfId="0" applyFont="1" applyAlignment="1">
      <alignment horizontal="left" vertical="top"/>
    </xf>
    <xf numFmtId="0" fontId="55" fillId="0" borderId="0" xfId="0" applyFont="1" applyAlignment="1">
      <alignment horizontal="left" vertical="top"/>
    </xf>
    <xf numFmtId="173" fontId="54" fillId="0" borderId="0" xfId="0" applyNumberFormat="1" applyFont="1" applyAlignment="1">
      <alignment vertical="top"/>
    </xf>
    <xf numFmtId="173" fontId="54" fillId="0" borderId="0" xfId="0" applyNumberFormat="1" applyFont="1" applyAlignment="1">
      <alignment horizontal="right" vertical="top"/>
    </xf>
    <xf numFmtId="174" fontId="54" fillId="0" borderId="0" xfId="0" applyNumberFormat="1" applyFont="1" applyAlignment="1">
      <alignment horizontal="left" vertical="top"/>
    </xf>
    <xf numFmtId="0" fontId="54" fillId="9" borderId="0" xfId="0" applyFont="1" applyFill="1" applyAlignment="1">
      <alignment vertical="top"/>
    </xf>
    <xf numFmtId="0" fontId="54" fillId="9" borderId="0" xfId="0" applyFont="1" applyFill="1" applyAlignment="1" applyProtection="1">
      <alignment vertical="top"/>
      <protection locked="0"/>
    </xf>
    <xf numFmtId="173" fontId="54" fillId="9" borderId="0" xfId="0" applyNumberFormat="1" applyFont="1" applyFill="1" applyAlignment="1">
      <alignment vertical="top"/>
    </xf>
    <xf numFmtId="0" fontId="54" fillId="0" borderId="12" xfId="0" applyFont="1" applyBorder="1" applyAlignment="1">
      <alignment vertical="top"/>
    </xf>
    <xf numFmtId="173" fontId="54" fillId="0" borderId="12" xfId="0" applyNumberFormat="1" applyFont="1" applyBorder="1" applyAlignment="1">
      <alignment vertical="top"/>
    </xf>
    <xf numFmtId="174" fontId="54" fillId="0" borderId="12" xfId="0" applyNumberFormat="1" applyFont="1" applyBorder="1" applyAlignment="1">
      <alignment horizontal="left" vertical="top"/>
    </xf>
    <xf numFmtId="0" fontId="49" fillId="0" borderId="0" xfId="0" applyFont="1" applyAlignment="1">
      <alignment wrapText="1"/>
    </xf>
    <xf numFmtId="41" fontId="17" fillId="0" borderId="0" xfId="0" applyNumberFormat="1" applyFont="1" applyAlignment="1">
      <alignment vertical="center"/>
    </xf>
    <xf numFmtId="0" fontId="18" fillId="0" borderId="22" xfId="0" applyFont="1" applyBorder="1"/>
    <xf numFmtId="41" fontId="18" fillId="0" borderId="22" xfId="0" applyNumberFormat="1" applyFont="1" applyBorder="1" applyAlignment="1">
      <alignment vertical="center"/>
    </xf>
    <xf numFmtId="0" fontId="18" fillId="0" borderId="24" xfId="0" applyFont="1" applyBorder="1"/>
    <xf numFmtId="41" fontId="18" fillId="0" borderId="24" xfId="0" applyNumberFormat="1" applyFont="1" applyBorder="1" applyAlignment="1">
      <alignment vertical="center"/>
    </xf>
    <xf numFmtId="0" fontId="18" fillId="0" borderId="25" xfId="0" applyFont="1" applyBorder="1"/>
    <xf numFmtId="41" fontId="18" fillId="0" borderId="25" xfId="0" applyNumberFormat="1" applyFont="1" applyBorder="1" applyAlignment="1">
      <alignment vertical="center"/>
    </xf>
    <xf numFmtId="41" fontId="18" fillId="0" borderId="23" xfId="0" applyNumberFormat="1" applyFont="1" applyBorder="1" applyAlignment="1">
      <alignment vertical="center"/>
    </xf>
    <xf numFmtId="0" fontId="57" fillId="0" borderId="0" xfId="0" applyFont="1" applyAlignment="1">
      <alignment horizontal="center"/>
    </xf>
    <xf numFmtId="0" fontId="58" fillId="0" borderId="0" xfId="0" applyFont="1"/>
    <xf numFmtId="0" fontId="59" fillId="0" borderId="0" xfId="0" applyFont="1"/>
    <xf numFmtId="0" fontId="60" fillId="0" borderId="0" xfId="0" applyFont="1"/>
    <xf numFmtId="0" fontId="5" fillId="0" borderId="0" xfId="0" applyFont="1"/>
    <xf numFmtId="0" fontId="61" fillId="0" borderId="0" xfId="0" applyFont="1" applyAlignment="1">
      <alignment horizontal="center"/>
    </xf>
    <xf numFmtId="0" fontId="61" fillId="0" borderId="26" xfId="0" applyFont="1" applyBorder="1" applyAlignment="1">
      <alignment horizontal="center"/>
    </xf>
    <xf numFmtId="0" fontId="60" fillId="0" borderId="27" xfId="0" applyFont="1" applyBorder="1" applyAlignment="1">
      <alignment horizontal="center"/>
    </xf>
    <xf numFmtId="0" fontId="60" fillId="0" borderId="20" xfId="0" applyFont="1" applyBorder="1" applyAlignment="1">
      <alignment horizontal="center"/>
    </xf>
    <xf numFmtId="0" fontId="60" fillId="0" borderId="28" xfId="0" applyFont="1" applyBorder="1" applyAlignment="1">
      <alignment horizontal="center"/>
    </xf>
    <xf numFmtId="0" fontId="60" fillId="6" borderId="20" xfId="0" applyFont="1" applyFill="1" applyBorder="1" applyAlignment="1">
      <alignment horizontal="center"/>
    </xf>
    <xf numFmtId="0" fontId="59" fillId="0" borderId="29" xfId="0" applyFont="1" applyBorder="1" applyAlignment="1">
      <alignment horizontal="center"/>
    </xf>
    <xf numFmtId="0" fontId="59" fillId="0" borderId="30" xfId="0" applyFont="1" applyBorder="1" applyAlignment="1">
      <alignment horizontal="center"/>
    </xf>
    <xf numFmtId="0" fontId="60" fillId="0" borderId="0" xfId="0" applyFont="1" applyAlignment="1">
      <alignment horizontal="center"/>
    </xf>
    <xf numFmtId="0" fontId="59" fillId="0" borderId="31" xfId="0" applyFont="1" applyBorder="1" applyAlignment="1">
      <alignment horizontal="center"/>
    </xf>
    <xf numFmtId="0" fontId="60" fillId="0" borderId="32" xfId="0" applyFont="1" applyBorder="1" applyAlignment="1">
      <alignment horizontal="center"/>
    </xf>
    <xf numFmtId="0" fontId="60" fillId="0" borderId="7" xfId="0" applyFont="1" applyBorder="1" applyAlignment="1">
      <alignment horizontal="center"/>
    </xf>
    <xf numFmtId="0" fontId="60" fillId="0" borderId="12" xfId="0" applyFont="1" applyBorder="1" applyAlignment="1">
      <alignment horizontal="center"/>
    </xf>
    <xf numFmtId="0" fontId="60" fillId="6" borderId="7" xfId="0" applyFont="1" applyFill="1" applyBorder="1" applyAlignment="1">
      <alignment horizontal="center"/>
    </xf>
    <xf numFmtId="0" fontId="59" fillId="0" borderId="33" xfId="0" applyFont="1" applyBorder="1" applyAlignment="1">
      <alignment horizontal="center"/>
    </xf>
    <xf numFmtId="0" fontId="61" fillId="0" borderId="34" xfId="0" applyFont="1" applyBorder="1" applyAlignment="1">
      <alignment horizontal="center"/>
    </xf>
    <xf numFmtId="0" fontId="60" fillId="0" borderId="35" xfId="0" applyFont="1" applyBorder="1" applyAlignment="1">
      <alignment horizontal="center"/>
    </xf>
    <xf numFmtId="14" fontId="60" fillId="0" borderId="36" xfId="0" applyNumberFormat="1" applyFont="1" applyBorder="1" applyAlignment="1">
      <alignment horizontal="center"/>
    </xf>
    <xf numFmtId="0" fontId="60" fillId="0" borderId="16" xfId="0" applyFont="1" applyBorder="1" applyAlignment="1">
      <alignment horizontal="center"/>
    </xf>
    <xf numFmtId="0" fontId="60" fillId="0" borderId="36" xfId="0" applyFont="1" applyBorder="1" applyAlignment="1">
      <alignment horizontal="center"/>
    </xf>
    <xf numFmtId="0" fontId="60" fillId="6" borderId="36" xfId="0" applyFont="1" applyFill="1" applyBorder="1" applyAlignment="1">
      <alignment horizontal="center"/>
    </xf>
    <xf numFmtId="0" fontId="59" fillId="0" borderId="37" xfId="0" applyFont="1" applyBorder="1" applyAlignment="1">
      <alignment horizontal="center"/>
    </xf>
    <xf numFmtId="0" fontId="60" fillId="0" borderId="30" xfId="0" applyFont="1" applyBorder="1" applyAlignment="1">
      <alignment horizontal="center"/>
    </xf>
    <xf numFmtId="0" fontId="57" fillId="0" borderId="11" xfId="0" applyFont="1" applyBorder="1" applyAlignment="1">
      <alignment horizontal="center"/>
    </xf>
    <xf numFmtId="41" fontId="57" fillId="0" borderId="11" xfId="28" applyFont="1" applyBorder="1"/>
    <xf numFmtId="9" fontId="57" fillId="0" borderId="11" xfId="0" applyNumberFormat="1" applyFont="1" applyBorder="1"/>
    <xf numFmtId="41" fontId="57" fillId="6" borderId="11" xfId="28" applyFont="1" applyFill="1" applyBorder="1"/>
    <xf numFmtId="172" fontId="59" fillId="0" borderId="11" xfId="2" applyNumberFormat="1" applyFont="1" applyBorder="1"/>
    <xf numFmtId="164" fontId="59" fillId="0" borderId="12" xfId="0" applyNumberFormat="1" applyFont="1" applyBorder="1"/>
    <xf numFmtId="0" fontId="57" fillId="0" borderId="12" xfId="0" applyFont="1" applyBorder="1" applyAlignment="1">
      <alignment horizontal="center"/>
    </xf>
    <xf numFmtId="41" fontId="57" fillId="0" borderId="12" xfId="28" applyFont="1" applyBorder="1"/>
    <xf numFmtId="9" fontId="57" fillId="0" borderId="12" xfId="0" applyNumberFormat="1" applyFont="1" applyBorder="1"/>
    <xf numFmtId="41" fontId="57" fillId="6" borderId="12" xfId="28" applyFont="1" applyFill="1" applyBorder="1"/>
    <xf numFmtId="172" fontId="59" fillId="0" borderId="12" xfId="2" applyNumberFormat="1" applyFont="1" applyBorder="1"/>
    <xf numFmtId="0" fontId="59" fillId="0" borderId="12" xfId="0" applyFont="1" applyBorder="1"/>
    <xf numFmtId="0" fontId="61" fillId="0" borderId="12" xfId="0" applyFont="1" applyBorder="1" applyAlignment="1">
      <alignment horizontal="center"/>
    </xf>
    <xf numFmtId="175" fontId="57" fillId="0" borderId="12" xfId="28" applyNumberFormat="1" applyFont="1" applyBorder="1"/>
    <xf numFmtId="176" fontId="57" fillId="0" borderId="12" xfId="0" applyNumberFormat="1" applyFont="1" applyBorder="1"/>
    <xf numFmtId="175" fontId="58" fillId="0" borderId="0" xfId="0" applyNumberFormat="1" applyFont="1"/>
    <xf numFmtId="0" fontId="59" fillId="0" borderId="12" xfId="0" applyFont="1" applyBorder="1" applyAlignment="1">
      <alignment horizontal="center"/>
    </xf>
    <xf numFmtId="41" fontId="61" fillId="0" borderId="12" xfId="28" applyFont="1" applyBorder="1"/>
    <xf numFmtId="41" fontId="61" fillId="6" borderId="12" xfId="28" applyFont="1" applyFill="1" applyBorder="1"/>
    <xf numFmtId="164" fontId="61" fillId="0" borderId="12" xfId="0" applyNumberFormat="1" applyFont="1" applyBorder="1"/>
    <xf numFmtId="164" fontId="61" fillId="6" borderId="12" xfId="0" applyNumberFormat="1" applyFont="1" applyFill="1" applyBorder="1"/>
    <xf numFmtId="0" fontId="57" fillId="0" borderId="12" xfId="0" applyFont="1" applyBorder="1"/>
    <xf numFmtId="0" fontId="59" fillId="6" borderId="0" xfId="0" applyFont="1" applyFill="1"/>
    <xf numFmtId="0" fontId="58" fillId="6" borderId="0" xfId="0" applyFont="1" applyFill="1"/>
    <xf numFmtId="0" fontId="57" fillId="6" borderId="12" xfId="0" applyFont="1" applyFill="1" applyBorder="1"/>
    <xf numFmtId="172" fontId="59" fillId="6" borderId="12" xfId="2" applyNumberFormat="1" applyFont="1" applyFill="1" applyBorder="1"/>
    <xf numFmtId="41" fontId="59" fillId="0" borderId="12" xfId="28" applyFont="1" applyBorder="1"/>
    <xf numFmtId="41" fontId="59" fillId="6" borderId="12" xfId="28" applyFont="1" applyFill="1" applyBorder="1"/>
    <xf numFmtId="41" fontId="62" fillId="0" borderId="12" xfId="28" applyFont="1" applyBorder="1"/>
    <xf numFmtId="41" fontId="62" fillId="6" borderId="12" xfId="28" applyFont="1" applyFill="1" applyBorder="1"/>
    <xf numFmtId="0" fontId="63" fillId="0" borderId="0" xfId="0" applyFont="1"/>
    <xf numFmtId="41" fontId="58" fillId="0" borderId="0" xfId="28" applyFont="1"/>
    <xf numFmtId="9" fontId="58" fillId="0" borderId="0" xfId="0" applyNumberFormat="1" applyFont="1"/>
    <xf numFmtId="3" fontId="59" fillId="0" borderId="0" xfId="0" applyNumberFormat="1" applyFont="1"/>
    <xf numFmtId="0" fontId="57" fillId="0" borderId="0" xfId="0" applyFont="1"/>
    <xf numFmtId="0" fontId="41" fillId="0" borderId="0" xfId="0" applyFont="1"/>
    <xf numFmtId="3" fontId="58" fillId="0" borderId="0" xfId="0" applyNumberFormat="1" applyFont="1"/>
    <xf numFmtId="41" fontId="60" fillId="0" borderId="0" xfId="28" applyFont="1"/>
    <xf numFmtId="41" fontId="59" fillId="0" borderId="0" xfId="28" applyFont="1"/>
    <xf numFmtId="0" fontId="64" fillId="0" borderId="0" xfId="0" applyFont="1" applyAlignment="1">
      <alignment horizontal="center"/>
    </xf>
    <xf numFmtId="164" fontId="65" fillId="0" borderId="0" xfId="0" applyNumberFormat="1" applyFont="1"/>
    <xf numFmtId="0" fontId="65" fillId="0" borderId="0" xfId="0" applyFont="1"/>
    <xf numFmtId="164" fontId="66" fillId="0" borderId="0" xfId="0" applyNumberFormat="1" applyFont="1"/>
    <xf numFmtId="164" fontId="60" fillId="0" borderId="0" xfId="0" applyNumberFormat="1" applyFont="1"/>
    <xf numFmtId="164" fontId="59" fillId="0" borderId="0" xfId="0" applyNumberFormat="1" applyFont="1"/>
    <xf numFmtId="41" fontId="18" fillId="0" borderId="22" xfId="0" applyNumberFormat="1" applyFont="1" applyBorder="1"/>
    <xf numFmtId="41" fontId="18" fillId="0" borderId="22" xfId="0" applyNumberFormat="1" applyFont="1" applyBorder="1" applyAlignment="1">
      <alignment horizontal="right"/>
    </xf>
    <xf numFmtId="175" fontId="57" fillId="6" borderId="12" xfId="28" applyNumberFormat="1" applyFont="1" applyFill="1" applyBorder="1"/>
    <xf numFmtId="175" fontId="57" fillId="6" borderId="21" xfId="28" applyNumberFormat="1" applyFont="1" applyFill="1" applyBorder="1"/>
    <xf numFmtId="3" fontId="15" fillId="0" borderId="0" xfId="0" applyNumberFormat="1" applyFont="1"/>
    <xf numFmtId="0" fontId="27" fillId="0" borderId="0" xfId="0" applyFont="1"/>
    <xf numFmtId="166" fontId="18" fillId="0" borderId="0" xfId="2" applyNumberFormat="1" applyFont="1"/>
    <xf numFmtId="177" fontId="17" fillId="0" borderId="0" xfId="0" applyNumberFormat="1" applyFont="1"/>
    <xf numFmtId="177" fontId="18" fillId="0" borderId="0" xfId="0" applyNumberFormat="1" applyFont="1"/>
    <xf numFmtId="166" fontId="17" fillId="0" borderId="0" xfId="2" applyNumberFormat="1" applyFont="1" applyAlignment="1">
      <alignment horizontal="right"/>
    </xf>
    <xf numFmtId="177" fontId="32" fillId="0" borderId="0" xfId="0" applyNumberFormat="1" applyFont="1"/>
    <xf numFmtId="166" fontId="32" fillId="0" borderId="0" xfId="2" applyNumberFormat="1" applyFont="1" applyAlignment="1">
      <alignment horizontal="right"/>
    </xf>
    <xf numFmtId="43" fontId="18" fillId="0" borderId="0" xfId="2" applyFont="1" applyAlignment="1">
      <alignment horizontal="right"/>
    </xf>
    <xf numFmtId="177" fontId="25" fillId="0" borderId="24" xfId="0" applyNumberFormat="1" applyFont="1" applyBorder="1"/>
    <xf numFmtId="166" fontId="17" fillId="0" borderId="24" xfId="2" applyNumberFormat="1" applyFont="1" applyBorder="1" applyAlignment="1">
      <alignment horizontal="right"/>
    </xf>
    <xf numFmtId="177" fontId="18" fillId="0" borderId="25" xfId="0" applyNumberFormat="1" applyFont="1" applyBorder="1"/>
    <xf numFmtId="166" fontId="18" fillId="0" borderId="25" xfId="2" applyNumberFormat="1" applyFont="1" applyBorder="1" applyAlignment="1">
      <alignment horizontal="right"/>
    </xf>
    <xf numFmtId="166" fontId="18" fillId="0" borderId="24" xfId="2" applyNumberFormat="1" applyFont="1" applyBorder="1" applyAlignment="1">
      <alignment horizontal="right"/>
    </xf>
    <xf numFmtId="177" fontId="67" fillId="0" borderId="0" xfId="0" applyNumberFormat="1" applyFont="1"/>
    <xf numFmtId="177" fontId="18" fillId="0" borderId="24" xfId="0" applyNumberFormat="1" applyFont="1" applyBorder="1"/>
    <xf numFmtId="166" fontId="18" fillId="4" borderId="24" xfId="2" applyNumberFormat="1" applyFont="1" applyFill="1" applyBorder="1" applyAlignment="1">
      <alignment horizontal="right"/>
    </xf>
    <xf numFmtId="177" fontId="17" fillId="4" borderId="24" xfId="0" applyNumberFormat="1" applyFont="1" applyFill="1" applyBorder="1" applyAlignment="1">
      <alignment horizontal="right"/>
    </xf>
    <xf numFmtId="166" fontId="17" fillId="4" borderId="24" xfId="2" applyNumberFormat="1" applyFont="1" applyFill="1" applyBorder="1" applyAlignment="1">
      <alignment horizontal="right"/>
    </xf>
    <xf numFmtId="41" fontId="18" fillId="0" borderId="24" xfId="0" applyNumberFormat="1" applyFont="1" applyBorder="1"/>
    <xf numFmtId="41" fontId="18" fillId="0" borderId="24" xfId="0" applyNumberFormat="1" applyFont="1" applyBorder="1" applyAlignment="1">
      <alignment horizontal="right"/>
    </xf>
    <xf numFmtId="41" fontId="18" fillId="0" borderId="25" xfId="0" applyNumberFormat="1" applyFont="1" applyBorder="1"/>
    <xf numFmtId="41" fontId="18" fillId="0" borderId="25" xfId="0" applyNumberFormat="1" applyFont="1" applyBorder="1" applyAlignment="1">
      <alignment horizontal="right"/>
    </xf>
    <xf numFmtId="0" fontId="27" fillId="0" borderId="0" xfId="0" applyFont="1" applyAlignment="1">
      <alignment horizontal="center"/>
    </xf>
    <xf numFmtId="166" fontId="67" fillId="4" borderId="0" xfId="2" applyNumberFormat="1" applyFont="1" applyFill="1"/>
    <xf numFmtId="177" fontId="17" fillId="0" borderId="24" xfId="0" applyNumberFormat="1" applyFont="1" applyBorder="1"/>
    <xf numFmtId="0" fontId="17" fillId="0" borderId="1" xfId="0" applyFont="1" applyBorder="1"/>
    <xf numFmtId="41" fontId="18" fillId="0" borderId="1" xfId="0" applyNumberFormat="1" applyFont="1" applyBorder="1" applyAlignment="1">
      <alignment horizontal="right"/>
    </xf>
    <xf numFmtId="41" fontId="18" fillId="0" borderId="1" xfId="0" applyNumberFormat="1" applyFont="1" applyBorder="1"/>
    <xf numFmtId="41" fontId="17" fillId="0" borderId="1" xfId="0" applyNumberFormat="1" applyFont="1" applyBorder="1"/>
    <xf numFmtId="0" fontId="17" fillId="0" borderId="6" xfId="0" applyFont="1" applyBorder="1"/>
    <xf numFmtId="41" fontId="18" fillId="0" borderId="6" xfId="0" applyNumberFormat="1" applyFont="1" applyBorder="1" applyAlignment="1">
      <alignment horizontal="right"/>
    </xf>
    <xf numFmtId="41" fontId="18" fillId="0" borderId="6" xfId="0" applyNumberFormat="1" applyFont="1" applyBorder="1"/>
    <xf numFmtId="41" fontId="17" fillId="0" borderId="6" xfId="0" applyNumberFormat="1" applyFont="1" applyBorder="1"/>
    <xf numFmtId="0" fontId="17" fillId="0" borderId="6" xfId="0" applyFont="1" applyBorder="1" applyAlignment="1">
      <alignment wrapText="1"/>
    </xf>
    <xf numFmtId="41" fontId="17" fillId="0" borderId="6" xfId="0" applyNumberFormat="1" applyFont="1" applyBorder="1" applyAlignment="1">
      <alignment horizontal="right"/>
    </xf>
    <xf numFmtId="0" fontId="7" fillId="4" borderId="0" xfId="5" applyFill="1"/>
    <xf numFmtId="0" fontId="68" fillId="4" borderId="0" xfId="5" applyFont="1" applyFill="1" applyAlignment="1">
      <alignment vertical="center"/>
    </xf>
    <xf numFmtId="0" fontId="69" fillId="4" borderId="0" xfId="5" applyFont="1" applyFill="1"/>
    <xf numFmtId="0" fontId="0" fillId="0" borderId="0" xfId="0" applyAlignment="1">
      <alignment horizontal="left" vertical="top"/>
    </xf>
    <xf numFmtId="0" fontId="5" fillId="4" borderId="0" xfId="5" applyFont="1" applyFill="1"/>
    <xf numFmtId="0" fontId="68" fillId="4" borderId="0" xfId="5" applyFont="1" applyFill="1" applyAlignment="1"/>
    <xf numFmtId="0" fontId="70" fillId="0" borderId="0" xfId="0" applyFont="1"/>
    <xf numFmtId="0" fontId="68" fillId="4" borderId="0" xfId="5" applyFont="1" applyFill="1" applyAlignment="1">
      <alignment horizontal="left"/>
    </xf>
    <xf numFmtId="0" fontId="7" fillId="4" borderId="0" xfId="5" applyFill="1" applyBorder="1"/>
    <xf numFmtId="0" fontId="71" fillId="4" borderId="0" xfId="5" applyFont="1" applyFill="1" applyAlignment="1">
      <alignment vertical="center"/>
    </xf>
    <xf numFmtId="0" fontId="72" fillId="4" borderId="0" xfId="5" applyFont="1" applyFill="1" applyAlignment="1">
      <alignment vertical="center"/>
    </xf>
    <xf numFmtId="0" fontId="3" fillId="4" borderId="0" xfId="23" applyFont="1" applyFill="1"/>
    <xf numFmtId="0" fontId="3" fillId="4" borderId="0" xfId="23" applyFont="1" applyFill="1" applyAlignment="1">
      <alignment horizontal="center" wrapText="1"/>
    </xf>
    <xf numFmtId="0" fontId="73" fillId="4" borderId="0" xfId="23" applyFont="1" applyFill="1" applyAlignment="1">
      <alignment horizontal="right"/>
    </xf>
    <xf numFmtId="0" fontId="74" fillId="4" borderId="0" xfId="29" applyFont="1" applyFill="1" applyBorder="1" applyAlignment="1">
      <alignment horizontal="center" vertical="center"/>
    </xf>
    <xf numFmtId="0" fontId="74" fillId="4" borderId="0" xfId="29" applyFont="1" applyFill="1" applyBorder="1" applyAlignment="1">
      <alignment vertical="center"/>
    </xf>
    <xf numFmtId="178" fontId="74" fillId="0" borderId="0" xfId="3" applyNumberFormat="1" applyFont="1" applyFill="1" applyBorder="1" applyAlignment="1">
      <alignment horizontal="center" vertical="center"/>
    </xf>
    <xf numFmtId="3" fontId="75" fillId="4" borderId="0" xfId="3" applyNumberFormat="1" applyFont="1" applyFill="1" applyBorder="1" applyAlignment="1">
      <alignment horizontal="right" vertical="center"/>
    </xf>
    <xf numFmtId="178" fontId="74" fillId="4" borderId="0" xfId="3" applyNumberFormat="1" applyFont="1" applyFill="1" applyBorder="1" applyAlignment="1">
      <alignment horizontal="right" vertical="center"/>
    </xf>
    <xf numFmtId="0" fontId="7" fillId="4" borderId="0" xfId="5" applyFill="1" applyAlignment="1">
      <alignment horizontal="center"/>
    </xf>
    <xf numFmtId="179" fontId="75" fillId="4" borderId="0" xfId="3" applyNumberFormat="1" applyFont="1" applyFill="1" applyBorder="1" applyAlignment="1">
      <alignment horizontal="center" vertical="center"/>
    </xf>
    <xf numFmtId="178" fontId="74" fillId="4" borderId="0" xfId="3" applyNumberFormat="1" applyFont="1" applyFill="1" applyBorder="1" applyAlignment="1">
      <alignment horizontal="left" vertical="top"/>
    </xf>
    <xf numFmtId="0" fontId="74" fillId="4" borderId="1" xfId="29" applyFont="1" applyFill="1" applyBorder="1" applyAlignment="1">
      <alignment horizontal="center" vertical="center"/>
    </xf>
    <xf numFmtId="178" fontId="74" fillId="4" borderId="1" xfId="3" applyNumberFormat="1" applyFont="1" applyFill="1" applyBorder="1" applyAlignment="1">
      <alignment horizontal="center" vertical="center"/>
    </xf>
    <xf numFmtId="0" fontId="7" fillId="4" borderId="2" xfId="5" applyFill="1" applyBorder="1"/>
    <xf numFmtId="178" fontId="74" fillId="4" borderId="0" xfId="3" applyNumberFormat="1" applyFont="1" applyFill="1" applyBorder="1" applyAlignment="1">
      <alignment horizontal="center" vertical="center"/>
    </xf>
    <xf numFmtId="178" fontId="76" fillId="4" borderId="0" xfId="3" applyNumberFormat="1" applyFont="1" applyFill="1" applyBorder="1" applyAlignment="1">
      <alignment horizontal="center" vertical="center"/>
    </xf>
    <xf numFmtId="0" fontId="74" fillId="4" borderId="1" xfId="29" applyFont="1" applyFill="1" applyBorder="1" applyAlignment="1">
      <alignment vertical="center"/>
    </xf>
    <xf numFmtId="0" fontId="2" fillId="4" borderId="0" xfId="5" applyFont="1" applyFill="1" applyAlignment="1">
      <alignment vertical="top" wrapText="1"/>
    </xf>
    <xf numFmtId="0" fontId="77" fillId="4" borderId="0" xfId="5" applyFont="1" applyFill="1"/>
    <xf numFmtId="0" fontId="3" fillId="4" borderId="0" xfId="5" applyFont="1" applyFill="1"/>
    <xf numFmtId="0" fontId="3" fillId="4" borderId="1" xfId="5" applyFont="1" applyFill="1" applyBorder="1" applyAlignment="1">
      <alignment horizontal="center"/>
    </xf>
    <xf numFmtId="0" fontId="2" fillId="4" borderId="0" xfId="23" applyFont="1" applyFill="1"/>
    <xf numFmtId="166" fontId="78" fillId="4" borderId="0" xfId="2" applyNumberFormat="1" applyFont="1" applyFill="1"/>
    <xf numFmtId="0" fontId="72" fillId="4" borderId="0" xfId="23" applyFont="1" applyFill="1" applyAlignment="1">
      <alignment horizontal="left" vertical="center" wrapText="1"/>
    </xf>
    <xf numFmtId="0" fontId="2" fillId="4" borderId="0" xfId="23" applyFont="1" applyFill="1" applyAlignment="1">
      <alignment horizontal="left" vertical="center" wrapText="1"/>
    </xf>
    <xf numFmtId="166" fontId="78" fillId="4" borderId="0" xfId="2" applyNumberFormat="1" applyFont="1" applyFill="1" applyAlignment="1">
      <alignment horizontal="left" vertical="center" wrapText="1"/>
    </xf>
    <xf numFmtId="0" fontId="2" fillId="4" borderId="0" xfId="23" applyFont="1" applyFill="1" applyAlignment="1">
      <alignment horizontal="center" wrapText="1"/>
    </xf>
    <xf numFmtId="166" fontId="78" fillId="4" borderId="0" xfId="2" applyNumberFormat="1" applyFont="1" applyFill="1" applyAlignment="1">
      <alignment horizontal="center" wrapText="1"/>
    </xf>
    <xf numFmtId="0" fontId="78" fillId="4" borderId="0" xfId="0" applyNumberFormat="1" applyFont="1" applyFill="1" applyBorder="1" applyAlignment="1">
      <alignment horizontal="center"/>
    </xf>
    <xf numFmtId="0" fontId="81" fillId="4" borderId="0" xfId="0" applyNumberFormat="1" applyFont="1" applyFill="1" applyBorder="1" applyAlignment="1">
      <alignment horizontal="left" vertical="center"/>
    </xf>
    <xf numFmtId="166" fontId="78" fillId="4" borderId="0" xfId="2" applyNumberFormat="1" applyFont="1" applyFill="1" applyBorder="1" applyAlignment="1">
      <alignment horizontal="left" vertical="center"/>
    </xf>
    <xf numFmtId="43" fontId="81" fillId="4" borderId="0" xfId="2" applyFont="1" applyFill="1" applyBorder="1" applyAlignment="1">
      <alignment horizontal="center" vertical="center"/>
    </xf>
    <xf numFmtId="166" fontId="78" fillId="4" borderId="0" xfId="2" applyNumberFormat="1" applyFont="1" applyFill="1" applyBorder="1" applyAlignment="1">
      <alignment horizontal="center"/>
    </xf>
    <xf numFmtId="0" fontId="82" fillId="4" borderId="12" xfId="0" applyNumberFormat="1" applyFont="1" applyFill="1" applyBorder="1" applyAlignment="1">
      <alignment horizontal="center" vertical="top"/>
    </xf>
    <xf numFmtId="0" fontId="82" fillId="4" borderId="12" xfId="0" applyFont="1" applyFill="1" applyBorder="1" applyAlignment="1" applyProtection="1">
      <alignment horizontal="center" vertical="top"/>
      <protection locked="0"/>
    </xf>
    <xf numFmtId="3" fontId="82" fillId="4" borderId="12" xfId="0" applyNumberFormat="1" applyFont="1" applyFill="1" applyBorder="1" applyAlignment="1">
      <alignment horizontal="center" vertical="top"/>
    </xf>
    <xf numFmtId="0" fontId="40" fillId="0" borderId="38" xfId="0" applyNumberFormat="1" applyFont="1" applyBorder="1" applyAlignment="1">
      <alignment horizontal="left" vertical="top"/>
    </xf>
    <xf numFmtId="4" fontId="40" fillId="0" borderId="38" xfId="0" applyNumberFormat="1" applyFont="1" applyBorder="1" applyAlignment="1">
      <alignment horizontal="right" vertical="top"/>
    </xf>
    <xf numFmtId="180" fontId="40" fillId="0" borderId="38" xfId="0" applyNumberFormat="1" applyFont="1" applyBorder="1" applyAlignment="1">
      <alignment horizontal="right" vertical="top"/>
    </xf>
    <xf numFmtId="3" fontId="40" fillId="0" borderId="38" xfId="0" applyNumberFormat="1" applyFont="1" applyBorder="1" applyAlignment="1">
      <alignment horizontal="right" vertical="top"/>
    </xf>
    <xf numFmtId="0" fontId="52" fillId="0" borderId="30" xfId="0" applyNumberFormat="1" applyFont="1" applyBorder="1" applyAlignment="1">
      <alignment horizontal="left" vertical="top"/>
    </xf>
    <xf numFmtId="0" fontId="83" fillId="11" borderId="4" xfId="0" applyFont="1" applyFill="1" applyBorder="1" applyAlignment="1" applyProtection="1">
      <alignment vertical="top"/>
      <protection locked="0"/>
    </xf>
    <xf numFmtId="0" fontId="83" fillId="11" borderId="39" xfId="0" applyFont="1" applyFill="1" applyBorder="1" applyAlignment="1" applyProtection="1">
      <alignment vertical="top"/>
      <protection locked="0"/>
    </xf>
    <xf numFmtId="4" fontId="84" fillId="6" borderId="40" xfId="0" applyNumberFormat="1" applyFont="1" applyFill="1" applyBorder="1" applyAlignment="1">
      <alignment horizontal="right" vertical="top"/>
    </xf>
    <xf numFmtId="180" fontId="84" fillId="11" borderId="40" xfId="0" applyNumberFormat="1" applyFont="1" applyFill="1" applyBorder="1" applyAlignment="1">
      <alignment horizontal="right" vertical="top"/>
    </xf>
    <xf numFmtId="3" fontId="84" fillId="6" borderId="40" xfId="0" applyNumberFormat="1" applyFont="1" applyFill="1" applyBorder="1" applyAlignment="1">
      <alignment horizontal="right" vertical="top"/>
    </xf>
    <xf numFmtId="0" fontId="40" fillId="0" borderId="12" xfId="0" applyNumberFormat="1" applyFont="1" applyBorder="1" applyAlignment="1">
      <alignment horizontal="left" vertical="top"/>
    </xf>
    <xf numFmtId="4" fontId="40" fillId="0" borderId="12" xfId="0" applyNumberFormat="1" applyFont="1" applyBorder="1" applyAlignment="1">
      <alignment horizontal="right" vertical="top"/>
    </xf>
    <xf numFmtId="180" fontId="40" fillId="0" borderId="12" xfId="0" applyNumberFormat="1" applyFont="1" applyBorder="1" applyAlignment="1">
      <alignment horizontal="right" vertical="top"/>
    </xf>
    <xf numFmtId="3" fontId="40" fillId="0" borderId="12" xfId="0" applyNumberFormat="1" applyFont="1" applyBorder="1" applyAlignment="1">
      <alignment horizontal="right" vertical="top"/>
    </xf>
    <xf numFmtId="0" fontId="85" fillId="0" borderId="0" xfId="0" applyFont="1" applyAlignment="1" applyProtection="1">
      <alignment vertical="top"/>
      <protection locked="0"/>
    </xf>
    <xf numFmtId="3" fontId="85" fillId="0" borderId="0" xfId="0" applyNumberFormat="1" applyFont="1" applyFill="1" applyAlignment="1" applyProtection="1">
      <alignment vertical="top"/>
      <protection locked="0"/>
    </xf>
    <xf numFmtId="0" fontId="86" fillId="0" borderId="38" xfId="0" applyFont="1" applyBorder="1" applyAlignment="1" applyProtection="1">
      <alignment vertical="top"/>
      <protection locked="0"/>
    </xf>
    <xf numFmtId="3" fontId="40" fillId="0" borderId="38" xfId="0" applyNumberFormat="1" applyFont="1" applyFill="1" applyBorder="1" applyAlignment="1">
      <alignment horizontal="right" vertical="top"/>
    </xf>
    <xf numFmtId="4" fontId="40" fillId="6" borderId="38" xfId="0" applyNumberFormat="1" applyFont="1" applyFill="1" applyBorder="1" applyAlignment="1">
      <alignment horizontal="right" vertical="top"/>
    </xf>
    <xf numFmtId="3" fontId="40" fillId="6" borderId="38" xfId="0" applyNumberFormat="1" applyFont="1" applyFill="1" applyBorder="1" applyAlignment="1">
      <alignment horizontal="right" vertical="top"/>
    </xf>
    <xf numFmtId="0" fontId="80" fillId="4" borderId="0" xfId="23" applyFont="1" applyFill="1"/>
    <xf numFmtId="0" fontId="40" fillId="0" borderId="30" xfId="0" applyNumberFormat="1" applyFont="1" applyBorder="1" applyAlignment="1">
      <alignment horizontal="left" vertical="top"/>
    </xf>
    <xf numFmtId="0" fontId="86" fillId="11" borderId="4" xfId="0" applyFont="1" applyFill="1" applyBorder="1" applyAlignment="1" applyProtection="1">
      <alignment vertical="top"/>
      <protection locked="0"/>
    </xf>
    <xf numFmtId="4" fontId="40" fillId="11" borderId="4" xfId="0" applyNumberFormat="1" applyFont="1" applyFill="1" applyBorder="1" applyAlignment="1">
      <alignment horizontal="right" vertical="top"/>
    </xf>
    <xf numFmtId="180" fontId="40" fillId="11" borderId="39" xfId="0" applyNumberFormat="1" applyFont="1" applyFill="1" applyBorder="1" applyAlignment="1">
      <alignment horizontal="right" vertical="top"/>
    </xf>
    <xf numFmtId="3" fontId="84" fillId="11" borderId="40" xfId="0" applyNumberFormat="1" applyFont="1" applyFill="1" applyBorder="1" applyAlignment="1">
      <alignment horizontal="right" vertical="top"/>
    </xf>
    <xf numFmtId="0" fontId="60" fillId="10" borderId="4" xfId="0" applyNumberFormat="1" applyFont="1" applyFill="1" applyBorder="1" applyAlignment="1">
      <alignment horizontal="left" vertical="top"/>
    </xf>
    <xf numFmtId="0" fontId="87" fillId="10" borderId="4" xfId="0" applyFont="1" applyFill="1" applyBorder="1" applyAlignment="1" applyProtection="1">
      <alignment vertical="top"/>
      <protection locked="0"/>
    </xf>
    <xf numFmtId="4" fontId="60" fillId="10" borderId="4" xfId="0" applyNumberFormat="1" applyFont="1" applyFill="1" applyBorder="1" applyAlignment="1">
      <alignment horizontal="right" vertical="top"/>
    </xf>
    <xf numFmtId="180" fontId="58" fillId="10" borderId="39" xfId="0" applyNumberFormat="1" applyFont="1" applyFill="1" applyBorder="1" applyAlignment="1">
      <alignment horizontal="right" vertical="top"/>
    </xf>
    <xf numFmtId="3" fontId="60" fillId="10" borderId="40" xfId="0" applyNumberFormat="1" applyFont="1" applyFill="1" applyBorder="1" applyAlignment="1">
      <alignment horizontal="right" vertical="top"/>
    </xf>
    <xf numFmtId="0" fontId="82" fillId="4" borderId="12" xfId="0" applyNumberFormat="1" applyFont="1" applyFill="1" applyBorder="1" applyAlignment="1">
      <alignment horizontal="left" vertical="top"/>
    </xf>
    <xf numFmtId="0" fontId="80" fillId="4" borderId="12" xfId="0" applyNumberFormat="1" applyFont="1" applyFill="1" applyBorder="1" applyAlignment="1">
      <alignment horizontal="left" vertical="top"/>
    </xf>
    <xf numFmtId="0" fontId="88" fillId="4" borderId="12" xfId="0" applyNumberFormat="1" applyFont="1" applyFill="1" applyBorder="1" applyAlignment="1">
      <alignment horizontal="left" vertical="top"/>
    </xf>
    <xf numFmtId="4" fontId="82" fillId="4" borderId="12" xfId="0" applyNumberFormat="1" applyFont="1" applyFill="1" applyBorder="1" applyAlignment="1">
      <alignment horizontal="right" vertical="top"/>
    </xf>
    <xf numFmtId="180" fontId="82" fillId="4" borderId="12" xfId="0" applyNumberFormat="1" applyFont="1" applyFill="1" applyBorder="1" applyAlignment="1">
      <alignment horizontal="right" vertical="top"/>
    </xf>
    <xf numFmtId="3" fontId="80" fillId="4" borderId="12" xfId="0" applyNumberFormat="1" applyFont="1" applyFill="1" applyBorder="1" applyAlignment="1">
      <alignment horizontal="right" vertical="top"/>
    </xf>
    <xf numFmtId="49" fontId="91" fillId="0" borderId="0" xfId="0" applyNumberFormat="1" applyFont="1" applyBorder="1" applyAlignment="1">
      <alignment horizontal="left" vertical="top"/>
    </xf>
    <xf numFmtId="0" fontId="7" fillId="4" borderId="0" xfId="5" applyFill="1" applyAlignment="1"/>
    <xf numFmtId="0" fontId="73" fillId="4" borderId="0" xfId="23" applyFont="1" applyFill="1" applyAlignment="1"/>
    <xf numFmtId="0" fontId="73" fillId="10" borderId="41" xfId="23" applyFont="1" applyFill="1" applyBorder="1" applyAlignment="1">
      <alignment horizontal="center" vertical="center" wrapText="1"/>
    </xf>
    <xf numFmtId="0" fontId="73" fillId="10" borderId="42" xfId="23" applyFont="1" applyFill="1" applyBorder="1" applyAlignment="1">
      <alignment horizontal="center" vertical="center" wrapText="1"/>
    </xf>
    <xf numFmtId="0" fontId="73" fillId="10" borderId="43" xfId="23" applyFont="1" applyFill="1" applyBorder="1" applyAlignment="1">
      <alignment horizontal="center" vertical="center" wrapText="1"/>
    </xf>
    <xf numFmtId="0" fontId="74" fillId="4" borderId="44" xfId="29" applyFont="1" applyFill="1" applyBorder="1" applyAlignment="1">
      <alignment horizontal="center" vertical="center"/>
    </xf>
    <xf numFmtId="178" fontId="74" fillId="4" borderId="0" xfId="3" applyNumberFormat="1" applyFont="1" applyFill="1" applyBorder="1" applyAlignment="1">
      <alignment horizontal="left" vertical="center"/>
    </xf>
    <xf numFmtId="178" fontId="74" fillId="4" borderId="0" xfId="3" applyNumberFormat="1" applyFont="1" applyFill="1" applyBorder="1" applyAlignment="1">
      <alignment vertical="top"/>
    </xf>
    <xf numFmtId="166" fontId="1" fillId="4" borderId="45" xfId="2" applyNumberFormat="1" applyFill="1" applyBorder="1" applyAlignment="1">
      <alignment horizontal="right" vertical="center"/>
    </xf>
    <xf numFmtId="0" fontId="0" fillId="0" borderId="46" xfId="0" applyBorder="1" applyAlignment="1">
      <alignment horizontal="center"/>
    </xf>
    <xf numFmtId="0" fontId="40" fillId="0" borderId="38" xfId="0" applyFont="1" applyBorder="1"/>
    <xf numFmtId="0" fontId="0" fillId="0" borderId="38" xfId="0" applyBorder="1" applyAlignment="1">
      <alignment horizontal="center"/>
    </xf>
    <xf numFmtId="3" fontId="5" fillId="0" borderId="38" xfId="30" applyNumberFormat="1" applyBorder="1"/>
    <xf numFmtId="3" fontId="5" fillId="0" borderId="47" xfId="30" applyNumberFormat="1" applyFont="1" applyBorder="1"/>
    <xf numFmtId="3" fontId="7" fillId="0" borderId="38" xfId="30" applyNumberFormat="1" applyFont="1" applyBorder="1"/>
    <xf numFmtId="3" fontId="5" fillId="0" borderId="38" xfId="30" applyNumberFormat="1" applyFont="1" applyBorder="1"/>
    <xf numFmtId="0" fontId="40" fillId="0" borderId="38" xfId="0" applyFont="1" applyFill="1" applyBorder="1"/>
    <xf numFmtId="0" fontId="5" fillId="0" borderId="38" xfId="0" applyFont="1" applyBorder="1"/>
    <xf numFmtId="178" fontId="74" fillId="4" borderId="45" xfId="3" applyNumberFormat="1" applyFont="1" applyFill="1" applyBorder="1" applyAlignment="1">
      <alignment horizontal="center" vertical="center"/>
    </xf>
    <xf numFmtId="178" fontId="73" fillId="10" borderId="49" xfId="3" applyNumberFormat="1" applyFont="1" applyFill="1" applyBorder="1"/>
    <xf numFmtId="0" fontId="92" fillId="0" borderId="0" xfId="0" applyFont="1"/>
    <xf numFmtId="0" fontId="93" fillId="4" borderId="0" xfId="5" applyFont="1" applyFill="1" applyProtection="1">
      <protection locked="0"/>
    </xf>
    <xf numFmtId="0" fontId="93" fillId="0" borderId="0" xfId="0" applyNumberFormat="1" applyFont="1"/>
    <xf numFmtId="0" fontId="92" fillId="0" borderId="0" xfId="0" applyNumberFormat="1" applyFont="1"/>
    <xf numFmtId="0" fontId="94" fillId="4" borderId="0" xfId="5" applyFont="1" applyFill="1" applyAlignment="1">
      <alignment horizontal="left"/>
    </xf>
    <xf numFmtId="0" fontId="94" fillId="0" borderId="0" xfId="0" applyNumberFormat="1" applyFont="1"/>
    <xf numFmtId="0" fontId="93" fillId="0" borderId="0" xfId="0" applyNumberFormat="1" applyFont="1" applyBorder="1"/>
    <xf numFmtId="0" fontId="95" fillId="0" borderId="0" xfId="0" applyNumberFormat="1" applyFont="1" applyBorder="1"/>
    <xf numFmtId="2" fontId="94" fillId="0" borderId="14" xfId="31" applyNumberFormat="1" applyFont="1" applyBorder="1" applyAlignment="1">
      <alignment horizontal="center" wrapText="1"/>
    </xf>
    <xf numFmtId="2" fontId="94" fillId="0" borderId="6" xfId="31" applyNumberFormat="1" applyFont="1" applyBorder="1" applyAlignment="1">
      <alignment horizontal="center" wrapText="1"/>
    </xf>
    <xf numFmtId="2" fontId="94" fillId="0" borderId="57" xfId="31" applyNumberFormat="1" applyFont="1" applyBorder="1" applyAlignment="1">
      <alignment horizontal="center" wrapText="1"/>
    </xf>
    <xf numFmtId="2" fontId="94" fillId="0" borderId="57" xfId="31" applyNumberFormat="1" applyFont="1" applyBorder="1" applyAlignment="1">
      <alignment horizontal="center" vertical="center" wrapText="1"/>
    </xf>
    <xf numFmtId="0" fontId="94" fillId="0" borderId="28" xfId="31" applyFont="1" applyBorder="1" applyAlignment="1">
      <alignment horizontal="left" wrapText="1"/>
    </xf>
    <xf numFmtId="166" fontId="97" fillId="0" borderId="51" xfId="2" applyNumberFormat="1" applyFont="1" applyBorder="1" applyAlignment="1"/>
    <xf numFmtId="0" fontId="93" fillId="0" borderId="7" xfId="31" applyFont="1" applyBorder="1" applyAlignment="1">
      <alignment horizontal="left" wrapText="1"/>
    </xf>
    <xf numFmtId="166" fontId="92" fillId="0" borderId="12" xfId="2" applyNumberFormat="1" applyFont="1" applyBorder="1" applyAlignment="1">
      <alignment horizontal="right"/>
    </xf>
    <xf numFmtId="0" fontId="98" fillId="0" borderId="7" xfId="31" applyFont="1" applyBorder="1" applyAlignment="1">
      <alignment horizontal="left" wrapText="1"/>
    </xf>
    <xf numFmtId="0" fontId="93" fillId="0" borderId="6" xfId="31" applyFont="1" applyBorder="1" applyAlignment="1">
      <alignment horizontal="left" wrapText="1"/>
    </xf>
    <xf numFmtId="3" fontId="93" fillId="0" borderId="12" xfId="31" applyNumberFormat="1" applyFont="1" applyBorder="1" applyAlignment="1">
      <alignment horizontal="right"/>
    </xf>
    <xf numFmtId="0" fontId="94" fillId="0" borderId="7" xfId="31" applyFont="1" applyBorder="1" applyAlignment="1">
      <alignment horizontal="left" wrapText="1"/>
    </xf>
    <xf numFmtId="0" fontId="93" fillId="0" borderId="11" xfId="31" applyFont="1" applyBorder="1" applyAlignment="1">
      <alignment horizontal="left" wrapText="1"/>
    </xf>
    <xf numFmtId="0" fontId="93" fillId="0" borderId="58" xfId="31" applyFont="1" applyBorder="1" applyAlignment="1">
      <alignment horizontal="left" wrapText="1"/>
    </xf>
    <xf numFmtId="0" fontId="93" fillId="0" borderId="7" xfId="31" applyFont="1" applyBorder="1" applyAlignment="1">
      <alignment horizontal="center" wrapText="1"/>
    </xf>
    <xf numFmtId="0" fontId="95" fillId="0" borderId="12" xfId="31" applyFont="1" applyBorder="1" applyAlignment="1">
      <alignment horizontal="left" wrapText="1"/>
    </xf>
    <xf numFmtId="0" fontId="94" fillId="0" borderId="12" xfId="0" applyNumberFormat="1" applyFont="1" applyBorder="1" applyAlignment="1">
      <alignment horizontal="left"/>
    </xf>
    <xf numFmtId="0" fontId="94" fillId="0" borderId="12" xfId="0" applyNumberFormat="1" applyFont="1" applyBorder="1"/>
    <xf numFmtId="0" fontId="93" fillId="0" borderId="12" xfId="0" applyNumberFormat="1" applyFont="1" applyBorder="1" applyAlignment="1">
      <alignment horizontal="left"/>
    </xf>
    <xf numFmtId="0" fontId="94" fillId="0" borderId="12" xfId="31" applyFont="1" applyBorder="1" applyAlignment="1">
      <alignment horizontal="left" wrapText="1"/>
    </xf>
    <xf numFmtId="0" fontId="94" fillId="0" borderId="11" xfId="31" applyFont="1" applyBorder="1" applyAlignment="1">
      <alignment horizontal="left" wrapText="1"/>
    </xf>
    <xf numFmtId="0" fontId="94" fillId="0" borderId="16" xfId="31" applyFont="1" applyBorder="1" applyAlignment="1">
      <alignment horizontal="left" wrapText="1"/>
    </xf>
    <xf numFmtId="166" fontId="97" fillId="0" borderId="16" xfId="2" applyNumberFormat="1" applyFont="1" applyBorder="1" applyAlignment="1">
      <alignment horizontal="right"/>
    </xf>
    <xf numFmtId="0" fontId="94" fillId="0" borderId="0" xfId="31" applyFont="1" applyBorder="1" applyAlignment="1">
      <alignment horizontal="left" wrapText="1"/>
    </xf>
    <xf numFmtId="0" fontId="94" fillId="0" borderId="0" xfId="31" applyFont="1" applyBorder="1" applyAlignment="1">
      <alignment horizontal="left"/>
    </xf>
    <xf numFmtId="0" fontId="95" fillId="0" borderId="0" xfId="0" applyNumberFormat="1" applyFont="1"/>
    <xf numFmtId="0" fontId="98" fillId="0" borderId="0" xfId="0" applyNumberFormat="1" applyFont="1"/>
    <xf numFmtId="2" fontId="94" fillId="0" borderId="55" xfId="31" applyNumberFormat="1" applyFont="1" applyBorder="1" applyAlignment="1">
      <alignment horizontal="center" wrapText="1"/>
    </xf>
    <xf numFmtId="0" fontId="94" fillId="0" borderId="28" xfId="31" applyFont="1" applyBorder="1" applyAlignment="1">
      <alignment horizontal="left"/>
    </xf>
    <xf numFmtId="0" fontId="93" fillId="0" borderId="12" xfId="32" applyFont="1" applyFill="1" applyBorder="1" applyAlignment="1">
      <alignment horizontal="left" wrapText="1"/>
    </xf>
    <xf numFmtId="0" fontId="93" fillId="0" borderId="12" xfId="31" applyFont="1" applyBorder="1" applyAlignment="1">
      <alignment horizontal="left" wrapText="1"/>
    </xf>
    <xf numFmtId="166" fontId="97" fillId="0" borderId="12" xfId="2" applyNumberFormat="1" applyFont="1" applyBorder="1" applyAlignment="1">
      <alignment horizontal="right"/>
    </xf>
    <xf numFmtId="0" fontId="93" fillId="0" borderId="12" xfId="31" applyFont="1" applyBorder="1" applyAlignment="1">
      <alignment horizontal="left"/>
    </xf>
    <xf numFmtId="166" fontId="92" fillId="0" borderId="12" xfId="2" applyNumberFormat="1" applyFont="1" applyBorder="1" applyAlignment="1">
      <alignment horizontal="right" wrapText="1"/>
    </xf>
    <xf numFmtId="0" fontId="94" fillId="0" borderId="12" xfId="31" applyFont="1" applyBorder="1" applyAlignment="1">
      <alignment horizontal="left"/>
    </xf>
    <xf numFmtId="166" fontId="94" fillId="0" borderId="12" xfId="31" applyNumberFormat="1" applyFont="1" applyBorder="1" applyAlignment="1">
      <alignment horizontal="left"/>
    </xf>
    <xf numFmtId="0" fontId="94" fillId="0" borderId="56" xfId="0" applyNumberFormat="1" applyFont="1" applyBorder="1"/>
    <xf numFmtId="0" fontId="94" fillId="0" borderId="12" xfId="31" applyFont="1" applyBorder="1" applyAlignment="1">
      <alignment horizontal="center"/>
    </xf>
    <xf numFmtId="0" fontId="94" fillId="0" borderId="12" xfId="31" applyFont="1" applyFill="1" applyBorder="1" applyAlignment="1">
      <alignment horizontal="center"/>
    </xf>
    <xf numFmtId="0" fontId="94" fillId="0" borderId="12" xfId="31" applyFont="1" applyFill="1" applyBorder="1" applyAlignment="1">
      <alignment horizontal="left"/>
    </xf>
    <xf numFmtId="166" fontId="94" fillId="0" borderId="12" xfId="2" applyNumberFormat="1" applyFont="1" applyBorder="1" applyAlignment="1">
      <alignment horizontal="right"/>
    </xf>
    <xf numFmtId="3" fontId="94" fillId="0" borderId="12" xfId="31" applyNumberFormat="1" applyFont="1" applyBorder="1" applyAlignment="1">
      <alignment horizontal="left"/>
    </xf>
    <xf numFmtId="0" fontId="94" fillId="0" borderId="16" xfId="31" applyFont="1" applyBorder="1" applyAlignment="1">
      <alignment horizontal="left"/>
    </xf>
    <xf numFmtId="0" fontId="93" fillId="0" borderId="16" xfId="31" applyFont="1" applyBorder="1" applyAlignment="1">
      <alignment horizontal="left"/>
    </xf>
    <xf numFmtId="0" fontId="94" fillId="4" borderId="0" xfId="5" applyFont="1" applyFill="1" applyBorder="1" applyAlignment="1">
      <alignment horizontal="center"/>
    </xf>
    <xf numFmtId="0" fontId="94" fillId="0" borderId="0" xfId="5" applyFont="1" applyFill="1" applyBorder="1" applyAlignment="1">
      <alignment horizontal="center"/>
    </xf>
    <xf numFmtId="0" fontId="93" fillId="0" borderId="0" xfId="31" applyFont="1"/>
    <xf numFmtId="0" fontId="41" fillId="4" borderId="0" xfId="23" applyFont="1" applyFill="1" applyAlignment="1">
      <alignment horizontal="right"/>
    </xf>
    <xf numFmtId="0" fontId="80" fillId="4" borderId="0" xfId="23" applyFont="1" applyFill="1" applyAlignment="1">
      <alignment horizontal="center"/>
    </xf>
    <xf numFmtId="0" fontId="80" fillId="4" borderId="0" xfId="23" applyFont="1" applyFill="1" applyAlignment="1"/>
    <xf numFmtId="0" fontId="99" fillId="4" borderId="0" xfId="23" applyFont="1" applyFill="1" applyBorder="1" applyAlignment="1">
      <alignment horizontal="right"/>
    </xf>
    <xf numFmtId="0" fontId="73" fillId="10" borderId="29" xfId="23" applyFont="1" applyFill="1" applyBorder="1" applyAlignment="1">
      <alignment horizontal="center"/>
    </xf>
    <xf numFmtId="0" fontId="3" fillId="4" borderId="32" xfId="23" applyFont="1" applyFill="1" applyBorder="1"/>
    <xf numFmtId="0" fontId="73" fillId="4" borderId="12" xfId="23" applyFont="1" applyFill="1" applyBorder="1"/>
    <xf numFmtId="0" fontId="3" fillId="4" borderId="12" xfId="23" applyFont="1" applyFill="1" applyBorder="1"/>
    <xf numFmtId="0" fontId="3" fillId="4" borderId="33" xfId="23" applyFont="1" applyFill="1" applyBorder="1"/>
    <xf numFmtId="166" fontId="1" fillId="4" borderId="33" xfId="2" applyNumberFormat="1" applyFill="1" applyBorder="1"/>
    <xf numFmtId="0" fontId="99" fillId="4" borderId="32" xfId="23" applyFont="1" applyFill="1" applyBorder="1"/>
    <xf numFmtId="0" fontId="99" fillId="4" borderId="12" xfId="23" applyFont="1" applyFill="1" applyBorder="1"/>
    <xf numFmtId="166" fontId="10" fillId="4" borderId="33" xfId="2" applyNumberFormat="1" applyFont="1" applyFill="1" applyBorder="1"/>
    <xf numFmtId="43" fontId="3" fillId="4" borderId="33" xfId="23" applyNumberFormat="1" applyFont="1" applyFill="1" applyBorder="1"/>
    <xf numFmtId="0" fontId="2" fillId="4" borderId="0" xfId="23" applyFont="1" applyFill="1" applyBorder="1"/>
    <xf numFmtId="0" fontId="73" fillId="4" borderId="0" xfId="23" applyFont="1" applyFill="1" applyBorder="1" applyAlignment="1">
      <alignment horizontal="center"/>
    </xf>
    <xf numFmtId="43" fontId="100" fillId="4" borderId="33" xfId="2" applyFont="1" applyFill="1" applyBorder="1"/>
    <xf numFmtId="0" fontId="99" fillId="4" borderId="33" xfId="23" applyFont="1" applyFill="1" applyBorder="1"/>
    <xf numFmtId="0" fontId="3" fillId="4" borderId="12" xfId="23" applyFont="1" applyFill="1" applyBorder="1" applyAlignment="1">
      <alignment wrapText="1"/>
    </xf>
    <xf numFmtId="0" fontId="101" fillId="4" borderId="12" xfId="23" applyFont="1" applyFill="1" applyBorder="1"/>
    <xf numFmtId="166" fontId="100" fillId="4" borderId="33" xfId="2" applyNumberFormat="1" applyFont="1" applyFill="1" applyBorder="1"/>
    <xf numFmtId="166" fontId="100" fillId="10" borderId="37" xfId="2" applyNumberFormat="1" applyFont="1" applyFill="1" applyBorder="1"/>
    <xf numFmtId="0" fontId="102" fillId="4" borderId="0" xfId="23" applyFont="1" applyFill="1" applyBorder="1"/>
    <xf numFmtId="0" fontId="3" fillId="4" borderId="0" xfId="23" applyFont="1" applyFill="1" applyBorder="1"/>
    <xf numFmtId="0" fontId="73" fillId="4" borderId="0" xfId="23" applyFont="1" applyFill="1" applyBorder="1"/>
    <xf numFmtId="3" fontId="73" fillId="4" borderId="0" xfId="23" applyNumberFormat="1" applyFont="1" applyFill="1" applyBorder="1"/>
    <xf numFmtId="0" fontId="88" fillId="10" borderId="27" xfId="23" applyFont="1" applyFill="1" applyBorder="1"/>
    <xf numFmtId="0" fontId="3" fillId="10" borderId="28" xfId="23" applyFont="1" applyFill="1" applyBorder="1"/>
    <xf numFmtId="0" fontId="3" fillId="4" borderId="60" xfId="23" applyFont="1" applyFill="1" applyBorder="1"/>
    <xf numFmtId="0" fontId="3" fillId="4" borderId="6" xfId="23" applyFont="1" applyFill="1" applyBorder="1"/>
    <xf numFmtId="0" fontId="3" fillId="4" borderId="7" xfId="23" applyFont="1" applyFill="1" applyBorder="1"/>
    <xf numFmtId="0" fontId="3" fillId="0" borderId="33" xfId="23" applyFont="1" applyFill="1" applyBorder="1" applyAlignment="1">
      <alignment horizontal="center"/>
    </xf>
    <xf numFmtId="0" fontId="73" fillId="10" borderId="48" xfId="23" applyFont="1" applyFill="1" applyBorder="1" applyAlignment="1"/>
    <xf numFmtId="0" fontId="73" fillId="10" borderId="19" xfId="23" applyFont="1" applyFill="1" applyBorder="1" applyAlignment="1"/>
    <xf numFmtId="0" fontId="73" fillId="10" borderId="36" xfId="23" applyFont="1" applyFill="1" applyBorder="1" applyAlignment="1"/>
    <xf numFmtId="0" fontId="73" fillId="0" borderId="37" xfId="23" applyFont="1" applyFill="1" applyBorder="1" applyAlignment="1">
      <alignment horizontal="center"/>
    </xf>
    <xf numFmtId="0" fontId="2" fillId="0" borderId="0" xfId="23" applyFont="1" applyFill="1"/>
    <xf numFmtId="0" fontId="73" fillId="4" borderId="0" xfId="23" applyFont="1" applyFill="1" applyAlignment="1">
      <alignment horizontal="center"/>
    </xf>
    <xf numFmtId="0" fontId="73" fillId="4" borderId="0" xfId="23" applyFont="1" applyFill="1"/>
    <xf numFmtId="0" fontId="5" fillId="4" borderId="0" xfId="5" applyFont="1" applyFill="1" applyProtection="1">
      <protection locked="0"/>
    </xf>
    <xf numFmtId="0" fontId="103" fillId="0" borderId="12" xfId="0" applyNumberFormat="1" applyFont="1" applyFill="1" applyBorder="1" applyAlignment="1">
      <alignment horizontal="center"/>
    </xf>
    <xf numFmtId="166" fontId="5" fillId="4" borderId="0" xfId="5" applyNumberFormat="1" applyFont="1" applyFill="1" applyProtection="1">
      <protection locked="0"/>
    </xf>
    <xf numFmtId="3" fontId="5" fillId="4" borderId="0" xfId="5" applyNumberFormat="1" applyFont="1" applyFill="1" applyProtection="1">
      <protection locked="0"/>
    </xf>
    <xf numFmtId="0" fontId="5" fillId="4" borderId="0" xfId="5" applyFont="1" applyFill="1" applyBorder="1" applyProtection="1">
      <protection locked="0"/>
    </xf>
    <xf numFmtId="0" fontId="5" fillId="0" borderId="12" xfId="0" applyNumberFormat="1" applyFont="1" applyFill="1" applyBorder="1"/>
    <xf numFmtId="166" fontId="104" fillId="4" borderId="12" xfId="2" applyNumberFormat="1" applyFont="1" applyFill="1" applyBorder="1" applyAlignment="1" applyProtection="1">
      <protection locked="0"/>
    </xf>
    <xf numFmtId="166" fontId="104" fillId="0" borderId="54" xfId="2" applyNumberFormat="1" applyFont="1" applyFill="1" applyBorder="1" applyAlignment="1"/>
    <xf numFmtId="3" fontId="5" fillId="4" borderId="0" xfId="5" applyNumberFormat="1" applyFont="1" applyFill="1" applyBorder="1" applyProtection="1">
      <protection locked="0"/>
    </xf>
    <xf numFmtId="166" fontId="104" fillId="4" borderId="12" xfId="2" applyNumberFormat="1" applyFont="1" applyFill="1" applyBorder="1" applyAlignment="1" applyProtection="1">
      <alignment horizontal="center"/>
      <protection locked="0"/>
    </xf>
    <xf numFmtId="166" fontId="104" fillId="4" borderId="7" xfId="2" applyNumberFormat="1" applyFont="1" applyFill="1" applyBorder="1" applyProtection="1">
      <protection locked="0"/>
    </xf>
    <xf numFmtId="0" fontId="5" fillId="0" borderId="55" xfId="0" applyNumberFormat="1" applyFont="1" applyFill="1" applyBorder="1"/>
    <xf numFmtId="1" fontId="5" fillId="4" borderId="0" xfId="5" applyNumberFormat="1" applyFont="1" applyFill="1" applyProtection="1">
      <protection locked="0"/>
    </xf>
    <xf numFmtId="3" fontId="5" fillId="4" borderId="0" xfId="30" applyNumberFormat="1" applyFont="1" applyFill="1" applyBorder="1" applyProtection="1">
      <protection locked="0"/>
    </xf>
    <xf numFmtId="0" fontId="5" fillId="4" borderId="0" xfId="5" applyFont="1" applyFill="1" applyAlignment="1">
      <alignment vertical="center"/>
    </xf>
    <xf numFmtId="0" fontId="5" fillId="4" borderId="0" xfId="5" applyFont="1" applyFill="1" applyAlignment="1"/>
    <xf numFmtId="0" fontId="5" fillId="4" borderId="0" xfId="5" applyFont="1" applyFill="1" applyAlignment="1">
      <alignment horizontal="left"/>
    </xf>
    <xf numFmtId="0" fontId="106" fillId="4" borderId="0" xfId="5" applyFont="1" applyFill="1" applyProtection="1">
      <protection locked="0"/>
    </xf>
    <xf numFmtId="0" fontId="5" fillId="10" borderId="51" xfId="5" applyFont="1" applyFill="1" applyBorder="1" applyAlignment="1" applyProtection="1">
      <alignment horizontal="center" vertical="center"/>
      <protection locked="0"/>
    </xf>
    <xf numFmtId="0" fontId="5" fillId="10" borderId="52" xfId="5" applyFont="1" applyFill="1" applyBorder="1" applyAlignment="1" applyProtection="1">
      <alignment horizontal="center" vertical="center"/>
      <protection locked="0"/>
    </xf>
    <xf numFmtId="49" fontId="5" fillId="10" borderId="11" xfId="5" applyNumberFormat="1" applyFont="1" applyFill="1" applyBorder="1" applyAlignment="1" applyProtection="1">
      <alignment horizontal="center" vertical="center"/>
      <protection locked="0"/>
    </xf>
    <xf numFmtId="49" fontId="5" fillId="10" borderId="52" xfId="5" applyNumberFormat="1" applyFont="1" applyFill="1" applyBorder="1" applyAlignment="1" applyProtection="1">
      <alignment horizontal="center" vertical="center"/>
      <protection locked="0"/>
    </xf>
    <xf numFmtId="166" fontId="107" fillId="4" borderId="12" xfId="2" applyNumberFormat="1" applyFont="1" applyFill="1" applyBorder="1" applyProtection="1">
      <protection locked="0"/>
    </xf>
    <xf numFmtId="166" fontId="107" fillId="4" borderId="33" xfId="2" applyNumberFormat="1" applyFont="1" applyFill="1" applyBorder="1" applyProtection="1">
      <protection locked="0"/>
    </xf>
    <xf numFmtId="166" fontId="107" fillId="4" borderId="14" xfId="2" applyNumberFormat="1" applyFont="1" applyFill="1" applyBorder="1" applyAlignment="1" applyProtection="1">
      <protection locked="0"/>
    </xf>
    <xf numFmtId="166" fontId="107" fillId="4" borderId="7" xfId="2" applyNumberFormat="1" applyFont="1" applyFill="1" applyBorder="1" applyProtection="1">
      <protection locked="0"/>
    </xf>
    <xf numFmtId="166" fontId="107" fillId="4" borderId="55" xfId="2" applyNumberFormat="1" applyFont="1" applyFill="1" applyBorder="1" applyAlignment="1" applyProtection="1">
      <protection locked="0"/>
    </xf>
    <xf numFmtId="3" fontId="5" fillId="10" borderId="16" xfId="30" applyNumberFormat="1" applyFont="1" applyFill="1" applyBorder="1" applyAlignment="1" applyProtection="1">
      <alignment vertical="center"/>
    </xf>
    <xf numFmtId="166" fontId="107" fillId="0" borderId="12" xfId="2" applyNumberFormat="1" applyFont="1" applyFill="1" applyBorder="1" applyProtection="1">
      <protection locked="0"/>
    </xf>
    <xf numFmtId="166" fontId="107" fillId="4" borderId="12" xfId="2" applyNumberFormat="1" applyFont="1" applyFill="1" applyBorder="1" applyAlignment="1" applyProtection="1">
      <alignment horizontal="center"/>
      <protection locked="0"/>
    </xf>
    <xf numFmtId="37" fontId="5" fillId="10" borderId="16" xfId="30" applyNumberFormat="1" applyFont="1" applyFill="1" applyBorder="1" applyAlignment="1" applyProtection="1">
      <alignment vertical="center"/>
    </xf>
    <xf numFmtId="3" fontId="5" fillId="10" borderId="16" xfId="30" applyNumberFormat="1" applyFont="1" applyFill="1" applyBorder="1" applyAlignment="1" applyProtection="1">
      <alignment vertical="center"/>
      <protection locked="0"/>
    </xf>
    <xf numFmtId="3" fontId="5" fillId="10" borderId="37" xfId="30" applyNumberFormat="1" applyFont="1" applyFill="1" applyBorder="1" applyAlignment="1" applyProtection="1">
      <alignment vertical="center"/>
      <protection locked="0"/>
    </xf>
    <xf numFmtId="0" fontId="73" fillId="10" borderId="15" xfId="23" applyFont="1" applyFill="1" applyBorder="1" applyAlignment="1">
      <alignment horizontal="center" vertical="center" wrapText="1"/>
    </xf>
    <xf numFmtId="0" fontId="73" fillId="10" borderId="1" xfId="23" applyFont="1" applyFill="1" applyBorder="1" applyAlignment="1">
      <alignment horizontal="center" vertical="center" wrapText="1"/>
    </xf>
    <xf numFmtId="0" fontId="73" fillId="4" borderId="0" xfId="5" applyFont="1" applyFill="1" applyAlignment="1">
      <alignment horizontal="center"/>
    </xf>
    <xf numFmtId="0" fontId="68" fillId="0" borderId="1" xfId="5" applyFont="1" applyFill="1" applyBorder="1" applyAlignment="1">
      <alignment horizontal="center"/>
    </xf>
    <xf numFmtId="0" fontId="79" fillId="4" borderId="0" xfId="23" applyFont="1" applyFill="1" applyBorder="1" applyAlignment="1">
      <alignment horizontal="center" vertical="center" wrapText="1"/>
    </xf>
    <xf numFmtId="0" fontId="2" fillId="4" borderId="0" xfId="23" applyFont="1" applyFill="1" applyAlignment="1">
      <alignment horizontal="center" vertical="center" wrapText="1"/>
    </xf>
    <xf numFmtId="0" fontId="2" fillId="4" borderId="0" xfId="23" applyFont="1" applyFill="1" applyAlignment="1">
      <alignment horizontal="left"/>
    </xf>
    <xf numFmtId="0" fontId="79" fillId="4" borderId="0" xfId="5" applyFont="1" applyFill="1" applyAlignment="1">
      <alignment horizontal="center"/>
    </xf>
    <xf numFmtId="0" fontId="76" fillId="10" borderId="48" xfId="29" applyFont="1" applyFill="1" applyBorder="1" applyAlignment="1">
      <alignment horizontal="center" vertical="center"/>
    </xf>
    <xf numFmtId="0" fontId="76" fillId="10" borderId="19" xfId="29" applyFont="1" applyFill="1" applyBorder="1" applyAlignment="1">
      <alignment horizontal="center" vertical="center"/>
    </xf>
    <xf numFmtId="0" fontId="68" fillId="0" borderId="0" xfId="5" applyFont="1" applyFill="1" applyBorder="1" applyAlignment="1">
      <alignment horizontal="center"/>
    </xf>
    <xf numFmtId="0" fontId="5" fillId="10" borderId="35" xfId="5" applyFont="1" applyFill="1" applyBorder="1" applyAlignment="1" applyProtection="1">
      <alignment horizontal="center" vertical="center"/>
      <protection locked="0"/>
    </xf>
    <xf numFmtId="0" fontId="5" fillId="10" borderId="16" xfId="5" applyFont="1" applyFill="1" applyBorder="1" applyAlignment="1" applyProtection="1">
      <alignment horizontal="center" vertical="center"/>
      <protection locked="0"/>
    </xf>
    <xf numFmtId="0" fontId="5" fillId="4" borderId="0" xfId="5" applyFont="1" applyFill="1" applyAlignment="1" applyProtection="1">
      <alignment horizontal="center"/>
      <protection locked="0"/>
    </xf>
    <xf numFmtId="0" fontId="5" fillId="4" borderId="0" xfId="5" applyFont="1" applyFill="1" applyAlignment="1">
      <alignment horizontal="center"/>
    </xf>
    <xf numFmtId="0" fontId="5" fillId="0" borderId="1" xfId="5" applyFont="1" applyFill="1" applyBorder="1" applyAlignment="1">
      <alignment horizontal="center"/>
    </xf>
    <xf numFmtId="0" fontId="105" fillId="4" borderId="0" xfId="5" applyFont="1" applyFill="1" applyAlignment="1" applyProtection="1">
      <alignment horizontal="center"/>
      <protection locked="0"/>
    </xf>
    <xf numFmtId="0" fontId="5" fillId="10" borderId="50" xfId="5" applyFont="1" applyFill="1" applyBorder="1" applyAlignment="1" applyProtection="1">
      <alignment horizontal="center" vertical="center"/>
      <protection locked="0"/>
    </xf>
    <xf numFmtId="0" fontId="5" fillId="10" borderId="53" xfId="5" applyFont="1" applyFill="1" applyBorder="1" applyAlignment="1" applyProtection="1">
      <alignment horizontal="center" vertical="center"/>
      <protection locked="0"/>
    </xf>
    <xf numFmtId="0" fontId="5" fillId="10" borderId="51" xfId="5" applyFont="1" applyFill="1" applyBorder="1" applyAlignment="1" applyProtection="1">
      <alignment horizontal="center" vertical="center"/>
      <protection locked="0"/>
    </xf>
    <xf numFmtId="0" fontId="5" fillId="10" borderId="11" xfId="5" applyFont="1" applyFill="1" applyBorder="1" applyAlignment="1" applyProtection="1">
      <alignment horizontal="center" vertical="center"/>
      <protection locked="0"/>
    </xf>
    <xf numFmtId="0" fontId="98" fillId="0" borderId="12" xfId="31" applyFont="1" applyBorder="1" applyAlignment="1">
      <alignment horizontal="left"/>
    </xf>
    <xf numFmtId="0" fontId="93" fillId="0" borderId="12" xfId="31" applyFont="1" applyBorder="1" applyAlignment="1">
      <alignment horizontal="left"/>
    </xf>
    <xf numFmtId="0" fontId="98" fillId="0" borderId="16" xfId="31" applyFont="1" applyBorder="1" applyAlignment="1">
      <alignment horizontal="left"/>
    </xf>
    <xf numFmtId="0" fontId="93" fillId="0" borderId="12" xfId="32" applyFont="1" applyFill="1" applyBorder="1" applyAlignment="1">
      <alignment horizontal="left" wrapText="1"/>
    </xf>
    <xf numFmtId="0" fontId="94" fillId="0" borderId="12" xfId="31" applyFont="1" applyBorder="1" applyAlignment="1">
      <alignment horizontal="left" wrapText="1"/>
    </xf>
    <xf numFmtId="0" fontId="94" fillId="0" borderId="12" xfId="31" applyFont="1" applyBorder="1" applyAlignment="1">
      <alignment horizontal="left"/>
    </xf>
    <xf numFmtId="0" fontId="98" fillId="0" borderId="12" xfId="32" applyFont="1" applyFill="1" applyBorder="1" applyAlignment="1">
      <alignment horizontal="left" wrapText="1"/>
    </xf>
    <xf numFmtId="0" fontId="94" fillId="0" borderId="12" xfId="32" applyFont="1" applyFill="1" applyBorder="1" applyAlignment="1">
      <alignment horizontal="left" wrapText="1"/>
    </xf>
    <xf numFmtId="0" fontId="93" fillId="0" borderId="12" xfId="31" applyFont="1" applyBorder="1" applyAlignment="1">
      <alignment horizontal="left" wrapText="1"/>
    </xf>
    <xf numFmtId="0" fontId="94" fillId="0" borderId="54" xfId="31" applyFont="1" applyBorder="1" applyAlignment="1">
      <alignment horizontal="center" wrapText="1"/>
    </xf>
    <xf numFmtId="0" fontId="94" fillId="0" borderId="2" xfId="31" applyFont="1" applyBorder="1" applyAlignment="1">
      <alignment horizontal="center" wrapText="1"/>
    </xf>
    <xf numFmtId="0" fontId="94" fillId="0" borderId="59" xfId="31" applyFont="1" applyBorder="1" applyAlignment="1">
      <alignment horizontal="center" wrapText="1"/>
    </xf>
    <xf numFmtId="0" fontId="94" fillId="0" borderId="28" xfId="31" applyFont="1" applyBorder="1" applyAlignment="1">
      <alignment horizontal="left" wrapText="1"/>
    </xf>
    <xf numFmtId="0" fontId="94" fillId="0" borderId="14" xfId="31" applyFont="1" applyBorder="1" applyAlignment="1">
      <alignment horizontal="left" wrapText="1"/>
    </xf>
    <xf numFmtId="0" fontId="94" fillId="0" borderId="6" xfId="31" applyFont="1" applyBorder="1" applyAlignment="1">
      <alignment horizontal="left" wrapText="1"/>
    </xf>
    <xf numFmtId="0" fontId="94" fillId="0" borderId="7" xfId="31" applyFont="1" applyBorder="1" applyAlignment="1">
      <alignment horizontal="left" wrapText="1"/>
    </xf>
    <xf numFmtId="0" fontId="98" fillId="0" borderId="12" xfId="31" applyFont="1" applyBorder="1" applyAlignment="1">
      <alignment horizontal="left" wrapText="1"/>
    </xf>
    <xf numFmtId="0" fontId="94" fillId="0" borderId="16" xfId="31" applyFont="1" applyBorder="1" applyAlignment="1">
      <alignment horizontal="left" wrapText="1"/>
    </xf>
    <xf numFmtId="0" fontId="93" fillId="0" borderId="14" xfId="31" applyFont="1" applyBorder="1" applyAlignment="1">
      <alignment horizontal="left" wrapText="1"/>
    </xf>
    <xf numFmtId="0" fontId="93" fillId="0" borderId="6" xfId="31" applyFont="1" applyBorder="1" applyAlignment="1">
      <alignment horizontal="left" wrapText="1"/>
    </xf>
    <xf numFmtId="0" fontId="93" fillId="0" borderId="7" xfId="31" applyFont="1" applyBorder="1" applyAlignment="1">
      <alignment horizontal="left" wrapText="1"/>
    </xf>
    <xf numFmtId="0" fontId="93" fillId="0" borderId="14" xfId="31" applyFont="1" applyBorder="1" applyAlignment="1">
      <alignment horizontal="center" wrapText="1"/>
    </xf>
    <xf numFmtId="0" fontId="93" fillId="0" borderId="6" xfId="31" applyFont="1" applyBorder="1" applyAlignment="1">
      <alignment horizontal="center" wrapText="1"/>
    </xf>
    <xf numFmtId="0" fontId="93" fillId="0" borderId="7" xfId="31" applyFont="1" applyBorder="1" applyAlignment="1">
      <alignment horizontal="center" wrapText="1"/>
    </xf>
    <xf numFmtId="2" fontId="94" fillId="0" borderId="56" xfId="31" applyNumberFormat="1" applyFont="1" applyBorder="1" applyAlignment="1">
      <alignment horizontal="center" wrapText="1"/>
    </xf>
    <xf numFmtId="2" fontId="94" fillId="0" borderId="0" xfId="31" applyNumberFormat="1" applyFont="1" applyBorder="1" applyAlignment="1">
      <alignment horizontal="center" wrapText="1"/>
    </xf>
    <xf numFmtId="2" fontId="94" fillId="0" borderId="57" xfId="31" applyNumberFormat="1" applyFont="1" applyBorder="1" applyAlignment="1">
      <alignment horizontal="center" wrapText="1"/>
    </xf>
    <xf numFmtId="0" fontId="79" fillId="4" borderId="0" xfId="23" applyFont="1" applyFill="1" applyAlignment="1">
      <alignment horizontal="center"/>
    </xf>
    <xf numFmtId="0" fontId="73" fillId="10" borderId="27" xfId="23" applyFont="1" applyFill="1" applyBorder="1" applyAlignment="1">
      <alignment horizontal="center"/>
    </xf>
    <xf numFmtId="0" fontId="73" fillId="10" borderId="28" xfId="23" applyFont="1" applyFill="1" applyBorder="1" applyAlignment="1">
      <alignment horizontal="center"/>
    </xf>
    <xf numFmtId="0" fontId="73" fillId="10" borderId="35" xfId="23" applyFont="1" applyFill="1" applyBorder="1" applyAlignment="1">
      <alignment horizontal="center"/>
    </xf>
    <xf numFmtId="0" fontId="73" fillId="10" borderId="16" xfId="23" applyFont="1" applyFill="1" applyBorder="1" applyAlignment="1">
      <alignment horizontal="center"/>
    </xf>
  </cellXfs>
  <cellStyles count="33">
    <cellStyle name="Brand Default 2" xfId="1"/>
    <cellStyle name="Brand Subtitle with Underline" xfId="20"/>
    <cellStyle name="Brand Title" xfId="19"/>
    <cellStyle name="Comma" xfId="2" builtinId="3"/>
    <cellStyle name="Comma [0]" xfId="28" builtinId="6"/>
    <cellStyle name="Comma 2" xfId="3"/>
    <cellStyle name="Comma 3" xfId="21"/>
    <cellStyle name="Comma 5" xfId="4"/>
    <cellStyle name="Comma_21.Aktivet Afatgjata Materiale  09" xfId="30"/>
    <cellStyle name="Excel Built-in Normal" xfId="27"/>
    <cellStyle name="Hyperlink 2" xfId="25"/>
    <cellStyle name="Normal" xfId="0" builtinId="0"/>
    <cellStyle name="Normal 2" xfId="23"/>
    <cellStyle name="Normal 2 10" xfId="22"/>
    <cellStyle name="Normal 3" xfId="5"/>
    <cellStyle name="Normal_asn_2009 Propozimet" xfId="31"/>
    <cellStyle name="Normal_Sheet2" xfId="32"/>
    <cellStyle name="Normal_TERNA Draft Group Reporting 31 December 2009" xfId="24"/>
    <cellStyle name="Normal_TERNA Group Reporting 31 December 2008 (final)" xfId="29"/>
    <cellStyle name="Normale_BILANCIO FKT 1997" xfId="6"/>
    <cellStyle name="Percent 2" xfId="7"/>
    <cellStyle name="Percent 3" xfId="26"/>
    <cellStyle name="Smart Bold" xfId="8"/>
    <cellStyle name="Smart Forecast" xfId="9"/>
    <cellStyle name="Smart General" xfId="10"/>
    <cellStyle name="Smart Highlight" xfId="11"/>
    <cellStyle name="Smart Percent" xfId="12"/>
    <cellStyle name="Smart Source" xfId="13"/>
    <cellStyle name="Smart Subtitle 1" xfId="14"/>
    <cellStyle name="Smart Subtitle 2" xfId="15"/>
    <cellStyle name="Smart Subtotal" xfId="16"/>
    <cellStyle name="Smart Title" xfId="17"/>
    <cellStyle name="Smart Total" xfId="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3399FF"/>
      <color rgb="FFFAFDD3"/>
      <color rgb="FFFFFFCC"/>
      <color rgb="FFFF9999"/>
      <color rgb="FF0066FF"/>
      <color rgb="FFCCFFCC"/>
      <color rgb="FF99CCFF"/>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7"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oneCellAnchor>
    <xdr:from>
      <xdr:col>7</xdr:col>
      <xdr:colOff>0</xdr:colOff>
      <xdr:row>0</xdr:row>
      <xdr:rowOff>0</xdr:rowOff>
    </xdr:from>
    <xdr:ext cx="184731" cy="264560"/>
    <xdr:sp macro="" textlink="">
      <xdr:nvSpPr>
        <xdr:cNvPr id="2" name="TextBox 1">
          <a:extLst>
            <a:ext uri="{FF2B5EF4-FFF2-40B4-BE49-F238E27FC236}">
              <a16:creationId xmlns="" xmlns:a16="http://schemas.microsoft.com/office/drawing/2014/main" id="{ED288D7C-4FD7-422E-B6AF-C554EFB08D0B}"/>
            </a:ext>
          </a:extLst>
        </xdr:cNvPr>
        <xdr:cNvSpPr txBox="1"/>
      </xdr:nvSpPr>
      <xdr:spPr>
        <a:xfrm>
          <a:off x="80105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0</xdr:row>
      <xdr:rowOff>0</xdr:rowOff>
    </xdr:from>
    <xdr:ext cx="184731" cy="264560"/>
    <xdr:sp macro="" textlink="">
      <xdr:nvSpPr>
        <xdr:cNvPr id="3" name="TextBox 2">
          <a:extLst>
            <a:ext uri="{FF2B5EF4-FFF2-40B4-BE49-F238E27FC236}">
              <a16:creationId xmlns="" xmlns:a16="http://schemas.microsoft.com/office/drawing/2014/main" id="{D76739AB-B0E0-4F76-A098-03A745997A71}"/>
            </a:ext>
          </a:extLst>
        </xdr:cNvPr>
        <xdr:cNvSpPr txBox="1"/>
      </xdr:nvSpPr>
      <xdr:spPr>
        <a:xfrm>
          <a:off x="105060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4" name="TextBox 3">
          <a:extLst>
            <a:ext uri="{FF2B5EF4-FFF2-40B4-BE49-F238E27FC236}">
              <a16:creationId xmlns="" xmlns:a16="http://schemas.microsoft.com/office/drawing/2014/main" id="{51286D0F-FD2A-4C64-A9D3-27A2F03756FD}"/>
            </a:ext>
          </a:extLst>
        </xdr:cNvPr>
        <xdr:cNvSpPr txBox="1"/>
      </xdr:nvSpPr>
      <xdr:spPr>
        <a:xfrm>
          <a:off x="127920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0</xdr:row>
      <xdr:rowOff>0</xdr:rowOff>
    </xdr:from>
    <xdr:ext cx="184731" cy="264560"/>
    <xdr:sp macro="" textlink="">
      <xdr:nvSpPr>
        <xdr:cNvPr id="5" name="TextBox 4">
          <a:extLst>
            <a:ext uri="{FF2B5EF4-FFF2-40B4-BE49-F238E27FC236}">
              <a16:creationId xmlns="" xmlns:a16="http://schemas.microsoft.com/office/drawing/2014/main" id="{5CAE49CB-3588-4970-97C8-A002A3029D24}"/>
            </a:ext>
          </a:extLst>
        </xdr:cNvPr>
        <xdr:cNvSpPr txBox="1"/>
      </xdr:nvSpPr>
      <xdr:spPr>
        <a:xfrm>
          <a:off x="80105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6" name="TextBox 5">
          <a:extLst>
            <a:ext uri="{FF2B5EF4-FFF2-40B4-BE49-F238E27FC236}">
              <a16:creationId xmlns="" xmlns:a16="http://schemas.microsoft.com/office/drawing/2014/main" id="{E2AB1AF5-A9FB-4995-86CD-61A5DAF8BEFF}"/>
            </a:ext>
          </a:extLst>
        </xdr:cNvPr>
        <xdr:cNvSpPr txBox="1"/>
      </xdr:nvSpPr>
      <xdr:spPr>
        <a:xfrm>
          <a:off x="127920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13</xdr:col>
      <xdr:colOff>0</xdr:colOff>
      <xdr:row>0</xdr:row>
      <xdr:rowOff>0</xdr:rowOff>
    </xdr:from>
    <xdr:ext cx="184731" cy="264560"/>
    <xdr:sp macro="" textlink="">
      <xdr:nvSpPr>
        <xdr:cNvPr id="7" name="TextBox 6">
          <a:extLst>
            <a:ext uri="{FF2B5EF4-FFF2-40B4-BE49-F238E27FC236}">
              <a16:creationId xmlns="" xmlns:a16="http://schemas.microsoft.com/office/drawing/2014/main" id="{34DA6B9E-72D7-425B-A826-4DDF429A4A9C}"/>
            </a:ext>
          </a:extLst>
        </xdr:cNvPr>
        <xdr:cNvSpPr txBox="1"/>
      </xdr:nvSpPr>
      <xdr:spPr>
        <a:xfrm>
          <a:off x="149447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0</xdr:row>
      <xdr:rowOff>0</xdr:rowOff>
    </xdr:from>
    <xdr:ext cx="184731" cy="264560"/>
    <xdr:sp macro="" textlink="">
      <xdr:nvSpPr>
        <xdr:cNvPr id="8" name="TextBox 7">
          <a:extLst>
            <a:ext uri="{FF2B5EF4-FFF2-40B4-BE49-F238E27FC236}">
              <a16:creationId xmlns="" xmlns:a16="http://schemas.microsoft.com/office/drawing/2014/main" id="{78376D5A-3C51-435D-A171-45D4573992A4}"/>
            </a:ext>
          </a:extLst>
        </xdr:cNvPr>
        <xdr:cNvSpPr txBox="1"/>
      </xdr:nvSpPr>
      <xdr:spPr>
        <a:xfrm>
          <a:off x="105060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0</xdr:row>
      <xdr:rowOff>0</xdr:rowOff>
    </xdr:from>
    <xdr:ext cx="184731" cy="264560"/>
    <xdr:sp macro="" textlink="">
      <xdr:nvSpPr>
        <xdr:cNvPr id="9" name="TextBox 8">
          <a:extLst>
            <a:ext uri="{FF2B5EF4-FFF2-40B4-BE49-F238E27FC236}">
              <a16:creationId xmlns="" xmlns:a16="http://schemas.microsoft.com/office/drawing/2014/main" id="{4886841E-F28D-487C-8C74-85208A0E90FA}"/>
            </a:ext>
          </a:extLst>
        </xdr:cNvPr>
        <xdr:cNvSpPr txBox="1"/>
      </xdr:nvSpPr>
      <xdr:spPr>
        <a:xfrm>
          <a:off x="80105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0</xdr:row>
      <xdr:rowOff>0</xdr:rowOff>
    </xdr:from>
    <xdr:ext cx="184731" cy="264560"/>
    <xdr:sp macro="" textlink="">
      <xdr:nvSpPr>
        <xdr:cNvPr id="10" name="TextBox 9">
          <a:extLst>
            <a:ext uri="{FF2B5EF4-FFF2-40B4-BE49-F238E27FC236}">
              <a16:creationId xmlns="" xmlns:a16="http://schemas.microsoft.com/office/drawing/2014/main" id="{840ED857-DC11-4A9D-A6AE-DEE64A8B78C2}"/>
            </a:ext>
          </a:extLst>
        </xdr:cNvPr>
        <xdr:cNvSpPr txBox="1"/>
      </xdr:nvSpPr>
      <xdr:spPr>
        <a:xfrm>
          <a:off x="105060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11" name="TextBox 10">
          <a:extLst>
            <a:ext uri="{FF2B5EF4-FFF2-40B4-BE49-F238E27FC236}">
              <a16:creationId xmlns="" xmlns:a16="http://schemas.microsoft.com/office/drawing/2014/main" id="{B258D936-D28D-4ACE-8A44-6C1037FFC3D5}"/>
            </a:ext>
          </a:extLst>
        </xdr:cNvPr>
        <xdr:cNvSpPr txBox="1"/>
      </xdr:nvSpPr>
      <xdr:spPr>
        <a:xfrm>
          <a:off x="127920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12" name="TextBox 11">
          <a:extLst>
            <a:ext uri="{FF2B5EF4-FFF2-40B4-BE49-F238E27FC236}">
              <a16:creationId xmlns="" xmlns:a16="http://schemas.microsoft.com/office/drawing/2014/main" id="{A9692590-B58F-4CC9-9EE7-D14384D0D6D2}"/>
            </a:ext>
          </a:extLst>
        </xdr:cNvPr>
        <xdr:cNvSpPr txBox="1"/>
      </xdr:nvSpPr>
      <xdr:spPr>
        <a:xfrm>
          <a:off x="127920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13" name="TextBox 12">
          <a:extLst>
            <a:ext uri="{FF2B5EF4-FFF2-40B4-BE49-F238E27FC236}">
              <a16:creationId xmlns="" xmlns:a16="http://schemas.microsoft.com/office/drawing/2014/main" id="{BA77237F-AAFC-4867-BA4E-E01600793AE3}"/>
            </a:ext>
          </a:extLst>
        </xdr:cNvPr>
        <xdr:cNvSpPr txBox="1"/>
      </xdr:nvSpPr>
      <xdr:spPr>
        <a:xfrm>
          <a:off x="127920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0</xdr:row>
      <xdr:rowOff>0</xdr:rowOff>
    </xdr:from>
    <xdr:ext cx="184731" cy="264560"/>
    <xdr:sp macro="" textlink="">
      <xdr:nvSpPr>
        <xdr:cNvPr id="14" name="TextBox 13">
          <a:extLst>
            <a:ext uri="{FF2B5EF4-FFF2-40B4-BE49-F238E27FC236}">
              <a16:creationId xmlns="" xmlns:a16="http://schemas.microsoft.com/office/drawing/2014/main" id="{75C2FA87-5BC8-4FE5-B27E-CF01B43F82AA}"/>
            </a:ext>
          </a:extLst>
        </xdr:cNvPr>
        <xdr:cNvSpPr txBox="1"/>
      </xdr:nvSpPr>
      <xdr:spPr>
        <a:xfrm>
          <a:off x="80105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15" name="TextBox 14">
          <a:extLst>
            <a:ext uri="{FF2B5EF4-FFF2-40B4-BE49-F238E27FC236}">
              <a16:creationId xmlns="" xmlns:a16="http://schemas.microsoft.com/office/drawing/2014/main" id="{6BC587CE-6E9A-4F2B-838E-849B772570D9}"/>
            </a:ext>
          </a:extLst>
        </xdr:cNvPr>
        <xdr:cNvSpPr txBox="1"/>
      </xdr:nvSpPr>
      <xdr:spPr>
        <a:xfrm>
          <a:off x="127920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13</xdr:col>
      <xdr:colOff>0</xdr:colOff>
      <xdr:row>0</xdr:row>
      <xdr:rowOff>0</xdr:rowOff>
    </xdr:from>
    <xdr:ext cx="184731" cy="264560"/>
    <xdr:sp macro="" textlink="">
      <xdr:nvSpPr>
        <xdr:cNvPr id="16" name="TextBox 15">
          <a:extLst>
            <a:ext uri="{FF2B5EF4-FFF2-40B4-BE49-F238E27FC236}">
              <a16:creationId xmlns="" xmlns:a16="http://schemas.microsoft.com/office/drawing/2014/main" id="{0D4650F9-2FA5-488A-9680-E612047C436F}"/>
            </a:ext>
          </a:extLst>
        </xdr:cNvPr>
        <xdr:cNvSpPr txBox="1"/>
      </xdr:nvSpPr>
      <xdr:spPr>
        <a:xfrm>
          <a:off x="149447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0</xdr:row>
      <xdr:rowOff>0</xdr:rowOff>
    </xdr:from>
    <xdr:ext cx="184731" cy="264560"/>
    <xdr:sp macro="" textlink="">
      <xdr:nvSpPr>
        <xdr:cNvPr id="17" name="TextBox 16">
          <a:extLst>
            <a:ext uri="{FF2B5EF4-FFF2-40B4-BE49-F238E27FC236}">
              <a16:creationId xmlns="" xmlns:a16="http://schemas.microsoft.com/office/drawing/2014/main" id="{88F77722-403D-4F5E-9323-0AA029433950}"/>
            </a:ext>
          </a:extLst>
        </xdr:cNvPr>
        <xdr:cNvSpPr txBox="1"/>
      </xdr:nvSpPr>
      <xdr:spPr>
        <a:xfrm>
          <a:off x="105060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0</xdr:row>
      <xdr:rowOff>0</xdr:rowOff>
    </xdr:from>
    <xdr:ext cx="184731" cy="264560"/>
    <xdr:sp macro="" textlink="">
      <xdr:nvSpPr>
        <xdr:cNvPr id="18" name="TextBox 17">
          <a:extLst>
            <a:ext uri="{FF2B5EF4-FFF2-40B4-BE49-F238E27FC236}">
              <a16:creationId xmlns="" xmlns:a16="http://schemas.microsoft.com/office/drawing/2014/main" id="{27939956-CB16-44FE-9FA1-6A3CECAE5893}"/>
            </a:ext>
          </a:extLst>
        </xdr:cNvPr>
        <xdr:cNvSpPr txBox="1"/>
      </xdr:nvSpPr>
      <xdr:spPr>
        <a:xfrm>
          <a:off x="80105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0</xdr:row>
      <xdr:rowOff>0</xdr:rowOff>
    </xdr:from>
    <xdr:ext cx="184731" cy="264560"/>
    <xdr:sp macro="" textlink="">
      <xdr:nvSpPr>
        <xdr:cNvPr id="19" name="TextBox 18">
          <a:extLst>
            <a:ext uri="{FF2B5EF4-FFF2-40B4-BE49-F238E27FC236}">
              <a16:creationId xmlns="" xmlns:a16="http://schemas.microsoft.com/office/drawing/2014/main" id="{DB719B47-DFF9-4E3B-819D-9218CFC95DC7}"/>
            </a:ext>
          </a:extLst>
        </xdr:cNvPr>
        <xdr:cNvSpPr txBox="1"/>
      </xdr:nvSpPr>
      <xdr:spPr>
        <a:xfrm>
          <a:off x="105060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20" name="TextBox 19">
          <a:extLst>
            <a:ext uri="{FF2B5EF4-FFF2-40B4-BE49-F238E27FC236}">
              <a16:creationId xmlns="" xmlns:a16="http://schemas.microsoft.com/office/drawing/2014/main" id="{1B089C4A-9A15-4C41-9422-DFD4C6BA4848}"/>
            </a:ext>
          </a:extLst>
        </xdr:cNvPr>
        <xdr:cNvSpPr txBox="1"/>
      </xdr:nvSpPr>
      <xdr:spPr>
        <a:xfrm>
          <a:off x="127920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21" name="TextBox 20">
          <a:extLst>
            <a:ext uri="{FF2B5EF4-FFF2-40B4-BE49-F238E27FC236}">
              <a16:creationId xmlns="" xmlns:a16="http://schemas.microsoft.com/office/drawing/2014/main" id="{2DB4E8C4-7D16-4EE4-8FFC-B5B0A772A12C}"/>
            </a:ext>
          </a:extLst>
        </xdr:cNvPr>
        <xdr:cNvSpPr txBox="1"/>
      </xdr:nvSpPr>
      <xdr:spPr>
        <a:xfrm>
          <a:off x="127920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22" name="TextBox 21">
          <a:extLst>
            <a:ext uri="{FF2B5EF4-FFF2-40B4-BE49-F238E27FC236}">
              <a16:creationId xmlns="" xmlns:a16="http://schemas.microsoft.com/office/drawing/2014/main" id="{818F41C7-8516-47CB-89DC-AB51C7526E2B}"/>
            </a:ext>
          </a:extLst>
        </xdr:cNvPr>
        <xdr:cNvSpPr txBox="1"/>
      </xdr:nvSpPr>
      <xdr:spPr>
        <a:xfrm>
          <a:off x="127920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0</xdr:row>
      <xdr:rowOff>0</xdr:rowOff>
    </xdr:from>
    <xdr:ext cx="184731" cy="264560"/>
    <xdr:sp macro="" textlink="">
      <xdr:nvSpPr>
        <xdr:cNvPr id="23" name="TextBox 22">
          <a:extLst>
            <a:ext uri="{FF2B5EF4-FFF2-40B4-BE49-F238E27FC236}">
              <a16:creationId xmlns="" xmlns:a16="http://schemas.microsoft.com/office/drawing/2014/main" id="{F83F6BF2-32C3-42F6-92F1-208696F0FF7B}"/>
            </a:ext>
          </a:extLst>
        </xdr:cNvPr>
        <xdr:cNvSpPr txBox="1"/>
      </xdr:nvSpPr>
      <xdr:spPr>
        <a:xfrm>
          <a:off x="80105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24" name="TextBox 23">
          <a:extLst>
            <a:ext uri="{FF2B5EF4-FFF2-40B4-BE49-F238E27FC236}">
              <a16:creationId xmlns="" xmlns:a16="http://schemas.microsoft.com/office/drawing/2014/main" id="{8C54CAE5-5E50-4D59-BEC3-D1CC24FC7116}"/>
            </a:ext>
          </a:extLst>
        </xdr:cNvPr>
        <xdr:cNvSpPr txBox="1"/>
      </xdr:nvSpPr>
      <xdr:spPr>
        <a:xfrm>
          <a:off x="127920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13</xdr:col>
      <xdr:colOff>0</xdr:colOff>
      <xdr:row>0</xdr:row>
      <xdr:rowOff>0</xdr:rowOff>
    </xdr:from>
    <xdr:ext cx="184731" cy="264560"/>
    <xdr:sp macro="" textlink="">
      <xdr:nvSpPr>
        <xdr:cNvPr id="25" name="TextBox 24">
          <a:extLst>
            <a:ext uri="{FF2B5EF4-FFF2-40B4-BE49-F238E27FC236}">
              <a16:creationId xmlns="" xmlns:a16="http://schemas.microsoft.com/office/drawing/2014/main" id="{4CF0277F-D8D0-4288-9D3F-04A050F033F4}"/>
            </a:ext>
          </a:extLst>
        </xdr:cNvPr>
        <xdr:cNvSpPr txBox="1"/>
      </xdr:nvSpPr>
      <xdr:spPr>
        <a:xfrm>
          <a:off x="149447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0</xdr:row>
      <xdr:rowOff>0</xdr:rowOff>
    </xdr:from>
    <xdr:ext cx="184731" cy="264560"/>
    <xdr:sp macro="" textlink="">
      <xdr:nvSpPr>
        <xdr:cNvPr id="26" name="TextBox 25">
          <a:extLst>
            <a:ext uri="{FF2B5EF4-FFF2-40B4-BE49-F238E27FC236}">
              <a16:creationId xmlns="" xmlns:a16="http://schemas.microsoft.com/office/drawing/2014/main" id="{279EB481-77B4-4B0B-9224-48D3B3D077DF}"/>
            </a:ext>
          </a:extLst>
        </xdr:cNvPr>
        <xdr:cNvSpPr txBox="1"/>
      </xdr:nvSpPr>
      <xdr:spPr>
        <a:xfrm>
          <a:off x="105060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0</xdr:row>
      <xdr:rowOff>0</xdr:rowOff>
    </xdr:from>
    <xdr:ext cx="184731" cy="264560"/>
    <xdr:sp macro="" textlink="">
      <xdr:nvSpPr>
        <xdr:cNvPr id="27" name="TextBox 26">
          <a:extLst>
            <a:ext uri="{FF2B5EF4-FFF2-40B4-BE49-F238E27FC236}">
              <a16:creationId xmlns="" xmlns:a16="http://schemas.microsoft.com/office/drawing/2014/main" id="{7F578EB8-FBE1-4587-87A8-88A30736A71E}"/>
            </a:ext>
          </a:extLst>
        </xdr:cNvPr>
        <xdr:cNvSpPr txBox="1"/>
      </xdr:nvSpPr>
      <xdr:spPr>
        <a:xfrm>
          <a:off x="80105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0</xdr:row>
      <xdr:rowOff>0</xdr:rowOff>
    </xdr:from>
    <xdr:ext cx="184731" cy="264560"/>
    <xdr:sp macro="" textlink="">
      <xdr:nvSpPr>
        <xdr:cNvPr id="28" name="TextBox 27">
          <a:extLst>
            <a:ext uri="{FF2B5EF4-FFF2-40B4-BE49-F238E27FC236}">
              <a16:creationId xmlns="" xmlns:a16="http://schemas.microsoft.com/office/drawing/2014/main" id="{8A6DB494-4165-4768-87AA-5C481F649542}"/>
            </a:ext>
          </a:extLst>
        </xdr:cNvPr>
        <xdr:cNvSpPr txBox="1"/>
      </xdr:nvSpPr>
      <xdr:spPr>
        <a:xfrm>
          <a:off x="105060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29" name="TextBox 28">
          <a:extLst>
            <a:ext uri="{FF2B5EF4-FFF2-40B4-BE49-F238E27FC236}">
              <a16:creationId xmlns="" xmlns:a16="http://schemas.microsoft.com/office/drawing/2014/main" id="{747E79C4-A6AD-40B4-9CC6-3C6806985C16}"/>
            </a:ext>
          </a:extLst>
        </xdr:cNvPr>
        <xdr:cNvSpPr txBox="1"/>
      </xdr:nvSpPr>
      <xdr:spPr>
        <a:xfrm>
          <a:off x="127920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30" name="TextBox 29">
          <a:extLst>
            <a:ext uri="{FF2B5EF4-FFF2-40B4-BE49-F238E27FC236}">
              <a16:creationId xmlns="" xmlns:a16="http://schemas.microsoft.com/office/drawing/2014/main" id="{21549960-97EA-43E1-A572-F5C3E67E713E}"/>
            </a:ext>
          </a:extLst>
        </xdr:cNvPr>
        <xdr:cNvSpPr txBox="1"/>
      </xdr:nvSpPr>
      <xdr:spPr>
        <a:xfrm>
          <a:off x="127920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31" name="TextBox 30">
          <a:extLst>
            <a:ext uri="{FF2B5EF4-FFF2-40B4-BE49-F238E27FC236}">
              <a16:creationId xmlns="" xmlns:a16="http://schemas.microsoft.com/office/drawing/2014/main" id="{ABA2661C-66F6-488F-B9AF-0C2FD01A4E66}"/>
            </a:ext>
          </a:extLst>
        </xdr:cNvPr>
        <xdr:cNvSpPr txBox="1"/>
      </xdr:nvSpPr>
      <xdr:spPr>
        <a:xfrm>
          <a:off x="127920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0</xdr:row>
      <xdr:rowOff>0</xdr:rowOff>
    </xdr:from>
    <xdr:ext cx="184731" cy="264560"/>
    <xdr:sp macro="" textlink="">
      <xdr:nvSpPr>
        <xdr:cNvPr id="32" name="TextBox 31">
          <a:extLst>
            <a:ext uri="{FF2B5EF4-FFF2-40B4-BE49-F238E27FC236}">
              <a16:creationId xmlns="" xmlns:a16="http://schemas.microsoft.com/office/drawing/2014/main" id="{141AB83C-D7ED-4E1E-B41D-C31C61B6713C}"/>
            </a:ext>
          </a:extLst>
        </xdr:cNvPr>
        <xdr:cNvSpPr txBox="1"/>
      </xdr:nvSpPr>
      <xdr:spPr>
        <a:xfrm>
          <a:off x="801052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33" name="TextBox 32">
          <a:extLst>
            <a:ext uri="{FF2B5EF4-FFF2-40B4-BE49-F238E27FC236}">
              <a16:creationId xmlns="" xmlns:a16="http://schemas.microsoft.com/office/drawing/2014/main" id="{E3159ABB-8B95-4FC7-B3BA-1378A65EAEF7}"/>
            </a:ext>
          </a:extLst>
        </xdr:cNvPr>
        <xdr:cNvSpPr txBox="1"/>
      </xdr:nvSpPr>
      <xdr:spPr>
        <a:xfrm>
          <a:off x="1279207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13</xdr:col>
      <xdr:colOff>0</xdr:colOff>
      <xdr:row>0</xdr:row>
      <xdr:rowOff>0</xdr:rowOff>
    </xdr:from>
    <xdr:ext cx="184731" cy="264560"/>
    <xdr:sp macro="" textlink="">
      <xdr:nvSpPr>
        <xdr:cNvPr id="34" name="TextBox 33">
          <a:extLst>
            <a:ext uri="{FF2B5EF4-FFF2-40B4-BE49-F238E27FC236}">
              <a16:creationId xmlns="" xmlns:a16="http://schemas.microsoft.com/office/drawing/2014/main" id="{336744C1-39AC-484C-813F-711B7A7AE004}"/>
            </a:ext>
          </a:extLst>
        </xdr:cNvPr>
        <xdr:cNvSpPr txBox="1"/>
      </xdr:nvSpPr>
      <xdr:spPr>
        <a:xfrm>
          <a:off x="1494472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0</xdr:row>
      <xdr:rowOff>0</xdr:rowOff>
    </xdr:from>
    <xdr:ext cx="184731" cy="264560"/>
    <xdr:sp macro="" textlink="">
      <xdr:nvSpPr>
        <xdr:cNvPr id="35" name="TextBox 34">
          <a:extLst>
            <a:ext uri="{FF2B5EF4-FFF2-40B4-BE49-F238E27FC236}">
              <a16:creationId xmlns="" xmlns:a16="http://schemas.microsoft.com/office/drawing/2014/main" id="{2DEBD31E-6864-44DC-93CB-7E893664FD11}"/>
            </a:ext>
          </a:extLst>
        </xdr:cNvPr>
        <xdr:cNvSpPr txBox="1"/>
      </xdr:nvSpPr>
      <xdr:spPr>
        <a:xfrm>
          <a:off x="1050607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0</xdr:row>
      <xdr:rowOff>0</xdr:rowOff>
    </xdr:from>
    <xdr:ext cx="184731" cy="264560"/>
    <xdr:sp macro="" textlink="">
      <xdr:nvSpPr>
        <xdr:cNvPr id="36" name="TextBox 35">
          <a:extLst>
            <a:ext uri="{FF2B5EF4-FFF2-40B4-BE49-F238E27FC236}">
              <a16:creationId xmlns="" xmlns:a16="http://schemas.microsoft.com/office/drawing/2014/main" id="{2DB8441E-FE61-4A5E-BB3F-A7F2FC92703C}"/>
            </a:ext>
          </a:extLst>
        </xdr:cNvPr>
        <xdr:cNvSpPr txBox="1"/>
      </xdr:nvSpPr>
      <xdr:spPr>
        <a:xfrm>
          <a:off x="801052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0</xdr:row>
      <xdr:rowOff>0</xdr:rowOff>
    </xdr:from>
    <xdr:ext cx="184731" cy="264560"/>
    <xdr:sp macro="" textlink="">
      <xdr:nvSpPr>
        <xdr:cNvPr id="37" name="TextBox 36">
          <a:extLst>
            <a:ext uri="{FF2B5EF4-FFF2-40B4-BE49-F238E27FC236}">
              <a16:creationId xmlns="" xmlns:a16="http://schemas.microsoft.com/office/drawing/2014/main" id="{34AAE028-1B6F-4172-8F82-18635074EF0D}"/>
            </a:ext>
          </a:extLst>
        </xdr:cNvPr>
        <xdr:cNvSpPr txBox="1"/>
      </xdr:nvSpPr>
      <xdr:spPr>
        <a:xfrm>
          <a:off x="1050607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38" name="TextBox 37">
          <a:extLst>
            <a:ext uri="{FF2B5EF4-FFF2-40B4-BE49-F238E27FC236}">
              <a16:creationId xmlns="" xmlns:a16="http://schemas.microsoft.com/office/drawing/2014/main" id="{8A07AC6D-198A-4490-8BEC-52B0F38641F0}"/>
            </a:ext>
          </a:extLst>
        </xdr:cNvPr>
        <xdr:cNvSpPr txBox="1"/>
      </xdr:nvSpPr>
      <xdr:spPr>
        <a:xfrm>
          <a:off x="1279207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39" name="TextBox 38">
          <a:extLst>
            <a:ext uri="{FF2B5EF4-FFF2-40B4-BE49-F238E27FC236}">
              <a16:creationId xmlns="" xmlns:a16="http://schemas.microsoft.com/office/drawing/2014/main" id="{C2AC81A8-BE3D-42BB-9BDF-2F9AD1512077}"/>
            </a:ext>
          </a:extLst>
        </xdr:cNvPr>
        <xdr:cNvSpPr txBox="1"/>
      </xdr:nvSpPr>
      <xdr:spPr>
        <a:xfrm>
          <a:off x="1279207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40" name="TextBox 39">
          <a:extLst>
            <a:ext uri="{FF2B5EF4-FFF2-40B4-BE49-F238E27FC236}">
              <a16:creationId xmlns="" xmlns:a16="http://schemas.microsoft.com/office/drawing/2014/main" id="{DE45C48B-8920-4541-8245-63434C7E0598}"/>
            </a:ext>
          </a:extLst>
        </xdr:cNvPr>
        <xdr:cNvSpPr txBox="1"/>
      </xdr:nvSpPr>
      <xdr:spPr>
        <a:xfrm>
          <a:off x="1279207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0</xdr:row>
      <xdr:rowOff>0</xdr:rowOff>
    </xdr:from>
    <xdr:ext cx="184731" cy="264560"/>
    <xdr:sp macro="" textlink="">
      <xdr:nvSpPr>
        <xdr:cNvPr id="41" name="TextBox 40">
          <a:extLst>
            <a:ext uri="{FF2B5EF4-FFF2-40B4-BE49-F238E27FC236}">
              <a16:creationId xmlns="" xmlns:a16="http://schemas.microsoft.com/office/drawing/2014/main" id="{1387E8E3-B4AB-48C3-B1F5-0B1C52DF636A}"/>
            </a:ext>
          </a:extLst>
        </xdr:cNvPr>
        <xdr:cNvSpPr txBox="1"/>
      </xdr:nvSpPr>
      <xdr:spPr>
        <a:xfrm>
          <a:off x="801052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42" name="TextBox 41">
          <a:extLst>
            <a:ext uri="{FF2B5EF4-FFF2-40B4-BE49-F238E27FC236}">
              <a16:creationId xmlns="" xmlns:a16="http://schemas.microsoft.com/office/drawing/2014/main" id="{D13B2483-4690-4286-9A98-F3AD96D21292}"/>
            </a:ext>
          </a:extLst>
        </xdr:cNvPr>
        <xdr:cNvSpPr txBox="1"/>
      </xdr:nvSpPr>
      <xdr:spPr>
        <a:xfrm>
          <a:off x="1279207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13</xdr:col>
      <xdr:colOff>0</xdr:colOff>
      <xdr:row>0</xdr:row>
      <xdr:rowOff>0</xdr:rowOff>
    </xdr:from>
    <xdr:ext cx="184731" cy="264560"/>
    <xdr:sp macro="" textlink="">
      <xdr:nvSpPr>
        <xdr:cNvPr id="43" name="TextBox 42">
          <a:extLst>
            <a:ext uri="{FF2B5EF4-FFF2-40B4-BE49-F238E27FC236}">
              <a16:creationId xmlns="" xmlns:a16="http://schemas.microsoft.com/office/drawing/2014/main" id="{15FEE4B6-B9EE-418D-A744-B448A4D00A85}"/>
            </a:ext>
          </a:extLst>
        </xdr:cNvPr>
        <xdr:cNvSpPr txBox="1"/>
      </xdr:nvSpPr>
      <xdr:spPr>
        <a:xfrm>
          <a:off x="1494472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0</xdr:row>
      <xdr:rowOff>0</xdr:rowOff>
    </xdr:from>
    <xdr:ext cx="184731" cy="264560"/>
    <xdr:sp macro="" textlink="">
      <xdr:nvSpPr>
        <xdr:cNvPr id="44" name="TextBox 43">
          <a:extLst>
            <a:ext uri="{FF2B5EF4-FFF2-40B4-BE49-F238E27FC236}">
              <a16:creationId xmlns="" xmlns:a16="http://schemas.microsoft.com/office/drawing/2014/main" id="{8BC020DA-52A6-4F9E-8482-7992C21B25FD}"/>
            </a:ext>
          </a:extLst>
        </xdr:cNvPr>
        <xdr:cNvSpPr txBox="1"/>
      </xdr:nvSpPr>
      <xdr:spPr>
        <a:xfrm>
          <a:off x="1050607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0</xdr:row>
      <xdr:rowOff>0</xdr:rowOff>
    </xdr:from>
    <xdr:ext cx="184731" cy="264560"/>
    <xdr:sp macro="" textlink="">
      <xdr:nvSpPr>
        <xdr:cNvPr id="45" name="TextBox 44">
          <a:extLst>
            <a:ext uri="{FF2B5EF4-FFF2-40B4-BE49-F238E27FC236}">
              <a16:creationId xmlns="" xmlns:a16="http://schemas.microsoft.com/office/drawing/2014/main" id="{DA7C6C5D-C106-4984-AE5E-5F084D153599}"/>
            </a:ext>
          </a:extLst>
        </xdr:cNvPr>
        <xdr:cNvSpPr txBox="1"/>
      </xdr:nvSpPr>
      <xdr:spPr>
        <a:xfrm>
          <a:off x="801052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0</xdr:row>
      <xdr:rowOff>0</xdr:rowOff>
    </xdr:from>
    <xdr:ext cx="184731" cy="264560"/>
    <xdr:sp macro="" textlink="">
      <xdr:nvSpPr>
        <xdr:cNvPr id="46" name="TextBox 45">
          <a:extLst>
            <a:ext uri="{FF2B5EF4-FFF2-40B4-BE49-F238E27FC236}">
              <a16:creationId xmlns="" xmlns:a16="http://schemas.microsoft.com/office/drawing/2014/main" id="{D36AE7DC-46BB-4BBE-8A29-47629FEC7679}"/>
            </a:ext>
          </a:extLst>
        </xdr:cNvPr>
        <xdr:cNvSpPr txBox="1"/>
      </xdr:nvSpPr>
      <xdr:spPr>
        <a:xfrm>
          <a:off x="1050607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47" name="TextBox 46">
          <a:extLst>
            <a:ext uri="{FF2B5EF4-FFF2-40B4-BE49-F238E27FC236}">
              <a16:creationId xmlns="" xmlns:a16="http://schemas.microsoft.com/office/drawing/2014/main" id="{87E53646-C66F-4B62-862E-AA3A11C24AD9}"/>
            </a:ext>
          </a:extLst>
        </xdr:cNvPr>
        <xdr:cNvSpPr txBox="1"/>
      </xdr:nvSpPr>
      <xdr:spPr>
        <a:xfrm>
          <a:off x="1279207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48" name="TextBox 47">
          <a:extLst>
            <a:ext uri="{FF2B5EF4-FFF2-40B4-BE49-F238E27FC236}">
              <a16:creationId xmlns="" xmlns:a16="http://schemas.microsoft.com/office/drawing/2014/main" id="{F4EA3A27-A9E2-433B-8C1A-B215CFCD3FED}"/>
            </a:ext>
          </a:extLst>
        </xdr:cNvPr>
        <xdr:cNvSpPr txBox="1"/>
      </xdr:nvSpPr>
      <xdr:spPr>
        <a:xfrm>
          <a:off x="1279207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49" name="TextBox 48">
          <a:extLst>
            <a:ext uri="{FF2B5EF4-FFF2-40B4-BE49-F238E27FC236}">
              <a16:creationId xmlns="" xmlns:a16="http://schemas.microsoft.com/office/drawing/2014/main" id="{478BC928-2433-4618-9FD9-8A7E532C4D72}"/>
            </a:ext>
          </a:extLst>
        </xdr:cNvPr>
        <xdr:cNvSpPr txBox="1"/>
      </xdr:nvSpPr>
      <xdr:spPr>
        <a:xfrm>
          <a:off x="1279207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0</xdr:row>
      <xdr:rowOff>0</xdr:rowOff>
    </xdr:from>
    <xdr:ext cx="184731" cy="264560"/>
    <xdr:sp macro="" textlink="">
      <xdr:nvSpPr>
        <xdr:cNvPr id="50" name="TextBox 49">
          <a:extLst>
            <a:ext uri="{FF2B5EF4-FFF2-40B4-BE49-F238E27FC236}">
              <a16:creationId xmlns="" xmlns:a16="http://schemas.microsoft.com/office/drawing/2014/main" id="{0E551D10-17D2-41A6-9C08-79EB4F434B66}"/>
            </a:ext>
          </a:extLst>
        </xdr:cNvPr>
        <xdr:cNvSpPr txBox="1"/>
      </xdr:nvSpPr>
      <xdr:spPr>
        <a:xfrm>
          <a:off x="801052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51" name="TextBox 50">
          <a:extLst>
            <a:ext uri="{FF2B5EF4-FFF2-40B4-BE49-F238E27FC236}">
              <a16:creationId xmlns="" xmlns:a16="http://schemas.microsoft.com/office/drawing/2014/main" id="{2E3CF30C-FD78-4974-8833-F8D126A870FD}"/>
            </a:ext>
          </a:extLst>
        </xdr:cNvPr>
        <xdr:cNvSpPr txBox="1"/>
      </xdr:nvSpPr>
      <xdr:spPr>
        <a:xfrm>
          <a:off x="1279207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13</xdr:col>
      <xdr:colOff>0</xdr:colOff>
      <xdr:row>0</xdr:row>
      <xdr:rowOff>0</xdr:rowOff>
    </xdr:from>
    <xdr:ext cx="184731" cy="264560"/>
    <xdr:sp macro="" textlink="">
      <xdr:nvSpPr>
        <xdr:cNvPr id="52" name="TextBox 51">
          <a:extLst>
            <a:ext uri="{FF2B5EF4-FFF2-40B4-BE49-F238E27FC236}">
              <a16:creationId xmlns="" xmlns:a16="http://schemas.microsoft.com/office/drawing/2014/main" id="{16F3213C-4E5F-489C-9C3A-29DD955EB163}"/>
            </a:ext>
          </a:extLst>
        </xdr:cNvPr>
        <xdr:cNvSpPr txBox="1"/>
      </xdr:nvSpPr>
      <xdr:spPr>
        <a:xfrm>
          <a:off x="1494472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0</xdr:row>
      <xdr:rowOff>0</xdr:rowOff>
    </xdr:from>
    <xdr:ext cx="184731" cy="264560"/>
    <xdr:sp macro="" textlink="">
      <xdr:nvSpPr>
        <xdr:cNvPr id="53" name="TextBox 52">
          <a:extLst>
            <a:ext uri="{FF2B5EF4-FFF2-40B4-BE49-F238E27FC236}">
              <a16:creationId xmlns="" xmlns:a16="http://schemas.microsoft.com/office/drawing/2014/main" id="{6FF7835A-6340-4341-809C-ECCC55E8467B}"/>
            </a:ext>
          </a:extLst>
        </xdr:cNvPr>
        <xdr:cNvSpPr txBox="1"/>
      </xdr:nvSpPr>
      <xdr:spPr>
        <a:xfrm>
          <a:off x="1050607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7</xdr:col>
      <xdr:colOff>0</xdr:colOff>
      <xdr:row>0</xdr:row>
      <xdr:rowOff>0</xdr:rowOff>
    </xdr:from>
    <xdr:ext cx="184731" cy="264560"/>
    <xdr:sp macro="" textlink="">
      <xdr:nvSpPr>
        <xdr:cNvPr id="54" name="TextBox 53">
          <a:extLst>
            <a:ext uri="{FF2B5EF4-FFF2-40B4-BE49-F238E27FC236}">
              <a16:creationId xmlns="" xmlns:a16="http://schemas.microsoft.com/office/drawing/2014/main" id="{C6088A45-F290-4C3E-891E-7E2D3F450128}"/>
            </a:ext>
          </a:extLst>
        </xdr:cNvPr>
        <xdr:cNvSpPr txBox="1"/>
      </xdr:nvSpPr>
      <xdr:spPr>
        <a:xfrm>
          <a:off x="801052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0</xdr:row>
      <xdr:rowOff>0</xdr:rowOff>
    </xdr:from>
    <xdr:ext cx="184731" cy="264560"/>
    <xdr:sp macro="" textlink="">
      <xdr:nvSpPr>
        <xdr:cNvPr id="55" name="TextBox 54">
          <a:extLst>
            <a:ext uri="{FF2B5EF4-FFF2-40B4-BE49-F238E27FC236}">
              <a16:creationId xmlns="" xmlns:a16="http://schemas.microsoft.com/office/drawing/2014/main" id="{F6D0C151-0C5A-4E07-BB8C-C04AD66481AD}"/>
            </a:ext>
          </a:extLst>
        </xdr:cNvPr>
        <xdr:cNvSpPr txBox="1"/>
      </xdr:nvSpPr>
      <xdr:spPr>
        <a:xfrm>
          <a:off x="1050607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56" name="TextBox 55">
          <a:extLst>
            <a:ext uri="{FF2B5EF4-FFF2-40B4-BE49-F238E27FC236}">
              <a16:creationId xmlns="" xmlns:a16="http://schemas.microsoft.com/office/drawing/2014/main" id="{2121093C-FEF3-47F4-865A-FC20EED7E340}"/>
            </a:ext>
          </a:extLst>
        </xdr:cNvPr>
        <xdr:cNvSpPr txBox="1"/>
      </xdr:nvSpPr>
      <xdr:spPr>
        <a:xfrm>
          <a:off x="1279207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57" name="TextBox 56">
          <a:extLst>
            <a:ext uri="{FF2B5EF4-FFF2-40B4-BE49-F238E27FC236}">
              <a16:creationId xmlns="" xmlns:a16="http://schemas.microsoft.com/office/drawing/2014/main" id="{0FE2F7FF-60E8-4826-9A0C-35741AEECE8F}"/>
            </a:ext>
          </a:extLst>
        </xdr:cNvPr>
        <xdr:cNvSpPr txBox="1"/>
      </xdr:nvSpPr>
      <xdr:spPr>
        <a:xfrm>
          <a:off x="1279207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11</xdr:col>
      <xdr:colOff>0</xdr:colOff>
      <xdr:row>0</xdr:row>
      <xdr:rowOff>0</xdr:rowOff>
    </xdr:from>
    <xdr:ext cx="184731" cy="264560"/>
    <xdr:sp macro="" textlink="">
      <xdr:nvSpPr>
        <xdr:cNvPr id="58" name="TextBox 57">
          <a:extLst>
            <a:ext uri="{FF2B5EF4-FFF2-40B4-BE49-F238E27FC236}">
              <a16:creationId xmlns="" xmlns:a16="http://schemas.microsoft.com/office/drawing/2014/main" id="{F077A9C1-19AC-48A5-BF89-785F806269C9}"/>
            </a:ext>
          </a:extLst>
        </xdr:cNvPr>
        <xdr:cNvSpPr txBox="1"/>
      </xdr:nvSpPr>
      <xdr:spPr>
        <a:xfrm>
          <a:off x="12792075" y="11387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persons/person.xml><?xml version="1.0" encoding="utf-8"?>
<personList xmlns="http://schemas.microsoft.com/office/spreadsheetml/2018/threadedcomments" xmlns:x="http://schemas.openxmlformats.org/spreadsheetml/2006/main">
  <person displayName="PAS-UT Office" id="{132ED21B-282C-4BAF-BB86-895C8111C9D6}" userId="58d5b1d035c985cc"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 dT="2019-03-06T10:52:12.67" personId="{132ED21B-282C-4BAF-BB86-895C8111C9D6}" id="{3CBB1084-F54B-4A01-8525-322B6BC64319}">
    <text>PER TU PARAQITUR TEK SHPENZIME TE TJERA OPERATIVE</text>
  </threadedComment>
</ThreadedComment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50"/>
  <sheetViews>
    <sheetView topLeftCell="A40" workbookViewId="0">
      <selection activeCell="M7" sqref="M7"/>
    </sheetView>
  </sheetViews>
  <sheetFormatPr defaultRowHeight="12.75"/>
  <cols>
    <col min="1" max="4" width="29.28515625" style="135" customWidth="1"/>
    <col min="5" max="256" width="9.140625" style="135"/>
    <col min="257" max="260" width="29.28515625" style="135" customWidth="1"/>
    <col min="261" max="512" width="9.140625" style="135"/>
    <col min="513" max="516" width="29.28515625" style="135" customWidth="1"/>
    <col min="517" max="768" width="9.140625" style="135"/>
    <col min="769" max="772" width="29.28515625" style="135" customWidth="1"/>
    <col min="773" max="1024" width="9.140625" style="135"/>
    <col min="1025" max="1028" width="29.28515625" style="135" customWidth="1"/>
    <col min="1029" max="1280" width="9.140625" style="135"/>
    <col min="1281" max="1284" width="29.28515625" style="135" customWidth="1"/>
    <col min="1285" max="1536" width="9.140625" style="135"/>
    <col min="1537" max="1540" width="29.28515625" style="135" customWidth="1"/>
    <col min="1541" max="1792" width="9.140625" style="135"/>
    <col min="1793" max="1796" width="29.28515625" style="135" customWidth="1"/>
    <col min="1797" max="2048" width="9.140625" style="135"/>
    <col min="2049" max="2052" width="29.28515625" style="135" customWidth="1"/>
    <col min="2053" max="2304" width="9.140625" style="135"/>
    <col min="2305" max="2308" width="29.28515625" style="135" customWidth="1"/>
    <col min="2309" max="2560" width="9.140625" style="135"/>
    <col min="2561" max="2564" width="29.28515625" style="135" customWidth="1"/>
    <col min="2565" max="2816" width="9.140625" style="135"/>
    <col min="2817" max="2820" width="29.28515625" style="135" customWidth="1"/>
    <col min="2821" max="3072" width="9.140625" style="135"/>
    <col min="3073" max="3076" width="29.28515625" style="135" customWidth="1"/>
    <col min="3077" max="3328" width="9.140625" style="135"/>
    <col min="3329" max="3332" width="29.28515625" style="135" customWidth="1"/>
    <col min="3333" max="3584" width="9.140625" style="135"/>
    <col min="3585" max="3588" width="29.28515625" style="135" customWidth="1"/>
    <col min="3589" max="3840" width="9.140625" style="135"/>
    <col min="3841" max="3844" width="29.28515625" style="135" customWidth="1"/>
    <col min="3845" max="4096" width="9.140625" style="135"/>
    <col min="4097" max="4100" width="29.28515625" style="135" customWidth="1"/>
    <col min="4101" max="4352" width="9.140625" style="135"/>
    <col min="4353" max="4356" width="29.28515625" style="135" customWidth="1"/>
    <col min="4357" max="4608" width="9.140625" style="135"/>
    <col min="4609" max="4612" width="29.28515625" style="135" customWidth="1"/>
    <col min="4613" max="4864" width="9.140625" style="135"/>
    <col min="4865" max="4868" width="29.28515625" style="135" customWidth="1"/>
    <col min="4869" max="5120" width="9.140625" style="135"/>
    <col min="5121" max="5124" width="29.28515625" style="135" customWidth="1"/>
    <col min="5125" max="5376" width="9.140625" style="135"/>
    <col min="5377" max="5380" width="29.28515625" style="135" customWidth="1"/>
    <col min="5381" max="5632" width="9.140625" style="135"/>
    <col min="5633" max="5636" width="29.28515625" style="135" customWidth="1"/>
    <col min="5637" max="5888" width="9.140625" style="135"/>
    <col min="5889" max="5892" width="29.28515625" style="135" customWidth="1"/>
    <col min="5893" max="6144" width="9.140625" style="135"/>
    <col min="6145" max="6148" width="29.28515625" style="135" customWidth="1"/>
    <col min="6149" max="6400" width="9.140625" style="135"/>
    <col min="6401" max="6404" width="29.28515625" style="135" customWidth="1"/>
    <col min="6405" max="6656" width="9.140625" style="135"/>
    <col min="6657" max="6660" width="29.28515625" style="135" customWidth="1"/>
    <col min="6661" max="6912" width="9.140625" style="135"/>
    <col min="6913" max="6916" width="29.28515625" style="135" customWidth="1"/>
    <col min="6917" max="7168" width="9.140625" style="135"/>
    <col min="7169" max="7172" width="29.28515625" style="135" customWidth="1"/>
    <col min="7173" max="7424" width="9.140625" style="135"/>
    <col min="7425" max="7428" width="29.28515625" style="135" customWidth="1"/>
    <col min="7429" max="7680" width="9.140625" style="135"/>
    <col min="7681" max="7684" width="29.28515625" style="135" customWidth="1"/>
    <col min="7685" max="7936" width="9.140625" style="135"/>
    <col min="7937" max="7940" width="29.28515625" style="135" customWidth="1"/>
    <col min="7941" max="8192" width="9.140625" style="135"/>
    <col min="8193" max="8196" width="29.28515625" style="135" customWidth="1"/>
    <col min="8197" max="8448" width="9.140625" style="135"/>
    <col min="8449" max="8452" width="29.28515625" style="135" customWidth="1"/>
    <col min="8453" max="8704" width="9.140625" style="135"/>
    <col min="8705" max="8708" width="29.28515625" style="135" customWidth="1"/>
    <col min="8709" max="8960" width="9.140625" style="135"/>
    <col min="8961" max="8964" width="29.28515625" style="135" customWidth="1"/>
    <col min="8965" max="9216" width="9.140625" style="135"/>
    <col min="9217" max="9220" width="29.28515625" style="135" customWidth="1"/>
    <col min="9221" max="9472" width="9.140625" style="135"/>
    <col min="9473" max="9476" width="29.28515625" style="135" customWidth="1"/>
    <col min="9477" max="9728" width="9.140625" style="135"/>
    <col min="9729" max="9732" width="29.28515625" style="135" customWidth="1"/>
    <col min="9733" max="9984" width="9.140625" style="135"/>
    <col min="9985" max="9988" width="29.28515625" style="135" customWidth="1"/>
    <col min="9989" max="10240" width="9.140625" style="135"/>
    <col min="10241" max="10244" width="29.28515625" style="135" customWidth="1"/>
    <col min="10245" max="10496" width="9.140625" style="135"/>
    <col min="10497" max="10500" width="29.28515625" style="135" customWidth="1"/>
    <col min="10501" max="10752" width="9.140625" style="135"/>
    <col min="10753" max="10756" width="29.28515625" style="135" customWidth="1"/>
    <col min="10757" max="11008" width="9.140625" style="135"/>
    <col min="11009" max="11012" width="29.28515625" style="135" customWidth="1"/>
    <col min="11013" max="11264" width="9.140625" style="135"/>
    <col min="11265" max="11268" width="29.28515625" style="135" customWidth="1"/>
    <col min="11269" max="11520" width="9.140625" style="135"/>
    <col min="11521" max="11524" width="29.28515625" style="135" customWidth="1"/>
    <col min="11525" max="11776" width="9.140625" style="135"/>
    <col min="11777" max="11780" width="29.28515625" style="135" customWidth="1"/>
    <col min="11781" max="12032" width="9.140625" style="135"/>
    <col min="12033" max="12036" width="29.28515625" style="135" customWidth="1"/>
    <col min="12037" max="12288" width="9.140625" style="135"/>
    <col min="12289" max="12292" width="29.28515625" style="135" customWidth="1"/>
    <col min="12293" max="12544" width="9.140625" style="135"/>
    <col min="12545" max="12548" width="29.28515625" style="135" customWidth="1"/>
    <col min="12549" max="12800" width="9.140625" style="135"/>
    <col min="12801" max="12804" width="29.28515625" style="135" customWidth="1"/>
    <col min="12805" max="13056" width="9.140625" style="135"/>
    <col min="13057" max="13060" width="29.28515625" style="135" customWidth="1"/>
    <col min="13061" max="13312" width="9.140625" style="135"/>
    <col min="13313" max="13316" width="29.28515625" style="135" customWidth="1"/>
    <col min="13317" max="13568" width="9.140625" style="135"/>
    <col min="13569" max="13572" width="29.28515625" style="135" customWidth="1"/>
    <col min="13573" max="13824" width="9.140625" style="135"/>
    <col min="13825" max="13828" width="29.28515625" style="135" customWidth="1"/>
    <col min="13829" max="14080" width="9.140625" style="135"/>
    <col min="14081" max="14084" width="29.28515625" style="135" customWidth="1"/>
    <col min="14085" max="14336" width="9.140625" style="135"/>
    <col min="14337" max="14340" width="29.28515625" style="135" customWidth="1"/>
    <col min="14341" max="14592" width="9.140625" style="135"/>
    <col min="14593" max="14596" width="29.28515625" style="135" customWidth="1"/>
    <col min="14597" max="14848" width="9.140625" style="135"/>
    <col min="14849" max="14852" width="29.28515625" style="135" customWidth="1"/>
    <col min="14853" max="15104" width="9.140625" style="135"/>
    <col min="15105" max="15108" width="29.28515625" style="135" customWidth="1"/>
    <col min="15109" max="15360" width="9.140625" style="135"/>
    <col min="15361" max="15364" width="29.28515625" style="135" customWidth="1"/>
    <col min="15365" max="15616" width="9.140625" style="135"/>
    <col min="15617" max="15620" width="29.28515625" style="135" customWidth="1"/>
    <col min="15621" max="15872" width="9.140625" style="135"/>
    <col min="15873" max="15876" width="29.28515625" style="135" customWidth="1"/>
    <col min="15877" max="16128" width="9.140625" style="135"/>
    <col min="16129" max="16132" width="29.28515625" style="135" customWidth="1"/>
    <col min="16133" max="16384" width="9.140625" style="135"/>
  </cols>
  <sheetData>
    <row r="3" spans="1:6" ht="15">
      <c r="A3" s="136" t="s">
        <v>193</v>
      </c>
      <c r="B3" s="136" t="s">
        <v>194</v>
      </c>
      <c r="C3" s="136" t="s">
        <v>195</v>
      </c>
      <c r="D3" s="136" t="s">
        <v>196</v>
      </c>
      <c r="E3" s="137"/>
      <c r="F3" s="137"/>
    </row>
    <row r="4" spans="1:6" ht="152.25" customHeight="1">
      <c r="A4" s="138" t="s">
        <v>197</v>
      </c>
      <c r="B4" s="139" t="s">
        <v>198</v>
      </c>
      <c r="C4" s="140"/>
      <c r="D4" s="141" t="s">
        <v>199</v>
      </c>
      <c r="E4" s="137"/>
      <c r="F4" s="137"/>
    </row>
    <row r="5" spans="1:6" ht="123.75" customHeight="1">
      <c r="A5" s="138" t="s">
        <v>200</v>
      </c>
      <c r="B5" s="139" t="s">
        <v>201</v>
      </c>
      <c r="C5" s="142" t="s">
        <v>202</v>
      </c>
      <c r="D5" s="141" t="s">
        <v>203</v>
      </c>
      <c r="E5" s="137"/>
      <c r="F5" s="137"/>
    </row>
    <row r="6" spans="1:6" ht="78.75">
      <c r="A6" s="138" t="s">
        <v>162</v>
      </c>
      <c r="B6" s="139" t="s">
        <v>204</v>
      </c>
      <c r="C6" s="140"/>
      <c r="D6" s="139" t="s">
        <v>205</v>
      </c>
      <c r="E6" s="137"/>
      <c r="F6" s="137"/>
    </row>
    <row r="7" spans="1:6" ht="63">
      <c r="A7" s="138" t="s">
        <v>162</v>
      </c>
      <c r="B7" s="143" t="s">
        <v>206</v>
      </c>
      <c r="C7" s="140"/>
      <c r="D7" s="141" t="s">
        <v>207</v>
      </c>
      <c r="E7" s="137"/>
      <c r="F7" s="137"/>
    </row>
    <row r="8" spans="1:6" ht="63">
      <c r="A8" s="144" t="s">
        <v>208</v>
      </c>
      <c r="B8" s="139" t="s">
        <v>209</v>
      </c>
      <c r="C8" s="140"/>
      <c r="D8" s="145" t="s">
        <v>210</v>
      </c>
      <c r="E8" s="137"/>
      <c r="F8" s="137"/>
    </row>
    <row r="9" spans="1:6" ht="63">
      <c r="A9" s="144" t="s">
        <v>211</v>
      </c>
      <c r="B9" s="139" t="s">
        <v>209</v>
      </c>
      <c r="C9" s="142" t="s">
        <v>212</v>
      </c>
      <c r="D9" s="145" t="s">
        <v>210</v>
      </c>
      <c r="E9" s="137"/>
      <c r="F9" s="137"/>
    </row>
    <row r="10" spans="1:6" ht="63">
      <c r="A10" s="144" t="s">
        <v>213</v>
      </c>
      <c r="B10" s="139" t="s">
        <v>209</v>
      </c>
      <c r="C10" s="142" t="s">
        <v>214</v>
      </c>
      <c r="D10" s="145" t="s">
        <v>210</v>
      </c>
      <c r="E10" s="137"/>
      <c r="F10" s="137"/>
    </row>
    <row r="11" spans="1:6" ht="15.75">
      <c r="A11" s="146"/>
      <c r="B11" s="147"/>
      <c r="C11" s="137"/>
      <c r="D11" s="148"/>
      <c r="E11" s="137"/>
      <c r="F11" s="137"/>
    </row>
    <row r="12" spans="1:6" ht="15.75">
      <c r="A12" s="146"/>
      <c r="B12" s="147"/>
      <c r="C12" s="137"/>
      <c r="D12" s="148"/>
      <c r="E12" s="137"/>
      <c r="F12" s="137"/>
    </row>
    <row r="13" spans="1:6" ht="15.75">
      <c r="A13" s="137"/>
      <c r="B13" s="147"/>
      <c r="C13" s="137"/>
      <c r="D13" s="137"/>
      <c r="E13" s="137"/>
      <c r="F13" s="137"/>
    </row>
    <row r="14" spans="1:6" ht="15">
      <c r="A14" s="137"/>
      <c r="B14" s="137"/>
      <c r="C14" s="137"/>
      <c r="D14" s="137"/>
      <c r="E14" s="137"/>
      <c r="F14" s="137"/>
    </row>
    <row r="15" spans="1:6" ht="15">
      <c r="A15" s="136" t="s">
        <v>193</v>
      </c>
      <c r="B15" s="136" t="s">
        <v>194</v>
      </c>
      <c r="C15" s="136" t="s">
        <v>195</v>
      </c>
      <c r="D15" s="136" t="s">
        <v>196</v>
      </c>
      <c r="E15" s="137"/>
      <c r="F15" s="137"/>
    </row>
    <row r="16" spans="1:6" ht="72.75" customHeight="1">
      <c r="A16" s="149" t="s">
        <v>69</v>
      </c>
      <c r="B16" s="141" t="s">
        <v>215</v>
      </c>
      <c r="C16" s="150" t="s">
        <v>216</v>
      </c>
      <c r="D16" s="151" t="s">
        <v>217</v>
      </c>
      <c r="E16" s="137"/>
      <c r="F16" s="137"/>
    </row>
    <row r="17" spans="1:6" ht="112.5" customHeight="1">
      <c r="A17" s="152" t="s">
        <v>218</v>
      </c>
      <c r="B17" s="141" t="s">
        <v>219</v>
      </c>
      <c r="C17" s="153"/>
      <c r="D17" s="151" t="s">
        <v>220</v>
      </c>
      <c r="E17" s="137"/>
      <c r="F17" s="137"/>
    </row>
    <row r="18" spans="1:6" ht="110.25">
      <c r="A18" s="152" t="s">
        <v>221</v>
      </c>
      <c r="B18" s="141" t="s">
        <v>222</v>
      </c>
      <c r="C18" s="153"/>
      <c r="D18" s="151" t="s">
        <v>223</v>
      </c>
      <c r="E18" s="137"/>
      <c r="F18" s="137"/>
    </row>
    <row r="19" spans="1:6" ht="225" customHeight="1">
      <c r="A19" s="152" t="s">
        <v>224</v>
      </c>
      <c r="B19" s="141" t="s">
        <v>225</v>
      </c>
      <c r="C19" s="153" t="s">
        <v>226</v>
      </c>
      <c r="D19" s="151" t="s">
        <v>227</v>
      </c>
      <c r="E19" s="137"/>
      <c r="F19" s="137"/>
    </row>
    <row r="20" spans="1:6" ht="15">
      <c r="A20" s="137"/>
      <c r="B20" s="137"/>
      <c r="C20" s="137"/>
      <c r="D20" s="137"/>
      <c r="E20" s="137"/>
      <c r="F20" s="137"/>
    </row>
    <row r="21" spans="1:6" ht="15">
      <c r="A21" s="136" t="s">
        <v>193</v>
      </c>
      <c r="B21" s="136" t="s">
        <v>194</v>
      </c>
      <c r="C21" s="136" t="s">
        <v>195</v>
      </c>
      <c r="D21" s="136" t="s">
        <v>196</v>
      </c>
      <c r="E21" s="137"/>
      <c r="F21" s="137"/>
    </row>
    <row r="22" spans="1:6" ht="196.5" customHeight="1">
      <c r="A22" s="154" t="s">
        <v>228</v>
      </c>
      <c r="B22" s="155" t="s">
        <v>229</v>
      </c>
      <c r="C22" s="156"/>
      <c r="D22" s="153" t="s">
        <v>230</v>
      </c>
      <c r="E22" s="137"/>
      <c r="F22" s="137"/>
    </row>
    <row r="23" spans="1:6" ht="90">
      <c r="A23" s="157" t="s">
        <v>231</v>
      </c>
      <c r="B23" s="155" t="s">
        <v>232</v>
      </c>
      <c r="C23" s="140"/>
      <c r="D23" s="153"/>
      <c r="E23" s="137"/>
      <c r="F23" s="137"/>
    </row>
    <row r="24" spans="1:6" ht="94.5">
      <c r="A24" s="157" t="s">
        <v>233</v>
      </c>
      <c r="B24" s="158" t="s">
        <v>234</v>
      </c>
      <c r="C24" s="140"/>
      <c r="D24" s="159" t="s">
        <v>235</v>
      </c>
      <c r="E24" s="137"/>
      <c r="F24" s="137"/>
    </row>
    <row r="25" spans="1:6" ht="15.75">
      <c r="A25" s="137"/>
      <c r="B25" s="137"/>
      <c r="C25" s="137"/>
      <c r="D25" s="160"/>
      <c r="E25" s="137"/>
      <c r="F25" s="137"/>
    </row>
    <row r="26" spans="1:6" ht="15">
      <c r="A26" s="136" t="s">
        <v>193</v>
      </c>
      <c r="B26" s="136" t="s">
        <v>194</v>
      </c>
      <c r="C26" s="136" t="s">
        <v>195</v>
      </c>
      <c r="D26" s="136" t="s">
        <v>196</v>
      </c>
      <c r="E26" s="137"/>
      <c r="F26" s="137"/>
    </row>
    <row r="27" spans="1:6" ht="63">
      <c r="A27" s="154" t="s">
        <v>236</v>
      </c>
      <c r="B27" s="158" t="s">
        <v>237</v>
      </c>
      <c r="C27" s="161" t="s">
        <v>238</v>
      </c>
      <c r="D27" s="151" t="s">
        <v>239</v>
      </c>
      <c r="E27" s="137"/>
      <c r="F27" s="137"/>
    </row>
    <row r="28" spans="1:6" ht="78" customHeight="1">
      <c r="A28" s="153" t="s">
        <v>240</v>
      </c>
      <c r="B28" s="158" t="s">
        <v>241</v>
      </c>
      <c r="C28" s="151"/>
      <c r="D28" s="151" t="s">
        <v>242</v>
      </c>
      <c r="E28" s="137"/>
      <c r="F28" s="137"/>
    </row>
    <row r="29" spans="1:6" ht="15">
      <c r="A29" s="137"/>
      <c r="B29" s="137"/>
      <c r="C29" s="137"/>
      <c r="D29" s="137"/>
      <c r="E29" s="137"/>
      <c r="F29" s="137"/>
    </row>
    <row r="30" spans="1:6" ht="15">
      <c r="A30" s="136" t="s">
        <v>193</v>
      </c>
      <c r="B30" s="136" t="s">
        <v>194</v>
      </c>
      <c r="C30" s="136" t="s">
        <v>195</v>
      </c>
      <c r="D30" s="136" t="s">
        <v>196</v>
      </c>
      <c r="E30" s="137"/>
      <c r="F30" s="137"/>
    </row>
    <row r="31" spans="1:6" ht="101.25" customHeight="1">
      <c r="A31" s="154" t="s">
        <v>243</v>
      </c>
      <c r="B31" s="162" t="s">
        <v>244</v>
      </c>
      <c r="C31" s="156"/>
      <c r="D31" s="158" t="s">
        <v>245</v>
      </c>
      <c r="E31" s="137"/>
      <c r="F31" s="137"/>
    </row>
    <row r="32" spans="1:6" ht="15">
      <c r="A32" s="137"/>
      <c r="B32" s="137"/>
      <c r="C32" s="137"/>
      <c r="D32" s="137"/>
      <c r="E32" s="137"/>
      <c r="F32" s="137"/>
    </row>
    <row r="33" spans="1:6" ht="15">
      <c r="A33" s="136" t="s">
        <v>193</v>
      </c>
      <c r="B33" s="136" t="s">
        <v>194</v>
      </c>
      <c r="C33" s="136" t="s">
        <v>195</v>
      </c>
      <c r="D33" s="136" t="s">
        <v>196</v>
      </c>
      <c r="E33" s="137"/>
      <c r="F33" s="137"/>
    </row>
    <row r="34" spans="1:6" ht="126">
      <c r="A34" s="163" t="s">
        <v>246</v>
      </c>
      <c r="B34" s="158" t="s">
        <v>247</v>
      </c>
      <c r="C34" s="156"/>
      <c r="D34" s="141" t="s">
        <v>248</v>
      </c>
      <c r="E34" s="137"/>
      <c r="F34" s="137"/>
    </row>
    <row r="35" spans="1:6" ht="94.5">
      <c r="A35" s="163" t="s">
        <v>249</v>
      </c>
      <c r="B35" s="139" t="s">
        <v>250</v>
      </c>
      <c r="C35" s="140"/>
      <c r="D35" s="141" t="s">
        <v>251</v>
      </c>
      <c r="E35" s="137"/>
      <c r="F35" s="137"/>
    </row>
    <row r="36" spans="1:6" ht="78.75">
      <c r="A36" s="139" t="s">
        <v>252</v>
      </c>
      <c r="B36" s="139" t="s">
        <v>253</v>
      </c>
      <c r="C36" s="140"/>
      <c r="D36" s="141" t="s">
        <v>254</v>
      </c>
      <c r="E36" s="137"/>
      <c r="F36" s="137"/>
    </row>
    <row r="37" spans="1:6" ht="124.5" customHeight="1">
      <c r="A37" s="159" t="s">
        <v>255</v>
      </c>
      <c r="B37" s="158" t="s">
        <v>256</v>
      </c>
      <c r="C37" s="164"/>
      <c r="D37" s="141" t="s">
        <v>257</v>
      </c>
      <c r="E37" s="137"/>
      <c r="F37" s="137"/>
    </row>
    <row r="38" spans="1:6" ht="104.25" customHeight="1">
      <c r="A38" s="159" t="s">
        <v>258</v>
      </c>
      <c r="B38" s="141" t="s">
        <v>259</v>
      </c>
      <c r="C38" s="142" t="s">
        <v>260</v>
      </c>
      <c r="D38" s="141" t="s">
        <v>261</v>
      </c>
      <c r="E38" s="137"/>
      <c r="F38" s="137"/>
    </row>
    <row r="39" spans="1:6" ht="15.75">
      <c r="A39" s="165"/>
      <c r="B39" s="137"/>
      <c r="C39" s="137"/>
      <c r="D39" s="137"/>
      <c r="E39" s="137"/>
      <c r="F39" s="137"/>
    </row>
    <row r="40" spans="1:6" ht="15">
      <c r="A40" s="136" t="s">
        <v>193</v>
      </c>
      <c r="B40" s="136" t="s">
        <v>194</v>
      </c>
      <c r="C40" s="136" t="s">
        <v>195</v>
      </c>
      <c r="D40" s="136" t="s">
        <v>196</v>
      </c>
      <c r="E40" s="137"/>
      <c r="F40" s="137"/>
    </row>
    <row r="41" spans="1:6" ht="93.75" customHeight="1">
      <c r="A41" s="154" t="s">
        <v>262</v>
      </c>
      <c r="B41" s="139" t="s">
        <v>263</v>
      </c>
      <c r="C41" s="164"/>
      <c r="D41" s="141" t="s">
        <v>264</v>
      </c>
      <c r="E41" s="137"/>
      <c r="F41" s="137"/>
    </row>
    <row r="42" spans="1:6" ht="123.75" customHeight="1">
      <c r="A42" s="154" t="s">
        <v>262</v>
      </c>
      <c r="B42" s="139" t="s">
        <v>265</v>
      </c>
      <c r="C42" s="164"/>
      <c r="D42" s="141" t="s">
        <v>266</v>
      </c>
      <c r="E42" s="137"/>
      <c r="F42" s="137"/>
    </row>
    <row r="43" spans="1:6" ht="15">
      <c r="A43" s="137"/>
      <c r="B43" s="137"/>
      <c r="C43" s="137"/>
      <c r="D43" s="137"/>
      <c r="E43" s="137"/>
      <c r="F43" s="137"/>
    </row>
    <row r="44" spans="1:6" ht="15">
      <c r="A44" s="137"/>
      <c r="B44" s="137"/>
      <c r="C44" s="137"/>
      <c r="D44" s="137"/>
      <c r="E44" s="137"/>
      <c r="F44" s="137"/>
    </row>
    <row r="45" spans="1:6" ht="15">
      <c r="A45" s="137"/>
      <c r="B45" s="137"/>
      <c r="C45" s="137"/>
      <c r="D45" s="137"/>
      <c r="E45" s="137"/>
      <c r="F45" s="137"/>
    </row>
    <row r="46" spans="1:6" ht="15">
      <c r="A46" s="137"/>
      <c r="B46" s="137"/>
      <c r="C46" s="137"/>
      <c r="D46" s="137"/>
      <c r="E46" s="137"/>
      <c r="F46" s="137"/>
    </row>
    <row r="47" spans="1:6" ht="15">
      <c r="A47" s="137"/>
      <c r="B47" s="137"/>
      <c r="C47" s="137"/>
      <c r="D47" s="137"/>
      <c r="E47" s="137"/>
      <c r="F47" s="137"/>
    </row>
    <row r="48" spans="1:6" ht="15">
      <c r="A48" s="137"/>
      <c r="B48" s="137"/>
      <c r="C48" s="137"/>
      <c r="D48" s="137"/>
      <c r="E48" s="137"/>
      <c r="F48" s="137"/>
    </row>
    <row r="49" spans="1:6" ht="15">
      <c r="A49" s="137"/>
      <c r="B49" s="137"/>
      <c r="C49" s="137"/>
      <c r="D49" s="137"/>
      <c r="E49" s="137"/>
      <c r="F49" s="137"/>
    </row>
    <row r="50" spans="1:6" ht="15">
      <c r="A50" s="137"/>
      <c r="B50" s="137"/>
      <c r="C50" s="137"/>
      <c r="D50" s="137"/>
      <c r="E50" s="137"/>
      <c r="F50" s="137"/>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L33"/>
  <sheetViews>
    <sheetView workbookViewId="0">
      <selection activeCell="F42" sqref="F42"/>
    </sheetView>
  </sheetViews>
  <sheetFormatPr defaultRowHeight="12"/>
  <cols>
    <col min="1" max="1" width="4.28515625" style="321" customWidth="1"/>
    <col min="2" max="2" width="3.85546875" style="321" customWidth="1"/>
    <col min="3" max="3" width="34" style="321" customWidth="1"/>
    <col min="4" max="4" width="28.7109375" style="321" customWidth="1"/>
    <col min="5" max="5" width="21.85546875" style="321" customWidth="1"/>
    <col min="6" max="6" width="26.7109375" style="321" customWidth="1"/>
    <col min="7" max="7" width="18.7109375" style="321" customWidth="1"/>
    <col min="8" max="256" width="9.140625" style="321"/>
    <col min="257" max="257" width="4.28515625" style="321" customWidth="1"/>
    <col min="258" max="258" width="3.85546875" style="321" customWidth="1"/>
    <col min="259" max="259" width="34" style="321" customWidth="1"/>
    <col min="260" max="260" width="28.7109375" style="321" customWidth="1"/>
    <col min="261" max="261" width="21.85546875" style="321" customWidth="1"/>
    <col min="262" max="262" width="26.7109375" style="321" customWidth="1"/>
    <col min="263" max="263" width="18.7109375" style="321" customWidth="1"/>
    <col min="264" max="512" width="9.140625" style="321"/>
    <col min="513" max="513" width="4.28515625" style="321" customWidth="1"/>
    <col min="514" max="514" width="3.85546875" style="321" customWidth="1"/>
    <col min="515" max="515" width="34" style="321" customWidth="1"/>
    <col min="516" max="516" width="28.7109375" style="321" customWidth="1"/>
    <col min="517" max="517" width="21.85546875" style="321" customWidth="1"/>
    <col min="518" max="518" width="26.7109375" style="321" customWidth="1"/>
    <col min="519" max="519" width="18.7109375" style="321" customWidth="1"/>
    <col min="520" max="768" width="9.140625" style="321"/>
    <col min="769" max="769" width="4.28515625" style="321" customWidth="1"/>
    <col min="770" max="770" width="3.85546875" style="321" customWidth="1"/>
    <col min="771" max="771" width="34" style="321" customWidth="1"/>
    <col min="772" max="772" width="28.7109375" style="321" customWidth="1"/>
    <col min="773" max="773" width="21.85546875" style="321" customWidth="1"/>
    <col min="774" max="774" width="26.7109375" style="321" customWidth="1"/>
    <col min="775" max="775" width="18.7109375" style="321" customWidth="1"/>
    <col min="776" max="1024" width="9.140625" style="321"/>
    <col min="1025" max="1025" width="4.28515625" style="321" customWidth="1"/>
    <col min="1026" max="1026" width="3.85546875" style="321" customWidth="1"/>
    <col min="1027" max="1027" width="34" style="321" customWidth="1"/>
    <col min="1028" max="1028" width="28.7109375" style="321" customWidth="1"/>
    <col min="1029" max="1029" width="21.85546875" style="321" customWidth="1"/>
    <col min="1030" max="1030" width="26.7109375" style="321" customWidth="1"/>
    <col min="1031" max="1031" width="18.7109375" style="321" customWidth="1"/>
    <col min="1032" max="1280" width="9.140625" style="321"/>
    <col min="1281" max="1281" width="4.28515625" style="321" customWidth="1"/>
    <col min="1282" max="1282" width="3.85546875" style="321" customWidth="1"/>
    <col min="1283" max="1283" width="34" style="321" customWidth="1"/>
    <col min="1284" max="1284" width="28.7109375" style="321" customWidth="1"/>
    <col min="1285" max="1285" width="21.85546875" style="321" customWidth="1"/>
    <col min="1286" max="1286" width="26.7109375" style="321" customWidth="1"/>
    <col min="1287" max="1287" width="18.7109375" style="321" customWidth="1"/>
    <col min="1288" max="1536" width="9.140625" style="321"/>
    <col min="1537" max="1537" width="4.28515625" style="321" customWidth="1"/>
    <col min="1538" max="1538" width="3.85546875" style="321" customWidth="1"/>
    <col min="1539" max="1539" width="34" style="321" customWidth="1"/>
    <col min="1540" max="1540" width="28.7109375" style="321" customWidth="1"/>
    <col min="1541" max="1541" width="21.85546875" style="321" customWidth="1"/>
    <col min="1542" max="1542" width="26.7109375" style="321" customWidth="1"/>
    <col min="1543" max="1543" width="18.7109375" style="321" customWidth="1"/>
    <col min="1544" max="1792" width="9.140625" style="321"/>
    <col min="1793" max="1793" width="4.28515625" style="321" customWidth="1"/>
    <col min="1794" max="1794" width="3.85546875" style="321" customWidth="1"/>
    <col min="1795" max="1795" width="34" style="321" customWidth="1"/>
    <col min="1796" max="1796" width="28.7109375" style="321" customWidth="1"/>
    <col min="1797" max="1797" width="21.85546875" style="321" customWidth="1"/>
    <col min="1798" max="1798" width="26.7109375" style="321" customWidth="1"/>
    <col min="1799" max="1799" width="18.7109375" style="321" customWidth="1"/>
    <col min="1800" max="2048" width="9.140625" style="321"/>
    <col min="2049" max="2049" width="4.28515625" style="321" customWidth="1"/>
    <col min="2050" max="2050" width="3.85546875" style="321" customWidth="1"/>
    <col min="2051" max="2051" width="34" style="321" customWidth="1"/>
    <col min="2052" max="2052" width="28.7109375" style="321" customWidth="1"/>
    <col min="2053" max="2053" width="21.85546875" style="321" customWidth="1"/>
    <col min="2054" max="2054" width="26.7109375" style="321" customWidth="1"/>
    <col min="2055" max="2055" width="18.7109375" style="321" customWidth="1"/>
    <col min="2056" max="2304" width="9.140625" style="321"/>
    <col min="2305" max="2305" width="4.28515625" style="321" customWidth="1"/>
    <col min="2306" max="2306" width="3.85546875" style="321" customWidth="1"/>
    <col min="2307" max="2307" width="34" style="321" customWidth="1"/>
    <col min="2308" max="2308" width="28.7109375" style="321" customWidth="1"/>
    <col min="2309" max="2309" width="21.85546875" style="321" customWidth="1"/>
    <col min="2310" max="2310" width="26.7109375" style="321" customWidth="1"/>
    <col min="2311" max="2311" width="18.7109375" style="321" customWidth="1"/>
    <col min="2312" max="2560" width="9.140625" style="321"/>
    <col min="2561" max="2561" width="4.28515625" style="321" customWidth="1"/>
    <col min="2562" max="2562" width="3.85546875" style="321" customWidth="1"/>
    <col min="2563" max="2563" width="34" style="321" customWidth="1"/>
    <col min="2564" max="2564" width="28.7109375" style="321" customWidth="1"/>
    <col min="2565" max="2565" width="21.85546875" style="321" customWidth="1"/>
    <col min="2566" max="2566" width="26.7109375" style="321" customWidth="1"/>
    <col min="2567" max="2567" width="18.7109375" style="321" customWidth="1"/>
    <col min="2568" max="2816" width="9.140625" style="321"/>
    <col min="2817" max="2817" width="4.28515625" style="321" customWidth="1"/>
    <col min="2818" max="2818" width="3.85546875" style="321" customWidth="1"/>
    <col min="2819" max="2819" width="34" style="321" customWidth="1"/>
    <col min="2820" max="2820" width="28.7109375" style="321" customWidth="1"/>
    <col min="2821" max="2821" width="21.85546875" style="321" customWidth="1"/>
    <col min="2822" max="2822" width="26.7109375" style="321" customWidth="1"/>
    <col min="2823" max="2823" width="18.7109375" style="321" customWidth="1"/>
    <col min="2824" max="3072" width="9.140625" style="321"/>
    <col min="3073" max="3073" width="4.28515625" style="321" customWidth="1"/>
    <col min="3074" max="3074" width="3.85546875" style="321" customWidth="1"/>
    <col min="3075" max="3075" width="34" style="321" customWidth="1"/>
    <col min="3076" max="3076" width="28.7109375" style="321" customWidth="1"/>
    <col min="3077" max="3077" width="21.85546875" style="321" customWidth="1"/>
    <col min="3078" max="3078" width="26.7109375" style="321" customWidth="1"/>
    <col min="3079" max="3079" width="18.7109375" style="321" customWidth="1"/>
    <col min="3080" max="3328" width="9.140625" style="321"/>
    <col min="3329" max="3329" width="4.28515625" style="321" customWidth="1"/>
    <col min="3330" max="3330" width="3.85546875" style="321" customWidth="1"/>
    <col min="3331" max="3331" width="34" style="321" customWidth="1"/>
    <col min="3332" max="3332" width="28.7109375" style="321" customWidth="1"/>
    <col min="3333" max="3333" width="21.85546875" style="321" customWidth="1"/>
    <col min="3334" max="3334" width="26.7109375" style="321" customWidth="1"/>
    <col min="3335" max="3335" width="18.7109375" style="321" customWidth="1"/>
    <col min="3336" max="3584" width="9.140625" style="321"/>
    <col min="3585" max="3585" width="4.28515625" style="321" customWidth="1"/>
    <col min="3586" max="3586" width="3.85546875" style="321" customWidth="1"/>
    <col min="3587" max="3587" width="34" style="321" customWidth="1"/>
    <col min="3588" max="3588" width="28.7109375" style="321" customWidth="1"/>
    <col min="3589" max="3589" width="21.85546875" style="321" customWidth="1"/>
    <col min="3590" max="3590" width="26.7109375" style="321" customWidth="1"/>
    <col min="3591" max="3591" width="18.7109375" style="321" customWidth="1"/>
    <col min="3592" max="3840" width="9.140625" style="321"/>
    <col min="3841" max="3841" width="4.28515625" style="321" customWidth="1"/>
    <col min="3842" max="3842" width="3.85546875" style="321" customWidth="1"/>
    <col min="3843" max="3843" width="34" style="321" customWidth="1"/>
    <col min="3844" max="3844" width="28.7109375" style="321" customWidth="1"/>
    <col min="3845" max="3845" width="21.85546875" style="321" customWidth="1"/>
    <col min="3846" max="3846" width="26.7109375" style="321" customWidth="1"/>
    <col min="3847" max="3847" width="18.7109375" style="321" customWidth="1"/>
    <col min="3848" max="4096" width="9.140625" style="321"/>
    <col min="4097" max="4097" width="4.28515625" style="321" customWidth="1"/>
    <col min="4098" max="4098" width="3.85546875" style="321" customWidth="1"/>
    <col min="4099" max="4099" width="34" style="321" customWidth="1"/>
    <col min="4100" max="4100" width="28.7109375" style="321" customWidth="1"/>
    <col min="4101" max="4101" width="21.85546875" style="321" customWidth="1"/>
    <col min="4102" max="4102" width="26.7109375" style="321" customWidth="1"/>
    <col min="4103" max="4103" width="18.7109375" style="321" customWidth="1"/>
    <col min="4104" max="4352" width="9.140625" style="321"/>
    <col min="4353" max="4353" width="4.28515625" style="321" customWidth="1"/>
    <col min="4354" max="4354" width="3.85546875" style="321" customWidth="1"/>
    <col min="4355" max="4355" width="34" style="321" customWidth="1"/>
    <col min="4356" max="4356" width="28.7109375" style="321" customWidth="1"/>
    <col min="4357" max="4357" width="21.85546875" style="321" customWidth="1"/>
    <col min="4358" max="4358" width="26.7109375" style="321" customWidth="1"/>
    <col min="4359" max="4359" width="18.7109375" style="321" customWidth="1"/>
    <col min="4360" max="4608" width="9.140625" style="321"/>
    <col min="4609" max="4609" width="4.28515625" style="321" customWidth="1"/>
    <col min="4610" max="4610" width="3.85546875" style="321" customWidth="1"/>
    <col min="4611" max="4611" width="34" style="321" customWidth="1"/>
    <col min="4612" max="4612" width="28.7109375" style="321" customWidth="1"/>
    <col min="4613" max="4613" width="21.85546875" style="321" customWidth="1"/>
    <col min="4614" max="4614" width="26.7109375" style="321" customWidth="1"/>
    <col min="4615" max="4615" width="18.7109375" style="321" customWidth="1"/>
    <col min="4616" max="4864" width="9.140625" style="321"/>
    <col min="4865" max="4865" width="4.28515625" style="321" customWidth="1"/>
    <col min="4866" max="4866" width="3.85546875" style="321" customWidth="1"/>
    <col min="4867" max="4867" width="34" style="321" customWidth="1"/>
    <col min="4868" max="4868" width="28.7109375" style="321" customWidth="1"/>
    <col min="4869" max="4869" width="21.85546875" style="321" customWidth="1"/>
    <col min="4870" max="4870" width="26.7109375" style="321" customWidth="1"/>
    <col min="4871" max="4871" width="18.7109375" style="321" customWidth="1"/>
    <col min="4872" max="5120" width="9.140625" style="321"/>
    <col min="5121" max="5121" width="4.28515625" style="321" customWidth="1"/>
    <col min="5122" max="5122" width="3.85546875" style="321" customWidth="1"/>
    <col min="5123" max="5123" width="34" style="321" customWidth="1"/>
    <col min="5124" max="5124" width="28.7109375" style="321" customWidth="1"/>
    <col min="5125" max="5125" width="21.85546875" style="321" customWidth="1"/>
    <col min="5126" max="5126" width="26.7109375" style="321" customWidth="1"/>
    <col min="5127" max="5127" width="18.7109375" style="321" customWidth="1"/>
    <col min="5128" max="5376" width="9.140625" style="321"/>
    <col min="5377" max="5377" width="4.28515625" style="321" customWidth="1"/>
    <col min="5378" max="5378" width="3.85546875" style="321" customWidth="1"/>
    <col min="5379" max="5379" width="34" style="321" customWidth="1"/>
    <col min="5380" max="5380" width="28.7109375" style="321" customWidth="1"/>
    <col min="5381" max="5381" width="21.85546875" style="321" customWidth="1"/>
    <col min="5382" max="5382" width="26.7109375" style="321" customWidth="1"/>
    <col min="5383" max="5383" width="18.7109375" style="321" customWidth="1"/>
    <col min="5384" max="5632" width="9.140625" style="321"/>
    <col min="5633" max="5633" width="4.28515625" style="321" customWidth="1"/>
    <col min="5634" max="5634" width="3.85546875" style="321" customWidth="1"/>
    <col min="5635" max="5635" width="34" style="321" customWidth="1"/>
    <col min="5636" max="5636" width="28.7109375" style="321" customWidth="1"/>
    <col min="5637" max="5637" width="21.85546875" style="321" customWidth="1"/>
    <col min="5638" max="5638" width="26.7109375" style="321" customWidth="1"/>
    <col min="5639" max="5639" width="18.7109375" style="321" customWidth="1"/>
    <col min="5640" max="5888" width="9.140625" style="321"/>
    <col min="5889" max="5889" width="4.28515625" style="321" customWidth="1"/>
    <col min="5890" max="5890" width="3.85546875" style="321" customWidth="1"/>
    <col min="5891" max="5891" width="34" style="321" customWidth="1"/>
    <col min="5892" max="5892" width="28.7109375" style="321" customWidth="1"/>
    <col min="5893" max="5893" width="21.85546875" style="321" customWidth="1"/>
    <col min="5894" max="5894" width="26.7109375" style="321" customWidth="1"/>
    <col min="5895" max="5895" width="18.7109375" style="321" customWidth="1"/>
    <col min="5896" max="6144" width="9.140625" style="321"/>
    <col min="6145" max="6145" width="4.28515625" style="321" customWidth="1"/>
    <col min="6146" max="6146" width="3.85546875" style="321" customWidth="1"/>
    <col min="6147" max="6147" width="34" style="321" customWidth="1"/>
    <col min="6148" max="6148" width="28.7109375" style="321" customWidth="1"/>
    <col min="6149" max="6149" width="21.85546875" style="321" customWidth="1"/>
    <col min="6150" max="6150" width="26.7109375" style="321" customWidth="1"/>
    <col min="6151" max="6151" width="18.7109375" style="321" customWidth="1"/>
    <col min="6152" max="6400" width="9.140625" style="321"/>
    <col min="6401" max="6401" width="4.28515625" style="321" customWidth="1"/>
    <col min="6402" max="6402" width="3.85546875" style="321" customWidth="1"/>
    <col min="6403" max="6403" width="34" style="321" customWidth="1"/>
    <col min="6404" max="6404" width="28.7109375" style="321" customWidth="1"/>
    <col min="6405" max="6405" width="21.85546875" style="321" customWidth="1"/>
    <col min="6406" max="6406" width="26.7109375" style="321" customWidth="1"/>
    <col min="6407" max="6407" width="18.7109375" style="321" customWidth="1"/>
    <col min="6408" max="6656" width="9.140625" style="321"/>
    <col min="6657" max="6657" width="4.28515625" style="321" customWidth="1"/>
    <col min="6658" max="6658" width="3.85546875" style="321" customWidth="1"/>
    <col min="6659" max="6659" width="34" style="321" customWidth="1"/>
    <col min="6660" max="6660" width="28.7109375" style="321" customWidth="1"/>
    <col min="6661" max="6661" width="21.85546875" style="321" customWidth="1"/>
    <col min="6662" max="6662" width="26.7109375" style="321" customWidth="1"/>
    <col min="6663" max="6663" width="18.7109375" style="321" customWidth="1"/>
    <col min="6664" max="6912" width="9.140625" style="321"/>
    <col min="6913" max="6913" width="4.28515625" style="321" customWidth="1"/>
    <col min="6914" max="6914" width="3.85546875" style="321" customWidth="1"/>
    <col min="6915" max="6915" width="34" style="321" customWidth="1"/>
    <col min="6916" max="6916" width="28.7109375" style="321" customWidth="1"/>
    <col min="6917" max="6917" width="21.85546875" style="321" customWidth="1"/>
    <col min="6918" max="6918" width="26.7109375" style="321" customWidth="1"/>
    <col min="6919" max="6919" width="18.7109375" style="321" customWidth="1"/>
    <col min="6920" max="7168" width="9.140625" style="321"/>
    <col min="7169" max="7169" width="4.28515625" style="321" customWidth="1"/>
    <col min="7170" max="7170" width="3.85546875" style="321" customWidth="1"/>
    <col min="7171" max="7171" width="34" style="321" customWidth="1"/>
    <col min="7172" max="7172" width="28.7109375" style="321" customWidth="1"/>
    <col min="7173" max="7173" width="21.85546875" style="321" customWidth="1"/>
    <col min="7174" max="7174" width="26.7109375" style="321" customWidth="1"/>
    <col min="7175" max="7175" width="18.7109375" style="321" customWidth="1"/>
    <col min="7176" max="7424" width="9.140625" style="321"/>
    <col min="7425" max="7425" width="4.28515625" style="321" customWidth="1"/>
    <col min="7426" max="7426" width="3.85546875" style="321" customWidth="1"/>
    <col min="7427" max="7427" width="34" style="321" customWidth="1"/>
    <col min="7428" max="7428" width="28.7109375" style="321" customWidth="1"/>
    <col min="7429" max="7429" width="21.85546875" style="321" customWidth="1"/>
    <col min="7430" max="7430" width="26.7109375" style="321" customWidth="1"/>
    <col min="7431" max="7431" width="18.7109375" style="321" customWidth="1"/>
    <col min="7432" max="7680" width="9.140625" style="321"/>
    <col min="7681" max="7681" width="4.28515625" style="321" customWidth="1"/>
    <col min="7682" max="7682" width="3.85546875" style="321" customWidth="1"/>
    <col min="7683" max="7683" width="34" style="321" customWidth="1"/>
    <col min="7684" max="7684" width="28.7109375" style="321" customWidth="1"/>
    <col min="7685" max="7685" width="21.85546875" style="321" customWidth="1"/>
    <col min="7686" max="7686" width="26.7109375" style="321" customWidth="1"/>
    <col min="7687" max="7687" width="18.7109375" style="321" customWidth="1"/>
    <col min="7688" max="7936" width="9.140625" style="321"/>
    <col min="7937" max="7937" width="4.28515625" style="321" customWidth="1"/>
    <col min="7938" max="7938" width="3.85546875" style="321" customWidth="1"/>
    <col min="7939" max="7939" width="34" style="321" customWidth="1"/>
    <col min="7940" max="7940" width="28.7109375" style="321" customWidth="1"/>
    <col min="7941" max="7941" width="21.85546875" style="321" customWidth="1"/>
    <col min="7942" max="7942" width="26.7109375" style="321" customWidth="1"/>
    <col min="7943" max="7943" width="18.7109375" style="321" customWidth="1"/>
    <col min="7944" max="8192" width="9.140625" style="321"/>
    <col min="8193" max="8193" width="4.28515625" style="321" customWidth="1"/>
    <col min="8194" max="8194" width="3.85546875" style="321" customWidth="1"/>
    <col min="8195" max="8195" width="34" style="321" customWidth="1"/>
    <col min="8196" max="8196" width="28.7109375" style="321" customWidth="1"/>
    <col min="8197" max="8197" width="21.85546875" style="321" customWidth="1"/>
    <col min="8198" max="8198" width="26.7109375" style="321" customWidth="1"/>
    <col min="8199" max="8199" width="18.7109375" style="321" customWidth="1"/>
    <col min="8200" max="8448" width="9.140625" style="321"/>
    <col min="8449" max="8449" width="4.28515625" style="321" customWidth="1"/>
    <col min="8450" max="8450" width="3.85546875" style="321" customWidth="1"/>
    <col min="8451" max="8451" width="34" style="321" customWidth="1"/>
    <col min="8452" max="8452" width="28.7109375" style="321" customWidth="1"/>
    <col min="8453" max="8453" width="21.85546875" style="321" customWidth="1"/>
    <col min="8454" max="8454" width="26.7109375" style="321" customWidth="1"/>
    <col min="8455" max="8455" width="18.7109375" style="321" customWidth="1"/>
    <col min="8456" max="8704" width="9.140625" style="321"/>
    <col min="8705" max="8705" width="4.28515625" style="321" customWidth="1"/>
    <col min="8706" max="8706" width="3.85546875" style="321" customWidth="1"/>
    <col min="8707" max="8707" width="34" style="321" customWidth="1"/>
    <col min="8708" max="8708" width="28.7109375" style="321" customWidth="1"/>
    <col min="8709" max="8709" width="21.85546875" style="321" customWidth="1"/>
    <col min="8710" max="8710" width="26.7109375" style="321" customWidth="1"/>
    <col min="8711" max="8711" width="18.7109375" style="321" customWidth="1"/>
    <col min="8712" max="8960" width="9.140625" style="321"/>
    <col min="8961" max="8961" width="4.28515625" style="321" customWidth="1"/>
    <col min="8962" max="8962" width="3.85546875" style="321" customWidth="1"/>
    <col min="8963" max="8963" width="34" style="321" customWidth="1"/>
    <col min="8964" max="8964" width="28.7109375" style="321" customWidth="1"/>
    <col min="8965" max="8965" width="21.85546875" style="321" customWidth="1"/>
    <col min="8966" max="8966" width="26.7109375" style="321" customWidth="1"/>
    <col min="8967" max="8967" width="18.7109375" style="321" customWidth="1"/>
    <col min="8968" max="9216" width="9.140625" style="321"/>
    <col min="9217" max="9217" width="4.28515625" style="321" customWidth="1"/>
    <col min="9218" max="9218" width="3.85546875" style="321" customWidth="1"/>
    <col min="9219" max="9219" width="34" style="321" customWidth="1"/>
    <col min="9220" max="9220" width="28.7109375" style="321" customWidth="1"/>
    <col min="9221" max="9221" width="21.85546875" style="321" customWidth="1"/>
    <col min="9222" max="9222" width="26.7109375" style="321" customWidth="1"/>
    <col min="9223" max="9223" width="18.7109375" style="321" customWidth="1"/>
    <col min="9224" max="9472" width="9.140625" style="321"/>
    <col min="9473" max="9473" width="4.28515625" style="321" customWidth="1"/>
    <col min="9474" max="9474" width="3.85546875" style="321" customWidth="1"/>
    <col min="9475" max="9475" width="34" style="321" customWidth="1"/>
    <col min="9476" max="9476" width="28.7109375" style="321" customWidth="1"/>
    <col min="9477" max="9477" width="21.85546875" style="321" customWidth="1"/>
    <col min="9478" max="9478" width="26.7109375" style="321" customWidth="1"/>
    <col min="9479" max="9479" width="18.7109375" style="321" customWidth="1"/>
    <col min="9480" max="9728" width="9.140625" style="321"/>
    <col min="9729" max="9729" width="4.28515625" style="321" customWidth="1"/>
    <col min="9730" max="9730" width="3.85546875" style="321" customWidth="1"/>
    <col min="9731" max="9731" width="34" style="321" customWidth="1"/>
    <col min="9732" max="9732" width="28.7109375" style="321" customWidth="1"/>
    <col min="9733" max="9733" width="21.85546875" style="321" customWidth="1"/>
    <col min="9734" max="9734" width="26.7109375" style="321" customWidth="1"/>
    <col min="9735" max="9735" width="18.7109375" style="321" customWidth="1"/>
    <col min="9736" max="9984" width="9.140625" style="321"/>
    <col min="9985" max="9985" width="4.28515625" style="321" customWidth="1"/>
    <col min="9986" max="9986" width="3.85546875" style="321" customWidth="1"/>
    <col min="9987" max="9987" width="34" style="321" customWidth="1"/>
    <col min="9988" max="9988" width="28.7109375" style="321" customWidth="1"/>
    <col min="9989" max="9989" width="21.85546875" style="321" customWidth="1"/>
    <col min="9990" max="9990" width="26.7109375" style="321" customWidth="1"/>
    <col min="9991" max="9991" width="18.7109375" style="321" customWidth="1"/>
    <col min="9992" max="10240" width="9.140625" style="321"/>
    <col min="10241" max="10241" width="4.28515625" style="321" customWidth="1"/>
    <col min="10242" max="10242" width="3.85546875" style="321" customWidth="1"/>
    <col min="10243" max="10243" width="34" style="321" customWidth="1"/>
    <col min="10244" max="10244" width="28.7109375" style="321" customWidth="1"/>
    <col min="10245" max="10245" width="21.85546875" style="321" customWidth="1"/>
    <col min="10246" max="10246" width="26.7109375" style="321" customWidth="1"/>
    <col min="10247" max="10247" width="18.7109375" style="321" customWidth="1"/>
    <col min="10248" max="10496" width="9.140625" style="321"/>
    <col min="10497" max="10497" width="4.28515625" style="321" customWidth="1"/>
    <col min="10498" max="10498" width="3.85546875" style="321" customWidth="1"/>
    <col min="10499" max="10499" width="34" style="321" customWidth="1"/>
    <col min="10500" max="10500" width="28.7109375" style="321" customWidth="1"/>
    <col min="10501" max="10501" width="21.85546875" style="321" customWidth="1"/>
    <col min="10502" max="10502" width="26.7109375" style="321" customWidth="1"/>
    <col min="10503" max="10503" width="18.7109375" style="321" customWidth="1"/>
    <col min="10504" max="10752" width="9.140625" style="321"/>
    <col min="10753" max="10753" width="4.28515625" style="321" customWidth="1"/>
    <col min="10754" max="10754" width="3.85546875" style="321" customWidth="1"/>
    <col min="10755" max="10755" width="34" style="321" customWidth="1"/>
    <col min="10756" max="10756" width="28.7109375" style="321" customWidth="1"/>
    <col min="10757" max="10757" width="21.85546875" style="321" customWidth="1"/>
    <col min="10758" max="10758" width="26.7109375" style="321" customWidth="1"/>
    <col min="10759" max="10759" width="18.7109375" style="321" customWidth="1"/>
    <col min="10760" max="11008" width="9.140625" style="321"/>
    <col min="11009" max="11009" width="4.28515625" style="321" customWidth="1"/>
    <col min="11010" max="11010" width="3.85546875" style="321" customWidth="1"/>
    <col min="11011" max="11011" width="34" style="321" customWidth="1"/>
    <col min="11012" max="11012" width="28.7109375" style="321" customWidth="1"/>
    <col min="11013" max="11013" width="21.85546875" style="321" customWidth="1"/>
    <col min="11014" max="11014" width="26.7109375" style="321" customWidth="1"/>
    <col min="11015" max="11015" width="18.7109375" style="321" customWidth="1"/>
    <col min="11016" max="11264" width="9.140625" style="321"/>
    <col min="11265" max="11265" width="4.28515625" style="321" customWidth="1"/>
    <col min="11266" max="11266" width="3.85546875" style="321" customWidth="1"/>
    <col min="11267" max="11267" width="34" style="321" customWidth="1"/>
    <col min="11268" max="11268" width="28.7109375" style="321" customWidth="1"/>
    <col min="11269" max="11269" width="21.85546875" style="321" customWidth="1"/>
    <col min="11270" max="11270" width="26.7109375" style="321" customWidth="1"/>
    <col min="11271" max="11271" width="18.7109375" style="321" customWidth="1"/>
    <col min="11272" max="11520" width="9.140625" style="321"/>
    <col min="11521" max="11521" width="4.28515625" style="321" customWidth="1"/>
    <col min="11522" max="11522" width="3.85546875" style="321" customWidth="1"/>
    <col min="11523" max="11523" width="34" style="321" customWidth="1"/>
    <col min="11524" max="11524" width="28.7109375" style="321" customWidth="1"/>
    <col min="11525" max="11525" width="21.85546875" style="321" customWidth="1"/>
    <col min="11526" max="11526" width="26.7109375" style="321" customWidth="1"/>
    <col min="11527" max="11527" width="18.7109375" style="321" customWidth="1"/>
    <col min="11528" max="11776" width="9.140625" style="321"/>
    <col min="11777" max="11777" width="4.28515625" style="321" customWidth="1"/>
    <col min="11778" max="11778" width="3.85546875" style="321" customWidth="1"/>
    <col min="11779" max="11779" width="34" style="321" customWidth="1"/>
    <col min="11780" max="11780" width="28.7109375" style="321" customWidth="1"/>
    <col min="11781" max="11781" width="21.85546875" style="321" customWidth="1"/>
    <col min="11782" max="11782" width="26.7109375" style="321" customWidth="1"/>
    <col min="11783" max="11783" width="18.7109375" style="321" customWidth="1"/>
    <col min="11784" max="12032" width="9.140625" style="321"/>
    <col min="12033" max="12033" width="4.28515625" style="321" customWidth="1"/>
    <col min="12034" max="12034" width="3.85546875" style="321" customWidth="1"/>
    <col min="12035" max="12035" width="34" style="321" customWidth="1"/>
    <col min="12036" max="12036" width="28.7109375" style="321" customWidth="1"/>
    <col min="12037" max="12037" width="21.85546875" style="321" customWidth="1"/>
    <col min="12038" max="12038" width="26.7109375" style="321" customWidth="1"/>
    <col min="12039" max="12039" width="18.7109375" style="321" customWidth="1"/>
    <col min="12040" max="12288" width="9.140625" style="321"/>
    <col min="12289" max="12289" width="4.28515625" style="321" customWidth="1"/>
    <col min="12290" max="12290" width="3.85546875" style="321" customWidth="1"/>
    <col min="12291" max="12291" width="34" style="321" customWidth="1"/>
    <col min="12292" max="12292" width="28.7109375" style="321" customWidth="1"/>
    <col min="12293" max="12293" width="21.85546875" style="321" customWidth="1"/>
    <col min="12294" max="12294" width="26.7109375" style="321" customWidth="1"/>
    <col min="12295" max="12295" width="18.7109375" style="321" customWidth="1"/>
    <col min="12296" max="12544" width="9.140625" style="321"/>
    <col min="12545" max="12545" width="4.28515625" style="321" customWidth="1"/>
    <col min="12546" max="12546" width="3.85546875" style="321" customWidth="1"/>
    <col min="12547" max="12547" width="34" style="321" customWidth="1"/>
    <col min="12548" max="12548" width="28.7109375" style="321" customWidth="1"/>
    <col min="12549" max="12549" width="21.85546875" style="321" customWidth="1"/>
    <col min="12550" max="12550" width="26.7109375" style="321" customWidth="1"/>
    <col min="12551" max="12551" width="18.7109375" style="321" customWidth="1"/>
    <col min="12552" max="12800" width="9.140625" style="321"/>
    <col min="12801" max="12801" width="4.28515625" style="321" customWidth="1"/>
    <col min="12802" max="12802" width="3.85546875" style="321" customWidth="1"/>
    <col min="12803" max="12803" width="34" style="321" customWidth="1"/>
    <col min="12804" max="12804" width="28.7109375" style="321" customWidth="1"/>
    <col min="12805" max="12805" width="21.85546875" style="321" customWidth="1"/>
    <col min="12806" max="12806" width="26.7109375" style="321" customWidth="1"/>
    <col min="12807" max="12807" width="18.7109375" style="321" customWidth="1"/>
    <col min="12808" max="13056" width="9.140625" style="321"/>
    <col min="13057" max="13057" width="4.28515625" style="321" customWidth="1"/>
    <col min="13058" max="13058" width="3.85546875" style="321" customWidth="1"/>
    <col min="13059" max="13059" width="34" style="321" customWidth="1"/>
    <col min="13060" max="13060" width="28.7109375" style="321" customWidth="1"/>
    <col min="13061" max="13061" width="21.85546875" style="321" customWidth="1"/>
    <col min="13062" max="13062" width="26.7109375" style="321" customWidth="1"/>
    <col min="13063" max="13063" width="18.7109375" style="321" customWidth="1"/>
    <col min="13064" max="13312" width="9.140625" style="321"/>
    <col min="13313" max="13313" width="4.28515625" style="321" customWidth="1"/>
    <col min="13314" max="13314" width="3.85546875" style="321" customWidth="1"/>
    <col min="13315" max="13315" width="34" style="321" customWidth="1"/>
    <col min="13316" max="13316" width="28.7109375" style="321" customWidth="1"/>
    <col min="13317" max="13317" width="21.85546875" style="321" customWidth="1"/>
    <col min="13318" max="13318" width="26.7109375" style="321" customWidth="1"/>
    <col min="13319" max="13319" width="18.7109375" style="321" customWidth="1"/>
    <col min="13320" max="13568" width="9.140625" style="321"/>
    <col min="13569" max="13569" width="4.28515625" style="321" customWidth="1"/>
    <col min="13570" max="13570" width="3.85546875" style="321" customWidth="1"/>
    <col min="13571" max="13571" width="34" style="321" customWidth="1"/>
    <col min="13572" max="13572" width="28.7109375" style="321" customWidth="1"/>
    <col min="13573" max="13573" width="21.85546875" style="321" customWidth="1"/>
    <col min="13574" max="13574" width="26.7109375" style="321" customWidth="1"/>
    <col min="13575" max="13575" width="18.7109375" style="321" customWidth="1"/>
    <col min="13576" max="13824" width="9.140625" style="321"/>
    <col min="13825" max="13825" width="4.28515625" style="321" customWidth="1"/>
    <col min="13826" max="13826" width="3.85546875" style="321" customWidth="1"/>
    <col min="13827" max="13827" width="34" style="321" customWidth="1"/>
    <col min="13828" max="13828" width="28.7109375" style="321" customWidth="1"/>
    <col min="13829" max="13829" width="21.85546875" style="321" customWidth="1"/>
    <col min="13830" max="13830" width="26.7109375" style="321" customWidth="1"/>
    <col min="13831" max="13831" width="18.7109375" style="321" customWidth="1"/>
    <col min="13832" max="14080" width="9.140625" style="321"/>
    <col min="14081" max="14081" width="4.28515625" style="321" customWidth="1"/>
    <col min="14082" max="14082" width="3.85546875" style="321" customWidth="1"/>
    <col min="14083" max="14083" width="34" style="321" customWidth="1"/>
    <col min="14084" max="14084" width="28.7109375" style="321" customWidth="1"/>
    <col min="14085" max="14085" width="21.85546875" style="321" customWidth="1"/>
    <col min="14086" max="14086" width="26.7109375" style="321" customWidth="1"/>
    <col min="14087" max="14087" width="18.7109375" style="321" customWidth="1"/>
    <col min="14088" max="14336" width="9.140625" style="321"/>
    <col min="14337" max="14337" width="4.28515625" style="321" customWidth="1"/>
    <col min="14338" max="14338" width="3.85546875" style="321" customWidth="1"/>
    <col min="14339" max="14339" width="34" style="321" customWidth="1"/>
    <col min="14340" max="14340" width="28.7109375" style="321" customWidth="1"/>
    <col min="14341" max="14341" width="21.85546875" style="321" customWidth="1"/>
    <col min="14342" max="14342" width="26.7109375" style="321" customWidth="1"/>
    <col min="14343" max="14343" width="18.7109375" style="321" customWidth="1"/>
    <col min="14344" max="14592" width="9.140625" style="321"/>
    <col min="14593" max="14593" width="4.28515625" style="321" customWidth="1"/>
    <col min="14594" max="14594" width="3.85546875" style="321" customWidth="1"/>
    <col min="14595" max="14595" width="34" style="321" customWidth="1"/>
    <col min="14596" max="14596" width="28.7109375" style="321" customWidth="1"/>
    <col min="14597" max="14597" width="21.85546875" style="321" customWidth="1"/>
    <col min="14598" max="14598" width="26.7109375" style="321" customWidth="1"/>
    <col min="14599" max="14599" width="18.7109375" style="321" customWidth="1"/>
    <col min="14600" max="14848" width="9.140625" style="321"/>
    <col min="14849" max="14849" width="4.28515625" style="321" customWidth="1"/>
    <col min="14850" max="14850" width="3.85546875" style="321" customWidth="1"/>
    <col min="14851" max="14851" width="34" style="321" customWidth="1"/>
    <col min="14852" max="14852" width="28.7109375" style="321" customWidth="1"/>
    <col min="14853" max="14853" width="21.85546875" style="321" customWidth="1"/>
    <col min="14854" max="14854" width="26.7109375" style="321" customWidth="1"/>
    <col min="14855" max="14855" width="18.7109375" style="321" customWidth="1"/>
    <col min="14856" max="15104" width="9.140625" style="321"/>
    <col min="15105" max="15105" width="4.28515625" style="321" customWidth="1"/>
    <col min="15106" max="15106" width="3.85546875" style="321" customWidth="1"/>
    <col min="15107" max="15107" width="34" style="321" customWidth="1"/>
    <col min="15108" max="15108" width="28.7109375" style="321" customWidth="1"/>
    <col min="15109" max="15109" width="21.85546875" style="321" customWidth="1"/>
    <col min="15110" max="15110" width="26.7109375" style="321" customWidth="1"/>
    <col min="15111" max="15111" width="18.7109375" style="321" customWidth="1"/>
    <col min="15112" max="15360" width="9.140625" style="321"/>
    <col min="15361" max="15361" width="4.28515625" style="321" customWidth="1"/>
    <col min="15362" max="15362" width="3.85546875" style="321" customWidth="1"/>
    <col min="15363" max="15363" width="34" style="321" customWidth="1"/>
    <col min="15364" max="15364" width="28.7109375" style="321" customWidth="1"/>
    <col min="15365" max="15365" width="21.85546875" style="321" customWidth="1"/>
    <col min="15366" max="15366" width="26.7109375" style="321" customWidth="1"/>
    <col min="15367" max="15367" width="18.7109375" style="321" customWidth="1"/>
    <col min="15368" max="15616" width="9.140625" style="321"/>
    <col min="15617" max="15617" width="4.28515625" style="321" customWidth="1"/>
    <col min="15618" max="15618" width="3.85546875" style="321" customWidth="1"/>
    <col min="15619" max="15619" width="34" style="321" customWidth="1"/>
    <col min="15620" max="15620" width="28.7109375" style="321" customWidth="1"/>
    <col min="15621" max="15621" width="21.85546875" style="321" customWidth="1"/>
    <col min="15622" max="15622" width="26.7109375" style="321" customWidth="1"/>
    <col min="15623" max="15623" width="18.7109375" style="321" customWidth="1"/>
    <col min="15624" max="15872" width="9.140625" style="321"/>
    <col min="15873" max="15873" width="4.28515625" style="321" customWidth="1"/>
    <col min="15874" max="15874" width="3.85546875" style="321" customWidth="1"/>
    <col min="15875" max="15875" width="34" style="321" customWidth="1"/>
    <col min="15876" max="15876" width="28.7109375" style="321" customWidth="1"/>
    <col min="15877" max="15877" width="21.85546875" style="321" customWidth="1"/>
    <col min="15878" max="15878" width="26.7109375" style="321" customWidth="1"/>
    <col min="15879" max="15879" width="18.7109375" style="321" customWidth="1"/>
    <col min="15880" max="16128" width="9.140625" style="321"/>
    <col min="16129" max="16129" width="4.28515625" style="321" customWidth="1"/>
    <col min="16130" max="16130" width="3.85546875" style="321" customWidth="1"/>
    <col min="16131" max="16131" width="34" style="321" customWidth="1"/>
    <col min="16132" max="16132" width="28.7109375" style="321" customWidth="1"/>
    <col min="16133" max="16133" width="21.85546875" style="321" customWidth="1"/>
    <col min="16134" max="16134" width="26.7109375" style="321" customWidth="1"/>
    <col min="16135" max="16135" width="18.7109375" style="321" customWidth="1"/>
    <col min="16136" max="16384" width="9.140625" style="321"/>
  </cols>
  <sheetData>
    <row r="2" spans="2:12" ht="12.75">
      <c r="B2" s="322" t="s">
        <v>437</v>
      </c>
      <c r="C2" s="322"/>
      <c r="D2" s="323"/>
      <c r="E2" s="324"/>
    </row>
    <row r="3" spans="2:12" ht="12.75">
      <c r="B3" s="322" t="s">
        <v>438</v>
      </c>
      <c r="C3" s="322"/>
      <c r="D3" s="323"/>
      <c r="E3" s="325"/>
    </row>
    <row r="4" spans="2:12" ht="12.75">
      <c r="B4" s="326" t="s">
        <v>439</v>
      </c>
      <c r="C4" s="326"/>
      <c r="D4" s="327"/>
      <c r="E4" s="325"/>
    </row>
    <row r="5" spans="2:12">
      <c r="B5" s="328" t="s">
        <v>440</v>
      </c>
      <c r="C5" s="328"/>
      <c r="D5" s="329"/>
    </row>
    <row r="7" spans="2:12" ht="12.75">
      <c r="C7" s="330" t="s">
        <v>441</v>
      </c>
      <c r="D7" s="331"/>
      <c r="E7" s="331"/>
      <c r="F7" s="331"/>
      <c r="G7" s="331"/>
      <c r="H7" s="331"/>
      <c r="I7" s="331"/>
      <c r="J7" s="331"/>
      <c r="K7" s="331"/>
      <c r="L7" s="331"/>
    </row>
    <row r="8" spans="2:12" ht="12.75">
      <c r="B8" s="331"/>
      <c r="C8" s="331"/>
      <c r="D8" s="331"/>
      <c r="E8" s="331"/>
      <c r="F8" s="331"/>
      <c r="G8" s="331"/>
      <c r="H8" s="331"/>
      <c r="I8" s="331"/>
      <c r="J8" s="331"/>
      <c r="K8" s="331"/>
      <c r="L8" s="331"/>
    </row>
    <row r="9" spans="2:12" ht="12.75">
      <c r="B9" s="331" t="s">
        <v>442</v>
      </c>
    </row>
    <row r="10" spans="2:12" ht="12.75" thickBot="1">
      <c r="B10" s="332"/>
      <c r="C10" s="332"/>
      <c r="D10" s="333"/>
      <c r="E10" s="333"/>
      <c r="F10" s="334"/>
    </row>
    <row r="11" spans="2:12">
      <c r="B11" s="553" t="s">
        <v>443</v>
      </c>
      <c r="C11" s="553" t="s">
        <v>444</v>
      </c>
      <c r="D11" s="553" t="s">
        <v>445</v>
      </c>
      <c r="E11" s="553" t="s">
        <v>446</v>
      </c>
      <c r="F11" s="553" t="s">
        <v>447</v>
      </c>
      <c r="G11" s="553" t="s">
        <v>448</v>
      </c>
    </row>
    <row r="12" spans="2:12">
      <c r="B12" s="554"/>
      <c r="C12" s="554"/>
      <c r="D12" s="554"/>
      <c r="E12" s="554"/>
      <c r="F12" s="554"/>
      <c r="G12" s="554"/>
    </row>
    <row r="13" spans="2:12">
      <c r="B13" s="335">
        <v>1</v>
      </c>
      <c r="C13" s="336"/>
      <c r="D13" s="337"/>
      <c r="E13" s="338"/>
      <c r="F13" s="339"/>
      <c r="G13" s="339"/>
    </row>
    <row r="14" spans="2:12">
      <c r="B14" s="335"/>
      <c r="C14" s="336"/>
      <c r="D14" s="340"/>
      <c r="E14" s="341"/>
      <c r="F14" s="342"/>
      <c r="G14" s="339"/>
    </row>
    <row r="15" spans="2:12">
      <c r="B15" s="335"/>
      <c r="C15" s="336"/>
      <c r="D15" s="340"/>
      <c r="E15" s="341"/>
      <c r="F15" s="342"/>
      <c r="G15" s="339"/>
    </row>
    <row r="16" spans="2:12">
      <c r="B16" s="343"/>
      <c r="C16" s="336"/>
      <c r="D16" s="344"/>
      <c r="E16" s="341"/>
      <c r="F16" s="342"/>
      <c r="G16" s="344"/>
    </row>
    <row r="17" spans="2:12">
      <c r="C17" s="345"/>
      <c r="E17" s="345"/>
      <c r="F17" s="345"/>
    </row>
    <row r="19" spans="2:12" ht="12.75">
      <c r="C19" s="331"/>
      <c r="D19" s="331"/>
      <c r="E19" s="331"/>
      <c r="F19" s="331"/>
      <c r="G19" s="331"/>
      <c r="H19" s="331"/>
      <c r="I19" s="331"/>
      <c r="J19" s="331"/>
      <c r="K19" s="331"/>
      <c r="L19" s="331"/>
    </row>
    <row r="20" spans="2:12" ht="12.75">
      <c r="B20" s="331"/>
      <c r="C20" s="331"/>
      <c r="D20" s="331"/>
      <c r="E20" s="331"/>
      <c r="F20" s="331"/>
      <c r="G20" s="331"/>
      <c r="H20" s="331"/>
      <c r="I20" s="331"/>
      <c r="J20" s="331"/>
      <c r="K20" s="331"/>
      <c r="L20" s="331"/>
    </row>
    <row r="21" spans="2:12" ht="12.75">
      <c r="B21" s="331" t="s">
        <v>449</v>
      </c>
    </row>
    <row r="22" spans="2:12" ht="12.75" thickBot="1">
      <c r="B22" s="332"/>
      <c r="C22" s="332"/>
      <c r="D22" s="333"/>
      <c r="E22" s="333"/>
      <c r="F22" s="334"/>
    </row>
    <row r="23" spans="2:12">
      <c r="B23" s="553" t="s">
        <v>443</v>
      </c>
      <c r="C23" s="553" t="s">
        <v>450</v>
      </c>
      <c r="D23" s="553" t="s">
        <v>451</v>
      </c>
      <c r="E23" s="553" t="s">
        <v>452</v>
      </c>
    </row>
    <row r="24" spans="2:12">
      <c r="B24" s="554"/>
      <c r="C24" s="554"/>
      <c r="D24" s="554"/>
      <c r="E24" s="554"/>
    </row>
    <row r="25" spans="2:12">
      <c r="B25" s="335"/>
      <c r="C25" s="336"/>
      <c r="D25" s="346"/>
      <c r="E25" s="346"/>
    </row>
    <row r="26" spans="2:12">
      <c r="B26" s="335">
        <v>1</v>
      </c>
      <c r="C26" s="336" t="s">
        <v>453</v>
      </c>
      <c r="D26" s="347" t="s">
        <v>454</v>
      </c>
      <c r="E26" s="346" t="s">
        <v>455</v>
      </c>
    </row>
    <row r="27" spans="2:12">
      <c r="B27" s="343"/>
      <c r="C27" s="348"/>
      <c r="D27" s="344"/>
      <c r="E27" s="344"/>
    </row>
    <row r="28" spans="2:12" ht="12.75">
      <c r="B28" s="349"/>
      <c r="C28" s="349"/>
      <c r="D28" s="349"/>
      <c r="E28" s="349"/>
      <c r="F28" s="349"/>
    </row>
    <row r="29" spans="2:12">
      <c r="B29" s="332"/>
      <c r="D29" s="332"/>
    </row>
    <row r="30" spans="2:12" ht="12.75">
      <c r="C30" s="350"/>
      <c r="F30" s="555" t="s">
        <v>456</v>
      </c>
      <c r="G30" s="555"/>
    </row>
    <row r="31" spans="2:12" ht="12.75">
      <c r="C31" s="350"/>
      <c r="F31" s="556" t="s">
        <v>457</v>
      </c>
      <c r="G31" s="556"/>
    </row>
    <row r="32" spans="2:12">
      <c r="F32" s="351"/>
      <c r="G32" s="351"/>
    </row>
    <row r="33" spans="6:7">
      <c r="F33" s="352"/>
      <c r="G33" s="352"/>
    </row>
  </sheetData>
  <mergeCells count="12">
    <mergeCell ref="F31:G31"/>
    <mergeCell ref="B11:B12"/>
    <mergeCell ref="C11:C12"/>
    <mergeCell ref="D11:D12"/>
    <mergeCell ref="E11:E12"/>
    <mergeCell ref="F11:F12"/>
    <mergeCell ref="G11:G12"/>
    <mergeCell ref="B23:B24"/>
    <mergeCell ref="C23:C24"/>
    <mergeCell ref="D23:D24"/>
    <mergeCell ref="E23:E24"/>
    <mergeCell ref="F30:G3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2:H103"/>
  <sheetViews>
    <sheetView topLeftCell="B1" workbookViewId="0">
      <selection sqref="A1:XFD1048576"/>
    </sheetView>
  </sheetViews>
  <sheetFormatPr defaultRowHeight="12.75"/>
  <cols>
    <col min="1" max="1" width="6.7109375" style="353" hidden="1" customWidth="1"/>
    <col min="2" max="2" width="4.42578125" style="353" customWidth="1"/>
    <col min="3" max="3" width="9.42578125" style="353" customWidth="1"/>
    <col min="4" max="4" width="36.140625" style="353" bestFit="1" customWidth="1"/>
    <col min="5" max="5" width="8.5703125" style="353" customWidth="1"/>
    <col min="6" max="6" width="11.7109375" style="353" bestFit="1" customWidth="1"/>
    <col min="7" max="7" width="16.7109375" style="354" customWidth="1"/>
    <col min="8" max="8" width="19.140625" style="354" customWidth="1"/>
    <col min="9" max="256" width="9.140625" style="353"/>
    <col min="257" max="257" width="0" style="353" hidden="1" customWidth="1"/>
    <col min="258" max="258" width="4.42578125" style="353" customWidth="1"/>
    <col min="259" max="259" width="9.42578125" style="353" customWidth="1"/>
    <col min="260" max="260" width="36.140625" style="353" bestFit="1" customWidth="1"/>
    <col min="261" max="261" width="8.5703125" style="353" customWidth="1"/>
    <col min="262" max="262" width="11.7109375" style="353" bestFit="1" customWidth="1"/>
    <col min="263" max="263" width="16.7109375" style="353" customWidth="1"/>
    <col min="264" max="264" width="19.140625" style="353" customWidth="1"/>
    <col min="265" max="512" width="9.140625" style="353"/>
    <col min="513" max="513" width="0" style="353" hidden="1" customWidth="1"/>
    <col min="514" max="514" width="4.42578125" style="353" customWidth="1"/>
    <col min="515" max="515" width="9.42578125" style="353" customWidth="1"/>
    <col min="516" max="516" width="36.140625" style="353" bestFit="1" customWidth="1"/>
    <col min="517" max="517" width="8.5703125" style="353" customWidth="1"/>
    <col min="518" max="518" width="11.7109375" style="353" bestFit="1" customWidth="1"/>
    <col min="519" max="519" width="16.7109375" style="353" customWidth="1"/>
    <col min="520" max="520" width="19.140625" style="353" customWidth="1"/>
    <col min="521" max="768" width="9.140625" style="353"/>
    <col min="769" max="769" width="0" style="353" hidden="1" customWidth="1"/>
    <col min="770" max="770" width="4.42578125" style="353" customWidth="1"/>
    <col min="771" max="771" width="9.42578125" style="353" customWidth="1"/>
    <col min="772" max="772" width="36.140625" style="353" bestFit="1" customWidth="1"/>
    <col min="773" max="773" width="8.5703125" style="353" customWidth="1"/>
    <col min="774" max="774" width="11.7109375" style="353" bestFit="1" customWidth="1"/>
    <col min="775" max="775" width="16.7109375" style="353" customWidth="1"/>
    <col min="776" max="776" width="19.140625" style="353" customWidth="1"/>
    <col min="777" max="1024" width="9.140625" style="353"/>
    <col min="1025" max="1025" width="0" style="353" hidden="1" customWidth="1"/>
    <col min="1026" max="1026" width="4.42578125" style="353" customWidth="1"/>
    <col min="1027" max="1027" width="9.42578125" style="353" customWidth="1"/>
    <col min="1028" max="1028" width="36.140625" style="353" bestFit="1" customWidth="1"/>
    <col min="1029" max="1029" width="8.5703125" style="353" customWidth="1"/>
    <col min="1030" max="1030" width="11.7109375" style="353" bestFit="1" customWidth="1"/>
    <col min="1031" max="1031" width="16.7109375" style="353" customWidth="1"/>
    <col min="1032" max="1032" width="19.140625" style="353" customWidth="1"/>
    <col min="1033" max="1280" width="9.140625" style="353"/>
    <col min="1281" max="1281" width="0" style="353" hidden="1" customWidth="1"/>
    <col min="1282" max="1282" width="4.42578125" style="353" customWidth="1"/>
    <col min="1283" max="1283" width="9.42578125" style="353" customWidth="1"/>
    <col min="1284" max="1284" width="36.140625" style="353" bestFit="1" customWidth="1"/>
    <col min="1285" max="1285" width="8.5703125" style="353" customWidth="1"/>
    <col min="1286" max="1286" width="11.7109375" style="353" bestFit="1" customWidth="1"/>
    <col min="1287" max="1287" width="16.7109375" style="353" customWidth="1"/>
    <col min="1288" max="1288" width="19.140625" style="353" customWidth="1"/>
    <col min="1289" max="1536" width="9.140625" style="353"/>
    <col min="1537" max="1537" width="0" style="353" hidden="1" customWidth="1"/>
    <col min="1538" max="1538" width="4.42578125" style="353" customWidth="1"/>
    <col min="1539" max="1539" width="9.42578125" style="353" customWidth="1"/>
    <col min="1540" max="1540" width="36.140625" style="353" bestFit="1" customWidth="1"/>
    <col min="1541" max="1541" width="8.5703125" style="353" customWidth="1"/>
    <col min="1542" max="1542" width="11.7109375" style="353" bestFit="1" customWidth="1"/>
    <col min="1543" max="1543" width="16.7109375" style="353" customWidth="1"/>
    <col min="1544" max="1544" width="19.140625" style="353" customWidth="1"/>
    <col min="1545" max="1792" width="9.140625" style="353"/>
    <col min="1793" max="1793" width="0" style="353" hidden="1" customWidth="1"/>
    <col min="1794" max="1794" width="4.42578125" style="353" customWidth="1"/>
    <col min="1795" max="1795" width="9.42578125" style="353" customWidth="1"/>
    <col min="1796" max="1796" width="36.140625" style="353" bestFit="1" customWidth="1"/>
    <col min="1797" max="1797" width="8.5703125" style="353" customWidth="1"/>
    <col min="1798" max="1798" width="11.7109375" style="353" bestFit="1" customWidth="1"/>
    <col min="1799" max="1799" width="16.7109375" style="353" customWidth="1"/>
    <col min="1800" max="1800" width="19.140625" style="353" customWidth="1"/>
    <col min="1801" max="2048" width="9.140625" style="353"/>
    <col min="2049" max="2049" width="0" style="353" hidden="1" customWidth="1"/>
    <col min="2050" max="2050" width="4.42578125" style="353" customWidth="1"/>
    <col min="2051" max="2051" width="9.42578125" style="353" customWidth="1"/>
    <col min="2052" max="2052" width="36.140625" style="353" bestFit="1" customWidth="1"/>
    <col min="2053" max="2053" width="8.5703125" style="353" customWidth="1"/>
    <col min="2054" max="2054" width="11.7109375" style="353" bestFit="1" customWidth="1"/>
    <col min="2055" max="2055" width="16.7109375" style="353" customWidth="1"/>
    <col min="2056" max="2056" width="19.140625" style="353" customWidth="1"/>
    <col min="2057" max="2304" width="9.140625" style="353"/>
    <col min="2305" max="2305" width="0" style="353" hidden="1" customWidth="1"/>
    <col min="2306" max="2306" width="4.42578125" style="353" customWidth="1"/>
    <col min="2307" max="2307" width="9.42578125" style="353" customWidth="1"/>
    <col min="2308" max="2308" width="36.140625" style="353" bestFit="1" customWidth="1"/>
    <col min="2309" max="2309" width="8.5703125" style="353" customWidth="1"/>
    <col min="2310" max="2310" width="11.7109375" style="353" bestFit="1" customWidth="1"/>
    <col min="2311" max="2311" width="16.7109375" style="353" customWidth="1"/>
    <col min="2312" max="2312" width="19.140625" style="353" customWidth="1"/>
    <col min="2313" max="2560" width="9.140625" style="353"/>
    <col min="2561" max="2561" width="0" style="353" hidden="1" customWidth="1"/>
    <col min="2562" max="2562" width="4.42578125" style="353" customWidth="1"/>
    <col min="2563" max="2563" width="9.42578125" style="353" customWidth="1"/>
    <col min="2564" max="2564" width="36.140625" style="353" bestFit="1" customWidth="1"/>
    <col min="2565" max="2565" width="8.5703125" style="353" customWidth="1"/>
    <col min="2566" max="2566" width="11.7109375" style="353" bestFit="1" customWidth="1"/>
    <col min="2567" max="2567" width="16.7109375" style="353" customWidth="1"/>
    <col min="2568" max="2568" width="19.140625" style="353" customWidth="1"/>
    <col min="2569" max="2816" width="9.140625" style="353"/>
    <col min="2817" max="2817" width="0" style="353" hidden="1" customWidth="1"/>
    <col min="2818" max="2818" width="4.42578125" style="353" customWidth="1"/>
    <col min="2819" max="2819" width="9.42578125" style="353" customWidth="1"/>
    <col min="2820" max="2820" width="36.140625" style="353" bestFit="1" customWidth="1"/>
    <col min="2821" max="2821" width="8.5703125" style="353" customWidth="1"/>
    <col min="2822" max="2822" width="11.7109375" style="353" bestFit="1" customWidth="1"/>
    <col min="2823" max="2823" width="16.7109375" style="353" customWidth="1"/>
    <col min="2824" max="2824" width="19.140625" style="353" customWidth="1"/>
    <col min="2825" max="3072" width="9.140625" style="353"/>
    <col min="3073" max="3073" width="0" style="353" hidden="1" customWidth="1"/>
    <col min="3074" max="3074" width="4.42578125" style="353" customWidth="1"/>
    <col min="3075" max="3075" width="9.42578125" style="353" customWidth="1"/>
    <col min="3076" max="3076" width="36.140625" style="353" bestFit="1" customWidth="1"/>
    <col min="3077" max="3077" width="8.5703125" style="353" customWidth="1"/>
    <col min="3078" max="3078" width="11.7109375" style="353" bestFit="1" customWidth="1"/>
    <col min="3079" max="3079" width="16.7109375" style="353" customWidth="1"/>
    <col min="3080" max="3080" width="19.140625" style="353" customWidth="1"/>
    <col min="3081" max="3328" width="9.140625" style="353"/>
    <col min="3329" max="3329" width="0" style="353" hidden="1" customWidth="1"/>
    <col min="3330" max="3330" width="4.42578125" style="353" customWidth="1"/>
    <col min="3331" max="3331" width="9.42578125" style="353" customWidth="1"/>
    <col min="3332" max="3332" width="36.140625" style="353" bestFit="1" customWidth="1"/>
    <col min="3333" max="3333" width="8.5703125" style="353" customWidth="1"/>
    <col min="3334" max="3334" width="11.7109375" style="353" bestFit="1" customWidth="1"/>
    <col min="3335" max="3335" width="16.7109375" style="353" customWidth="1"/>
    <col min="3336" max="3336" width="19.140625" style="353" customWidth="1"/>
    <col min="3337" max="3584" width="9.140625" style="353"/>
    <col min="3585" max="3585" width="0" style="353" hidden="1" customWidth="1"/>
    <col min="3586" max="3586" width="4.42578125" style="353" customWidth="1"/>
    <col min="3587" max="3587" width="9.42578125" style="353" customWidth="1"/>
    <col min="3588" max="3588" width="36.140625" style="353" bestFit="1" customWidth="1"/>
    <col min="3589" max="3589" width="8.5703125" style="353" customWidth="1"/>
    <col min="3590" max="3590" width="11.7109375" style="353" bestFit="1" customWidth="1"/>
    <col min="3591" max="3591" width="16.7109375" style="353" customWidth="1"/>
    <col min="3592" max="3592" width="19.140625" style="353" customWidth="1"/>
    <col min="3593" max="3840" width="9.140625" style="353"/>
    <col min="3841" max="3841" width="0" style="353" hidden="1" customWidth="1"/>
    <col min="3842" max="3842" width="4.42578125" style="353" customWidth="1"/>
    <col min="3843" max="3843" width="9.42578125" style="353" customWidth="1"/>
    <col min="3844" max="3844" width="36.140625" style="353" bestFit="1" customWidth="1"/>
    <col min="3845" max="3845" width="8.5703125" style="353" customWidth="1"/>
    <col min="3846" max="3846" width="11.7109375" style="353" bestFit="1" customWidth="1"/>
    <col min="3847" max="3847" width="16.7109375" style="353" customWidth="1"/>
    <col min="3848" max="3848" width="19.140625" style="353" customWidth="1"/>
    <col min="3849" max="4096" width="9.140625" style="353"/>
    <col min="4097" max="4097" width="0" style="353" hidden="1" customWidth="1"/>
    <col min="4098" max="4098" width="4.42578125" style="353" customWidth="1"/>
    <col min="4099" max="4099" width="9.42578125" style="353" customWidth="1"/>
    <col min="4100" max="4100" width="36.140625" style="353" bestFit="1" customWidth="1"/>
    <col min="4101" max="4101" width="8.5703125" style="353" customWidth="1"/>
    <col min="4102" max="4102" width="11.7109375" style="353" bestFit="1" customWidth="1"/>
    <col min="4103" max="4103" width="16.7109375" style="353" customWidth="1"/>
    <col min="4104" max="4104" width="19.140625" style="353" customWidth="1"/>
    <col min="4105" max="4352" width="9.140625" style="353"/>
    <col min="4353" max="4353" width="0" style="353" hidden="1" customWidth="1"/>
    <col min="4354" max="4354" width="4.42578125" style="353" customWidth="1"/>
    <col min="4355" max="4355" width="9.42578125" style="353" customWidth="1"/>
    <col min="4356" max="4356" width="36.140625" style="353" bestFit="1" customWidth="1"/>
    <col min="4357" max="4357" width="8.5703125" style="353" customWidth="1"/>
    <col min="4358" max="4358" width="11.7109375" style="353" bestFit="1" customWidth="1"/>
    <col min="4359" max="4359" width="16.7109375" style="353" customWidth="1"/>
    <col min="4360" max="4360" width="19.140625" style="353" customWidth="1"/>
    <col min="4361" max="4608" width="9.140625" style="353"/>
    <col min="4609" max="4609" width="0" style="353" hidden="1" customWidth="1"/>
    <col min="4610" max="4610" width="4.42578125" style="353" customWidth="1"/>
    <col min="4611" max="4611" width="9.42578125" style="353" customWidth="1"/>
    <col min="4612" max="4612" width="36.140625" style="353" bestFit="1" customWidth="1"/>
    <col min="4613" max="4613" width="8.5703125" style="353" customWidth="1"/>
    <col min="4614" max="4614" width="11.7109375" style="353" bestFit="1" customWidth="1"/>
    <col min="4615" max="4615" width="16.7109375" style="353" customWidth="1"/>
    <col min="4616" max="4616" width="19.140625" style="353" customWidth="1"/>
    <col min="4617" max="4864" width="9.140625" style="353"/>
    <col min="4865" max="4865" width="0" style="353" hidden="1" customWidth="1"/>
    <col min="4866" max="4866" width="4.42578125" style="353" customWidth="1"/>
    <col min="4867" max="4867" width="9.42578125" style="353" customWidth="1"/>
    <col min="4868" max="4868" width="36.140625" style="353" bestFit="1" customWidth="1"/>
    <col min="4869" max="4869" width="8.5703125" style="353" customWidth="1"/>
    <col min="4870" max="4870" width="11.7109375" style="353" bestFit="1" customWidth="1"/>
    <col min="4871" max="4871" width="16.7109375" style="353" customWidth="1"/>
    <col min="4872" max="4872" width="19.140625" style="353" customWidth="1"/>
    <col min="4873" max="5120" width="9.140625" style="353"/>
    <col min="5121" max="5121" width="0" style="353" hidden="1" customWidth="1"/>
    <col min="5122" max="5122" width="4.42578125" style="353" customWidth="1"/>
    <col min="5123" max="5123" width="9.42578125" style="353" customWidth="1"/>
    <col min="5124" max="5124" width="36.140625" style="353" bestFit="1" customWidth="1"/>
    <col min="5125" max="5125" width="8.5703125" style="353" customWidth="1"/>
    <col min="5126" max="5126" width="11.7109375" style="353" bestFit="1" customWidth="1"/>
    <col min="5127" max="5127" width="16.7109375" style="353" customWidth="1"/>
    <col min="5128" max="5128" width="19.140625" style="353" customWidth="1"/>
    <col min="5129" max="5376" width="9.140625" style="353"/>
    <col min="5377" max="5377" width="0" style="353" hidden="1" customWidth="1"/>
    <col min="5378" max="5378" width="4.42578125" style="353" customWidth="1"/>
    <col min="5379" max="5379" width="9.42578125" style="353" customWidth="1"/>
    <col min="5380" max="5380" width="36.140625" style="353" bestFit="1" customWidth="1"/>
    <col min="5381" max="5381" width="8.5703125" style="353" customWidth="1"/>
    <col min="5382" max="5382" width="11.7109375" style="353" bestFit="1" customWidth="1"/>
    <col min="5383" max="5383" width="16.7109375" style="353" customWidth="1"/>
    <col min="5384" max="5384" width="19.140625" style="353" customWidth="1"/>
    <col min="5385" max="5632" width="9.140625" style="353"/>
    <col min="5633" max="5633" width="0" style="353" hidden="1" customWidth="1"/>
    <col min="5634" max="5634" width="4.42578125" style="353" customWidth="1"/>
    <col min="5635" max="5635" width="9.42578125" style="353" customWidth="1"/>
    <col min="5636" max="5636" width="36.140625" style="353" bestFit="1" customWidth="1"/>
    <col min="5637" max="5637" width="8.5703125" style="353" customWidth="1"/>
    <col min="5638" max="5638" width="11.7109375" style="353" bestFit="1" customWidth="1"/>
    <col min="5639" max="5639" width="16.7109375" style="353" customWidth="1"/>
    <col min="5640" max="5640" width="19.140625" style="353" customWidth="1"/>
    <col min="5641" max="5888" width="9.140625" style="353"/>
    <col min="5889" max="5889" width="0" style="353" hidden="1" customWidth="1"/>
    <col min="5890" max="5890" width="4.42578125" style="353" customWidth="1"/>
    <col min="5891" max="5891" width="9.42578125" style="353" customWidth="1"/>
    <col min="5892" max="5892" width="36.140625" style="353" bestFit="1" customWidth="1"/>
    <col min="5893" max="5893" width="8.5703125" style="353" customWidth="1"/>
    <col min="5894" max="5894" width="11.7109375" style="353" bestFit="1" customWidth="1"/>
    <col min="5895" max="5895" width="16.7109375" style="353" customWidth="1"/>
    <col min="5896" max="5896" width="19.140625" style="353" customWidth="1"/>
    <col min="5897" max="6144" width="9.140625" style="353"/>
    <col min="6145" max="6145" width="0" style="353" hidden="1" customWidth="1"/>
    <col min="6146" max="6146" width="4.42578125" style="353" customWidth="1"/>
    <col min="6147" max="6147" width="9.42578125" style="353" customWidth="1"/>
    <col min="6148" max="6148" width="36.140625" style="353" bestFit="1" customWidth="1"/>
    <col min="6149" max="6149" width="8.5703125" style="353" customWidth="1"/>
    <col min="6150" max="6150" width="11.7109375" style="353" bestFit="1" customWidth="1"/>
    <col min="6151" max="6151" width="16.7109375" style="353" customWidth="1"/>
    <col min="6152" max="6152" width="19.140625" style="353" customWidth="1"/>
    <col min="6153" max="6400" width="9.140625" style="353"/>
    <col min="6401" max="6401" width="0" style="353" hidden="1" customWidth="1"/>
    <col min="6402" max="6402" width="4.42578125" style="353" customWidth="1"/>
    <col min="6403" max="6403" width="9.42578125" style="353" customWidth="1"/>
    <col min="6404" max="6404" width="36.140625" style="353" bestFit="1" customWidth="1"/>
    <col min="6405" max="6405" width="8.5703125" style="353" customWidth="1"/>
    <col min="6406" max="6406" width="11.7109375" style="353" bestFit="1" customWidth="1"/>
    <col min="6407" max="6407" width="16.7109375" style="353" customWidth="1"/>
    <col min="6408" max="6408" width="19.140625" style="353" customWidth="1"/>
    <col min="6409" max="6656" width="9.140625" style="353"/>
    <col min="6657" max="6657" width="0" style="353" hidden="1" customWidth="1"/>
    <col min="6658" max="6658" width="4.42578125" style="353" customWidth="1"/>
    <col min="6659" max="6659" width="9.42578125" style="353" customWidth="1"/>
    <col min="6660" max="6660" width="36.140625" style="353" bestFit="1" customWidth="1"/>
    <col min="6661" max="6661" width="8.5703125" style="353" customWidth="1"/>
    <col min="6662" max="6662" width="11.7109375" style="353" bestFit="1" customWidth="1"/>
    <col min="6663" max="6663" width="16.7109375" style="353" customWidth="1"/>
    <col min="6664" max="6664" width="19.140625" style="353" customWidth="1"/>
    <col min="6665" max="6912" width="9.140625" style="353"/>
    <col min="6913" max="6913" width="0" style="353" hidden="1" customWidth="1"/>
    <col min="6914" max="6914" width="4.42578125" style="353" customWidth="1"/>
    <col min="6915" max="6915" width="9.42578125" style="353" customWidth="1"/>
    <col min="6916" max="6916" width="36.140625" style="353" bestFit="1" customWidth="1"/>
    <col min="6917" max="6917" width="8.5703125" style="353" customWidth="1"/>
    <col min="6918" max="6918" width="11.7109375" style="353" bestFit="1" customWidth="1"/>
    <col min="6919" max="6919" width="16.7109375" style="353" customWidth="1"/>
    <col min="6920" max="6920" width="19.140625" style="353" customWidth="1"/>
    <col min="6921" max="7168" width="9.140625" style="353"/>
    <col min="7169" max="7169" width="0" style="353" hidden="1" customWidth="1"/>
    <col min="7170" max="7170" width="4.42578125" style="353" customWidth="1"/>
    <col min="7171" max="7171" width="9.42578125" style="353" customWidth="1"/>
    <col min="7172" max="7172" width="36.140625" style="353" bestFit="1" customWidth="1"/>
    <col min="7173" max="7173" width="8.5703125" style="353" customWidth="1"/>
    <col min="7174" max="7174" width="11.7109375" style="353" bestFit="1" customWidth="1"/>
    <col min="7175" max="7175" width="16.7109375" style="353" customWidth="1"/>
    <col min="7176" max="7176" width="19.140625" style="353" customWidth="1"/>
    <col min="7177" max="7424" width="9.140625" style="353"/>
    <col min="7425" max="7425" width="0" style="353" hidden="1" customWidth="1"/>
    <col min="7426" max="7426" width="4.42578125" style="353" customWidth="1"/>
    <col min="7427" max="7427" width="9.42578125" style="353" customWidth="1"/>
    <col min="7428" max="7428" width="36.140625" style="353" bestFit="1" customWidth="1"/>
    <col min="7429" max="7429" width="8.5703125" style="353" customWidth="1"/>
    <col min="7430" max="7430" width="11.7109375" style="353" bestFit="1" customWidth="1"/>
    <col min="7431" max="7431" width="16.7109375" style="353" customWidth="1"/>
    <col min="7432" max="7432" width="19.140625" style="353" customWidth="1"/>
    <col min="7433" max="7680" width="9.140625" style="353"/>
    <col min="7681" max="7681" width="0" style="353" hidden="1" customWidth="1"/>
    <col min="7682" max="7682" width="4.42578125" style="353" customWidth="1"/>
    <col min="7683" max="7683" width="9.42578125" style="353" customWidth="1"/>
    <col min="7684" max="7684" width="36.140625" style="353" bestFit="1" customWidth="1"/>
    <col min="7685" max="7685" width="8.5703125" style="353" customWidth="1"/>
    <col min="7686" max="7686" width="11.7109375" style="353" bestFit="1" customWidth="1"/>
    <col min="7687" max="7687" width="16.7109375" style="353" customWidth="1"/>
    <col min="7688" max="7688" width="19.140625" style="353" customWidth="1"/>
    <col min="7689" max="7936" width="9.140625" style="353"/>
    <col min="7937" max="7937" width="0" style="353" hidden="1" customWidth="1"/>
    <col min="7938" max="7938" width="4.42578125" style="353" customWidth="1"/>
    <col min="7939" max="7939" width="9.42578125" style="353" customWidth="1"/>
    <col min="7940" max="7940" width="36.140625" style="353" bestFit="1" customWidth="1"/>
    <col min="7941" max="7941" width="8.5703125" style="353" customWidth="1"/>
    <col min="7942" max="7942" width="11.7109375" style="353" bestFit="1" customWidth="1"/>
    <col min="7943" max="7943" width="16.7109375" style="353" customWidth="1"/>
    <col min="7944" max="7944" width="19.140625" style="353" customWidth="1"/>
    <col min="7945" max="8192" width="9.140625" style="353"/>
    <col min="8193" max="8193" width="0" style="353" hidden="1" customWidth="1"/>
    <col min="8194" max="8194" width="4.42578125" style="353" customWidth="1"/>
    <col min="8195" max="8195" width="9.42578125" style="353" customWidth="1"/>
    <col min="8196" max="8196" width="36.140625" style="353" bestFit="1" customWidth="1"/>
    <col min="8197" max="8197" width="8.5703125" style="353" customWidth="1"/>
    <col min="8198" max="8198" width="11.7109375" style="353" bestFit="1" customWidth="1"/>
    <col min="8199" max="8199" width="16.7109375" style="353" customWidth="1"/>
    <col min="8200" max="8200" width="19.140625" style="353" customWidth="1"/>
    <col min="8201" max="8448" width="9.140625" style="353"/>
    <col min="8449" max="8449" width="0" style="353" hidden="1" customWidth="1"/>
    <col min="8450" max="8450" width="4.42578125" style="353" customWidth="1"/>
    <col min="8451" max="8451" width="9.42578125" style="353" customWidth="1"/>
    <col min="8452" max="8452" width="36.140625" style="353" bestFit="1" customWidth="1"/>
    <col min="8453" max="8453" width="8.5703125" style="353" customWidth="1"/>
    <col min="8454" max="8454" width="11.7109375" style="353" bestFit="1" customWidth="1"/>
    <col min="8455" max="8455" width="16.7109375" style="353" customWidth="1"/>
    <col min="8456" max="8456" width="19.140625" style="353" customWidth="1"/>
    <col min="8457" max="8704" width="9.140625" style="353"/>
    <col min="8705" max="8705" width="0" style="353" hidden="1" customWidth="1"/>
    <col min="8706" max="8706" width="4.42578125" style="353" customWidth="1"/>
    <col min="8707" max="8707" width="9.42578125" style="353" customWidth="1"/>
    <col min="8708" max="8708" width="36.140625" style="353" bestFit="1" customWidth="1"/>
    <col min="8709" max="8709" width="8.5703125" style="353" customWidth="1"/>
    <col min="8710" max="8710" width="11.7109375" style="353" bestFit="1" customWidth="1"/>
    <col min="8711" max="8711" width="16.7109375" style="353" customWidth="1"/>
    <col min="8712" max="8712" width="19.140625" style="353" customWidth="1"/>
    <col min="8713" max="8960" width="9.140625" style="353"/>
    <col min="8961" max="8961" width="0" style="353" hidden="1" customWidth="1"/>
    <col min="8962" max="8962" width="4.42578125" style="353" customWidth="1"/>
    <col min="8963" max="8963" width="9.42578125" style="353" customWidth="1"/>
    <col min="8964" max="8964" width="36.140625" style="353" bestFit="1" customWidth="1"/>
    <col min="8965" max="8965" width="8.5703125" style="353" customWidth="1"/>
    <col min="8966" max="8966" width="11.7109375" style="353" bestFit="1" customWidth="1"/>
    <col min="8967" max="8967" width="16.7109375" style="353" customWidth="1"/>
    <col min="8968" max="8968" width="19.140625" style="353" customWidth="1"/>
    <col min="8969" max="9216" width="9.140625" style="353"/>
    <col min="9217" max="9217" width="0" style="353" hidden="1" customWidth="1"/>
    <col min="9218" max="9218" width="4.42578125" style="353" customWidth="1"/>
    <col min="9219" max="9219" width="9.42578125" style="353" customWidth="1"/>
    <col min="9220" max="9220" width="36.140625" style="353" bestFit="1" customWidth="1"/>
    <col min="9221" max="9221" width="8.5703125" style="353" customWidth="1"/>
    <col min="9222" max="9222" width="11.7109375" style="353" bestFit="1" customWidth="1"/>
    <col min="9223" max="9223" width="16.7109375" style="353" customWidth="1"/>
    <col min="9224" max="9224" width="19.140625" style="353" customWidth="1"/>
    <col min="9225" max="9472" width="9.140625" style="353"/>
    <col min="9473" max="9473" width="0" style="353" hidden="1" customWidth="1"/>
    <col min="9474" max="9474" width="4.42578125" style="353" customWidth="1"/>
    <col min="9475" max="9475" width="9.42578125" style="353" customWidth="1"/>
    <col min="9476" max="9476" width="36.140625" style="353" bestFit="1" customWidth="1"/>
    <col min="9477" max="9477" width="8.5703125" style="353" customWidth="1"/>
    <col min="9478" max="9478" width="11.7109375" style="353" bestFit="1" customWidth="1"/>
    <col min="9479" max="9479" width="16.7109375" style="353" customWidth="1"/>
    <col min="9480" max="9480" width="19.140625" style="353" customWidth="1"/>
    <col min="9481" max="9728" width="9.140625" style="353"/>
    <col min="9729" max="9729" width="0" style="353" hidden="1" customWidth="1"/>
    <col min="9730" max="9730" width="4.42578125" style="353" customWidth="1"/>
    <col min="9731" max="9731" width="9.42578125" style="353" customWidth="1"/>
    <col min="9732" max="9732" width="36.140625" style="353" bestFit="1" customWidth="1"/>
    <col min="9733" max="9733" width="8.5703125" style="353" customWidth="1"/>
    <col min="9734" max="9734" width="11.7109375" style="353" bestFit="1" customWidth="1"/>
    <col min="9735" max="9735" width="16.7109375" style="353" customWidth="1"/>
    <col min="9736" max="9736" width="19.140625" style="353" customWidth="1"/>
    <col min="9737" max="9984" width="9.140625" style="353"/>
    <col min="9985" max="9985" width="0" style="353" hidden="1" customWidth="1"/>
    <col min="9986" max="9986" width="4.42578125" style="353" customWidth="1"/>
    <col min="9987" max="9987" width="9.42578125" style="353" customWidth="1"/>
    <col min="9988" max="9988" width="36.140625" style="353" bestFit="1" customWidth="1"/>
    <col min="9989" max="9989" width="8.5703125" style="353" customWidth="1"/>
    <col min="9990" max="9990" width="11.7109375" style="353" bestFit="1" customWidth="1"/>
    <col min="9991" max="9991" width="16.7109375" style="353" customWidth="1"/>
    <col min="9992" max="9992" width="19.140625" style="353" customWidth="1"/>
    <col min="9993" max="10240" width="9.140625" style="353"/>
    <col min="10241" max="10241" width="0" style="353" hidden="1" customWidth="1"/>
    <col min="10242" max="10242" width="4.42578125" style="353" customWidth="1"/>
    <col min="10243" max="10243" width="9.42578125" style="353" customWidth="1"/>
    <col min="10244" max="10244" width="36.140625" style="353" bestFit="1" customWidth="1"/>
    <col min="10245" max="10245" width="8.5703125" style="353" customWidth="1"/>
    <col min="10246" max="10246" width="11.7109375" style="353" bestFit="1" customWidth="1"/>
    <col min="10247" max="10247" width="16.7109375" style="353" customWidth="1"/>
    <col min="10248" max="10248" width="19.140625" style="353" customWidth="1"/>
    <col min="10249" max="10496" width="9.140625" style="353"/>
    <col min="10497" max="10497" width="0" style="353" hidden="1" customWidth="1"/>
    <col min="10498" max="10498" width="4.42578125" style="353" customWidth="1"/>
    <col min="10499" max="10499" width="9.42578125" style="353" customWidth="1"/>
    <col min="10500" max="10500" width="36.140625" style="353" bestFit="1" customWidth="1"/>
    <col min="10501" max="10501" width="8.5703125" style="353" customWidth="1"/>
    <col min="10502" max="10502" width="11.7109375" style="353" bestFit="1" customWidth="1"/>
    <col min="10503" max="10503" width="16.7109375" style="353" customWidth="1"/>
    <col min="10504" max="10504" width="19.140625" style="353" customWidth="1"/>
    <col min="10505" max="10752" width="9.140625" style="353"/>
    <col min="10753" max="10753" width="0" style="353" hidden="1" customWidth="1"/>
    <col min="10754" max="10754" width="4.42578125" style="353" customWidth="1"/>
    <col min="10755" max="10755" width="9.42578125" style="353" customWidth="1"/>
    <col min="10756" max="10756" width="36.140625" style="353" bestFit="1" customWidth="1"/>
    <col min="10757" max="10757" width="8.5703125" style="353" customWidth="1"/>
    <col min="10758" max="10758" width="11.7109375" style="353" bestFit="1" customWidth="1"/>
    <col min="10759" max="10759" width="16.7109375" style="353" customWidth="1"/>
    <col min="10760" max="10760" width="19.140625" style="353" customWidth="1"/>
    <col min="10761" max="11008" width="9.140625" style="353"/>
    <col min="11009" max="11009" width="0" style="353" hidden="1" customWidth="1"/>
    <col min="11010" max="11010" width="4.42578125" style="353" customWidth="1"/>
    <col min="11011" max="11011" width="9.42578125" style="353" customWidth="1"/>
    <col min="11012" max="11012" width="36.140625" style="353" bestFit="1" customWidth="1"/>
    <col min="11013" max="11013" width="8.5703125" style="353" customWidth="1"/>
    <col min="11014" max="11014" width="11.7109375" style="353" bestFit="1" customWidth="1"/>
    <col min="11015" max="11015" width="16.7109375" style="353" customWidth="1"/>
    <col min="11016" max="11016" width="19.140625" style="353" customWidth="1"/>
    <col min="11017" max="11264" width="9.140625" style="353"/>
    <col min="11265" max="11265" width="0" style="353" hidden="1" customWidth="1"/>
    <col min="11266" max="11266" width="4.42578125" style="353" customWidth="1"/>
    <col min="11267" max="11267" width="9.42578125" style="353" customWidth="1"/>
    <col min="11268" max="11268" width="36.140625" style="353" bestFit="1" customWidth="1"/>
    <col min="11269" max="11269" width="8.5703125" style="353" customWidth="1"/>
    <col min="11270" max="11270" width="11.7109375" style="353" bestFit="1" customWidth="1"/>
    <col min="11271" max="11271" width="16.7109375" style="353" customWidth="1"/>
    <col min="11272" max="11272" width="19.140625" style="353" customWidth="1"/>
    <col min="11273" max="11520" width="9.140625" style="353"/>
    <col min="11521" max="11521" width="0" style="353" hidden="1" customWidth="1"/>
    <col min="11522" max="11522" width="4.42578125" style="353" customWidth="1"/>
    <col min="11523" max="11523" width="9.42578125" style="353" customWidth="1"/>
    <col min="11524" max="11524" width="36.140625" style="353" bestFit="1" customWidth="1"/>
    <col min="11525" max="11525" width="8.5703125" style="353" customWidth="1"/>
    <col min="11526" max="11526" width="11.7109375" style="353" bestFit="1" customWidth="1"/>
    <col min="11527" max="11527" width="16.7109375" style="353" customWidth="1"/>
    <col min="11528" max="11528" width="19.140625" style="353" customWidth="1"/>
    <col min="11529" max="11776" width="9.140625" style="353"/>
    <col min="11777" max="11777" width="0" style="353" hidden="1" customWidth="1"/>
    <col min="11778" max="11778" width="4.42578125" style="353" customWidth="1"/>
    <col min="11779" max="11779" width="9.42578125" style="353" customWidth="1"/>
    <col min="11780" max="11780" width="36.140625" style="353" bestFit="1" customWidth="1"/>
    <col min="11781" max="11781" width="8.5703125" style="353" customWidth="1"/>
    <col min="11782" max="11782" width="11.7109375" style="353" bestFit="1" customWidth="1"/>
    <col min="11783" max="11783" width="16.7109375" style="353" customWidth="1"/>
    <col min="11784" max="11784" width="19.140625" style="353" customWidth="1"/>
    <col min="11785" max="12032" width="9.140625" style="353"/>
    <col min="12033" max="12033" width="0" style="353" hidden="1" customWidth="1"/>
    <col min="12034" max="12034" width="4.42578125" style="353" customWidth="1"/>
    <col min="12035" max="12035" width="9.42578125" style="353" customWidth="1"/>
    <col min="12036" max="12036" width="36.140625" style="353" bestFit="1" customWidth="1"/>
    <col min="12037" max="12037" width="8.5703125" style="353" customWidth="1"/>
    <col min="12038" max="12038" width="11.7109375" style="353" bestFit="1" customWidth="1"/>
    <col min="12039" max="12039" width="16.7109375" style="353" customWidth="1"/>
    <col min="12040" max="12040" width="19.140625" style="353" customWidth="1"/>
    <col min="12041" max="12288" width="9.140625" style="353"/>
    <col min="12289" max="12289" width="0" style="353" hidden="1" customWidth="1"/>
    <col min="12290" max="12290" width="4.42578125" style="353" customWidth="1"/>
    <col min="12291" max="12291" width="9.42578125" style="353" customWidth="1"/>
    <col min="12292" max="12292" width="36.140625" style="353" bestFit="1" customWidth="1"/>
    <col min="12293" max="12293" width="8.5703125" style="353" customWidth="1"/>
    <col min="12294" max="12294" width="11.7109375" style="353" bestFit="1" customWidth="1"/>
    <col min="12295" max="12295" width="16.7109375" style="353" customWidth="1"/>
    <col min="12296" max="12296" width="19.140625" style="353" customWidth="1"/>
    <col min="12297" max="12544" width="9.140625" style="353"/>
    <col min="12545" max="12545" width="0" style="353" hidden="1" customWidth="1"/>
    <col min="12546" max="12546" width="4.42578125" style="353" customWidth="1"/>
    <col min="12547" max="12547" width="9.42578125" style="353" customWidth="1"/>
    <col min="12548" max="12548" width="36.140625" style="353" bestFit="1" customWidth="1"/>
    <col min="12549" max="12549" width="8.5703125" style="353" customWidth="1"/>
    <col min="12550" max="12550" width="11.7109375" style="353" bestFit="1" customWidth="1"/>
    <col min="12551" max="12551" width="16.7109375" style="353" customWidth="1"/>
    <col min="12552" max="12552" width="19.140625" style="353" customWidth="1"/>
    <col min="12553" max="12800" width="9.140625" style="353"/>
    <col min="12801" max="12801" width="0" style="353" hidden="1" customWidth="1"/>
    <col min="12802" max="12802" width="4.42578125" style="353" customWidth="1"/>
    <col min="12803" max="12803" width="9.42578125" style="353" customWidth="1"/>
    <col min="12804" max="12804" width="36.140625" style="353" bestFit="1" customWidth="1"/>
    <col min="12805" max="12805" width="8.5703125" style="353" customWidth="1"/>
    <col min="12806" max="12806" width="11.7109375" style="353" bestFit="1" customWidth="1"/>
    <col min="12807" max="12807" width="16.7109375" style="353" customWidth="1"/>
    <col min="12808" max="12808" width="19.140625" style="353" customWidth="1"/>
    <col min="12809" max="13056" width="9.140625" style="353"/>
    <col min="13057" max="13057" width="0" style="353" hidden="1" customWidth="1"/>
    <col min="13058" max="13058" width="4.42578125" style="353" customWidth="1"/>
    <col min="13059" max="13059" width="9.42578125" style="353" customWidth="1"/>
    <col min="13060" max="13060" width="36.140625" style="353" bestFit="1" customWidth="1"/>
    <col min="13061" max="13061" width="8.5703125" style="353" customWidth="1"/>
    <col min="13062" max="13062" width="11.7109375" style="353" bestFit="1" customWidth="1"/>
    <col min="13063" max="13063" width="16.7109375" style="353" customWidth="1"/>
    <col min="13064" max="13064" width="19.140625" style="353" customWidth="1"/>
    <col min="13065" max="13312" width="9.140625" style="353"/>
    <col min="13313" max="13313" width="0" style="353" hidden="1" customWidth="1"/>
    <col min="13314" max="13314" width="4.42578125" style="353" customWidth="1"/>
    <col min="13315" max="13315" width="9.42578125" style="353" customWidth="1"/>
    <col min="13316" max="13316" width="36.140625" style="353" bestFit="1" customWidth="1"/>
    <col min="13317" max="13317" width="8.5703125" style="353" customWidth="1"/>
    <col min="13318" max="13318" width="11.7109375" style="353" bestFit="1" customWidth="1"/>
    <col min="13319" max="13319" width="16.7109375" style="353" customWidth="1"/>
    <col min="13320" max="13320" width="19.140625" style="353" customWidth="1"/>
    <col min="13321" max="13568" width="9.140625" style="353"/>
    <col min="13569" max="13569" width="0" style="353" hidden="1" customWidth="1"/>
    <col min="13570" max="13570" width="4.42578125" style="353" customWidth="1"/>
    <col min="13571" max="13571" width="9.42578125" style="353" customWidth="1"/>
    <col min="13572" max="13572" width="36.140625" style="353" bestFit="1" customWidth="1"/>
    <col min="13573" max="13573" width="8.5703125" style="353" customWidth="1"/>
    <col min="13574" max="13574" width="11.7109375" style="353" bestFit="1" customWidth="1"/>
    <col min="13575" max="13575" width="16.7109375" style="353" customWidth="1"/>
    <col min="13576" max="13576" width="19.140625" style="353" customWidth="1"/>
    <col min="13577" max="13824" width="9.140625" style="353"/>
    <col min="13825" max="13825" width="0" style="353" hidden="1" customWidth="1"/>
    <col min="13826" max="13826" width="4.42578125" style="353" customWidth="1"/>
    <col min="13827" max="13827" width="9.42578125" style="353" customWidth="1"/>
    <col min="13828" max="13828" width="36.140625" style="353" bestFit="1" customWidth="1"/>
    <col min="13829" max="13829" width="8.5703125" style="353" customWidth="1"/>
    <col min="13830" max="13830" width="11.7109375" style="353" bestFit="1" customWidth="1"/>
    <col min="13831" max="13831" width="16.7109375" style="353" customWidth="1"/>
    <col min="13832" max="13832" width="19.140625" style="353" customWidth="1"/>
    <col min="13833" max="14080" width="9.140625" style="353"/>
    <col min="14081" max="14081" width="0" style="353" hidden="1" customWidth="1"/>
    <col min="14082" max="14082" width="4.42578125" style="353" customWidth="1"/>
    <col min="14083" max="14083" width="9.42578125" style="353" customWidth="1"/>
    <col min="14084" max="14084" width="36.140625" style="353" bestFit="1" customWidth="1"/>
    <col min="14085" max="14085" width="8.5703125" style="353" customWidth="1"/>
    <col min="14086" max="14086" width="11.7109375" style="353" bestFit="1" customWidth="1"/>
    <col min="14087" max="14087" width="16.7109375" style="353" customWidth="1"/>
    <col min="14088" max="14088" width="19.140625" style="353" customWidth="1"/>
    <col min="14089" max="14336" width="9.140625" style="353"/>
    <col min="14337" max="14337" width="0" style="353" hidden="1" customWidth="1"/>
    <col min="14338" max="14338" width="4.42578125" style="353" customWidth="1"/>
    <col min="14339" max="14339" width="9.42578125" style="353" customWidth="1"/>
    <col min="14340" max="14340" width="36.140625" style="353" bestFit="1" customWidth="1"/>
    <col min="14341" max="14341" width="8.5703125" style="353" customWidth="1"/>
    <col min="14342" max="14342" width="11.7109375" style="353" bestFit="1" customWidth="1"/>
    <col min="14343" max="14343" width="16.7109375" style="353" customWidth="1"/>
    <col min="14344" max="14344" width="19.140625" style="353" customWidth="1"/>
    <col min="14345" max="14592" width="9.140625" style="353"/>
    <col min="14593" max="14593" width="0" style="353" hidden="1" customWidth="1"/>
    <col min="14594" max="14594" width="4.42578125" style="353" customWidth="1"/>
    <col min="14595" max="14595" width="9.42578125" style="353" customWidth="1"/>
    <col min="14596" max="14596" width="36.140625" style="353" bestFit="1" customWidth="1"/>
    <col min="14597" max="14597" width="8.5703125" style="353" customWidth="1"/>
    <col min="14598" max="14598" width="11.7109375" style="353" bestFit="1" customWidth="1"/>
    <col min="14599" max="14599" width="16.7109375" style="353" customWidth="1"/>
    <col min="14600" max="14600" width="19.140625" style="353" customWidth="1"/>
    <col min="14601" max="14848" width="9.140625" style="353"/>
    <col min="14849" max="14849" width="0" style="353" hidden="1" customWidth="1"/>
    <col min="14850" max="14850" width="4.42578125" style="353" customWidth="1"/>
    <col min="14851" max="14851" width="9.42578125" style="353" customWidth="1"/>
    <col min="14852" max="14852" width="36.140625" style="353" bestFit="1" customWidth="1"/>
    <col min="14853" max="14853" width="8.5703125" style="353" customWidth="1"/>
    <col min="14854" max="14854" width="11.7109375" style="353" bestFit="1" customWidth="1"/>
    <col min="14855" max="14855" width="16.7109375" style="353" customWidth="1"/>
    <col min="14856" max="14856" width="19.140625" style="353" customWidth="1"/>
    <col min="14857" max="15104" width="9.140625" style="353"/>
    <col min="15105" max="15105" width="0" style="353" hidden="1" customWidth="1"/>
    <col min="15106" max="15106" width="4.42578125" style="353" customWidth="1"/>
    <col min="15107" max="15107" width="9.42578125" style="353" customWidth="1"/>
    <col min="15108" max="15108" width="36.140625" style="353" bestFit="1" customWidth="1"/>
    <col min="15109" max="15109" width="8.5703125" style="353" customWidth="1"/>
    <col min="15110" max="15110" width="11.7109375" style="353" bestFit="1" customWidth="1"/>
    <col min="15111" max="15111" width="16.7109375" style="353" customWidth="1"/>
    <col min="15112" max="15112" width="19.140625" style="353" customWidth="1"/>
    <col min="15113" max="15360" width="9.140625" style="353"/>
    <col min="15361" max="15361" width="0" style="353" hidden="1" customWidth="1"/>
    <col min="15362" max="15362" width="4.42578125" style="353" customWidth="1"/>
    <col min="15363" max="15363" width="9.42578125" style="353" customWidth="1"/>
    <col min="15364" max="15364" width="36.140625" style="353" bestFit="1" customWidth="1"/>
    <col min="15365" max="15365" width="8.5703125" style="353" customWidth="1"/>
    <col min="15366" max="15366" width="11.7109375" style="353" bestFit="1" customWidth="1"/>
    <col min="15367" max="15367" width="16.7109375" style="353" customWidth="1"/>
    <col min="15368" max="15368" width="19.140625" style="353" customWidth="1"/>
    <col min="15369" max="15616" width="9.140625" style="353"/>
    <col min="15617" max="15617" width="0" style="353" hidden="1" customWidth="1"/>
    <col min="15618" max="15618" width="4.42578125" style="353" customWidth="1"/>
    <col min="15619" max="15619" width="9.42578125" style="353" customWidth="1"/>
    <col min="15620" max="15620" width="36.140625" style="353" bestFit="1" customWidth="1"/>
    <col min="15621" max="15621" width="8.5703125" style="353" customWidth="1"/>
    <col min="15622" max="15622" width="11.7109375" style="353" bestFit="1" customWidth="1"/>
    <col min="15623" max="15623" width="16.7109375" style="353" customWidth="1"/>
    <col min="15624" max="15624" width="19.140625" style="353" customWidth="1"/>
    <col min="15625" max="15872" width="9.140625" style="353"/>
    <col min="15873" max="15873" width="0" style="353" hidden="1" customWidth="1"/>
    <col min="15874" max="15874" width="4.42578125" style="353" customWidth="1"/>
    <col min="15875" max="15875" width="9.42578125" style="353" customWidth="1"/>
    <col min="15876" max="15876" width="36.140625" style="353" bestFit="1" customWidth="1"/>
    <col min="15877" max="15877" width="8.5703125" style="353" customWidth="1"/>
    <col min="15878" max="15878" width="11.7109375" style="353" bestFit="1" customWidth="1"/>
    <col min="15879" max="15879" width="16.7109375" style="353" customWidth="1"/>
    <col min="15880" max="15880" width="19.140625" style="353" customWidth="1"/>
    <col min="15881" max="16128" width="9.140625" style="353"/>
    <col min="16129" max="16129" width="0" style="353" hidden="1" customWidth="1"/>
    <col min="16130" max="16130" width="4.42578125" style="353" customWidth="1"/>
    <col min="16131" max="16131" width="9.42578125" style="353" customWidth="1"/>
    <col min="16132" max="16132" width="36.140625" style="353" bestFit="1" customWidth="1"/>
    <col min="16133" max="16133" width="8.5703125" style="353" customWidth="1"/>
    <col min="16134" max="16134" width="11.7109375" style="353" bestFit="1" customWidth="1"/>
    <col min="16135" max="16135" width="16.7109375" style="353" customWidth="1"/>
    <col min="16136" max="16136" width="19.140625" style="353" customWidth="1"/>
    <col min="16137" max="16384" width="9.140625" style="353"/>
  </cols>
  <sheetData>
    <row r="2" spans="3:8">
      <c r="C2" s="322" t="s">
        <v>437</v>
      </c>
      <c r="D2" s="322"/>
    </row>
    <row r="3" spans="3:8">
      <c r="C3" s="322" t="s">
        <v>438</v>
      </c>
      <c r="D3" s="322"/>
    </row>
    <row r="4" spans="3:8">
      <c r="C4" s="326" t="s">
        <v>439</v>
      </c>
      <c r="D4" s="326"/>
    </row>
    <row r="5" spans="3:8">
      <c r="C5" s="328" t="s">
        <v>440</v>
      </c>
      <c r="D5" s="328"/>
    </row>
    <row r="6" spans="3:8" ht="12.75" customHeight="1">
      <c r="C6" s="557" t="s">
        <v>458</v>
      </c>
      <c r="D6" s="557"/>
      <c r="E6" s="557"/>
      <c r="F6" s="557"/>
      <c r="G6" s="557"/>
      <c r="H6" s="557"/>
    </row>
    <row r="7" spans="3:8">
      <c r="C7" s="355"/>
      <c r="E7" s="356"/>
      <c r="F7" s="356"/>
      <c r="G7" s="357"/>
      <c r="H7" s="357"/>
    </row>
    <row r="8" spans="3:8" ht="12" customHeight="1">
      <c r="C8" s="558" t="s">
        <v>459</v>
      </c>
      <c r="D8" s="558"/>
      <c r="E8" s="558"/>
      <c r="F8" s="558"/>
      <c r="G8" s="558"/>
      <c r="H8" s="558"/>
    </row>
    <row r="9" spans="3:8">
      <c r="C9" s="559" t="s">
        <v>460</v>
      </c>
      <c r="D9" s="559"/>
      <c r="E9" s="559"/>
      <c r="F9" s="559"/>
      <c r="G9" s="559"/>
      <c r="H9" s="559"/>
    </row>
    <row r="10" spans="3:8">
      <c r="D10" s="358"/>
      <c r="E10" s="358"/>
      <c r="F10" s="358"/>
      <c r="G10" s="359"/>
    </row>
    <row r="11" spans="3:8">
      <c r="C11" s="360"/>
      <c r="D11" s="361"/>
      <c r="E11" s="361"/>
      <c r="F11" s="362"/>
      <c r="G11" s="363"/>
      <c r="H11" s="364"/>
    </row>
    <row r="12" spans="3:8">
      <c r="C12" s="365" t="s">
        <v>461</v>
      </c>
      <c r="D12" s="365" t="s">
        <v>462</v>
      </c>
      <c r="E12" s="366" t="s">
        <v>463</v>
      </c>
      <c r="F12" s="367" t="s">
        <v>464</v>
      </c>
      <c r="G12" s="365" t="s">
        <v>465</v>
      </c>
      <c r="H12" s="367" t="s">
        <v>466</v>
      </c>
    </row>
    <row r="13" spans="3:8">
      <c r="C13" s="368">
        <v>1</v>
      </c>
      <c r="D13" s="368" t="s">
        <v>467</v>
      </c>
      <c r="E13" s="368" t="s">
        <v>468</v>
      </c>
      <c r="F13" s="369">
        <v>48</v>
      </c>
      <c r="G13" s="370">
        <v>210</v>
      </c>
      <c r="H13" s="371">
        <v>10080</v>
      </c>
    </row>
    <row r="14" spans="3:8">
      <c r="C14" s="368">
        <v>2</v>
      </c>
      <c r="D14" s="368" t="s">
        <v>469</v>
      </c>
      <c r="E14" s="368" t="s">
        <v>468</v>
      </c>
      <c r="F14" s="369">
        <v>45</v>
      </c>
      <c r="G14" s="370">
        <v>241.6699999999999</v>
      </c>
      <c r="H14" s="371">
        <v>10875.149999999996</v>
      </c>
    </row>
    <row r="15" spans="3:8">
      <c r="C15" s="368">
        <v>3</v>
      </c>
      <c r="D15" s="368" t="s">
        <v>470</v>
      </c>
      <c r="E15" s="368" t="s">
        <v>468</v>
      </c>
      <c r="F15" s="369">
        <v>8</v>
      </c>
      <c r="G15" s="370">
        <v>210</v>
      </c>
      <c r="H15" s="371">
        <v>1680</v>
      </c>
    </row>
    <row r="16" spans="3:8">
      <c r="C16" s="368">
        <v>4</v>
      </c>
      <c r="D16" s="368" t="s">
        <v>471</v>
      </c>
      <c r="E16" s="368" t="s">
        <v>468</v>
      </c>
      <c r="F16" s="369">
        <v>174</v>
      </c>
      <c r="G16" s="370">
        <v>250</v>
      </c>
      <c r="H16" s="371">
        <v>43500</v>
      </c>
    </row>
    <row r="17" spans="3:8">
      <c r="C17" s="368">
        <v>5</v>
      </c>
      <c r="D17" s="368" t="s">
        <v>472</v>
      </c>
      <c r="E17" s="368" t="s">
        <v>468</v>
      </c>
      <c r="F17" s="369">
        <v>126</v>
      </c>
      <c r="G17" s="370">
        <v>253.75038888888878</v>
      </c>
      <c r="H17" s="371">
        <v>31972.548999999985</v>
      </c>
    </row>
    <row r="18" spans="3:8">
      <c r="C18" s="368">
        <v>6</v>
      </c>
      <c r="D18" s="368" t="s">
        <v>473</v>
      </c>
      <c r="E18" s="368" t="s">
        <v>468</v>
      </c>
      <c r="F18" s="369">
        <v>70</v>
      </c>
      <c r="G18" s="370">
        <v>250</v>
      </c>
      <c r="H18" s="371">
        <v>17500</v>
      </c>
    </row>
    <row r="19" spans="3:8">
      <c r="C19" s="368">
        <v>7</v>
      </c>
      <c r="D19" s="368" t="s">
        <v>474</v>
      </c>
      <c r="E19" s="368" t="s">
        <v>468</v>
      </c>
      <c r="F19" s="369">
        <v>291</v>
      </c>
      <c r="G19" s="370">
        <v>250.00000000000014</v>
      </c>
      <c r="H19" s="371">
        <v>72750.000000000044</v>
      </c>
    </row>
    <row r="20" spans="3:8">
      <c r="C20" s="368">
        <v>8</v>
      </c>
      <c r="D20" s="368" t="s">
        <v>475</v>
      </c>
      <c r="E20" s="368" t="s">
        <v>468</v>
      </c>
      <c r="F20" s="369">
        <v>97</v>
      </c>
      <c r="G20" s="370">
        <v>329.80214432989726</v>
      </c>
      <c r="H20" s="371">
        <v>31990.808000000034</v>
      </c>
    </row>
    <row r="21" spans="3:8">
      <c r="C21" s="368">
        <v>9</v>
      </c>
      <c r="D21" s="368" t="s">
        <v>476</v>
      </c>
      <c r="E21" s="368" t="s">
        <v>468</v>
      </c>
      <c r="F21" s="369">
        <v>14</v>
      </c>
      <c r="G21" s="370">
        <v>250</v>
      </c>
      <c r="H21" s="371">
        <v>3500</v>
      </c>
    </row>
    <row r="22" spans="3:8">
      <c r="C22" s="368">
        <v>10</v>
      </c>
      <c r="D22" s="368" t="s">
        <v>477</v>
      </c>
      <c r="E22" s="368" t="s">
        <v>468</v>
      </c>
      <c r="F22" s="369">
        <v>24</v>
      </c>
      <c r="G22" s="370">
        <v>208.14408333333543</v>
      </c>
      <c r="H22" s="371">
        <v>4995.4580000000506</v>
      </c>
    </row>
    <row r="23" spans="3:8">
      <c r="C23" s="368">
        <v>11</v>
      </c>
      <c r="D23" s="368" t="s">
        <v>478</v>
      </c>
      <c r="E23" s="368" t="s">
        <v>468</v>
      </c>
      <c r="F23" s="369">
        <v>70</v>
      </c>
      <c r="G23" s="370">
        <v>204.3218428571428</v>
      </c>
      <c r="H23" s="371">
        <v>14302.528999999995</v>
      </c>
    </row>
    <row r="24" spans="3:8">
      <c r="C24" s="368">
        <v>12</v>
      </c>
      <c r="D24" s="368" t="s">
        <v>479</v>
      </c>
      <c r="E24" s="368" t="s">
        <v>468</v>
      </c>
      <c r="F24" s="369">
        <v>102</v>
      </c>
      <c r="G24" s="370">
        <v>208.32999999999976</v>
      </c>
      <c r="H24" s="371">
        <v>21249.659999999974</v>
      </c>
    </row>
    <row r="25" spans="3:8">
      <c r="C25" s="368">
        <v>13</v>
      </c>
      <c r="D25" s="368" t="s">
        <v>480</v>
      </c>
      <c r="E25" s="368" t="s">
        <v>468</v>
      </c>
      <c r="F25" s="369">
        <v>9</v>
      </c>
      <c r="G25" s="370">
        <v>208.33000000000004</v>
      </c>
      <c r="H25" s="371">
        <v>1874.9700000000003</v>
      </c>
    </row>
    <row r="26" spans="3:8">
      <c r="C26" s="368">
        <v>14</v>
      </c>
      <c r="D26" s="368" t="s">
        <v>481</v>
      </c>
      <c r="E26" s="368" t="s">
        <v>468</v>
      </c>
      <c r="F26" s="369">
        <v>2920</v>
      </c>
      <c r="G26" s="370">
        <v>241.66997945205486</v>
      </c>
      <c r="H26" s="371">
        <v>705676.3400000002</v>
      </c>
    </row>
    <row r="27" spans="3:8">
      <c r="C27" s="368">
        <v>15</v>
      </c>
      <c r="D27" s="368" t="s">
        <v>482</v>
      </c>
      <c r="E27" s="368" t="s">
        <v>468</v>
      </c>
      <c r="F27" s="369">
        <v>172</v>
      </c>
      <c r="G27" s="370">
        <v>210</v>
      </c>
      <c r="H27" s="371">
        <v>36120</v>
      </c>
    </row>
    <row r="28" spans="3:8">
      <c r="C28" s="368">
        <v>16</v>
      </c>
      <c r="D28" s="368" t="s">
        <v>483</v>
      </c>
      <c r="E28" s="368" t="s">
        <v>468</v>
      </c>
      <c r="F28" s="369">
        <v>30</v>
      </c>
      <c r="G28" s="370">
        <v>208.32999999999998</v>
      </c>
      <c r="H28" s="371">
        <v>6249.9</v>
      </c>
    </row>
    <row r="29" spans="3:8">
      <c r="C29" s="368">
        <v>17</v>
      </c>
      <c r="D29" s="368" t="s">
        <v>484</v>
      </c>
      <c r="E29" s="368" t="s">
        <v>468</v>
      </c>
      <c r="F29" s="369">
        <v>36</v>
      </c>
      <c r="G29" s="370">
        <v>201.89988888889098</v>
      </c>
      <c r="H29" s="371">
        <v>7268.3960000000752</v>
      </c>
    </row>
    <row r="30" spans="3:8">
      <c r="C30" s="368">
        <v>18</v>
      </c>
      <c r="D30" s="368" t="s">
        <v>485</v>
      </c>
      <c r="E30" s="368" t="s">
        <v>468</v>
      </c>
      <c r="F30" s="369">
        <v>212</v>
      </c>
      <c r="G30" s="370">
        <v>210</v>
      </c>
      <c r="H30" s="371">
        <v>44520</v>
      </c>
    </row>
    <row r="31" spans="3:8">
      <c r="C31" s="368">
        <v>19</v>
      </c>
      <c r="D31" s="368" t="s">
        <v>486</v>
      </c>
      <c r="E31" s="368" t="s">
        <v>468</v>
      </c>
      <c r="F31" s="369">
        <v>68</v>
      </c>
      <c r="G31" s="370">
        <v>208.32852941176475</v>
      </c>
      <c r="H31" s="371">
        <v>14166.340000000004</v>
      </c>
    </row>
    <row r="32" spans="3:8">
      <c r="C32" s="368">
        <v>20</v>
      </c>
      <c r="D32" s="368" t="s">
        <v>487</v>
      </c>
      <c r="E32" s="368" t="s">
        <v>468</v>
      </c>
      <c r="F32" s="369">
        <v>65</v>
      </c>
      <c r="G32" s="370">
        <v>208.33000000000007</v>
      </c>
      <c r="H32" s="371">
        <v>13541.450000000004</v>
      </c>
    </row>
    <row r="33" spans="3:8">
      <c r="C33" s="368">
        <v>21</v>
      </c>
      <c r="D33" s="368" t="s">
        <v>488</v>
      </c>
      <c r="E33" s="368" t="s">
        <v>468</v>
      </c>
      <c r="F33" s="369">
        <v>313</v>
      </c>
      <c r="G33" s="370">
        <v>208.33060702875403</v>
      </c>
      <c r="H33" s="371">
        <v>65207.48000000001</v>
      </c>
    </row>
    <row r="34" spans="3:8">
      <c r="C34" s="368">
        <v>22</v>
      </c>
      <c r="D34" s="368" t="s">
        <v>489</v>
      </c>
      <c r="E34" s="368" t="s">
        <v>468</v>
      </c>
      <c r="F34" s="369">
        <v>3673</v>
      </c>
      <c r="G34" s="370">
        <v>65.801566839089801</v>
      </c>
      <c r="H34" s="371">
        <v>241689.15499997686</v>
      </c>
    </row>
    <row r="35" spans="3:8">
      <c r="C35" s="368">
        <v>23</v>
      </c>
      <c r="D35" s="368" t="s">
        <v>490</v>
      </c>
      <c r="E35" s="368" t="s">
        <v>468</v>
      </c>
      <c r="F35" s="369">
        <v>3687</v>
      </c>
      <c r="G35" s="370">
        <v>51.46313805261736</v>
      </c>
      <c r="H35" s="371">
        <v>189744.5900000002</v>
      </c>
    </row>
    <row r="36" spans="3:8">
      <c r="C36" s="368">
        <v>24</v>
      </c>
      <c r="D36" s="368" t="s">
        <v>491</v>
      </c>
      <c r="E36" s="368" t="s">
        <v>468</v>
      </c>
      <c r="F36" s="369">
        <v>12138</v>
      </c>
      <c r="G36" s="370">
        <v>65.230094414236191</v>
      </c>
      <c r="H36" s="371">
        <v>791762.88599999889</v>
      </c>
    </row>
    <row r="37" spans="3:8">
      <c r="C37" s="368">
        <v>25</v>
      </c>
      <c r="D37" s="368" t="s">
        <v>492</v>
      </c>
      <c r="E37" s="368" t="s">
        <v>468</v>
      </c>
      <c r="F37" s="369">
        <v>2560</v>
      </c>
      <c r="G37" s="370">
        <v>65.22999999999999</v>
      </c>
      <c r="H37" s="371">
        <v>166988.79999999999</v>
      </c>
    </row>
    <row r="38" spans="3:8">
      <c r="C38" s="368">
        <v>26</v>
      </c>
      <c r="D38" s="368" t="s">
        <v>493</v>
      </c>
      <c r="E38" s="368" t="s">
        <v>468</v>
      </c>
      <c r="F38" s="369">
        <v>11733</v>
      </c>
      <c r="G38" s="370">
        <v>48.38</v>
      </c>
      <c r="H38" s="371">
        <v>567642.54</v>
      </c>
    </row>
    <row r="39" spans="3:8">
      <c r="C39" s="368">
        <v>27</v>
      </c>
      <c r="D39" s="368" t="s">
        <v>494</v>
      </c>
      <c r="E39" s="368" t="s">
        <v>468</v>
      </c>
      <c r="F39" s="369">
        <v>3390</v>
      </c>
      <c r="G39" s="370">
        <v>63.330000000000027</v>
      </c>
      <c r="H39" s="371">
        <v>214688.7000000001</v>
      </c>
    </row>
    <row r="40" spans="3:8">
      <c r="C40" s="368">
        <v>28</v>
      </c>
      <c r="D40" s="368" t="s">
        <v>495</v>
      </c>
      <c r="E40" s="368" t="s">
        <v>468</v>
      </c>
      <c r="F40" s="369">
        <v>2389</v>
      </c>
      <c r="G40" s="370">
        <v>65.700000000000244</v>
      </c>
      <c r="H40" s="371">
        <v>156957.30000000057</v>
      </c>
    </row>
    <row r="41" spans="3:8">
      <c r="C41" s="368">
        <v>29</v>
      </c>
      <c r="D41" s="368" t="s">
        <v>496</v>
      </c>
      <c r="E41" s="368" t="s">
        <v>468</v>
      </c>
      <c r="F41" s="369">
        <v>6991</v>
      </c>
      <c r="G41" s="370">
        <v>71.69000000000004</v>
      </c>
      <c r="H41" s="371">
        <v>501184.79000000033</v>
      </c>
    </row>
    <row r="42" spans="3:8">
      <c r="C42" s="368">
        <v>30</v>
      </c>
      <c r="D42" s="368" t="s">
        <v>497</v>
      </c>
      <c r="E42" s="368" t="s">
        <v>468</v>
      </c>
      <c r="F42" s="369">
        <v>20593</v>
      </c>
      <c r="G42" s="370">
        <v>65.540000000003715</v>
      </c>
      <c r="H42" s="371">
        <v>1349665.2200000766</v>
      </c>
    </row>
    <row r="43" spans="3:8">
      <c r="C43" s="368">
        <v>31</v>
      </c>
      <c r="D43" s="368" t="s">
        <v>498</v>
      </c>
      <c r="E43" s="368" t="s">
        <v>468</v>
      </c>
      <c r="F43" s="369">
        <v>7473</v>
      </c>
      <c r="G43" s="370">
        <v>58.330000000000013</v>
      </c>
      <c r="H43" s="371">
        <v>435900.09000000008</v>
      </c>
    </row>
    <row r="44" spans="3:8">
      <c r="C44" s="368">
        <v>32</v>
      </c>
      <c r="D44" s="368" t="s">
        <v>499</v>
      </c>
      <c r="E44" s="368" t="s">
        <v>468</v>
      </c>
      <c r="F44" s="369">
        <v>26200</v>
      </c>
      <c r="G44" s="370">
        <v>70.829999999999984</v>
      </c>
      <c r="H44" s="371">
        <v>1855745.9999999998</v>
      </c>
    </row>
    <row r="45" spans="3:8">
      <c r="C45" s="368">
        <v>33</v>
      </c>
      <c r="D45" s="368" t="s">
        <v>500</v>
      </c>
      <c r="E45" s="368" t="s">
        <v>468</v>
      </c>
      <c r="F45" s="369">
        <v>30915</v>
      </c>
      <c r="G45" s="370">
        <v>55.959999999988369</v>
      </c>
      <c r="H45" s="371">
        <v>1730003.3999996404</v>
      </c>
    </row>
    <row r="46" spans="3:8">
      <c r="C46" s="368">
        <v>34</v>
      </c>
      <c r="D46" s="368" t="s">
        <v>501</v>
      </c>
      <c r="E46" s="368" t="s">
        <v>468</v>
      </c>
      <c r="F46" s="369">
        <v>6519</v>
      </c>
      <c r="G46" s="370">
        <v>70.319999999999979</v>
      </c>
      <c r="H46" s="371">
        <v>458416.0799999999</v>
      </c>
    </row>
    <row r="47" spans="3:8">
      <c r="C47" s="368">
        <v>35</v>
      </c>
      <c r="D47" s="368" t="s">
        <v>502</v>
      </c>
      <c r="E47" s="368" t="s">
        <v>468</v>
      </c>
      <c r="F47" s="369">
        <v>30</v>
      </c>
      <c r="G47" s="370">
        <v>50</v>
      </c>
      <c r="H47" s="371">
        <v>1500</v>
      </c>
    </row>
    <row r="48" spans="3:8">
      <c r="C48" s="368">
        <v>36</v>
      </c>
      <c r="D48" s="368" t="s">
        <v>503</v>
      </c>
      <c r="E48" s="368" t="s">
        <v>468</v>
      </c>
      <c r="F48" s="369">
        <v>17</v>
      </c>
      <c r="G48" s="370">
        <v>43.33</v>
      </c>
      <c r="H48" s="371">
        <v>736.61</v>
      </c>
    </row>
    <row r="49" spans="3:8">
      <c r="C49" s="368">
        <v>37</v>
      </c>
      <c r="D49" s="368" t="s">
        <v>504</v>
      </c>
      <c r="E49" s="368" t="s">
        <v>468</v>
      </c>
      <c r="F49" s="369">
        <v>9110</v>
      </c>
      <c r="G49" s="370">
        <v>45</v>
      </c>
      <c r="H49" s="371">
        <v>409950</v>
      </c>
    </row>
    <row r="50" spans="3:8">
      <c r="C50" s="368">
        <v>38</v>
      </c>
      <c r="D50" s="368" t="s">
        <v>505</v>
      </c>
      <c r="E50" s="368" t="s">
        <v>468</v>
      </c>
      <c r="F50" s="369">
        <v>4420</v>
      </c>
      <c r="G50" s="370">
        <v>66.680407239819004</v>
      </c>
      <c r="H50" s="371">
        <v>294727.40000000002</v>
      </c>
    </row>
    <row r="51" spans="3:8">
      <c r="C51" s="368">
        <v>39</v>
      </c>
      <c r="D51" s="368" t="s">
        <v>506</v>
      </c>
      <c r="E51" s="368" t="s">
        <v>468</v>
      </c>
      <c r="F51" s="369">
        <v>205</v>
      </c>
      <c r="G51" s="370">
        <v>35</v>
      </c>
      <c r="H51" s="371">
        <v>7175</v>
      </c>
    </row>
    <row r="52" spans="3:8">
      <c r="C52" s="368">
        <v>40</v>
      </c>
      <c r="D52" s="368" t="s">
        <v>507</v>
      </c>
      <c r="E52" s="368" t="s">
        <v>468</v>
      </c>
      <c r="F52" s="369">
        <v>8415</v>
      </c>
      <c r="G52" s="370">
        <v>56.281176470588235</v>
      </c>
      <c r="H52" s="371">
        <v>473606.1</v>
      </c>
    </row>
    <row r="53" spans="3:8">
      <c r="C53" s="368">
        <v>41</v>
      </c>
      <c r="D53" s="368" t="s">
        <v>508</v>
      </c>
      <c r="E53" s="368" t="s">
        <v>468</v>
      </c>
      <c r="F53" s="369">
        <v>3557</v>
      </c>
      <c r="G53" s="370">
        <v>75.009839752600513</v>
      </c>
      <c r="H53" s="371">
        <v>266810</v>
      </c>
    </row>
    <row r="54" spans="3:8">
      <c r="C54" s="368">
        <v>42</v>
      </c>
      <c r="D54" s="368" t="s">
        <v>509</v>
      </c>
      <c r="E54" s="368" t="s">
        <v>468</v>
      </c>
      <c r="F54" s="369">
        <v>18394</v>
      </c>
      <c r="G54" s="370">
        <v>54.170000000000179</v>
      </c>
      <c r="H54" s="371">
        <v>996402.98000000336</v>
      </c>
    </row>
    <row r="55" spans="3:8">
      <c r="C55" s="368">
        <v>43</v>
      </c>
      <c r="D55" s="368" t="s">
        <v>510</v>
      </c>
      <c r="E55" s="368" t="s">
        <v>468</v>
      </c>
      <c r="F55" s="369">
        <v>238</v>
      </c>
      <c r="G55" s="370">
        <v>48.330000000001377</v>
      </c>
      <c r="H55" s="371">
        <v>11502.540000000328</v>
      </c>
    </row>
    <row r="56" spans="3:8">
      <c r="C56" s="368">
        <v>44</v>
      </c>
      <c r="D56" s="368" t="s">
        <v>511</v>
      </c>
      <c r="E56" s="368" t="s">
        <v>468</v>
      </c>
      <c r="F56" s="369">
        <v>47</v>
      </c>
      <c r="G56" s="370">
        <v>66.670000000001693</v>
      </c>
      <c r="H56" s="371">
        <v>3133.4900000000798</v>
      </c>
    </row>
    <row r="57" spans="3:8">
      <c r="C57" s="368">
        <v>45</v>
      </c>
      <c r="D57" s="368" t="s">
        <v>512</v>
      </c>
      <c r="E57" s="368" t="s">
        <v>468</v>
      </c>
      <c r="F57" s="369">
        <v>50</v>
      </c>
      <c r="G57" s="370">
        <v>49.999999999678693</v>
      </c>
      <c r="H57" s="371">
        <v>2499.9999999839347</v>
      </c>
    </row>
    <row r="58" spans="3:8">
      <c r="C58" s="368">
        <v>46</v>
      </c>
      <c r="D58" s="368" t="s">
        <v>513</v>
      </c>
      <c r="E58" s="368" t="s">
        <v>468</v>
      </c>
      <c r="F58" s="369">
        <v>10356</v>
      </c>
      <c r="G58" s="370">
        <v>20.830000000000005</v>
      </c>
      <c r="H58" s="371">
        <v>215715.48000000004</v>
      </c>
    </row>
    <row r="59" spans="3:8">
      <c r="C59" s="368">
        <v>47</v>
      </c>
      <c r="D59" s="368" t="s">
        <v>514</v>
      </c>
      <c r="E59" s="368" t="s">
        <v>468</v>
      </c>
      <c r="F59" s="369">
        <v>560</v>
      </c>
      <c r="G59" s="370">
        <v>60</v>
      </c>
      <c r="H59" s="371">
        <v>33600</v>
      </c>
    </row>
    <row r="60" spans="3:8">
      <c r="C60" s="368">
        <v>48</v>
      </c>
      <c r="D60" s="368" t="s">
        <v>515</v>
      </c>
      <c r="E60" s="368" t="s">
        <v>468</v>
      </c>
      <c r="F60" s="369">
        <v>145</v>
      </c>
      <c r="G60" s="370">
        <v>41.660000000013859</v>
      </c>
      <c r="H60" s="371">
        <v>6040.7000000020098</v>
      </c>
    </row>
    <row r="61" spans="3:8">
      <c r="C61" s="368">
        <v>49</v>
      </c>
      <c r="D61" s="368" t="s">
        <v>516</v>
      </c>
      <c r="E61" s="368" t="s">
        <v>468</v>
      </c>
      <c r="F61" s="369">
        <v>27101</v>
      </c>
      <c r="G61" s="370">
        <v>45.559999999999796</v>
      </c>
      <c r="H61" s="371">
        <v>1234721.5599999945</v>
      </c>
    </row>
    <row r="62" spans="3:8">
      <c r="C62" s="368">
        <v>50</v>
      </c>
      <c r="D62" s="368" t="s">
        <v>517</v>
      </c>
      <c r="E62" s="368" t="s">
        <v>468</v>
      </c>
      <c r="F62" s="369">
        <v>1300</v>
      </c>
      <c r="G62" s="370">
        <v>15.63</v>
      </c>
      <c r="H62" s="371">
        <v>20319</v>
      </c>
    </row>
    <row r="63" spans="3:8">
      <c r="C63" s="368">
        <v>51</v>
      </c>
      <c r="D63" s="368" t="s">
        <v>518</v>
      </c>
      <c r="E63" s="368" t="s">
        <v>468</v>
      </c>
      <c r="F63" s="369">
        <v>26962</v>
      </c>
      <c r="G63" s="370">
        <v>46.6</v>
      </c>
      <c r="H63" s="371">
        <v>1256429.2</v>
      </c>
    </row>
    <row r="64" spans="3:8">
      <c r="C64" s="368">
        <v>52</v>
      </c>
      <c r="D64" s="368" t="s">
        <v>519</v>
      </c>
      <c r="E64" s="368" t="s">
        <v>468</v>
      </c>
      <c r="F64" s="369">
        <v>63994</v>
      </c>
      <c r="G64" s="370">
        <v>27.519999999974573</v>
      </c>
      <c r="H64" s="371">
        <v>1761114.8799983729</v>
      </c>
    </row>
    <row r="65" spans="3:8">
      <c r="C65" s="368">
        <v>53</v>
      </c>
      <c r="D65" s="368" t="s">
        <v>520</v>
      </c>
      <c r="E65" s="368" t="s">
        <v>468</v>
      </c>
      <c r="F65" s="369">
        <v>4594</v>
      </c>
      <c r="G65" s="370">
        <v>25</v>
      </c>
      <c r="H65" s="371">
        <v>114850</v>
      </c>
    </row>
    <row r="66" spans="3:8">
      <c r="C66" s="368">
        <v>54</v>
      </c>
      <c r="D66" s="368" t="s">
        <v>521</v>
      </c>
      <c r="E66" s="368" t="s">
        <v>468</v>
      </c>
      <c r="F66" s="369">
        <v>7</v>
      </c>
      <c r="G66" s="370">
        <v>250</v>
      </c>
      <c r="H66" s="371">
        <v>1750</v>
      </c>
    </row>
    <row r="67" spans="3:8">
      <c r="C67" s="368">
        <v>55</v>
      </c>
      <c r="D67" s="368" t="s">
        <v>522</v>
      </c>
      <c r="E67" s="368" t="s">
        <v>468</v>
      </c>
      <c r="F67" s="369">
        <v>115</v>
      </c>
      <c r="G67" s="370">
        <v>250.00000000000006</v>
      </c>
      <c r="H67" s="371">
        <v>28750.000000000007</v>
      </c>
    </row>
    <row r="68" spans="3:8">
      <c r="C68" s="368">
        <v>56</v>
      </c>
      <c r="D68" s="368" t="s">
        <v>523</v>
      </c>
      <c r="E68" s="368" t="s">
        <v>468</v>
      </c>
      <c r="F68" s="369">
        <v>68205</v>
      </c>
      <c r="G68" s="370">
        <v>38.259999999998549</v>
      </c>
      <c r="H68" s="371">
        <v>2609523.2999999011</v>
      </c>
    </row>
    <row r="69" spans="3:8">
      <c r="C69" s="368">
        <v>57</v>
      </c>
      <c r="D69" s="368" t="s">
        <v>524</v>
      </c>
      <c r="E69" s="368" t="s">
        <v>468</v>
      </c>
      <c r="F69" s="369">
        <v>58115</v>
      </c>
      <c r="G69" s="370">
        <v>44.270000000000067</v>
      </c>
      <c r="H69" s="371">
        <v>2572751.050000004</v>
      </c>
    </row>
    <row r="70" spans="3:8">
      <c r="C70" s="368">
        <v>58</v>
      </c>
      <c r="D70" s="368" t="s">
        <v>525</v>
      </c>
      <c r="E70" s="368" t="s">
        <v>468</v>
      </c>
      <c r="F70" s="369">
        <v>115</v>
      </c>
      <c r="G70" s="370">
        <v>39.999999999508525</v>
      </c>
      <c r="H70" s="371">
        <v>4599.9999999434804</v>
      </c>
    </row>
    <row r="71" spans="3:8">
      <c r="C71" s="368">
        <v>59</v>
      </c>
      <c r="D71" s="368" t="s">
        <v>526</v>
      </c>
      <c r="E71" s="368" t="s">
        <v>468</v>
      </c>
      <c r="F71" s="369">
        <v>25</v>
      </c>
      <c r="G71" s="370">
        <v>292.4560000000015</v>
      </c>
      <c r="H71" s="371">
        <v>7311.4000000000369</v>
      </c>
    </row>
    <row r="72" spans="3:8">
      <c r="C72" s="368">
        <v>60</v>
      </c>
      <c r="D72" s="368" t="s">
        <v>527</v>
      </c>
      <c r="E72" s="368" t="s">
        <v>468</v>
      </c>
      <c r="F72" s="369">
        <v>56</v>
      </c>
      <c r="G72" s="370">
        <v>328.28000000000003</v>
      </c>
      <c r="H72" s="371">
        <v>18383.68</v>
      </c>
    </row>
    <row r="73" spans="3:8">
      <c r="C73" s="368">
        <v>61</v>
      </c>
      <c r="D73" s="368" t="s">
        <v>528</v>
      </c>
      <c r="E73" s="368" t="s">
        <v>468</v>
      </c>
      <c r="F73" s="369">
        <v>1172</v>
      </c>
      <c r="G73" s="370">
        <v>324.9877218430035</v>
      </c>
      <c r="H73" s="371">
        <v>380885.6100000001</v>
      </c>
    </row>
    <row r="74" spans="3:8">
      <c r="C74" s="368">
        <v>62</v>
      </c>
      <c r="D74" s="368" t="s">
        <v>529</v>
      </c>
      <c r="E74" s="368" t="s">
        <v>468</v>
      </c>
      <c r="F74" s="369">
        <v>345</v>
      </c>
      <c r="G74" s="370">
        <v>326.13333333333333</v>
      </c>
      <c r="H74" s="371">
        <v>112516</v>
      </c>
    </row>
    <row r="75" spans="3:8">
      <c r="C75" s="368">
        <v>63</v>
      </c>
      <c r="D75" s="368" t="s">
        <v>530</v>
      </c>
      <c r="E75" s="368" t="s">
        <v>468</v>
      </c>
      <c r="F75" s="369">
        <v>34</v>
      </c>
      <c r="G75" s="370">
        <v>326.13300000000004</v>
      </c>
      <c r="H75" s="371">
        <v>11088.522000000001</v>
      </c>
    </row>
    <row r="76" spans="3:8">
      <c r="C76" s="368">
        <v>64</v>
      </c>
      <c r="D76" s="368" t="s">
        <v>531</v>
      </c>
      <c r="E76" s="368" t="s">
        <v>468</v>
      </c>
      <c r="F76" s="369">
        <v>58</v>
      </c>
      <c r="G76" s="370">
        <v>375</v>
      </c>
      <c r="H76" s="371">
        <v>21750</v>
      </c>
    </row>
    <row r="77" spans="3:8">
      <c r="C77" s="368">
        <v>65</v>
      </c>
      <c r="D77" s="368" t="s">
        <v>532</v>
      </c>
      <c r="E77" s="368" t="s">
        <v>468</v>
      </c>
      <c r="F77" s="369">
        <v>1844</v>
      </c>
      <c r="G77" s="370">
        <v>54.169999999999668</v>
      </c>
      <c r="H77" s="371">
        <v>99889.479999999385</v>
      </c>
    </row>
    <row r="78" spans="3:8">
      <c r="C78" s="368">
        <v>66</v>
      </c>
      <c r="D78" s="368" t="s">
        <v>533</v>
      </c>
      <c r="E78" s="368" t="s">
        <v>468</v>
      </c>
      <c r="F78" s="369">
        <v>307</v>
      </c>
      <c r="G78" s="370">
        <v>684</v>
      </c>
      <c r="H78" s="371">
        <v>209988</v>
      </c>
    </row>
    <row r="79" spans="3:8">
      <c r="C79" s="368">
        <v>67</v>
      </c>
      <c r="D79" s="368" t="s">
        <v>534</v>
      </c>
      <c r="E79" s="368" t="s">
        <v>468</v>
      </c>
      <c r="F79" s="369">
        <v>1050</v>
      </c>
      <c r="G79" s="370">
        <v>37.589999999942016</v>
      </c>
      <c r="H79" s="371">
        <v>39469.499999939115</v>
      </c>
    </row>
    <row r="80" spans="3:8">
      <c r="C80" s="368">
        <v>68</v>
      </c>
      <c r="D80" s="368" t="s">
        <v>535</v>
      </c>
      <c r="E80" s="368" t="s">
        <v>468</v>
      </c>
      <c r="F80" s="369">
        <v>150</v>
      </c>
      <c r="G80" s="370">
        <v>49.999999999999609</v>
      </c>
      <c r="H80" s="371">
        <v>7499.9999999999418</v>
      </c>
    </row>
    <row r="81" spans="3:8">
      <c r="C81" s="368">
        <v>69</v>
      </c>
      <c r="D81" s="368" t="s">
        <v>536</v>
      </c>
      <c r="E81" s="368" t="s">
        <v>468</v>
      </c>
      <c r="F81" s="369">
        <v>2013</v>
      </c>
      <c r="G81" s="370">
        <v>46.274220566318924</v>
      </c>
      <c r="H81" s="371">
        <v>93150.005999999994</v>
      </c>
    </row>
    <row r="82" spans="3:8">
      <c r="C82" s="368">
        <v>70</v>
      </c>
      <c r="D82" s="368" t="s">
        <v>537</v>
      </c>
      <c r="E82" s="368" t="s">
        <v>468</v>
      </c>
      <c r="F82" s="369">
        <v>178</v>
      </c>
      <c r="G82" s="370">
        <v>17.5</v>
      </c>
      <c r="H82" s="371">
        <v>3115</v>
      </c>
    </row>
    <row r="83" spans="3:8" ht="13.5" thickBot="1">
      <c r="C83" s="368">
        <v>71</v>
      </c>
      <c r="D83" s="368" t="s">
        <v>538</v>
      </c>
      <c r="E83" s="368" t="s">
        <v>468</v>
      </c>
      <c r="F83" s="369">
        <v>894</v>
      </c>
      <c r="G83" s="370">
        <v>31.342767337807782</v>
      </c>
      <c r="H83" s="371">
        <v>28020.434000000158</v>
      </c>
    </row>
    <row r="84" spans="3:8" ht="15.75" thickBot="1">
      <c r="C84" s="372"/>
      <c r="D84" s="373" t="s">
        <v>539</v>
      </c>
      <c r="E84" s="374"/>
      <c r="F84" s="375">
        <f>SUM(F13:F83)</f>
        <v>457333</v>
      </c>
      <c r="G84" s="376"/>
      <c r="H84" s="377">
        <v>23180687.502997842</v>
      </c>
    </row>
    <row r="85" spans="3:8" ht="13.5" thickBot="1">
      <c r="C85" s="365"/>
      <c r="D85" s="378"/>
      <c r="E85" s="378"/>
      <c r="F85" s="379"/>
      <c r="G85" s="380"/>
      <c r="H85" s="381"/>
    </row>
    <row r="86" spans="3:8" ht="15.75" thickBot="1">
      <c r="C86" s="372"/>
      <c r="D86" s="373" t="s">
        <v>540</v>
      </c>
      <c r="E86" s="374"/>
      <c r="F86" s="375">
        <v>61440</v>
      </c>
      <c r="G86" s="376">
        <v>13.76</v>
      </c>
      <c r="H86" s="377">
        <f>F86*G86</f>
        <v>845414.40000000002</v>
      </c>
    </row>
    <row r="87" spans="3:8">
      <c r="C87" s="382"/>
      <c r="D87" s="382"/>
      <c r="E87" s="382"/>
      <c r="F87" s="382"/>
      <c r="G87" s="382"/>
      <c r="H87" s="383"/>
    </row>
    <row r="88" spans="3:8" ht="15">
      <c r="C88" s="368">
        <v>1</v>
      </c>
      <c r="D88" s="368" t="s">
        <v>541</v>
      </c>
      <c r="E88" s="384"/>
      <c r="F88" s="369"/>
      <c r="G88" s="370"/>
      <c r="H88" s="385">
        <v>26602863</v>
      </c>
    </row>
    <row r="89" spans="3:8" ht="15">
      <c r="C89" s="368">
        <v>2</v>
      </c>
      <c r="D89" s="368" t="s">
        <v>542</v>
      </c>
      <c r="E89" s="384" t="s">
        <v>543</v>
      </c>
      <c r="F89" s="386">
        <v>242042491</v>
      </c>
      <c r="G89" s="370">
        <v>0.35199999999999998</v>
      </c>
      <c r="H89" s="387">
        <v>85179461</v>
      </c>
    </row>
    <row r="90" spans="3:8" ht="15">
      <c r="C90" s="368">
        <v>3</v>
      </c>
      <c r="D90" s="368" t="s">
        <v>544</v>
      </c>
      <c r="E90" s="384" t="s">
        <v>545</v>
      </c>
      <c r="F90" s="386">
        <v>306</v>
      </c>
      <c r="G90" s="370">
        <v>132.74949019609264</v>
      </c>
      <c r="H90" s="387">
        <v>40621.344000004348</v>
      </c>
    </row>
    <row r="91" spans="3:8">
      <c r="C91" s="368">
        <v>4</v>
      </c>
      <c r="D91" s="368" t="s">
        <v>546</v>
      </c>
      <c r="E91" s="368" t="s">
        <v>468</v>
      </c>
      <c r="F91" s="386">
        <v>35000</v>
      </c>
      <c r="G91" s="370">
        <v>3.9999998571428605</v>
      </c>
      <c r="H91" s="387">
        <v>139999.99500000011</v>
      </c>
    </row>
    <row r="92" spans="3:8">
      <c r="C92" s="368">
        <v>5</v>
      </c>
      <c r="D92" s="368" t="s">
        <v>547</v>
      </c>
      <c r="E92" s="368" t="s">
        <v>468</v>
      </c>
      <c r="F92" s="386">
        <v>31</v>
      </c>
      <c r="G92" s="370">
        <v>5000</v>
      </c>
      <c r="H92" s="387">
        <v>155000</v>
      </c>
    </row>
    <row r="93" spans="3:8">
      <c r="C93" s="368">
        <v>6</v>
      </c>
      <c r="D93" s="368" t="s">
        <v>546</v>
      </c>
      <c r="E93" s="368" t="s">
        <v>468</v>
      </c>
      <c r="F93" s="386">
        <v>450</v>
      </c>
      <c r="G93" s="370">
        <v>20.341566666666655</v>
      </c>
      <c r="H93" s="387">
        <v>9153.7049999999945</v>
      </c>
    </row>
    <row r="94" spans="3:8" s="388" customFormat="1" ht="12.75" customHeight="1">
      <c r="C94" s="368">
        <v>7</v>
      </c>
      <c r="D94" s="368" t="s">
        <v>548</v>
      </c>
      <c r="E94" s="368" t="s">
        <v>468</v>
      </c>
      <c r="F94" s="386">
        <v>4113</v>
      </c>
      <c r="G94" s="370">
        <v>160</v>
      </c>
      <c r="H94" s="387">
        <v>658080</v>
      </c>
    </row>
    <row r="95" spans="3:8" ht="15.75" thickBot="1">
      <c r="C95" s="368">
        <v>8</v>
      </c>
      <c r="D95" s="368" t="s">
        <v>549</v>
      </c>
      <c r="E95" s="384" t="s">
        <v>543</v>
      </c>
      <c r="F95" s="386">
        <v>38717443</v>
      </c>
      <c r="G95" s="370">
        <v>0.32768906358304661</v>
      </c>
      <c r="H95" s="387">
        <v>12687282.640999982</v>
      </c>
    </row>
    <row r="96" spans="3:8" ht="15.75" thickBot="1">
      <c r="C96" s="389"/>
      <c r="D96" s="373" t="s">
        <v>550</v>
      </c>
      <c r="E96" s="390"/>
      <c r="F96" s="391"/>
      <c r="G96" s="392"/>
      <c r="H96" s="393">
        <f>SUM(H88:H95)</f>
        <v>125472461.685</v>
      </c>
    </row>
    <row r="97" spans="3:8" ht="13.5" thickBot="1">
      <c r="C97" s="382"/>
      <c r="D97" s="382"/>
      <c r="E97" s="382"/>
      <c r="F97" s="382"/>
      <c r="G97" s="382"/>
      <c r="H97" s="383"/>
    </row>
    <row r="98" spans="3:8" ht="16.5" thickBot="1">
      <c r="C98" s="372"/>
      <c r="D98" s="394" t="s">
        <v>551</v>
      </c>
      <c r="E98" s="395"/>
      <c r="F98" s="396"/>
      <c r="G98" s="397"/>
      <c r="H98" s="398">
        <f>H84+H86+H96</f>
        <v>149498563.58799785</v>
      </c>
    </row>
    <row r="99" spans="3:8">
      <c r="C99" s="399"/>
      <c r="D99" s="400"/>
      <c r="E99" s="401"/>
      <c r="F99" s="402"/>
      <c r="G99" s="403"/>
      <c r="H99" s="404"/>
    </row>
    <row r="102" spans="3:8">
      <c r="G102" s="555" t="s">
        <v>456</v>
      </c>
      <c r="H102" s="555"/>
    </row>
    <row r="103" spans="3:8">
      <c r="G103" s="556" t="s">
        <v>457</v>
      </c>
      <c r="H103" s="556"/>
    </row>
  </sheetData>
  <mergeCells count="5">
    <mergeCell ref="C6:H6"/>
    <mergeCell ref="C8:H8"/>
    <mergeCell ref="C9:H9"/>
    <mergeCell ref="G102:H102"/>
    <mergeCell ref="G103:H103"/>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2:G30"/>
  <sheetViews>
    <sheetView workbookViewId="0">
      <selection sqref="A1:XFD1048576"/>
    </sheetView>
  </sheetViews>
  <sheetFormatPr defaultRowHeight="12"/>
  <cols>
    <col min="1" max="1" width="2.42578125" style="321" customWidth="1"/>
    <col min="2" max="2" width="4.140625" style="321" bestFit="1" customWidth="1"/>
    <col min="3" max="3" width="49" style="321" bestFit="1" customWidth="1"/>
    <col min="4" max="4" width="18.140625" style="321" customWidth="1"/>
    <col min="5" max="5" width="12.7109375" style="321" bestFit="1" customWidth="1"/>
    <col min="6" max="6" width="12.85546875" style="321" bestFit="1" customWidth="1"/>
    <col min="7" max="7" width="9.140625" style="321" customWidth="1"/>
    <col min="8" max="256" width="9.140625" style="321"/>
    <col min="257" max="257" width="2.42578125" style="321" customWidth="1"/>
    <col min="258" max="258" width="4.140625" style="321" bestFit="1" customWidth="1"/>
    <col min="259" max="259" width="49" style="321" bestFit="1" customWidth="1"/>
    <col min="260" max="260" width="18.140625" style="321" customWidth="1"/>
    <col min="261" max="261" width="12.7109375" style="321" bestFit="1" customWidth="1"/>
    <col min="262" max="262" width="12.85546875" style="321" bestFit="1" customWidth="1"/>
    <col min="263" max="263" width="9.140625" style="321" customWidth="1"/>
    <col min="264" max="512" width="9.140625" style="321"/>
    <col min="513" max="513" width="2.42578125" style="321" customWidth="1"/>
    <col min="514" max="514" width="4.140625" style="321" bestFit="1" customWidth="1"/>
    <col min="515" max="515" width="49" style="321" bestFit="1" customWidth="1"/>
    <col min="516" max="516" width="18.140625" style="321" customWidth="1"/>
    <col min="517" max="517" width="12.7109375" style="321" bestFit="1" customWidth="1"/>
    <col min="518" max="518" width="12.85546875" style="321" bestFit="1" customWidth="1"/>
    <col min="519" max="519" width="9.140625" style="321" customWidth="1"/>
    <col min="520" max="768" width="9.140625" style="321"/>
    <col min="769" max="769" width="2.42578125" style="321" customWidth="1"/>
    <col min="770" max="770" width="4.140625" style="321" bestFit="1" customWidth="1"/>
    <col min="771" max="771" width="49" style="321" bestFit="1" customWidth="1"/>
    <col min="772" max="772" width="18.140625" style="321" customWidth="1"/>
    <col min="773" max="773" width="12.7109375" style="321" bestFit="1" customWidth="1"/>
    <col min="774" max="774" width="12.85546875" style="321" bestFit="1" customWidth="1"/>
    <col min="775" max="775" width="9.140625" style="321" customWidth="1"/>
    <col min="776" max="1024" width="9.140625" style="321"/>
    <col min="1025" max="1025" width="2.42578125" style="321" customWidth="1"/>
    <col min="1026" max="1026" width="4.140625" style="321" bestFit="1" customWidth="1"/>
    <col min="1027" max="1027" width="49" style="321" bestFit="1" customWidth="1"/>
    <col min="1028" max="1028" width="18.140625" style="321" customWidth="1"/>
    <col min="1029" max="1029" width="12.7109375" style="321" bestFit="1" customWidth="1"/>
    <col min="1030" max="1030" width="12.85546875" style="321" bestFit="1" customWidth="1"/>
    <col min="1031" max="1031" width="9.140625" style="321" customWidth="1"/>
    <col min="1032" max="1280" width="9.140625" style="321"/>
    <col min="1281" max="1281" width="2.42578125" style="321" customWidth="1"/>
    <col min="1282" max="1282" width="4.140625" style="321" bestFit="1" customWidth="1"/>
    <col min="1283" max="1283" width="49" style="321" bestFit="1" customWidth="1"/>
    <col min="1284" max="1284" width="18.140625" style="321" customWidth="1"/>
    <col min="1285" max="1285" width="12.7109375" style="321" bestFit="1" customWidth="1"/>
    <col min="1286" max="1286" width="12.85546875" style="321" bestFit="1" customWidth="1"/>
    <col min="1287" max="1287" width="9.140625" style="321" customWidth="1"/>
    <col min="1288" max="1536" width="9.140625" style="321"/>
    <col min="1537" max="1537" width="2.42578125" style="321" customWidth="1"/>
    <col min="1538" max="1538" width="4.140625" style="321" bestFit="1" customWidth="1"/>
    <col min="1539" max="1539" width="49" style="321" bestFit="1" customWidth="1"/>
    <col min="1540" max="1540" width="18.140625" style="321" customWidth="1"/>
    <col min="1541" max="1541" width="12.7109375" style="321" bestFit="1" customWidth="1"/>
    <col min="1542" max="1542" width="12.85546875" style="321" bestFit="1" customWidth="1"/>
    <col min="1543" max="1543" width="9.140625" style="321" customWidth="1"/>
    <col min="1544" max="1792" width="9.140625" style="321"/>
    <col min="1793" max="1793" width="2.42578125" style="321" customWidth="1"/>
    <col min="1794" max="1794" width="4.140625" style="321" bestFit="1" customWidth="1"/>
    <col min="1795" max="1795" width="49" style="321" bestFit="1" customWidth="1"/>
    <col min="1796" max="1796" width="18.140625" style="321" customWidth="1"/>
    <col min="1797" max="1797" width="12.7109375" style="321" bestFit="1" customWidth="1"/>
    <col min="1798" max="1798" width="12.85546875" style="321" bestFit="1" customWidth="1"/>
    <col min="1799" max="1799" width="9.140625" style="321" customWidth="1"/>
    <col min="1800" max="2048" width="9.140625" style="321"/>
    <col min="2049" max="2049" width="2.42578125" style="321" customWidth="1"/>
    <col min="2050" max="2050" width="4.140625" style="321" bestFit="1" customWidth="1"/>
    <col min="2051" max="2051" width="49" style="321" bestFit="1" customWidth="1"/>
    <col min="2052" max="2052" width="18.140625" style="321" customWidth="1"/>
    <col min="2053" max="2053" width="12.7109375" style="321" bestFit="1" customWidth="1"/>
    <col min="2054" max="2054" width="12.85546875" style="321" bestFit="1" customWidth="1"/>
    <col min="2055" max="2055" width="9.140625" style="321" customWidth="1"/>
    <col min="2056" max="2304" width="9.140625" style="321"/>
    <col min="2305" max="2305" width="2.42578125" style="321" customWidth="1"/>
    <col min="2306" max="2306" width="4.140625" style="321" bestFit="1" customWidth="1"/>
    <col min="2307" max="2307" width="49" style="321" bestFit="1" customWidth="1"/>
    <col min="2308" max="2308" width="18.140625" style="321" customWidth="1"/>
    <col min="2309" max="2309" width="12.7109375" style="321" bestFit="1" customWidth="1"/>
    <col min="2310" max="2310" width="12.85546875" style="321" bestFit="1" customWidth="1"/>
    <col min="2311" max="2311" width="9.140625" style="321" customWidth="1"/>
    <col min="2312" max="2560" width="9.140625" style="321"/>
    <col min="2561" max="2561" width="2.42578125" style="321" customWidth="1"/>
    <col min="2562" max="2562" width="4.140625" style="321" bestFit="1" customWidth="1"/>
    <col min="2563" max="2563" width="49" style="321" bestFit="1" customWidth="1"/>
    <col min="2564" max="2564" width="18.140625" style="321" customWidth="1"/>
    <col min="2565" max="2565" width="12.7109375" style="321" bestFit="1" customWidth="1"/>
    <col min="2566" max="2566" width="12.85546875" style="321" bestFit="1" customWidth="1"/>
    <col min="2567" max="2567" width="9.140625" style="321" customWidth="1"/>
    <col min="2568" max="2816" width="9.140625" style="321"/>
    <col min="2817" max="2817" width="2.42578125" style="321" customWidth="1"/>
    <col min="2818" max="2818" width="4.140625" style="321" bestFit="1" customWidth="1"/>
    <col min="2819" max="2819" width="49" style="321" bestFit="1" customWidth="1"/>
    <col min="2820" max="2820" width="18.140625" style="321" customWidth="1"/>
    <col min="2821" max="2821" width="12.7109375" style="321" bestFit="1" customWidth="1"/>
    <col min="2822" max="2822" width="12.85546875" style="321" bestFit="1" customWidth="1"/>
    <col min="2823" max="2823" width="9.140625" style="321" customWidth="1"/>
    <col min="2824" max="3072" width="9.140625" style="321"/>
    <col min="3073" max="3073" width="2.42578125" style="321" customWidth="1"/>
    <col min="3074" max="3074" width="4.140625" style="321" bestFit="1" customWidth="1"/>
    <col min="3075" max="3075" width="49" style="321" bestFit="1" customWidth="1"/>
    <col min="3076" max="3076" width="18.140625" style="321" customWidth="1"/>
    <col min="3077" max="3077" width="12.7109375" style="321" bestFit="1" customWidth="1"/>
    <col min="3078" max="3078" width="12.85546875" style="321" bestFit="1" customWidth="1"/>
    <col min="3079" max="3079" width="9.140625" style="321" customWidth="1"/>
    <col min="3080" max="3328" width="9.140625" style="321"/>
    <col min="3329" max="3329" width="2.42578125" style="321" customWidth="1"/>
    <col min="3330" max="3330" width="4.140625" style="321" bestFit="1" customWidth="1"/>
    <col min="3331" max="3331" width="49" style="321" bestFit="1" customWidth="1"/>
    <col min="3332" max="3332" width="18.140625" style="321" customWidth="1"/>
    <col min="3333" max="3333" width="12.7109375" style="321" bestFit="1" customWidth="1"/>
    <col min="3334" max="3334" width="12.85546875" style="321" bestFit="1" customWidth="1"/>
    <col min="3335" max="3335" width="9.140625" style="321" customWidth="1"/>
    <col min="3336" max="3584" width="9.140625" style="321"/>
    <col min="3585" max="3585" width="2.42578125" style="321" customWidth="1"/>
    <col min="3586" max="3586" width="4.140625" style="321" bestFit="1" customWidth="1"/>
    <col min="3587" max="3587" width="49" style="321" bestFit="1" customWidth="1"/>
    <col min="3588" max="3588" width="18.140625" style="321" customWidth="1"/>
    <col min="3589" max="3589" width="12.7109375" style="321" bestFit="1" customWidth="1"/>
    <col min="3590" max="3590" width="12.85546875" style="321" bestFit="1" customWidth="1"/>
    <col min="3591" max="3591" width="9.140625" style="321" customWidth="1"/>
    <col min="3592" max="3840" width="9.140625" style="321"/>
    <col min="3841" max="3841" width="2.42578125" style="321" customWidth="1"/>
    <col min="3842" max="3842" width="4.140625" style="321" bestFit="1" customWidth="1"/>
    <col min="3843" max="3843" width="49" style="321" bestFit="1" customWidth="1"/>
    <col min="3844" max="3844" width="18.140625" style="321" customWidth="1"/>
    <col min="3845" max="3845" width="12.7109375" style="321" bestFit="1" customWidth="1"/>
    <col min="3846" max="3846" width="12.85546875" style="321" bestFit="1" customWidth="1"/>
    <col min="3847" max="3847" width="9.140625" style="321" customWidth="1"/>
    <col min="3848" max="4096" width="9.140625" style="321"/>
    <col min="4097" max="4097" width="2.42578125" style="321" customWidth="1"/>
    <col min="4098" max="4098" width="4.140625" style="321" bestFit="1" customWidth="1"/>
    <col min="4099" max="4099" width="49" style="321" bestFit="1" customWidth="1"/>
    <col min="4100" max="4100" width="18.140625" style="321" customWidth="1"/>
    <col min="4101" max="4101" width="12.7109375" style="321" bestFit="1" customWidth="1"/>
    <col min="4102" max="4102" width="12.85546875" style="321" bestFit="1" customWidth="1"/>
    <col min="4103" max="4103" width="9.140625" style="321" customWidth="1"/>
    <col min="4104" max="4352" width="9.140625" style="321"/>
    <col min="4353" max="4353" width="2.42578125" style="321" customWidth="1"/>
    <col min="4354" max="4354" width="4.140625" style="321" bestFit="1" customWidth="1"/>
    <col min="4355" max="4355" width="49" style="321" bestFit="1" customWidth="1"/>
    <col min="4356" max="4356" width="18.140625" style="321" customWidth="1"/>
    <col min="4357" max="4357" width="12.7109375" style="321" bestFit="1" customWidth="1"/>
    <col min="4358" max="4358" width="12.85546875" style="321" bestFit="1" customWidth="1"/>
    <col min="4359" max="4359" width="9.140625" style="321" customWidth="1"/>
    <col min="4360" max="4608" width="9.140625" style="321"/>
    <col min="4609" max="4609" width="2.42578125" style="321" customWidth="1"/>
    <col min="4610" max="4610" width="4.140625" style="321" bestFit="1" customWidth="1"/>
    <col min="4611" max="4611" width="49" style="321" bestFit="1" customWidth="1"/>
    <col min="4612" max="4612" width="18.140625" style="321" customWidth="1"/>
    <col min="4613" max="4613" width="12.7109375" style="321" bestFit="1" customWidth="1"/>
    <col min="4614" max="4614" width="12.85546875" style="321" bestFit="1" customWidth="1"/>
    <col min="4615" max="4615" width="9.140625" style="321" customWidth="1"/>
    <col min="4616" max="4864" width="9.140625" style="321"/>
    <col min="4865" max="4865" width="2.42578125" style="321" customWidth="1"/>
    <col min="4866" max="4866" width="4.140625" style="321" bestFit="1" customWidth="1"/>
    <col min="4867" max="4867" width="49" style="321" bestFit="1" customWidth="1"/>
    <col min="4868" max="4868" width="18.140625" style="321" customWidth="1"/>
    <col min="4869" max="4869" width="12.7109375" style="321" bestFit="1" customWidth="1"/>
    <col min="4870" max="4870" width="12.85546875" style="321" bestFit="1" customWidth="1"/>
    <col min="4871" max="4871" width="9.140625" style="321" customWidth="1"/>
    <col min="4872" max="5120" width="9.140625" style="321"/>
    <col min="5121" max="5121" width="2.42578125" style="321" customWidth="1"/>
    <col min="5122" max="5122" width="4.140625" style="321" bestFit="1" customWidth="1"/>
    <col min="5123" max="5123" width="49" style="321" bestFit="1" customWidth="1"/>
    <col min="5124" max="5124" width="18.140625" style="321" customWidth="1"/>
    <col min="5125" max="5125" width="12.7109375" style="321" bestFit="1" customWidth="1"/>
    <col min="5126" max="5126" width="12.85546875" style="321" bestFit="1" customWidth="1"/>
    <col min="5127" max="5127" width="9.140625" style="321" customWidth="1"/>
    <col min="5128" max="5376" width="9.140625" style="321"/>
    <col min="5377" max="5377" width="2.42578125" style="321" customWidth="1"/>
    <col min="5378" max="5378" width="4.140625" style="321" bestFit="1" customWidth="1"/>
    <col min="5379" max="5379" width="49" style="321" bestFit="1" customWidth="1"/>
    <col min="5380" max="5380" width="18.140625" style="321" customWidth="1"/>
    <col min="5381" max="5381" width="12.7109375" style="321" bestFit="1" customWidth="1"/>
    <col min="5382" max="5382" width="12.85546875" style="321" bestFit="1" customWidth="1"/>
    <col min="5383" max="5383" width="9.140625" style="321" customWidth="1"/>
    <col min="5384" max="5632" width="9.140625" style="321"/>
    <col min="5633" max="5633" width="2.42578125" style="321" customWidth="1"/>
    <col min="5634" max="5634" width="4.140625" style="321" bestFit="1" customWidth="1"/>
    <col min="5635" max="5635" width="49" style="321" bestFit="1" customWidth="1"/>
    <col min="5636" max="5636" width="18.140625" style="321" customWidth="1"/>
    <col min="5637" max="5637" width="12.7109375" style="321" bestFit="1" customWidth="1"/>
    <col min="5638" max="5638" width="12.85546875" style="321" bestFit="1" customWidth="1"/>
    <col min="5639" max="5639" width="9.140625" style="321" customWidth="1"/>
    <col min="5640" max="5888" width="9.140625" style="321"/>
    <col min="5889" max="5889" width="2.42578125" style="321" customWidth="1"/>
    <col min="5890" max="5890" width="4.140625" style="321" bestFit="1" customWidth="1"/>
    <col min="5891" max="5891" width="49" style="321" bestFit="1" customWidth="1"/>
    <col min="5892" max="5892" width="18.140625" style="321" customWidth="1"/>
    <col min="5893" max="5893" width="12.7109375" style="321" bestFit="1" customWidth="1"/>
    <col min="5894" max="5894" width="12.85546875" style="321" bestFit="1" customWidth="1"/>
    <col min="5895" max="5895" width="9.140625" style="321" customWidth="1"/>
    <col min="5896" max="6144" width="9.140625" style="321"/>
    <col min="6145" max="6145" width="2.42578125" style="321" customWidth="1"/>
    <col min="6146" max="6146" width="4.140625" style="321" bestFit="1" customWidth="1"/>
    <col min="6147" max="6147" width="49" style="321" bestFit="1" customWidth="1"/>
    <col min="6148" max="6148" width="18.140625" style="321" customWidth="1"/>
    <col min="6149" max="6149" width="12.7109375" style="321" bestFit="1" customWidth="1"/>
    <col min="6150" max="6150" width="12.85546875" style="321" bestFit="1" customWidth="1"/>
    <col min="6151" max="6151" width="9.140625" style="321" customWidth="1"/>
    <col min="6152" max="6400" width="9.140625" style="321"/>
    <col min="6401" max="6401" width="2.42578125" style="321" customWidth="1"/>
    <col min="6402" max="6402" width="4.140625" style="321" bestFit="1" customWidth="1"/>
    <col min="6403" max="6403" width="49" style="321" bestFit="1" customWidth="1"/>
    <col min="6404" max="6404" width="18.140625" style="321" customWidth="1"/>
    <col min="6405" max="6405" width="12.7109375" style="321" bestFit="1" customWidth="1"/>
    <col min="6406" max="6406" width="12.85546875" style="321" bestFit="1" customWidth="1"/>
    <col min="6407" max="6407" width="9.140625" style="321" customWidth="1"/>
    <col min="6408" max="6656" width="9.140625" style="321"/>
    <col min="6657" max="6657" width="2.42578125" style="321" customWidth="1"/>
    <col min="6658" max="6658" width="4.140625" style="321" bestFit="1" customWidth="1"/>
    <col min="6659" max="6659" width="49" style="321" bestFit="1" customWidth="1"/>
    <col min="6660" max="6660" width="18.140625" style="321" customWidth="1"/>
    <col min="6661" max="6661" width="12.7109375" style="321" bestFit="1" customWidth="1"/>
    <col min="6662" max="6662" width="12.85546875" style="321" bestFit="1" customWidth="1"/>
    <col min="6663" max="6663" width="9.140625" style="321" customWidth="1"/>
    <col min="6664" max="6912" width="9.140625" style="321"/>
    <col min="6913" max="6913" width="2.42578125" style="321" customWidth="1"/>
    <col min="6914" max="6914" width="4.140625" style="321" bestFit="1" customWidth="1"/>
    <col min="6915" max="6915" width="49" style="321" bestFit="1" customWidth="1"/>
    <col min="6916" max="6916" width="18.140625" style="321" customWidth="1"/>
    <col min="6917" max="6917" width="12.7109375" style="321" bestFit="1" customWidth="1"/>
    <col min="6918" max="6918" width="12.85546875" style="321" bestFit="1" customWidth="1"/>
    <col min="6919" max="6919" width="9.140625" style="321" customWidth="1"/>
    <col min="6920" max="7168" width="9.140625" style="321"/>
    <col min="7169" max="7169" width="2.42578125" style="321" customWidth="1"/>
    <col min="7170" max="7170" width="4.140625" style="321" bestFit="1" customWidth="1"/>
    <col min="7171" max="7171" width="49" style="321" bestFit="1" customWidth="1"/>
    <col min="7172" max="7172" width="18.140625" style="321" customWidth="1"/>
    <col min="7173" max="7173" width="12.7109375" style="321" bestFit="1" customWidth="1"/>
    <col min="7174" max="7174" width="12.85546875" style="321" bestFit="1" customWidth="1"/>
    <col min="7175" max="7175" width="9.140625" style="321" customWidth="1"/>
    <col min="7176" max="7424" width="9.140625" style="321"/>
    <col min="7425" max="7425" width="2.42578125" style="321" customWidth="1"/>
    <col min="7426" max="7426" width="4.140625" style="321" bestFit="1" customWidth="1"/>
    <col min="7427" max="7427" width="49" style="321" bestFit="1" customWidth="1"/>
    <col min="7428" max="7428" width="18.140625" style="321" customWidth="1"/>
    <col min="7429" max="7429" width="12.7109375" style="321" bestFit="1" customWidth="1"/>
    <col min="7430" max="7430" width="12.85546875" style="321" bestFit="1" customWidth="1"/>
    <col min="7431" max="7431" width="9.140625" style="321" customWidth="1"/>
    <col min="7432" max="7680" width="9.140625" style="321"/>
    <col min="7681" max="7681" width="2.42578125" style="321" customWidth="1"/>
    <col min="7682" max="7682" width="4.140625" style="321" bestFit="1" customWidth="1"/>
    <col min="7683" max="7683" width="49" style="321" bestFit="1" customWidth="1"/>
    <col min="7684" max="7684" width="18.140625" style="321" customWidth="1"/>
    <col min="7685" max="7685" width="12.7109375" style="321" bestFit="1" customWidth="1"/>
    <col min="7686" max="7686" width="12.85546875" style="321" bestFit="1" customWidth="1"/>
    <col min="7687" max="7687" width="9.140625" style="321" customWidth="1"/>
    <col min="7688" max="7936" width="9.140625" style="321"/>
    <col min="7937" max="7937" width="2.42578125" style="321" customWidth="1"/>
    <col min="7938" max="7938" width="4.140625" style="321" bestFit="1" customWidth="1"/>
    <col min="7939" max="7939" width="49" style="321" bestFit="1" customWidth="1"/>
    <col min="7940" max="7940" width="18.140625" style="321" customWidth="1"/>
    <col min="7941" max="7941" width="12.7109375" style="321" bestFit="1" customWidth="1"/>
    <col min="7942" max="7942" width="12.85546875" style="321" bestFit="1" customWidth="1"/>
    <col min="7943" max="7943" width="9.140625" style="321" customWidth="1"/>
    <col min="7944" max="8192" width="9.140625" style="321"/>
    <col min="8193" max="8193" width="2.42578125" style="321" customWidth="1"/>
    <col min="8194" max="8194" width="4.140625" style="321" bestFit="1" customWidth="1"/>
    <col min="8195" max="8195" width="49" style="321" bestFit="1" customWidth="1"/>
    <col min="8196" max="8196" width="18.140625" style="321" customWidth="1"/>
    <col min="8197" max="8197" width="12.7109375" style="321" bestFit="1" customWidth="1"/>
    <col min="8198" max="8198" width="12.85546875" style="321" bestFit="1" customWidth="1"/>
    <col min="8199" max="8199" width="9.140625" style="321" customWidth="1"/>
    <col min="8200" max="8448" width="9.140625" style="321"/>
    <col min="8449" max="8449" width="2.42578125" style="321" customWidth="1"/>
    <col min="8450" max="8450" width="4.140625" style="321" bestFit="1" customWidth="1"/>
    <col min="8451" max="8451" width="49" style="321" bestFit="1" customWidth="1"/>
    <col min="8452" max="8452" width="18.140625" style="321" customWidth="1"/>
    <col min="8453" max="8453" width="12.7109375" style="321" bestFit="1" customWidth="1"/>
    <col min="8454" max="8454" width="12.85546875" style="321" bestFit="1" customWidth="1"/>
    <col min="8455" max="8455" width="9.140625" style="321" customWidth="1"/>
    <col min="8456" max="8704" width="9.140625" style="321"/>
    <col min="8705" max="8705" width="2.42578125" style="321" customWidth="1"/>
    <col min="8706" max="8706" width="4.140625" style="321" bestFit="1" customWidth="1"/>
    <col min="8707" max="8707" width="49" style="321" bestFit="1" customWidth="1"/>
    <col min="8708" max="8708" width="18.140625" style="321" customWidth="1"/>
    <col min="8709" max="8709" width="12.7109375" style="321" bestFit="1" customWidth="1"/>
    <col min="8710" max="8710" width="12.85546875" style="321" bestFit="1" customWidth="1"/>
    <col min="8711" max="8711" width="9.140625" style="321" customWidth="1"/>
    <col min="8712" max="8960" width="9.140625" style="321"/>
    <col min="8961" max="8961" width="2.42578125" style="321" customWidth="1"/>
    <col min="8962" max="8962" width="4.140625" style="321" bestFit="1" customWidth="1"/>
    <col min="8963" max="8963" width="49" style="321" bestFit="1" customWidth="1"/>
    <col min="8964" max="8964" width="18.140625" style="321" customWidth="1"/>
    <col min="8965" max="8965" width="12.7109375" style="321" bestFit="1" customWidth="1"/>
    <col min="8966" max="8966" width="12.85546875" style="321" bestFit="1" customWidth="1"/>
    <col min="8967" max="8967" width="9.140625" style="321" customWidth="1"/>
    <col min="8968" max="9216" width="9.140625" style="321"/>
    <col min="9217" max="9217" width="2.42578125" style="321" customWidth="1"/>
    <col min="9218" max="9218" width="4.140625" style="321" bestFit="1" customWidth="1"/>
    <col min="9219" max="9219" width="49" style="321" bestFit="1" customWidth="1"/>
    <col min="9220" max="9220" width="18.140625" style="321" customWidth="1"/>
    <col min="9221" max="9221" width="12.7109375" style="321" bestFit="1" customWidth="1"/>
    <col min="9222" max="9222" width="12.85546875" style="321" bestFit="1" customWidth="1"/>
    <col min="9223" max="9223" width="9.140625" style="321" customWidth="1"/>
    <col min="9224" max="9472" width="9.140625" style="321"/>
    <col min="9473" max="9473" width="2.42578125" style="321" customWidth="1"/>
    <col min="9474" max="9474" width="4.140625" style="321" bestFit="1" customWidth="1"/>
    <col min="9475" max="9475" width="49" style="321" bestFit="1" customWidth="1"/>
    <col min="9476" max="9476" width="18.140625" style="321" customWidth="1"/>
    <col min="9477" max="9477" width="12.7109375" style="321" bestFit="1" customWidth="1"/>
    <col min="9478" max="9478" width="12.85546875" style="321" bestFit="1" customWidth="1"/>
    <col min="9479" max="9479" width="9.140625" style="321" customWidth="1"/>
    <col min="9480" max="9728" width="9.140625" style="321"/>
    <col min="9729" max="9729" width="2.42578125" style="321" customWidth="1"/>
    <col min="9730" max="9730" width="4.140625" style="321" bestFit="1" customWidth="1"/>
    <col min="9731" max="9731" width="49" style="321" bestFit="1" customWidth="1"/>
    <col min="9732" max="9732" width="18.140625" style="321" customWidth="1"/>
    <col min="9733" max="9733" width="12.7109375" style="321" bestFit="1" customWidth="1"/>
    <col min="9734" max="9734" width="12.85546875" style="321" bestFit="1" customWidth="1"/>
    <col min="9735" max="9735" width="9.140625" style="321" customWidth="1"/>
    <col min="9736" max="9984" width="9.140625" style="321"/>
    <col min="9985" max="9985" width="2.42578125" style="321" customWidth="1"/>
    <col min="9986" max="9986" width="4.140625" style="321" bestFit="1" customWidth="1"/>
    <col min="9987" max="9987" width="49" style="321" bestFit="1" customWidth="1"/>
    <col min="9988" max="9988" width="18.140625" style="321" customWidth="1"/>
    <col min="9989" max="9989" width="12.7109375" style="321" bestFit="1" customWidth="1"/>
    <col min="9990" max="9990" width="12.85546875" style="321" bestFit="1" customWidth="1"/>
    <col min="9991" max="9991" width="9.140625" style="321" customWidth="1"/>
    <col min="9992" max="10240" width="9.140625" style="321"/>
    <col min="10241" max="10241" width="2.42578125" style="321" customWidth="1"/>
    <col min="10242" max="10242" width="4.140625" style="321" bestFit="1" customWidth="1"/>
    <col min="10243" max="10243" width="49" style="321" bestFit="1" customWidth="1"/>
    <col min="10244" max="10244" width="18.140625" style="321" customWidth="1"/>
    <col min="10245" max="10245" width="12.7109375" style="321" bestFit="1" customWidth="1"/>
    <col min="10246" max="10246" width="12.85546875" style="321" bestFit="1" customWidth="1"/>
    <col min="10247" max="10247" width="9.140625" style="321" customWidth="1"/>
    <col min="10248" max="10496" width="9.140625" style="321"/>
    <col min="10497" max="10497" width="2.42578125" style="321" customWidth="1"/>
    <col min="10498" max="10498" width="4.140625" style="321" bestFit="1" customWidth="1"/>
    <col min="10499" max="10499" width="49" style="321" bestFit="1" customWidth="1"/>
    <col min="10500" max="10500" width="18.140625" style="321" customWidth="1"/>
    <col min="10501" max="10501" width="12.7109375" style="321" bestFit="1" customWidth="1"/>
    <col min="10502" max="10502" width="12.85546875" style="321" bestFit="1" customWidth="1"/>
    <col min="10503" max="10503" width="9.140625" style="321" customWidth="1"/>
    <col min="10504" max="10752" width="9.140625" style="321"/>
    <col min="10753" max="10753" width="2.42578125" style="321" customWidth="1"/>
    <col min="10754" max="10754" width="4.140625" style="321" bestFit="1" customWidth="1"/>
    <col min="10755" max="10755" width="49" style="321" bestFit="1" customWidth="1"/>
    <col min="10756" max="10756" width="18.140625" style="321" customWidth="1"/>
    <col min="10757" max="10757" width="12.7109375" style="321" bestFit="1" customWidth="1"/>
    <col min="10758" max="10758" width="12.85546875" style="321" bestFit="1" customWidth="1"/>
    <col min="10759" max="10759" width="9.140625" style="321" customWidth="1"/>
    <col min="10760" max="11008" width="9.140625" style="321"/>
    <col min="11009" max="11009" width="2.42578125" style="321" customWidth="1"/>
    <col min="11010" max="11010" width="4.140625" style="321" bestFit="1" customWidth="1"/>
    <col min="11011" max="11011" width="49" style="321" bestFit="1" customWidth="1"/>
    <col min="11012" max="11012" width="18.140625" style="321" customWidth="1"/>
    <col min="11013" max="11013" width="12.7109375" style="321" bestFit="1" customWidth="1"/>
    <col min="11014" max="11014" width="12.85546875" style="321" bestFit="1" customWidth="1"/>
    <col min="11015" max="11015" width="9.140625" style="321" customWidth="1"/>
    <col min="11016" max="11264" width="9.140625" style="321"/>
    <col min="11265" max="11265" width="2.42578125" style="321" customWidth="1"/>
    <col min="11266" max="11266" width="4.140625" style="321" bestFit="1" customWidth="1"/>
    <col min="11267" max="11267" width="49" style="321" bestFit="1" customWidth="1"/>
    <col min="11268" max="11268" width="18.140625" style="321" customWidth="1"/>
    <col min="11269" max="11269" width="12.7109375" style="321" bestFit="1" customWidth="1"/>
    <col min="11270" max="11270" width="12.85546875" style="321" bestFit="1" customWidth="1"/>
    <col min="11271" max="11271" width="9.140625" style="321" customWidth="1"/>
    <col min="11272" max="11520" width="9.140625" style="321"/>
    <col min="11521" max="11521" width="2.42578125" style="321" customWidth="1"/>
    <col min="11522" max="11522" width="4.140625" style="321" bestFit="1" customWidth="1"/>
    <col min="11523" max="11523" width="49" style="321" bestFit="1" customWidth="1"/>
    <col min="11524" max="11524" width="18.140625" style="321" customWidth="1"/>
    <col min="11525" max="11525" width="12.7109375" style="321" bestFit="1" customWidth="1"/>
    <col min="11526" max="11526" width="12.85546875" style="321" bestFit="1" customWidth="1"/>
    <col min="11527" max="11527" width="9.140625" style="321" customWidth="1"/>
    <col min="11528" max="11776" width="9.140625" style="321"/>
    <col min="11777" max="11777" width="2.42578125" style="321" customWidth="1"/>
    <col min="11778" max="11778" width="4.140625" style="321" bestFit="1" customWidth="1"/>
    <col min="11779" max="11779" width="49" style="321" bestFit="1" customWidth="1"/>
    <col min="11780" max="11780" width="18.140625" style="321" customWidth="1"/>
    <col min="11781" max="11781" width="12.7109375" style="321" bestFit="1" customWidth="1"/>
    <col min="11782" max="11782" width="12.85546875" style="321" bestFit="1" customWidth="1"/>
    <col min="11783" max="11783" width="9.140625" style="321" customWidth="1"/>
    <col min="11784" max="12032" width="9.140625" style="321"/>
    <col min="12033" max="12033" width="2.42578125" style="321" customWidth="1"/>
    <col min="12034" max="12034" width="4.140625" style="321" bestFit="1" customWidth="1"/>
    <col min="12035" max="12035" width="49" style="321" bestFit="1" customWidth="1"/>
    <col min="12036" max="12036" width="18.140625" style="321" customWidth="1"/>
    <col min="12037" max="12037" width="12.7109375" style="321" bestFit="1" customWidth="1"/>
    <col min="12038" max="12038" width="12.85546875" style="321" bestFit="1" customWidth="1"/>
    <col min="12039" max="12039" width="9.140625" style="321" customWidth="1"/>
    <col min="12040" max="12288" width="9.140625" style="321"/>
    <col min="12289" max="12289" width="2.42578125" style="321" customWidth="1"/>
    <col min="12290" max="12290" width="4.140625" style="321" bestFit="1" customWidth="1"/>
    <col min="12291" max="12291" width="49" style="321" bestFit="1" customWidth="1"/>
    <col min="12292" max="12292" width="18.140625" style="321" customWidth="1"/>
    <col min="12293" max="12293" width="12.7109375" style="321" bestFit="1" customWidth="1"/>
    <col min="12294" max="12294" width="12.85546875" style="321" bestFit="1" customWidth="1"/>
    <col min="12295" max="12295" width="9.140625" style="321" customWidth="1"/>
    <col min="12296" max="12544" width="9.140625" style="321"/>
    <col min="12545" max="12545" width="2.42578125" style="321" customWidth="1"/>
    <col min="12546" max="12546" width="4.140625" style="321" bestFit="1" customWidth="1"/>
    <col min="12547" max="12547" width="49" style="321" bestFit="1" customWidth="1"/>
    <col min="12548" max="12548" width="18.140625" style="321" customWidth="1"/>
    <col min="12549" max="12549" width="12.7109375" style="321" bestFit="1" customWidth="1"/>
    <col min="12550" max="12550" width="12.85546875" style="321" bestFit="1" customWidth="1"/>
    <col min="12551" max="12551" width="9.140625" style="321" customWidth="1"/>
    <col min="12552" max="12800" width="9.140625" style="321"/>
    <col min="12801" max="12801" width="2.42578125" style="321" customWidth="1"/>
    <col min="12802" max="12802" width="4.140625" style="321" bestFit="1" customWidth="1"/>
    <col min="12803" max="12803" width="49" style="321" bestFit="1" customWidth="1"/>
    <col min="12804" max="12804" width="18.140625" style="321" customWidth="1"/>
    <col min="12805" max="12805" width="12.7109375" style="321" bestFit="1" customWidth="1"/>
    <col min="12806" max="12806" width="12.85546875" style="321" bestFit="1" customWidth="1"/>
    <col min="12807" max="12807" width="9.140625" style="321" customWidth="1"/>
    <col min="12808" max="13056" width="9.140625" style="321"/>
    <col min="13057" max="13057" width="2.42578125" style="321" customWidth="1"/>
    <col min="13058" max="13058" width="4.140625" style="321" bestFit="1" customWidth="1"/>
    <col min="13059" max="13059" width="49" style="321" bestFit="1" customWidth="1"/>
    <col min="13060" max="13060" width="18.140625" style="321" customWidth="1"/>
    <col min="13061" max="13061" width="12.7109375" style="321" bestFit="1" customWidth="1"/>
    <col min="13062" max="13062" width="12.85546875" style="321" bestFit="1" customWidth="1"/>
    <col min="13063" max="13063" width="9.140625" style="321" customWidth="1"/>
    <col min="13064" max="13312" width="9.140625" style="321"/>
    <col min="13313" max="13313" width="2.42578125" style="321" customWidth="1"/>
    <col min="13314" max="13314" width="4.140625" style="321" bestFit="1" customWidth="1"/>
    <col min="13315" max="13315" width="49" style="321" bestFit="1" customWidth="1"/>
    <col min="13316" max="13316" width="18.140625" style="321" customWidth="1"/>
    <col min="13317" max="13317" width="12.7109375" style="321" bestFit="1" customWidth="1"/>
    <col min="13318" max="13318" width="12.85546875" style="321" bestFit="1" customWidth="1"/>
    <col min="13319" max="13319" width="9.140625" style="321" customWidth="1"/>
    <col min="13320" max="13568" width="9.140625" style="321"/>
    <col min="13569" max="13569" width="2.42578125" style="321" customWidth="1"/>
    <col min="13570" max="13570" width="4.140625" style="321" bestFit="1" customWidth="1"/>
    <col min="13571" max="13571" width="49" style="321" bestFit="1" customWidth="1"/>
    <col min="13572" max="13572" width="18.140625" style="321" customWidth="1"/>
    <col min="13573" max="13573" width="12.7109375" style="321" bestFit="1" customWidth="1"/>
    <col min="13574" max="13574" width="12.85546875" style="321" bestFit="1" customWidth="1"/>
    <col min="13575" max="13575" width="9.140625" style="321" customWidth="1"/>
    <col min="13576" max="13824" width="9.140625" style="321"/>
    <col min="13825" max="13825" width="2.42578125" style="321" customWidth="1"/>
    <col min="13826" max="13826" width="4.140625" style="321" bestFit="1" customWidth="1"/>
    <col min="13827" max="13827" width="49" style="321" bestFit="1" customWidth="1"/>
    <col min="13828" max="13828" width="18.140625" style="321" customWidth="1"/>
    <col min="13829" max="13829" width="12.7109375" style="321" bestFit="1" customWidth="1"/>
    <col min="13830" max="13830" width="12.85546875" style="321" bestFit="1" customWidth="1"/>
    <col min="13831" max="13831" width="9.140625" style="321" customWidth="1"/>
    <col min="13832" max="14080" width="9.140625" style="321"/>
    <col min="14081" max="14081" width="2.42578125" style="321" customWidth="1"/>
    <col min="14082" max="14082" width="4.140625" style="321" bestFit="1" customWidth="1"/>
    <col min="14083" max="14083" width="49" style="321" bestFit="1" customWidth="1"/>
    <col min="14084" max="14084" width="18.140625" style="321" customWidth="1"/>
    <col min="14085" max="14085" width="12.7109375" style="321" bestFit="1" customWidth="1"/>
    <col min="14086" max="14086" width="12.85546875" style="321" bestFit="1" customWidth="1"/>
    <col min="14087" max="14087" width="9.140625" style="321" customWidth="1"/>
    <col min="14088" max="14336" width="9.140625" style="321"/>
    <col min="14337" max="14337" width="2.42578125" style="321" customWidth="1"/>
    <col min="14338" max="14338" width="4.140625" style="321" bestFit="1" customWidth="1"/>
    <col min="14339" max="14339" width="49" style="321" bestFit="1" customWidth="1"/>
    <col min="14340" max="14340" width="18.140625" style="321" customWidth="1"/>
    <col min="14341" max="14341" width="12.7109375" style="321" bestFit="1" customWidth="1"/>
    <col min="14342" max="14342" width="12.85546875" style="321" bestFit="1" customWidth="1"/>
    <col min="14343" max="14343" width="9.140625" style="321" customWidth="1"/>
    <col min="14344" max="14592" width="9.140625" style="321"/>
    <col min="14593" max="14593" width="2.42578125" style="321" customWidth="1"/>
    <col min="14594" max="14594" width="4.140625" style="321" bestFit="1" customWidth="1"/>
    <col min="14595" max="14595" width="49" style="321" bestFit="1" customWidth="1"/>
    <col min="14596" max="14596" width="18.140625" style="321" customWidth="1"/>
    <col min="14597" max="14597" width="12.7109375" style="321" bestFit="1" customWidth="1"/>
    <col min="14598" max="14598" width="12.85546875" style="321" bestFit="1" customWidth="1"/>
    <col min="14599" max="14599" width="9.140625" style="321" customWidth="1"/>
    <col min="14600" max="14848" width="9.140625" style="321"/>
    <col min="14849" max="14849" width="2.42578125" style="321" customWidth="1"/>
    <col min="14850" max="14850" width="4.140625" style="321" bestFit="1" customWidth="1"/>
    <col min="14851" max="14851" width="49" style="321" bestFit="1" customWidth="1"/>
    <col min="14852" max="14852" width="18.140625" style="321" customWidth="1"/>
    <col min="14853" max="14853" width="12.7109375" style="321" bestFit="1" customWidth="1"/>
    <col min="14854" max="14854" width="12.85546875" style="321" bestFit="1" customWidth="1"/>
    <col min="14855" max="14855" width="9.140625" style="321" customWidth="1"/>
    <col min="14856" max="15104" width="9.140625" style="321"/>
    <col min="15105" max="15105" width="2.42578125" style="321" customWidth="1"/>
    <col min="15106" max="15106" width="4.140625" style="321" bestFit="1" customWidth="1"/>
    <col min="15107" max="15107" width="49" style="321" bestFit="1" customWidth="1"/>
    <col min="15108" max="15108" width="18.140625" style="321" customWidth="1"/>
    <col min="15109" max="15109" width="12.7109375" style="321" bestFit="1" customWidth="1"/>
    <col min="15110" max="15110" width="12.85546875" style="321" bestFit="1" customWidth="1"/>
    <col min="15111" max="15111" width="9.140625" style="321" customWidth="1"/>
    <col min="15112" max="15360" width="9.140625" style="321"/>
    <col min="15361" max="15361" width="2.42578125" style="321" customWidth="1"/>
    <col min="15362" max="15362" width="4.140625" style="321" bestFit="1" customWidth="1"/>
    <col min="15363" max="15363" width="49" style="321" bestFit="1" customWidth="1"/>
    <col min="15364" max="15364" width="18.140625" style="321" customWidth="1"/>
    <col min="15365" max="15365" width="12.7109375" style="321" bestFit="1" customWidth="1"/>
    <col min="15366" max="15366" width="12.85546875" style="321" bestFit="1" customWidth="1"/>
    <col min="15367" max="15367" width="9.140625" style="321" customWidth="1"/>
    <col min="15368" max="15616" width="9.140625" style="321"/>
    <col min="15617" max="15617" width="2.42578125" style="321" customWidth="1"/>
    <col min="15618" max="15618" width="4.140625" style="321" bestFit="1" customWidth="1"/>
    <col min="15619" max="15619" width="49" style="321" bestFit="1" customWidth="1"/>
    <col min="15620" max="15620" width="18.140625" style="321" customWidth="1"/>
    <col min="15621" max="15621" width="12.7109375" style="321" bestFit="1" customWidth="1"/>
    <col min="15622" max="15622" width="12.85546875" style="321" bestFit="1" customWidth="1"/>
    <col min="15623" max="15623" width="9.140625" style="321" customWidth="1"/>
    <col min="15624" max="15872" width="9.140625" style="321"/>
    <col min="15873" max="15873" width="2.42578125" style="321" customWidth="1"/>
    <col min="15874" max="15874" width="4.140625" style="321" bestFit="1" customWidth="1"/>
    <col min="15875" max="15875" width="49" style="321" bestFit="1" customWidth="1"/>
    <col min="15876" max="15876" width="18.140625" style="321" customWidth="1"/>
    <col min="15877" max="15877" width="12.7109375" style="321" bestFit="1" customWidth="1"/>
    <col min="15878" max="15878" width="12.85546875" style="321" bestFit="1" customWidth="1"/>
    <col min="15879" max="15879" width="9.140625" style="321" customWidth="1"/>
    <col min="15880" max="16128" width="9.140625" style="321"/>
    <col min="16129" max="16129" width="2.42578125" style="321" customWidth="1"/>
    <col min="16130" max="16130" width="4.140625" style="321" bestFit="1" customWidth="1"/>
    <col min="16131" max="16131" width="49" style="321" bestFit="1" customWidth="1"/>
    <col min="16132" max="16132" width="18.140625" style="321" customWidth="1"/>
    <col min="16133" max="16133" width="12.7109375" style="321" bestFit="1" customWidth="1"/>
    <col min="16134" max="16134" width="12.85546875" style="321" bestFit="1" customWidth="1"/>
    <col min="16135" max="16135" width="9.140625" style="321" customWidth="1"/>
    <col min="16136" max="16384" width="9.140625" style="321"/>
  </cols>
  <sheetData>
    <row r="2" spans="2:7" ht="12.75">
      <c r="B2" s="322"/>
      <c r="C2" s="322" t="s">
        <v>552</v>
      </c>
      <c r="D2" s="323"/>
      <c r="E2" s="405"/>
      <c r="F2" s="405"/>
      <c r="G2" s="405"/>
    </row>
    <row r="3" spans="2:7" ht="12.75">
      <c r="B3" s="322"/>
      <c r="C3" s="322" t="s">
        <v>553</v>
      </c>
      <c r="D3" s="323"/>
      <c r="E3" s="406"/>
      <c r="F3" s="406"/>
      <c r="G3" s="406"/>
    </row>
    <row r="4" spans="2:7" ht="12.75">
      <c r="B4" s="326"/>
      <c r="C4" s="326" t="s">
        <v>554</v>
      </c>
      <c r="D4" s="327"/>
      <c r="E4" s="406"/>
      <c r="F4" s="406"/>
      <c r="G4" s="406"/>
    </row>
    <row r="5" spans="2:7">
      <c r="B5" s="328"/>
      <c r="C5" s="328" t="s">
        <v>440</v>
      </c>
      <c r="D5" s="328"/>
    </row>
    <row r="7" spans="2:7" ht="12.75">
      <c r="B7" s="560" t="s">
        <v>555</v>
      </c>
      <c r="C7" s="560"/>
      <c r="D7" s="560"/>
      <c r="E7" s="560"/>
      <c r="F7" s="560"/>
      <c r="G7" s="560"/>
    </row>
    <row r="9" spans="2:7" ht="12.75" thickBot="1">
      <c r="B9" s="332"/>
      <c r="C9" s="332"/>
      <c r="D9" s="333"/>
      <c r="E9" s="333"/>
      <c r="F9" s="407" t="s">
        <v>556</v>
      </c>
    </row>
    <row r="10" spans="2:7">
      <c r="B10" s="408" t="s">
        <v>443</v>
      </c>
      <c r="C10" s="409" t="s">
        <v>557</v>
      </c>
      <c r="D10" s="409" t="s">
        <v>558</v>
      </c>
      <c r="E10" s="409" t="s">
        <v>559</v>
      </c>
      <c r="F10" s="410" t="s">
        <v>560</v>
      </c>
    </row>
    <row r="11" spans="2:7" ht="18">
      <c r="B11" s="411"/>
      <c r="C11" s="412"/>
      <c r="D11" s="346"/>
      <c r="E11" s="413"/>
      <c r="F11" s="414"/>
    </row>
    <row r="12" spans="2:7" ht="12.75">
      <c r="B12" s="415">
        <v>1</v>
      </c>
      <c r="C12" s="416" t="s">
        <v>561</v>
      </c>
      <c r="D12" s="417"/>
      <c r="E12" s="418"/>
      <c r="F12" s="419">
        <v>2835000</v>
      </c>
    </row>
    <row r="13" spans="2:7" ht="12.75">
      <c r="B13" s="415">
        <v>2</v>
      </c>
      <c r="C13" s="416" t="s">
        <v>561</v>
      </c>
      <c r="D13" s="417"/>
      <c r="E13" s="418"/>
      <c r="F13" s="419">
        <v>4320418</v>
      </c>
    </row>
    <row r="14" spans="2:7" ht="12.75">
      <c r="B14" s="415">
        <v>3</v>
      </c>
      <c r="C14" s="416" t="s">
        <v>561</v>
      </c>
      <c r="D14" s="417"/>
      <c r="E14" s="418"/>
      <c r="F14" s="419">
        <v>1166667</v>
      </c>
    </row>
    <row r="15" spans="2:7" ht="12.75">
      <c r="B15" s="415">
        <v>4</v>
      </c>
      <c r="C15" s="416" t="s">
        <v>562</v>
      </c>
      <c r="D15" s="417"/>
      <c r="E15" s="418"/>
      <c r="F15" s="419">
        <v>2410416</v>
      </c>
    </row>
    <row r="16" spans="2:7" ht="12.75">
      <c r="B16" s="415">
        <v>5</v>
      </c>
      <c r="C16" s="416" t="s">
        <v>563</v>
      </c>
      <c r="D16" s="417"/>
      <c r="E16" s="418"/>
      <c r="F16" s="419">
        <v>3447724</v>
      </c>
    </row>
    <row r="17" spans="2:6" ht="12.75">
      <c r="B17" s="415">
        <v>6</v>
      </c>
      <c r="C17" s="416" t="s">
        <v>564</v>
      </c>
      <c r="D17" s="417"/>
      <c r="E17" s="418"/>
      <c r="F17" s="419">
        <v>2218555</v>
      </c>
    </row>
    <row r="18" spans="2:6" ht="12.75">
      <c r="B18" s="415">
        <v>7</v>
      </c>
      <c r="C18" s="416" t="s">
        <v>565</v>
      </c>
      <c r="D18" s="417" t="s">
        <v>566</v>
      </c>
      <c r="E18" s="420" t="s">
        <v>567</v>
      </c>
      <c r="F18" s="419">
        <v>815425</v>
      </c>
    </row>
    <row r="19" spans="2:6" ht="12.75">
      <c r="B19" s="415">
        <v>8</v>
      </c>
      <c r="C19" s="416" t="s">
        <v>568</v>
      </c>
      <c r="D19" s="417" t="s">
        <v>569</v>
      </c>
      <c r="E19" s="421" t="s">
        <v>570</v>
      </c>
      <c r="F19" s="419">
        <v>4235000</v>
      </c>
    </row>
    <row r="20" spans="2:6" ht="12.75">
      <c r="B20" s="415">
        <v>9</v>
      </c>
      <c r="C20" s="422" t="s">
        <v>571</v>
      </c>
      <c r="D20" s="417" t="s">
        <v>572</v>
      </c>
      <c r="E20" s="421" t="s">
        <v>573</v>
      </c>
      <c r="F20" s="419">
        <v>1844000</v>
      </c>
    </row>
    <row r="21" spans="2:6" ht="12.75">
      <c r="B21" s="415">
        <v>10</v>
      </c>
      <c r="C21" s="416" t="s">
        <v>574</v>
      </c>
      <c r="D21" s="417" t="s">
        <v>575</v>
      </c>
      <c r="E21" s="421" t="s">
        <v>576</v>
      </c>
      <c r="F21" s="419">
        <v>1942005</v>
      </c>
    </row>
    <row r="22" spans="2:6" ht="12.75">
      <c r="B22" s="415">
        <v>11</v>
      </c>
      <c r="C22" s="416" t="s">
        <v>577</v>
      </c>
      <c r="D22" s="417" t="s">
        <v>578</v>
      </c>
      <c r="E22" s="423" t="s">
        <v>579</v>
      </c>
      <c r="F22" s="419">
        <v>3182050</v>
      </c>
    </row>
    <row r="23" spans="2:6">
      <c r="B23" s="411"/>
      <c r="C23" s="339"/>
      <c r="D23" s="346"/>
      <c r="E23" s="346"/>
      <c r="F23" s="424"/>
    </row>
    <row r="24" spans="2:6" ht="12.75" thickBot="1">
      <c r="B24" s="561" t="s">
        <v>375</v>
      </c>
      <c r="C24" s="562"/>
      <c r="D24" s="562"/>
      <c r="E24" s="562"/>
      <c r="F24" s="425">
        <f>SUM(F11:F23)</f>
        <v>28417260</v>
      </c>
    </row>
    <row r="26" spans="2:6">
      <c r="B26" s="332"/>
      <c r="D26" s="332"/>
    </row>
    <row r="27" spans="2:6">
      <c r="E27" s="555"/>
      <c r="F27" s="555"/>
    </row>
    <row r="28" spans="2:6">
      <c r="E28" s="351"/>
      <c r="F28" s="351"/>
    </row>
    <row r="29" spans="2:6">
      <c r="E29" s="555" t="s">
        <v>456</v>
      </c>
      <c r="F29" s="555"/>
    </row>
    <row r="30" spans="2:6">
      <c r="E30" s="563" t="s">
        <v>457</v>
      </c>
      <c r="F30" s="563"/>
    </row>
  </sheetData>
  <mergeCells count="5">
    <mergeCell ref="B7:G7"/>
    <mergeCell ref="B24:E24"/>
    <mergeCell ref="E27:F27"/>
    <mergeCell ref="E29:F29"/>
    <mergeCell ref="E30:F30"/>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K49"/>
  <sheetViews>
    <sheetView topLeftCell="A22" workbookViewId="0">
      <selection sqref="A1:XFD1048576"/>
    </sheetView>
  </sheetViews>
  <sheetFormatPr defaultColWidth="10.5703125" defaultRowHeight="12.75"/>
  <cols>
    <col min="1" max="1" width="3.5703125" style="520" customWidth="1"/>
    <col min="2" max="2" width="3" style="520" bestFit="1" customWidth="1"/>
    <col min="3" max="3" width="37.42578125" style="520" bestFit="1" customWidth="1"/>
    <col min="4" max="4" width="5.5703125" style="520" bestFit="1" customWidth="1"/>
    <col min="5" max="5" width="18.5703125" style="520" bestFit="1" customWidth="1"/>
    <col min="6" max="6" width="16.42578125" style="520" bestFit="1" customWidth="1"/>
    <col min="7" max="7" width="9.28515625" style="520" bestFit="1" customWidth="1"/>
    <col min="8" max="8" width="18.5703125" style="520" bestFit="1" customWidth="1"/>
    <col min="9" max="9" width="13.85546875" style="520" customWidth="1"/>
    <col min="10" max="10" width="9.140625" style="520" customWidth="1"/>
    <col min="11" max="11" width="13.5703125" style="520" customWidth="1"/>
    <col min="12" max="249" width="9.140625" style="520" customWidth="1"/>
    <col min="250" max="250" width="3.5703125" style="520" customWidth="1"/>
    <col min="251" max="251" width="1.5703125" style="520" bestFit="1" customWidth="1"/>
    <col min="252" max="252" width="9" style="520" bestFit="1" customWidth="1"/>
    <col min="253" max="253" width="4.5703125" style="520" customWidth="1"/>
    <col min="254" max="254" width="7.7109375" style="520" customWidth="1"/>
    <col min="255" max="255" width="9.42578125" style="520" customWidth="1"/>
    <col min="256" max="256" width="10.5703125" style="520"/>
    <col min="257" max="257" width="3.5703125" style="520" customWidth="1"/>
    <col min="258" max="258" width="3.42578125" style="520" customWidth="1"/>
    <col min="259" max="259" width="28.140625" style="520" bestFit="1" customWidth="1"/>
    <col min="260" max="260" width="12.5703125" style="520" customWidth="1"/>
    <col min="261" max="261" width="14.42578125" style="520" customWidth="1"/>
    <col min="262" max="262" width="15.5703125" style="520" bestFit="1" customWidth="1"/>
    <col min="263" max="263" width="12.85546875" style="520" customWidth="1"/>
    <col min="264" max="264" width="14.28515625" style="520" customWidth="1"/>
    <col min="265" max="265" width="13.85546875" style="520" customWidth="1"/>
    <col min="266" max="266" width="9.140625" style="520" customWidth="1"/>
    <col min="267" max="267" width="13.5703125" style="520" customWidth="1"/>
    <col min="268" max="505" width="9.140625" style="520" customWidth="1"/>
    <col min="506" max="506" width="3.5703125" style="520" customWidth="1"/>
    <col min="507" max="507" width="1.5703125" style="520" bestFit="1" customWidth="1"/>
    <col min="508" max="508" width="9" style="520" bestFit="1" customWidth="1"/>
    <col min="509" max="509" width="4.5703125" style="520" customWidth="1"/>
    <col min="510" max="510" width="7.7109375" style="520" customWidth="1"/>
    <col min="511" max="511" width="9.42578125" style="520" customWidth="1"/>
    <col min="512" max="512" width="10.5703125" style="520"/>
    <col min="513" max="513" width="3.5703125" style="520" customWidth="1"/>
    <col min="514" max="514" width="3.42578125" style="520" customWidth="1"/>
    <col min="515" max="515" width="28.140625" style="520" bestFit="1" customWidth="1"/>
    <col min="516" max="516" width="12.5703125" style="520" customWidth="1"/>
    <col min="517" max="517" width="14.42578125" style="520" customWidth="1"/>
    <col min="518" max="518" width="15.5703125" style="520" bestFit="1" customWidth="1"/>
    <col min="519" max="519" width="12.85546875" style="520" customWidth="1"/>
    <col min="520" max="520" width="14.28515625" style="520" customWidth="1"/>
    <col min="521" max="521" width="13.85546875" style="520" customWidth="1"/>
    <col min="522" max="522" width="9.140625" style="520" customWidth="1"/>
    <col min="523" max="523" width="13.5703125" style="520" customWidth="1"/>
    <col min="524" max="761" width="9.140625" style="520" customWidth="1"/>
    <col min="762" max="762" width="3.5703125" style="520" customWidth="1"/>
    <col min="763" max="763" width="1.5703125" style="520" bestFit="1" customWidth="1"/>
    <col min="764" max="764" width="9" style="520" bestFit="1" customWidth="1"/>
    <col min="765" max="765" width="4.5703125" style="520" customWidth="1"/>
    <col min="766" max="766" width="7.7109375" style="520" customWidth="1"/>
    <col min="767" max="767" width="9.42578125" style="520" customWidth="1"/>
    <col min="768" max="768" width="10.5703125" style="520"/>
    <col min="769" max="769" width="3.5703125" style="520" customWidth="1"/>
    <col min="770" max="770" width="3.42578125" style="520" customWidth="1"/>
    <col min="771" max="771" width="28.140625" style="520" bestFit="1" customWidth="1"/>
    <col min="772" max="772" width="12.5703125" style="520" customWidth="1"/>
    <col min="773" max="773" width="14.42578125" style="520" customWidth="1"/>
    <col min="774" max="774" width="15.5703125" style="520" bestFit="1" customWidth="1"/>
    <col min="775" max="775" width="12.85546875" style="520" customWidth="1"/>
    <col min="776" max="776" width="14.28515625" style="520" customWidth="1"/>
    <col min="777" max="777" width="13.85546875" style="520" customWidth="1"/>
    <col min="778" max="778" width="9.140625" style="520" customWidth="1"/>
    <col min="779" max="779" width="13.5703125" style="520" customWidth="1"/>
    <col min="780" max="1017" width="9.140625" style="520" customWidth="1"/>
    <col min="1018" max="1018" width="3.5703125" style="520" customWidth="1"/>
    <col min="1019" max="1019" width="1.5703125" style="520" bestFit="1" customWidth="1"/>
    <col min="1020" max="1020" width="9" style="520" bestFit="1" customWidth="1"/>
    <col min="1021" max="1021" width="4.5703125" style="520" customWidth="1"/>
    <col min="1022" max="1022" width="7.7109375" style="520" customWidth="1"/>
    <col min="1023" max="1023" width="9.42578125" style="520" customWidth="1"/>
    <col min="1024" max="1024" width="10.5703125" style="520"/>
    <col min="1025" max="1025" width="3.5703125" style="520" customWidth="1"/>
    <col min="1026" max="1026" width="3.42578125" style="520" customWidth="1"/>
    <col min="1027" max="1027" width="28.140625" style="520" bestFit="1" customWidth="1"/>
    <col min="1028" max="1028" width="12.5703125" style="520" customWidth="1"/>
    <col min="1029" max="1029" width="14.42578125" style="520" customWidth="1"/>
    <col min="1030" max="1030" width="15.5703125" style="520" bestFit="1" customWidth="1"/>
    <col min="1031" max="1031" width="12.85546875" style="520" customWidth="1"/>
    <col min="1032" max="1032" width="14.28515625" style="520" customWidth="1"/>
    <col min="1033" max="1033" width="13.85546875" style="520" customWidth="1"/>
    <col min="1034" max="1034" width="9.140625" style="520" customWidth="1"/>
    <col min="1035" max="1035" width="13.5703125" style="520" customWidth="1"/>
    <col min="1036" max="1273" width="9.140625" style="520" customWidth="1"/>
    <col min="1274" max="1274" width="3.5703125" style="520" customWidth="1"/>
    <col min="1275" max="1275" width="1.5703125" style="520" bestFit="1" customWidth="1"/>
    <col min="1276" max="1276" width="9" style="520" bestFit="1" customWidth="1"/>
    <col min="1277" max="1277" width="4.5703125" style="520" customWidth="1"/>
    <col min="1278" max="1278" width="7.7109375" style="520" customWidth="1"/>
    <col min="1279" max="1279" width="9.42578125" style="520" customWidth="1"/>
    <col min="1280" max="1280" width="10.5703125" style="520"/>
    <col min="1281" max="1281" width="3.5703125" style="520" customWidth="1"/>
    <col min="1282" max="1282" width="3.42578125" style="520" customWidth="1"/>
    <col min="1283" max="1283" width="28.140625" style="520" bestFit="1" customWidth="1"/>
    <col min="1284" max="1284" width="12.5703125" style="520" customWidth="1"/>
    <col min="1285" max="1285" width="14.42578125" style="520" customWidth="1"/>
    <col min="1286" max="1286" width="15.5703125" style="520" bestFit="1" customWidth="1"/>
    <col min="1287" max="1287" width="12.85546875" style="520" customWidth="1"/>
    <col min="1288" max="1288" width="14.28515625" style="520" customWidth="1"/>
    <col min="1289" max="1289" width="13.85546875" style="520" customWidth="1"/>
    <col min="1290" max="1290" width="9.140625" style="520" customWidth="1"/>
    <col min="1291" max="1291" width="13.5703125" style="520" customWidth="1"/>
    <col min="1292" max="1529" width="9.140625" style="520" customWidth="1"/>
    <col min="1530" max="1530" width="3.5703125" style="520" customWidth="1"/>
    <col min="1531" max="1531" width="1.5703125" style="520" bestFit="1" customWidth="1"/>
    <col min="1532" max="1532" width="9" style="520" bestFit="1" customWidth="1"/>
    <col min="1533" max="1533" width="4.5703125" style="520" customWidth="1"/>
    <col min="1534" max="1534" width="7.7109375" style="520" customWidth="1"/>
    <col min="1535" max="1535" width="9.42578125" style="520" customWidth="1"/>
    <col min="1536" max="1536" width="10.5703125" style="520"/>
    <col min="1537" max="1537" width="3.5703125" style="520" customWidth="1"/>
    <col min="1538" max="1538" width="3.42578125" style="520" customWidth="1"/>
    <col min="1539" max="1539" width="28.140625" style="520" bestFit="1" customWidth="1"/>
    <col min="1540" max="1540" width="12.5703125" style="520" customWidth="1"/>
    <col min="1541" max="1541" width="14.42578125" style="520" customWidth="1"/>
    <col min="1542" max="1542" width="15.5703125" style="520" bestFit="1" customWidth="1"/>
    <col min="1543" max="1543" width="12.85546875" style="520" customWidth="1"/>
    <col min="1544" max="1544" width="14.28515625" style="520" customWidth="1"/>
    <col min="1545" max="1545" width="13.85546875" style="520" customWidth="1"/>
    <col min="1546" max="1546" width="9.140625" style="520" customWidth="1"/>
    <col min="1547" max="1547" width="13.5703125" style="520" customWidth="1"/>
    <col min="1548" max="1785" width="9.140625" style="520" customWidth="1"/>
    <col min="1786" max="1786" width="3.5703125" style="520" customWidth="1"/>
    <col min="1787" max="1787" width="1.5703125" style="520" bestFit="1" customWidth="1"/>
    <col min="1788" max="1788" width="9" style="520" bestFit="1" customWidth="1"/>
    <col min="1789" max="1789" width="4.5703125" style="520" customWidth="1"/>
    <col min="1790" max="1790" width="7.7109375" style="520" customWidth="1"/>
    <col min="1791" max="1791" width="9.42578125" style="520" customWidth="1"/>
    <col min="1792" max="1792" width="10.5703125" style="520"/>
    <col min="1793" max="1793" width="3.5703125" style="520" customWidth="1"/>
    <col min="1794" max="1794" width="3.42578125" style="520" customWidth="1"/>
    <col min="1795" max="1795" width="28.140625" style="520" bestFit="1" customWidth="1"/>
    <col min="1796" max="1796" width="12.5703125" style="520" customWidth="1"/>
    <col min="1797" max="1797" width="14.42578125" style="520" customWidth="1"/>
    <col min="1798" max="1798" width="15.5703125" style="520" bestFit="1" customWidth="1"/>
    <col min="1799" max="1799" width="12.85546875" style="520" customWidth="1"/>
    <col min="1800" max="1800" width="14.28515625" style="520" customWidth="1"/>
    <col min="1801" max="1801" width="13.85546875" style="520" customWidth="1"/>
    <col min="1802" max="1802" width="9.140625" style="520" customWidth="1"/>
    <col min="1803" max="1803" width="13.5703125" style="520" customWidth="1"/>
    <col min="1804" max="2041" width="9.140625" style="520" customWidth="1"/>
    <col min="2042" max="2042" width="3.5703125" style="520" customWidth="1"/>
    <col min="2043" max="2043" width="1.5703125" style="520" bestFit="1" customWidth="1"/>
    <col min="2044" max="2044" width="9" style="520" bestFit="1" customWidth="1"/>
    <col min="2045" max="2045" width="4.5703125" style="520" customWidth="1"/>
    <col min="2046" max="2046" width="7.7109375" style="520" customWidth="1"/>
    <col min="2047" max="2047" width="9.42578125" style="520" customWidth="1"/>
    <col min="2048" max="2048" width="10.5703125" style="520"/>
    <col min="2049" max="2049" width="3.5703125" style="520" customWidth="1"/>
    <col min="2050" max="2050" width="3.42578125" style="520" customWidth="1"/>
    <col min="2051" max="2051" width="28.140625" style="520" bestFit="1" customWidth="1"/>
    <col min="2052" max="2052" width="12.5703125" style="520" customWidth="1"/>
    <col min="2053" max="2053" width="14.42578125" style="520" customWidth="1"/>
    <col min="2054" max="2054" width="15.5703125" style="520" bestFit="1" customWidth="1"/>
    <col min="2055" max="2055" width="12.85546875" style="520" customWidth="1"/>
    <col min="2056" max="2056" width="14.28515625" style="520" customWidth="1"/>
    <col min="2057" max="2057" width="13.85546875" style="520" customWidth="1"/>
    <col min="2058" max="2058" width="9.140625" style="520" customWidth="1"/>
    <col min="2059" max="2059" width="13.5703125" style="520" customWidth="1"/>
    <col min="2060" max="2297" width="9.140625" style="520" customWidth="1"/>
    <col min="2298" max="2298" width="3.5703125" style="520" customWidth="1"/>
    <col min="2299" max="2299" width="1.5703125" style="520" bestFit="1" customWidth="1"/>
    <col min="2300" max="2300" width="9" style="520" bestFit="1" customWidth="1"/>
    <col min="2301" max="2301" width="4.5703125" style="520" customWidth="1"/>
    <col min="2302" max="2302" width="7.7109375" style="520" customWidth="1"/>
    <col min="2303" max="2303" width="9.42578125" style="520" customWidth="1"/>
    <col min="2304" max="2304" width="10.5703125" style="520"/>
    <col min="2305" max="2305" width="3.5703125" style="520" customWidth="1"/>
    <col min="2306" max="2306" width="3.42578125" style="520" customWidth="1"/>
    <col min="2307" max="2307" width="28.140625" style="520" bestFit="1" customWidth="1"/>
    <col min="2308" max="2308" width="12.5703125" style="520" customWidth="1"/>
    <col min="2309" max="2309" width="14.42578125" style="520" customWidth="1"/>
    <col min="2310" max="2310" width="15.5703125" style="520" bestFit="1" customWidth="1"/>
    <col min="2311" max="2311" width="12.85546875" style="520" customWidth="1"/>
    <col min="2312" max="2312" width="14.28515625" style="520" customWidth="1"/>
    <col min="2313" max="2313" width="13.85546875" style="520" customWidth="1"/>
    <col min="2314" max="2314" width="9.140625" style="520" customWidth="1"/>
    <col min="2315" max="2315" width="13.5703125" style="520" customWidth="1"/>
    <col min="2316" max="2553" width="9.140625" style="520" customWidth="1"/>
    <col min="2554" max="2554" width="3.5703125" style="520" customWidth="1"/>
    <col min="2555" max="2555" width="1.5703125" style="520" bestFit="1" customWidth="1"/>
    <col min="2556" max="2556" width="9" style="520" bestFit="1" customWidth="1"/>
    <col min="2557" max="2557" width="4.5703125" style="520" customWidth="1"/>
    <col min="2558" max="2558" width="7.7109375" style="520" customWidth="1"/>
    <col min="2559" max="2559" width="9.42578125" style="520" customWidth="1"/>
    <col min="2560" max="2560" width="10.5703125" style="520"/>
    <col min="2561" max="2561" width="3.5703125" style="520" customWidth="1"/>
    <col min="2562" max="2562" width="3.42578125" style="520" customWidth="1"/>
    <col min="2563" max="2563" width="28.140625" style="520" bestFit="1" customWidth="1"/>
    <col min="2564" max="2564" width="12.5703125" style="520" customWidth="1"/>
    <col min="2565" max="2565" width="14.42578125" style="520" customWidth="1"/>
    <col min="2566" max="2566" width="15.5703125" style="520" bestFit="1" customWidth="1"/>
    <col min="2567" max="2567" width="12.85546875" style="520" customWidth="1"/>
    <col min="2568" max="2568" width="14.28515625" style="520" customWidth="1"/>
    <col min="2569" max="2569" width="13.85546875" style="520" customWidth="1"/>
    <col min="2570" max="2570" width="9.140625" style="520" customWidth="1"/>
    <col min="2571" max="2571" width="13.5703125" style="520" customWidth="1"/>
    <col min="2572" max="2809" width="9.140625" style="520" customWidth="1"/>
    <col min="2810" max="2810" width="3.5703125" style="520" customWidth="1"/>
    <col min="2811" max="2811" width="1.5703125" style="520" bestFit="1" customWidth="1"/>
    <col min="2812" max="2812" width="9" style="520" bestFit="1" customWidth="1"/>
    <col min="2813" max="2813" width="4.5703125" style="520" customWidth="1"/>
    <col min="2814" max="2814" width="7.7109375" style="520" customWidth="1"/>
    <col min="2815" max="2815" width="9.42578125" style="520" customWidth="1"/>
    <col min="2816" max="2816" width="10.5703125" style="520"/>
    <col min="2817" max="2817" width="3.5703125" style="520" customWidth="1"/>
    <col min="2818" max="2818" width="3.42578125" style="520" customWidth="1"/>
    <col min="2819" max="2819" width="28.140625" style="520" bestFit="1" customWidth="1"/>
    <col min="2820" max="2820" width="12.5703125" style="520" customWidth="1"/>
    <col min="2821" max="2821" width="14.42578125" style="520" customWidth="1"/>
    <col min="2822" max="2822" width="15.5703125" style="520" bestFit="1" customWidth="1"/>
    <col min="2823" max="2823" width="12.85546875" style="520" customWidth="1"/>
    <col min="2824" max="2824" width="14.28515625" style="520" customWidth="1"/>
    <col min="2825" max="2825" width="13.85546875" style="520" customWidth="1"/>
    <col min="2826" max="2826" width="9.140625" style="520" customWidth="1"/>
    <col min="2827" max="2827" width="13.5703125" style="520" customWidth="1"/>
    <col min="2828" max="3065" width="9.140625" style="520" customWidth="1"/>
    <col min="3066" max="3066" width="3.5703125" style="520" customWidth="1"/>
    <col min="3067" max="3067" width="1.5703125" style="520" bestFit="1" customWidth="1"/>
    <col min="3068" max="3068" width="9" style="520" bestFit="1" customWidth="1"/>
    <col min="3069" max="3069" width="4.5703125" style="520" customWidth="1"/>
    <col min="3070" max="3070" width="7.7109375" style="520" customWidth="1"/>
    <col min="3071" max="3071" width="9.42578125" style="520" customWidth="1"/>
    <col min="3072" max="3072" width="10.5703125" style="520"/>
    <col min="3073" max="3073" width="3.5703125" style="520" customWidth="1"/>
    <col min="3074" max="3074" width="3.42578125" style="520" customWidth="1"/>
    <col min="3075" max="3075" width="28.140625" style="520" bestFit="1" customWidth="1"/>
    <col min="3076" max="3076" width="12.5703125" style="520" customWidth="1"/>
    <col min="3077" max="3077" width="14.42578125" style="520" customWidth="1"/>
    <col min="3078" max="3078" width="15.5703125" style="520" bestFit="1" customWidth="1"/>
    <col min="3079" max="3079" width="12.85546875" style="520" customWidth="1"/>
    <col min="3080" max="3080" width="14.28515625" style="520" customWidth="1"/>
    <col min="3081" max="3081" width="13.85546875" style="520" customWidth="1"/>
    <col min="3082" max="3082" width="9.140625" style="520" customWidth="1"/>
    <col min="3083" max="3083" width="13.5703125" style="520" customWidth="1"/>
    <col min="3084" max="3321" width="9.140625" style="520" customWidth="1"/>
    <col min="3322" max="3322" width="3.5703125" style="520" customWidth="1"/>
    <col min="3323" max="3323" width="1.5703125" style="520" bestFit="1" customWidth="1"/>
    <col min="3324" max="3324" width="9" style="520" bestFit="1" customWidth="1"/>
    <col min="3325" max="3325" width="4.5703125" style="520" customWidth="1"/>
    <col min="3326" max="3326" width="7.7109375" style="520" customWidth="1"/>
    <col min="3327" max="3327" width="9.42578125" style="520" customWidth="1"/>
    <col min="3328" max="3328" width="10.5703125" style="520"/>
    <col min="3329" max="3329" width="3.5703125" style="520" customWidth="1"/>
    <col min="3330" max="3330" width="3.42578125" style="520" customWidth="1"/>
    <col min="3331" max="3331" width="28.140625" style="520" bestFit="1" customWidth="1"/>
    <col min="3332" max="3332" width="12.5703125" style="520" customWidth="1"/>
    <col min="3333" max="3333" width="14.42578125" style="520" customWidth="1"/>
    <col min="3334" max="3334" width="15.5703125" style="520" bestFit="1" customWidth="1"/>
    <col min="3335" max="3335" width="12.85546875" style="520" customWidth="1"/>
    <col min="3336" max="3336" width="14.28515625" style="520" customWidth="1"/>
    <col min="3337" max="3337" width="13.85546875" style="520" customWidth="1"/>
    <col min="3338" max="3338" width="9.140625" style="520" customWidth="1"/>
    <col min="3339" max="3339" width="13.5703125" style="520" customWidth="1"/>
    <col min="3340" max="3577" width="9.140625" style="520" customWidth="1"/>
    <col min="3578" max="3578" width="3.5703125" style="520" customWidth="1"/>
    <col min="3579" max="3579" width="1.5703125" style="520" bestFit="1" customWidth="1"/>
    <col min="3580" max="3580" width="9" style="520" bestFit="1" customWidth="1"/>
    <col min="3581" max="3581" width="4.5703125" style="520" customWidth="1"/>
    <col min="3582" max="3582" width="7.7109375" style="520" customWidth="1"/>
    <col min="3583" max="3583" width="9.42578125" style="520" customWidth="1"/>
    <col min="3584" max="3584" width="10.5703125" style="520"/>
    <col min="3585" max="3585" width="3.5703125" style="520" customWidth="1"/>
    <col min="3586" max="3586" width="3.42578125" style="520" customWidth="1"/>
    <col min="3587" max="3587" width="28.140625" style="520" bestFit="1" customWidth="1"/>
    <col min="3588" max="3588" width="12.5703125" style="520" customWidth="1"/>
    <col min="3589" max="3589" width="14.42578125" style="520" customWidth="1"/>
    <col min="3590" max="3590" width="15.5703125" style="520" bestFit="1" customWidth="1"/>
    <col min="3591" max="3591" width="12.85546875" style="520" customWidth="1"/>
    <col min="3592" max="3592" width="14.28515625" style="520" customWidth="1"/>
    <col min="3593" max="3593" width="13.85546875" style="520" customWidth="1"/>
    <col min="3594" max="3594" width="9.140625" style="520" customWidth="1"/>
    <col min="3595" max="3595" width="13.5703125" style="520" customWidth="1"/>
    <col min="3596" max="3833" width="9.140625" style="520" customWidth="1"/>
    <col min="3834" max="3834" width="3.5703125" style="520" customWidth="1"/>
    <col min="3835" max="3835" width="1.5703125" style="520" bestFit="1" customWidth="1"/>
    <col min="3836" max="3836" width="9" style="520" bestFit="1" customWidth="1"/>
    <col min="3837" max="3837" width="4.5703125" style="520" customWidth="1"/>
    <col min="3838" max="3838" width="7.7109375" style="520" customWidth="1"/>
    <col min="3839" max="3839" width="9.42578125" style="520" customWidth="1"/>
    <col min="3840" max="3840" width="10.5703125" style="520"/>
    <col min="3841" max="3841" width="3.5703125" style="520" customWidth="1"/>
    <col min="3842" max="3842" width="3.42578125" style="520" customWidth="1"/>
    <col min="3843" max="3843" width="28.140625" style="520" bestFit="1" customWidth="1"/>
    <col min="3844" max="3844" width="12.5703125" style="520" customWidth="1"/>
    <col min="3845" max="3845" width="14.42578125" style="520" customWidth="1"/>
    <col min="3846" max="3846" width="15.5703125" style="520" bestFit="1" customWidth="1"/>
    <col min="3847" max="3847" width="12.85546875" style="520" customWidth="1"/>
    <col min="3848" max="3848" width="14.28515625" style="520" customWidth="1"/>
    <col min="3849" max="3849" width="13.85546875" style="520" customWidth="1"/>
    <col min="3850" max="3850" width="9.140625" style="520" customWidth="1"/>
    <col min="3851" max="3851" width="13.5703125" style="520" customWidth="1"/>
    <col min="3852" max="4089" width="9.140625" style="520" customWidth="1"/>
    <col min="4090" max="4090" width="3.5703125" style="520" customWidth="1"/>
    <col min="4091" max="4091" width="1.5703125" style="520" bestFit="1" customWidth="1"/>
    <col min="4092" max="4092" width="9" style="520" bestFit="1" customWidth="1"/>
    <col min="4093" max="4093" width="4.5703125" style="520" customWidth="1"/>
    <col min="4094" max="4094" width="7.7109375" style="520" customWidth="1"/>
    <col min="4095" max="4095" width="9.42578125" style="520" customWidth="1"/>
    <col min="4096" max="4096" width="10.5703125" style="520"/>
    <col min="4097" max="4097" width="3.5703125" style="520" customWidth="1"/>
    <col min="4098" max="4098" width="3.42578125" style="520" customWidth="1"/>
    <col min="4099" max="4099" width="28.140625" style="520" bestFit="1" customWidth="1"/>
    <col min="4100" max="4100" width="12.5703125" style="520" customWidth="1"/>
    <col min="4101" max="4101" width="14.42578125" style="520" customWidth="1"/>
    <col min="4102" max="4102" width="15.5703125" style="520" bestFit="1" customWidth="1"/>
    <col min="4103" max="4103" width="12.85546875" style="520" customWidth="1"/>
    <col min="4104" max="4104" width="14.28515625" style="520" customWidth="1"/>
    <col min="4105" max="4105" width="13.85546875" style="520" customWidth="1"/>
    <col min="4106" max="4106" width="9.140625" style="520" customWidth="1"/>
    <col min="4107" max="4107" width="13.5703125" style="520" customWidth="1"/>
    <col min="4108" max="4345" width="9.140625" style="520" customWidth="1"/>
    <col min="4346" max="4346" width="3.5703125" style="520" customWidth="1"/>
    <col min="4347" max="4347" width="1.5703125" style="520" bestFit="1" customWidth="1"/>
    <col min="4348" max="4348" width="9" style="520" bestFit="1" customWidth="1"/>
    <col min="4349" max="4349" width="4.5703125" style="520" customWidth="1"/>
    <col min="4350" max="4350" width="7.7109375" style="520" customWidth="1"/>
    <col min="4351" max="4351" width="9.42578125" style="520" customWidth="1"/>
    <col min="4352" max="4352" width="10.5703125" style="520"/>
    <col min="4353" max="4353" width="3.5703125" style="520" customWidth="1"/>
    <col min="4354" max="4354" width="3.42578125" style="520" customWidth="1"/>
    <col min="4355" max="4355" width="28.140625" style="520" bestFit="1" customWidth="1"/>
    <col min="4356" max="4356" width="12.5703125" style="520" customWidth="1"/>
    <col min="4357" max="4357" width="14.42578125" style="520" customWidth="1"/>
    <col min="4358" max="4358" width="15.5703125" style="520" bestFit="1" customWidth="1"/>
    <col min="4359" max="4359" width="12.85546875" style="520" customWidth="1"/>
    <col min="4360" max="4360" width="14.28515625" style="520" customWidth="1"/>
    <col min="4361" max="4361" width="13.85546875" style="520" customWidth="1"/>
    <col min="4362" max="4362" width="9.140625" style="520" customWidth="1"/>
    <col min="4363" max="4363" width="13.5703125" style="520" customWidth="1"/>
    <col min="4364" max="4601" width="9.140625" style="520" customWidth="1"/>
    <col min="4602" max="4602" width="3.5703125" style="520" customWidth="1"/>
    <col min="4603" max="4603" width="1.5703125" style="520" bestFit="1" customWidth="1"/>
    <col min="4604" max="4604" width="9" style="520" bestFit="1" customWidth="1"/>
    <col min="4605" max="4605" width="4.5703125" style="520" customWidth="1"/>
    <col min="4606" max="4606" width="7.7109375" style="520" customWidth="1"/>
    <col min="4607" max="4607" width="9.42578125" style="520" customWidth="1"/>
    <col min="4608" max="4608" width="10.5703125" style="520"/>
    <col min="4609" max="4609" width="3.5703125" style="520" customWidth="1"/>
    <col min="4610" max="4610" width="3.42578125" style="520" customWidth="1"/>
    <col min="4611" max="4611" width="28.140625" style="520" bestFit="1" customWidth="1"/>
    <col min="4612" max="4612" width="12.5703125" style="520" customWidth="1"/>
    <col min="4613" max="4613" width="14.42578125" style="520" customWidth="1"/>
    <col min="4614" max="4614" width="15.5703125" style="520" bestFit="1" customWidth="1"/>
    <col min="4615" max="4615" width="12.85546875" style="520" customWidth="1"/>
    <col min="4616" max="4616" width="14.28515625" style="520" customWidth="1"/>
    <col min="4617" max="4617" width="13.85546875" style="520" customWidth="1"/>
    <col min="4618" max="4618" width="9.140625" style="520" customWidth="1"/>
    <col min="4619" max="4619" width="13.5703125" style="520" customWidth="1"/>
    <col min="4620" max="4857" width="9.140625" style="520" customWidth="1"/>
    <col min="4858" max="4858" width="3.5703125" style="520" customWidth="1"/>
    <col min="4859" max="4859" width="1.5703125" style="520" bestFit="1" customWidth="1"/>
    <col min="4860" max="4860" width="9" style="520" bestFit="1" customWidth="1"/>
    <col min="4861" max="4861" width="4.5703125" style="520" customWidth="1"/>
    <col min="4862" max="4862" width="7.7109375" style="520" customWidth="1"/>
    <col min="4863" max="4863" width="9.42578125" style="520" customWidth="1"/>
    <col min="4864" max="4864" width="10.5703125" style="520"/>
    <col min="4865" max="4865" width="3.5703125" style="520" customWidth="1"/>
    <col min="4866" max="4866" width="3.42578125" style="520" customWidth="1"/>
    <col min="4867" max="4867" width="28.140625" style="520" bestFit="1" customWidth="1"/>
    <col min="4868" max="4868" width="12.5703125" style="520" customWidth="1"/>
    <col min="4869" max="4869" width="14.42578125" style="520" customWidth="1"/>
    <col min="4870" max="4870" width="15.5703125" style="520" bestFit="1" customWidth="1"/>
    <col min="4871" max="4871" width="12.85546875" style="520" customWidth="1"/>
    <col min="4872" max="4872" width="14.28515625" style="520" customWidth="1"/>
    <col min="4873" max="4873" width="13.85546875" style="520" customWidth="1"/>
    <col min="4874" max="4874" width="9.140625" style="520" customWidth="1"/>
    <col min="4875" max="4875" width="13.5703125" style="520" customWidth="1"/>
    <col min="4876" max="5113" width="9.140625" style="520" customWidth="1"/>
    <col min="5114" max="5114" width="3.5703125" style="520" customWidth="1"/>
    <col min="5115" max="5115" width="1.5703125" style="520" bestFit="1" customWidth="1"/>
    <col min="5116" max="5116" width="9" style="520" bestFit="1" customWidth="1"/>
    <col min="5117" max="5117" width="4.5703125" style="520" customWidth="1"/>
    <col min="5118" max="5118" width="7.7109375" style="520" customWidth="1"/>
    <col min="5119" max="5119" width="9.42578125" style="520" customWidth="1"/>
    <col min="5120" max="5120" width="10.5703125" style="520"/>
    <col min="5121" max="5121" width="3.5703125" style="520" customWidth="1"/>
    <col min="5122" max="5122" width="3.42578125" style="520" customWidth="1"/>
    <col min="5123" max="5123" width="28.140625" style="520" bestFit="1" customWidth="1"/>
    <col min="5124" max="5124" width="12.5703125" style="520" customWidth="1"/>
    <col min="5125" max="5125" width="14.42578125" style="520" customWidth="1"/>
    <col min="5126" max="5126" width="15.5703125" style="520" bestFit="1" customWidth="1"/>
    <col min="5127" max="5127" width="12.85546875" style="520" customWidth="1"/>
    <col min="5128" max="5128" width="14.28515625" style="520" customWidth="1"/>
    <col min="5129" max="5129" width="13.85546875" style="520" customWidth="1"/>
    <col min="5130" max="5130" width="9.140625" style="520" customWidth="1"/>
    <col min="5131" max="5131" width="13.5703125" style="520" customWidth="1"/>
    <col min="5132" max="5369" width="9.140625" style="520" customWidth="1"/>
    <col min="5370" max="5370" width="3.5703125" style="520" customWidth="1"/>
    <col min="5371" max="5371" width="1.5703125" style="520" bestFit="1" customWidth="1"/>
    <col min="5372" max="5372" width="9" style="520" bestFit="1" customWidth="1"/>
    <col min="5373" max="5373" width="4.5703125" style="520" customWidth="1"/>
    <col min="5374" max="5374" width="7.7109375" style="520" customWidth="1"/>
    <col min="5375" max="5375" width="9.42578125" style="520" customWidth="1"/>
    <col min="5376" max="5376" width="10.5703125" style="520"/>
    <col min="5377" max="5377" width="3.5703125" style="520" customWidth="1"/>
    <col min="5378" max="5378" width="3.42578125" style="520" customWidth="1"/>
    <col min="5379" max="5379" width="28.140625" style="520" bestFit="1" customWidth="1"/>
    <col min="5380" max="5380" width="12.5703125" style="520" customWidth="1"/>
    <col min="5381" max="5381" width="14.42578125" style="520" customWidth="1"/>
    <col min="5382" max="5382" width="15.5703125" style="520" bestFit="1" customWidth="1"/>
    <col min="5383" max="5383" width="12.85546875" style="520" customWidth="1"/>
    <col min="5384" max="5384" width="14.28515625" style="520" customWidth="1"/>
    <col min="5385" max="5385" width="13.85546875" style="520" customWidth="1"/>
    <col min="5386" max="5386" width="9.140625" style="520" customWidth="1"/>
    <col min="5387" max="5387" width="13.5703125" style="520" customWidth="1"/>
    <col min="5388" max="5625" width="9.140625" style="520" customWidth="1"/>
    <col min="5626" max="5626" width="3.5703125" style="520" customWidth="1"/>
    <col min="5627" max="5627" width="1.5703125" style="520" bestFit="1" customWidth="1"/>
    <col min="5628" max="5628" width="9" style="520" bestFit="1" customWidth="1"/>
    <col min="5629" max="5629" width="4.5703125" style="520" customWidth="1"/>
    <col min="5630" max="5630" width="7.7109375" style="520" customWidth="1"/>
    <col min="5631" max="5631" width="9.42578125" style="520" customWidth="1"/>
    <col min="5632" max="5632" width="10.5703125" style="520"/>
    <col min="5633" max="5633" width="3.5703125" style="520" customWidth="1"/>
    <col min="5634" max="5634" width="3.42578125" style="520" customWidth="1"/>
    <col min="5635" max="5635" width="28.140625" style="520" bestFit="1" customWidth="1"/>
    <col min="5636" max="5636" width="12.5703125" style="520" customWidth="1"/>
    <col min="5637" max="5637" width="14.42578125" style="520" customWidth="1"/>
    <col min="5638" max="5638" width="15.5703125" style="520" bestFit="1" customWidth="1"/>
    <col min="5639" max="5639" width="12.85546875" style="520" customWidth="1"/>
    <col min="5640" max="5640" width="14.28515625" style="520" customWidth="1"/>
    <col min="5641" max="5641" width="13.85546875" style="520" customWidth="1"/>
    <col min="5642" max="5642" width="9.140625" style="520" customWidth="1"/>
    <col min="5643" max="5643" width="13.5703125" style="520" customWidth="1"/>
    <col min="5644" max="5881" width="9.140625" style="520" customWidth="1"/>
    <col min="5882" max="5882" width="3.5703125" style="520" customWidth="1"/>
    <col min="5883" max="5883" width="1.5703125" style="520" bestFit="1" customWidth="1"/>
    <col min="5884" max="5884" width="9" style="520" bestFit="1" customWidth="1"/>
    <col min="5885" max="5885" width="4.5703125" style="520" customWidth="1"/>
    <col min="5886" max="5886" width="7.7109375" style="520" customWidth="1"/>
    <col min="5887" max="5887" width="9.42578125" style="520" customWidth="1"/>
    <col min="5888" max="5888" width="10.5703125" style="520"/>
    <col min="5889" max="5889" width="3.5703125" style="520" customWidth="1"/>
    <col min="5890" max="5890" width="3.42578125" style="520" customWidth="1"/>
    <col min="5891" max="5891" width="28.140625" style="520" bestFit="1" customWidth="1"/>
    <col min="5892" max="5892" width="12.5703125" style="520" customWidth="1"/>
    <col min="5893" max="5893" width="14.42578125" style="520" customWidth="1"/>
    <col min="5894" max="5894" width="15.5703125" style="520" bestFit="1" customWidth="1"/>
    <col min="5895" max="5895" width="12.85546875" style="520" customWidth="1"/>
    <col min="5896" max="5896" width="14.28515625" style="520" customWidth="1"/>
    <col min="5897" max="5897" width="13.85546875" style="520" customWidth="1"/>
    <col min="5898" max="5898" width="9.140625" style="520" customWidth="1"/>
    <col min="5899" max="5899" width="13.5703125" style="520" customWidth="1"/>
    <col min="5900" max="6137" width="9.140625" style="520" customWidth="1"/>
    <col min="6138" max="6138" width="3.5703125" style="520" customWidth="1"/>
    <col min="6139" max="6139" width="1.5703125" style="520" bestFit="1" customWidth="1"/>
    <col min="6140" max="6140" width="9" style="520" bestFit="1" customWidth="1"/>
    <col min="6141" max="6141" width="4.5703125" style="520" customWidth="1"/>
    <col min="6142" max="6142" width="7.7109375" style="520" customWidth="1"/>
    <col min="6143" max="6143" width="9.42578125" style="520" customWidth="1"/>
    <col min="6144" max="6144" width="10.5703125" style="520"/>
    <col min="6145" max="6145" width="3.5703125" style="520" customWidth="1"/>
    <col min="6146" max="6146" width="3.42578125" style="520" customWidth="1"/>
    <col min="6147" max="6147" width="28.140625" style="520" bestFit="1" customWidth="1"/>
    <col min="6148" max="6148" width="12.5703125" style="520" customWidth="1"/>
    <col min="6149" max="6149" width="14.42578125" style="520" customWidth="1"/>
    <col min="6150" max="6150" width="15.5703125" style="520" bestFit="1" customWidth="1"/>
    <col min="6151" max="6151" width="12.85546875" style="520" customWidth="1"/>
    <col min="6152" max="6152" width="14.28515625" style="520" customWidth="1"/>
    <col min="6153" max="6153" width="13.85546875" style="520" customWidth="1"/>
    <col min="6154" max="6154" width="9.140625" style="520" customWidth="1"/>
    <col min="6155" max="6155" width="13.5703125" style="520" customWidth="1"/>
    <col min="6156" max="6393" width="9.140625" style="520" customWidth="1"/>
    <col min="6394" max="6394" width="3.5703125" style="520" customWidth="1"/>
    <col min="6395" max="6395" width="1.5703125" style="520" bestFit="1" customWidth="1"/>
    <col min="6396" max="6396" width="9" style="520" bestFit="1" customWidth="1"/>
    <col min="6397" max="6397" width="4.5703125" style="520" customWidth="1"/>
    <col min="6398" max="6398" width="7.7109375" style="520" customWidth="1"/>
    <col min="6399" max="6399" width="9.42578125" style="520" customWidth="1"/>
    <col min="6400" max="6400" width="10.5703125" style="520"/>
    <col min="6401" max="6401" width="3.5703125" style="520" customWidth="1"/>
    <col min="6402" max="6402" width="3.42578125" style="520" customWidth="1"/>
    <col min="6403" max="6403" width="28.140625" style="520" bestFit="1" customWidth="1"/>
    <col min="6404" max="6404" width="12.5703125" style="520" customWidth="1"/>
    <col min="6405" max="6405" width="14.42578125" style="520" customWidth="1"/>
    <col min="6406" max="6406" width="15.5703125" style="520" bestFit="1" customWidth="1"/>
    <col min="6407" max="6407" width="12.85546875" style="520" customWidth="1"/>
    <col min="6408" max="6408" width="14.28515625" style="520" customWidth="1"/>
    <col min="6409" max="6409" width="13.85546875" style="520" customWidth="1"/>
    <col min="6410" max="6410" width="9.140625" style="520" customWidth="1"/>
    <col min="6411" max="6411" width="13.5703125" style="520" customWidth="1"/>
    <col min="6412" max="6649" width="9.140625" style="520" customWidth="1"/>
    <col min="6650" max="6650" width="3.5703125" style="520" customWidth="1"/>
    <col min="6651" max="6651" width="1.5703125" style="520" bestFit="1" customWidth="1"/>
    <col min="6652" max="6652" width="9" style="520" bestFit="1" customWidth="1"/>
    <col min="6653" max="6653" width="4.5703125" style="520" customWidth="1"/>
    <col min="6654" max="6654" width="7.7109375" style="520" customWidth="1"/>
    <col min="6655" max="6655" width="9.42578125" style="520" customWidth="1"/>
    <col min="6656" max="6656" width="10.5703125" style="520"/>
    <col min="6657" max="6657" width="3.5703125" style="520" customWidth="1"/>
    <col min="6658" max="6658" width="3.42578125" style="520" customWidth="1"/>
    <col min="6659" max="6659" width="28.140625" style="520" bestFit="1" customWidth="1"/>
    <col min="6660" max="6660" width="12.5703125" style="520" customWidth="1"/>
    <col min="6661" max="6661" width="14.42578125" style="520" customWidth="1"/>
    <col min="6662" max="6662" width="15.5703125" style="520" bestFit="1" customWidth="1"/>
    <col min="6663" max="6663" width="12.85546875" style="520" customWidth="1"/>
    <col min="6664" max="6664" width="14.28515625" style="520" customWidth="1"/>
    <col min="6665" max="6665" width="13.85546875" style="520" customWidth="1"/>
    <col min="6666" max="6666" width="9.140625" style="520" customWidth="1"/>
    <col min="6667" max="6667" width="13.5703125" style="520" customWidth="1"/>
    <col min="6668" max="6905" width="9.140625" style="520" customWidth="1"/>
    <col min="6906" max="6906" width="3.5703125" style="520" customWidth="1"/>
    <col min="6907" max="6907" width="1.5703125" style="520" bestFit="1" customWidth="1"/>
    <col min="6908" max="6908" width="9" style="520" bestFit="1" customWidth="1"/>
    <col min="6909" max="6909" width="4.5703125" style="520" customWidth="1"/>
    <col min="6910" max="6910" width="7.7109375" style="520" customWidth="1"/>
    <col min="6911" max="6911" width="9.42578125" style="520" customWidth="1"/>
    <col min="6912" max="6912" width="10.5703125" style="520"/>
    <col min="6913" max="6913" width="3.5703125" style="520" customWidth="1"/>
    <col min="6914" max="6914" width="3.42578125" style="520" customWidth="1"/>
    <col min="6915" max="6915" width="28.140625" style="520" bestFit="1" customWidth="1"/>
    <col min="6916" max="6916" width="12.5703125" style="520" customWidth="1"/>
    <col min="6917" max="6917" width="14.42578125" style="520" customWidth="1"/>
    <col min="6918" max="6918" width="15.5703125" style="520" bestFit="1" customWidth="1"/>
    <col min="6919" max="6919" width="12.85546875" style="520" customWidth="1"/>
    <col min="6920" max="6920" width="14.28515625" style="520" customWidth="1"/>
    <col min="6921" max="6921" width="13.85546875" style="520" customWidth="1"/>
    <col min="6922" max="6922" width="9.140625" style="520" customWidth="1"/>
    <col min="6923" max="6923" width="13.5703125" style="520" customWidth="1"/>
    <col min="6924" max="7161" width="9.140625" style="520" customWidth="1"/>
    <col min="7162" max="7162" width="3.5703125" style="520" customWidth="1"/>
    <col min="7163" max="7163" width="1.5703125" style="520" bestFit="1" customWidth="1"/>
    <col min="7164" max="7164" width="9" style="520" bestFit="1" customWidth="1"/>
    <col min="7165" max="7165" width="4.5703125" style="520" customWidth="1"/>
    <col min="7166" max="7166" width="7.7109375" style="520" customWidth="1"/>
    <col min="7167" max="7167" width="9.42578125" style="520" customWidth="1"/>
    <col min="7168" max="7168" width="10.5703125" style="520"/>
    <col min="7169" max="7169" width="3.5703125" style="520" customWidth="1"/>
    <col min="7170" max="7170" width="3.42578125" style="520" customWidth="1"/>
    <col min="7171" max="7171" width="28.140625" style="520" bestFit="1" customWidth="1"/>
    <col min="7172" max="7172" width="12.5703125" style="520" customWidth="1"/>
    <col min="7173" max="7173" width="14.42578125" style="520" customWidth="1"/>
    <col min="7174" max="7174" width="15.5703125" style="520" bestFit="1" customWidth="1"/>
    <col min="7175" max="7175" width="12.85546875" style="520" customWidth="1"/>
    <col min="7176" max="7176" width="14.28515625" style="520" customWidth="1"/>
    <col min="7177" max="7177" width="13.85546875" style="520" customWidth="1"/>
    <col min="7178" max="7178" width="9.140625" style="520" customWidth="1"/>
    <col min="7179" max="7179" width="13.5703125" style="520" customWidth="1"/>
    <col min="7180" max="7417" width="9.140625" style="520" customWidth="1"/>
    <col min="7418" max="7418" width="3.5703125" style="520" customWidth="1"/>
    <col min="7419" max="7419" width="1.5703125" style="520" bestFit="1" customWidth="1"/>
    <col min="7420" max="7420" width="9" style="520" bestFit="1" customWidth="1"/>
    <col min="7421" max="7421" width="4.5703125" style="520" customWidth="1"/>
    <col min="7422" max="7422" width="7.7109375" style="520" customWidth="1"/>
    <col min="7423" max="7423" width="9.42578125" style="520" customWidth="1"/>
    <col min="7424" max="7424" width="10.5703125" style="520"/>
    <col min="7425" max="7425" width="3.5703125" style="520" customWidth="1"/>
    <col min="7426" max="7426" width="3.42578125" style="520" customWidth="1"/>
    <col min="7427" max="7427" width="28.140625" style="520" bestFit="1" customWidth="1"/>
    <col min="7428" max="7428" width="12.5703125" style="520" customWidth="1"/>
    <col min="7429" max="7429" width="14.42578125" style="520" customWidth="1"/>
    <col min="7430" max="7430" width="15.5703125" style="520" bestFit="1" customWidth="1"/>
    <col min="7431" max="7431" width="12.85546875" style="520" customWidth="1"/>
    <col min="7432" max="7432" width="14.28515625" style="520" customWidth="1"/>
    <col min="7433" max="7433" width="13.85546875" style="520" customWidth="1"/>
    <col min="7434" max="7434" width="9.140625" style="520" customWidth="1"/>
    <col min="7435" max="7435" width="13.5703125" style="520" customWidth="1"/>
    <col min="7436" max="7673" width="9.140625" style="520" customWidth="1"/>
    <col min="7674" max="7674" width="3.5703125" style="520" customWidth="1"/>
    <col min="7675" max="7675" width="1.5703125" style="520" bestFit="1" customWidth="1"/>
    <col min="7676" max="7676" width="9" style="520" bestFit="1" customWidth="1"/>
    <col min="7677" max="7677" width="4.5703125" style="520" customWidth="1"/>
    <col min="7678" max="7678" width="7.7109375" style="520" customWidth="1"/>
    <col min="7679" max="7679" width="9.42578125" style="520" customWidth="1"/>
    <col min="7680" max="7680" width="10.5703125" style="520"/>
    <col min="7681" max="7681" width="3.5703125" style="520" customWidth="1"/>
    <col min="7682" max="7682" width="3.42578125" style="520" customWidth="1"/>
    <col min="7683" max="7683" width="28.140625" style="520" bestFit="1" customWidth="1"/>
    <col min="7684" max="7684" width="12.5703125" style="520" customWidth="1"/>
    <col min="7685" max="7685" width="14.42578125" style="520" customWidth="1"/>
    <col min="7686" max="7686" width="15.5703125" style="520" bestFit="1" customWidth="1"/>
    <col min="7687" max="7687" width="12.85546875" style="520" customWidth="1"/>
    <col min="7688" max="7688" width="14.28515625" style="520" customWidth="1"/>
    <col min="7689" max="7689" width="13.85546875" style="520" customWidth="1"/>
    <col min="7690" max="7690" width="9.140625" style="520" customWidth="1"/>
    <col min="7691" max="7691" width="13.5703125" style="520" customWidth="1"/>
    <col min="7692" max="7929" width="9.140625" style="520" customWidth="1"/>
    <col min="7930" max="7930" width="3.5703125" style="520" customWidth="1"/>
    <col min="7931" max="7931" width="1.5703125" style="520" bestFit="1" customWidth="1"/>
    <col min="7932" max="7932" width="9" style="520" bestFit="1" customWidth="1"/>
    <col min="7933" max="7933" width="4.5703125" style="520" customWidth="1"/>
    <col min="7934" max="7934" width="7.7109375" style="520" customWidth="1"/>
    <col min="7935" max="7935" width="9.42578125" style="520" customWidth="1"/>
    <col min="7936" max="7936" width="10.5703125" style="520"/>
    <col min="7937" max="7937" width="3.5703125" style="520" customWidth="1"/>
    <col min="7938" max="7938" width="3.42578125" style="520" customWidth="1"/>
    <col min="7939" max="7939" width="28.140625" style="520" bestFit="1" customWidth="1"/>
    <col min="7940" max="7940" width="12.5703125" style="520" customWidth="1"/>
    <col min="7941" max="7941" width="14.42578125" style="520" customWidth="1"/>
    <col min="7942" max="7942" width="15.5703125" style="520" bestFit="1" customWidth="1"/>
    <col min="7943" max="7943" width="12.85546875" style="520" customWidth="1"/>
    <col min="7944" max="7944" width="14.28515625" style="520" customWidth="1"/>
    <col min="7945" max="7945" width="13.85546875" style="520" customWidth="1"/>
    <col min="7946" max="7946" width="9.140625" style="520" customWidth="1"/>
    <col min="7947" max="7947" width="13.5703125" style="520" customWidth="1"/>
    <col min="7948" max="8185" width="9.140625" style="520" customWidth="1"/>
    <col min="8186" max="8186" width="3.5703125" style="520" customWidth="1"/>
    <col min="8187" max="8187" width="1.5703125" style="520" bestFit="1" customWidth="1"/>
    <col min="8188" max="8188" width="9" style="520" bestFit="1" customWidth="1"/>
    <col min="8189" max="8189" width="4.5703125" style="520" customWidth="1"/>
    <col min="8190" max="8190" width="7.7109375" style="520" customWidth="1"/>
    <col min="8191" max="8191" width="9.42578125" style="520" customWidth="1"/>
    <col min="8192" max="8192" width="10.5703125" style="520"/>
    <col min="8193" max="8193" width="3.5703125" style="520" customWidth="1"/>
    <col min="8194" max="8194" width="3.42578125" style="520" customWidth="1"/>
    <col min="8195" max="8195" width="28.140625" style="520" bestFit="1" customWidth="1"/>
    <col min="8196" max="8196" width="12.5703125" style="520" customWidth="1"/>
    <col min="8197" max="8197" width="14.42578125" style="520" customWidth="1"/>
    <col min="8198" max="8198" width="15.5703125" style="520" bestFit="1" customWidth="1"/>
    <col min="8199" max="8199" width="12.85546875" style="520" customWidth="1"/>
    <col min="8200" max="8200" width="14.28515625" style="520" customWidth="1"/>
    <col min="8201" max="8201" width="13.85546875" style="520" customWidth="1"/>
    <col min="8202" max="8202" width="9.140625" style="520" customWidth="1"/>
    <col min="8203" max="8203" width="13.5703125" style="520" customWidth="1"/>
    <col min="8204" max="8441" width="9.140625" style="520" customWidth="1"/>
    <col min="8442" max="8442" width="3.5703125" style="520" customWidth="1"/>
    <col min="8443" max="8443" width="1.5703125" style="520" bestFit="1" customWidth="1"/>
    <col min="8444" max="8444" width="9" style="520" bestFit="1" customWidth="1"/>
    <col min="8445" max="8445" width="4.5703125" style="520" customWidth="1"/>
    <col min="8446" max="8446" width="7.7109375" style="520" customWidth="1"/>
    <col min="8447" max="8447" width="9.42578125" style="520" customWidth="1"/>
    <col min="8448" max="8448" width="10.5703125" style="520"/>
    <col min="8449" max="8449" width="3.5703125" style="520" customWidth="1"/>
    <col min="8450" max="8450" width="3.42578125" style="520" customWidth="1"/>
    <col min="8451" max="8451" width="28.140625" style="520" bestFit="1" customWidth="1"/>
    <col min="8452" max="8452" width="12.5703125" style="520" customWidth="1"/>
    <col min="8453" max="8453" width="14.42578125" style="520" customWidth="1"/>
    <col min="8454" max="8454" width="15.5703125" style="520" bestFit="1" customWidth="1"/>
    <col min="8455" max="8455" width="12.85546875" style="520" customWidth="1"/>
    <col min="8456" max="8456" width="14.28515625" style="520" customWidth="1"/>
    <col min="8457" max="8457" width="13.85546875" style="520" customWidth="1"/>
    <col min="8458" max="8458" width="9.140625" style="520" customWidth="1"/>
    <col min="8459" max="8459" width="13.5703125" style="520" customWidth="1"/>
    <col min="8460" max="8697" width="9.140625" style="520" customWidth="1"/>
    <col min="8698" max="8698" width="3.5703125" style="520" customWidth="1"/>
    <col min="8699" max="8699" width="1.5703125" style="520" bestFit="1" customWidth="1"/>
    <col min="8700" max="8700" width="9" style="520" bestFit="1" customWidth="1"/>
    <col min="8701" max="8701" width="4.5703125" style="520" customWidth="1"/>
    <col min="8702" max="8702" width="7.7109375" style="520" customWidth="1"/>
    <col min="8703" max="8703" width="9.42578125" style="520" customWidth="1"/>
    <col min="8704" max="8704" width="10.5703125" style="520"/>
    <col min="8705" max="8705" width="3.5703125" style="520" customWidth="1"/>
    <col min="8706" max="8706" width="3.42578125" style="520" customWidth="1"/>
    <col min="8707" max="8707" width="28.140625" style="520" bestFit="1" customWidth="1"/>
    <col min="8708" max="8708" width="12.5703125" style="520" customWidth="1"/>
    <col min="8709" max="8709" width="14.42578125" style="520" customWidth="1"/>
    <col min="8710" max="8710" width="15.5703125" style="520" bestFit="1" customWidth="1"/>
    <col min="8711" max="8711" width="12.85546875" style="520" customWidth="1"/>
    <col min="8712" max="8712" width="14.28515625" style="520" customWidth="1"/>
    <col min="8713" max="8713" width="13.85546875" style="520" customWidth="1"/>
    <col min="8714" max="8714" width="9.140625" style="520" customWidth="1"/>
    <col min="8715" max="8715" width="13.5703125" style="520" customWidth="1"/>
    <col min="8716" max="8953" width="9.140625" style="520" customWidth="1"/>
    <col min="8954" max="8954" width="3.5703125" style="520" customWidth="1"/>
    <col min="8955" max="8955" width="1.5703125" style="520" bestFit="1" customWidth="1"/>
    <col min="8956" max="8956" width="9" style="520" bestFit="1" customWidth="1"/>
    <col min="8957" max="8957" width="4.5703125" style="520" customWidth="1"/>
    <col min="8958" max="8958" width="7.7109375" style="520" customWidth="1"/>
    <col min="8959" max="8959" width="9.42578125" style="520" customWidth="1"/>
    <col min="8960" max="8960" width="10.5703125" style="520"/>
    <col min="8961" max="8961" width="3.5703125" style="520" customWidth="1"/>
    <col min="8962" max="8962" width="3.42578125" style="520" customWidth="1"/>
    <col min="8963" max="8963" width="28.140625" style="520" bestFit="1" customWidth="1"/>
    <col min="8964" max="8964" width="12.5703125" style="520" customWidth="1"/>
    <col min="8965" max="8965" width="14.42578125" style="520" customWidth="1"/>
    <col min="8966" max="8966" width="15.5703125" style="520" bestFit="1" customWidth="1"/>
    <col min="8967" max="8967" width="12.85546875" style="520" customWidth="1"/>
    <col min="8968" max="8968" width="14.28515625" style="520" customWidth="1"/>
    <col min="8969" max="8969" width="13.85546875" style="520" customWidth="1"/>
    <col min="8970" max="8970" width="9.140625" style="520" customWidth="1"/>
    <col min="8971" max="8971" width="13.5703125" style="520" customWidth="1"/>
    <col min="8972" max="9209" width="9.140625" style="520" customWidth="1"/>
    <col min="9210" max="9210" width="3.5703125" style="520" customWidth="1"/>
    <col min="9211" max="9211" width="1.5703125" style="520" bestFit="1" customWidth="1"/>
    <col min="9212" max="9212" width="9" style="520" bestFit="1" customWidth="1"/>
    <col min="9213" max="9213" width="4.5703125" style="520" customWidth="1"/>
    <col min="9214" max="9214" width="7.7109375" style="520" customWidth="1"/>
    <col min="9215" max="9215" width="9.42578125" style="520" customWidth="1"/>
    <col min="9216" max="9216" width="10.5703125" style="520"/>
    <col min="9217" max="9217" width="3.5703125" style="520" customWidth="1"/>
    <col min="9218" max="9218" width="3.42578125" style="520" customWidth="1"/>
    <col min="9219" max="9219" width="28.140625" style="520" bestFit="1" customWidth="1"/>
    <col min="9220" max="9220" width="12.5703125" style="520" customWidth="1"/>
    <col min="9221" max="9221" width="14.42578125" style="520" customWidth="1"/>
    <col min="9222" max="9222" width="15.5703125" style="520" bestFit="1" customWidth="1"/>
    <col min="9223" max="9223" width="12.85546875" style="520" customWidth="1"/>
    <col min="9224" max="9224" width="14.28515625" style="520" customWidth="1"/>
    <col min="9225" max="9225" width="13.85546875" style="520" customWidth="1"/>
    <col min="9226" max="9226" width="9.140625" style="520" customWidth="1"/>
    <col min="9227" max="9227" width="13.5703125" style="520" customWidth="1"/>
    <col min="9228" max="9465" width="9.140625" style="520" customWidth="1"/>
    <col min="9466" max="9466" width="3.5703125" style="520" customWidth="1"/>
    <col min="9467" max="9467" width="1.5703125" style="520" bestFit="1" customWidth="1"/>
    <col min="9468" max="9468" width="9" style="520" bestFit="1" customWidth="1"/>
    <col min="9469" max="9469" width="4.5703125" style="520" customWidth="1"/>
    <col min="9470" max="9470" width="7.7109375" style="520" customWidth="1"/>
    <col min="9471" max="9471" width="9.42578125" style="520" customWidth="1"/>
    <col min="9472" max="9472" width="10.5703125" style="520"/>
    <col min="9473" max="9473" width="3.5703125" style="520" customWidth="1"/>
    <col min="9474" max="9474" width="3.42578125" style="520" customWidth="1"/>
    <col min="9475" max="9475" width="28.140625" style="520" bestFit="1" customWidth="1"/>
    <col min="9476" max="9476" width="12.5703125" style="520" customWidth="1"/>
    <col min="9477" max="9477" width="14.42578125" style="520" customWidth="1"/>
    <col min="9478" max="9478" width="15.5703125" style="520" bestFit="1" customWidth="1"/>
    <col min="9479" max="9479" width="12.85546875" style="520" customWidth="1"/>
    <col min="9480" max="9480" width="14.28515625" style="520" customWidth="1"/>
    <col min="9481" max="9481" width="13.85546875" style="520" customWidth="1"/>
    <col min="9482" max="9482" width="9.140625" style="520" customWidth="1"/>
    <col min="9483" max="9483" width="13.5703125" style="520" customWidth="1"/>
    <col min="9484" max="9721" width="9.140625" style="520" customWidth="1"/>
    <col min="9722" max="9722" width="3.5703125" style="520" customWidth="1"/>
    <col min="9723" max="9723" width="1.5703125" style="520" bestFit="1" customWidth="1"/>
    <col min="9724" max="9724" width="9" style="520" bestFit="1" customWidth="1"/>
    <col min="9725" max="9725" width="4.5703125" style="520" customWidth="1"/>
    <col min="9726" max="9726" width="7.7109375" style="520" customWidth="1"/>
    <col min="9727" max="9727" width="9.42578125" style="520" customWidth="1"/>
    <col min="9728" max="9728" width="10.5703125" style="520"/>
    <col min="9729" max="9729" width="3.5703125" style="520" customWidth="1"/>
    <col min="9730" max="9730" width="3.42578125" style="520" customWidth="1"/>
    <col min="9731" max="9731" width="28.140625" style="520" bestFit="1" customWidth="1"/>
    <col min="9732" max="9732" width="12.5703125" style="520" customWidth="1"/>
    <col min="9733" max="9733" width="14.42578125" style="520" customWidth="1"/>
    <col min="9734" max="9734" width="15.5703125" style="520" bestFit="1" customWidth="1"/>
    <col min="9735" max="9735" width="12.85546875" style="520" customWidth="1"/>
    <col min="9736" max="9736" width="14.28515625" style="520" customWidth="1"/>
    <col min="9737" max="9737" width="13.85546875" style="520" customWidth="1"/>
    <col min="9738" max="9738" width="9.140625" style="520" customWidth="1"/>
    <col min="9739" max="9739" width="13.5703125" style="520" customWidth="1"/>
    <col min="9740" max="9977" width="9.140625" style="520" customWidth="1"/>
    <col min="9978" max="9978" width="3.5703125" style="520" customWidth="1"/>
    <col min="9979" max="9979" width="1.5703125" style="520" bestFit="1" customWidth="1"/>
    <col min="9980" max="9980" width="9" style="520" bestFit="1" customWidth="1"/>
    <col min="9981" max="9981" width="4.5703125" style="520" customWidth="1"/>
    <col min="9982" max="9982" width="7.7109375" style="520" customWidth="1"/>
    <col min="9983" max="9983" width="9.42578125" style="520" customWidth="1"/>
    <col min="9984" max="9984" width="10.5703125" style="520"/>
    <col min="9985" max="9985" width="3.5703125" style="520" customWidth="1"/>
    <col min="9986" max="9986" width="3.42578125" style="520" customWidth="1"/>
    <col min="9987" max="9987" width="28.140625" style="520" bestFit="1" customWidth="1"/>
    <col min="9988" max="9988" width="12.5703125" style="520" customWidth="1"/>
    <col min="9989" max="9989" width="14.42578125" style="520" customWidth="1"/>
    <col min="9990" max="9990" width="15.5703125" style="520" bestFit="1" customWidth="1"/>
    <col min="9991" max="9991" width="12.85546875" style="520" customWidth="1"/>
    <col min="9992" max="9992" width="14.28515625" style="520" customWidth="1"/>
    <col min="9993" max="9993" width="13.85546875" style="520" customWidth="1"/>
    <col min="9994" max="9994" width="9.140625" style="520" customWidth="1"/>
    <col min="9995" max="9995" width="13.5703125" style="520" customWidth="1"/>
    <col min="9996" max="10233" width="9.140625" style="520" customWidth="1"/>
    <col min="10234" max="10234" width="3.5703125" style="520" customWidth="1"/>
    <col min="10235" max="10235" width="1.5703125" style="520" bestFit="1" customWidth="1"/>
    <col min="10236" max="10236" width="9" style="520" bestFit="1" customWidth="1"/>
    <col min="10237" max="10237" width="4.5703125" style="520" customWidth="1"/>
    <col min="10238" max="10238" width="7.7109375" style="520" customWidth="1"/>
    <col min="10239" max="10239" width="9.42578125" style="520" customWidth="1"/>
    <col min="10240" max="10240" width="10.5703125" style="520"/>
    <col min="10241" max="10241" width="3.5703125" style="520" customWidth="1"/>
    <col min="10242" max="10242" width="3.42578125" style="520" customWidth="1"/>
    <col min="10243" max="10243" width="28.140625" style="520" bestFit="1" customWidth="1"/>
    <col min="10244" max="10244" width="12.5703125" style="520" customWidth="1"/>
    <col min="10245" max="10245" width="14.42578125" style="520" customWidth="1"/>
    <col min="10246" max="10246" width="15.5703125" style="520" bestFit="1" customWidth="1"/>
    <col min="10247" max="10247" width="12.85546875" style="520" customWidth="1"/>
    <col min="10248" max="10248" width="14.28515625" style="520" customWidth="1"/>
    <col min="10249" max="10249" width="13.85546875" style="520" customWidth="1"/>
    <col min="10250" max="10250" width="9.140625" style="520" customWidth="1"/>
    <col min="10251" max="10251" width="13.5703125" style="520" customWidth="1"/>
    <col min="10252" max="10489" width="9.140625" style="520" customWidth="1"/>
    <col min="10490" max="10490" width="3.5703125" style="520" customWidth="1"/>
    <col min="10491" max="10491" width="1.5703125" style="520" bestFit="1" customWidth="1"/>
    <col min="10492" max="10492" width="9" style="520" bestFit="1" customWidth="1"/>
    <col min="10493" max="10493" width="4.5703125" style="520" customWidth="1"/>
    <col min="10494" max="10494" width="7.7109375" style="520" customWidth="1"/>
    <col min="10495" max="10495" width="9.42578125" style="520" customWidth="1"/>
    <col min="10496" max="10496" width="10.5703125" style="520"/>
    <col min="10497" max="10497" width="3.5703125" style="520" customWidth="1"/>
    <col min="10498" max="10498" width="3.42578125" style="520" customWidth="1"/>
    <col min="10499" max="10499" width="28.140625" style="520" bestFit="1" customWidth="1"/>
    <col min="10500" max="10500" width="12.5703125" style="520" customWidth="1"/>
    <col min="10501" max="10501" width="14.42578125" style="520" customWidth="1"/>
    <col min="10502" max="10502" width="15.5703125" style="520" bestFit="1" customWidth="1"/>
    <col min="10503" max="10503" width="12.85546875" style="520" customWidth="1"/>
    <col min="10504" max="10504" width="14.28515625" style="520" customWidth="1"/>
    <col min="10505" max="10505" width="13.85546875" style="520" customWidth="1"/>
    <col min="10506" max="10506" width="9.140625" style="520" customWidth="1"/>
    <col min="10507" max="10507" width="13.5703125" style="520" customWidth="1"/>
    <col min="10508" max="10745" width="9.140625" style="520" customWidth="1"/>
    <col min="10746" max="10746" width="3.5703125" style="520" customWidth="1"/>
    <col min="10747" max="10747" width="1.5703125" style="520" bestFit="1" customWidth="1"/>
    <col min="10748" max="10748" width="9" style="520" bestFit="1" customWidth="1"/>
    <col min="10749" max="10749" width="4.5703125" style="520" customWidth="1"/>
    <col min="10750" max="10750" width="7.7109375" style="520" customWidth="1"/>
    <col min="10751" max="10751" width="9.42578125" style="520" customWidth="1"/>
    <col min="10752" max="10752" width="10.5703125" style="520"/>
    <col min="10753" max="10753" width="3.5703125" style="520" customWidth="1"/>
    <col min="10754" max="10754" width="3.42578125" style="520" customWidth="1"/>
    <col min="10755" max="10755" width="28.140625" style="520" bestFit="1" customWidth="1"/>
    <col min="10756" max="10756" width="12.5703125" style="520" customWidth="1"/>
    <col min="10757" max="10757" width="14.42578125" style="520" customWidth="1"/>
    <col min="10758" max="10758" width="15.5703125" style="520" bestFit="1" customWidth="1"/>
    <col min="10759" max="10759" width="12.85546875" style="520" customWidth="1"/>
    <col min="10760" max="10760" width="14.28515625" style="520" customWidth="1"/>
    <col min="10761" max="10761" width="13.85546875" style="520" customWidth="1"/>
    <col min="10762" max="10762" width="9.140625" style="520" customWidth="1"/>
    <col min="10763" max="10763" width="13.5703125" style="520" customWidth="1"/>
    <col min="10764" max="11001" width="9.140625" style="520" customWidth="1"/>
    <col min="11002" max="11002" width="3.5703125" style="520" customWidth="1"/>
    <col min="11003" max="11003" width="1.5703125" style="520" bestFit="1" customWidth="1"/>
    <col min="11004" max="11004" width="9" style="520" bestFit="1" customWidth="1"/>
    <col min="11005" max="11005" width="4.5703125" style="520" customWidth="1"/>
    <col min="11006" max="11006" width="7.7109375" style="520" customWidth="1"/>
    <col min="11007" max="11007" width="9.42578125" style="520" customWidth="1"/>
    <col min="11008" max="11008" width="10.5703125" style="520"/>
    <col min="11009" max="11009" width="3.5703125" style="520" customWidth="1"/>
    <col min="11010" max="11010" width="3.42578125" style="520" customWidth="1"/>
    <col min="11011" max="11011" width="28.140625" style="520" bestFit="1" customWidth="1"/>
    <col min="11012" max="11012" width="12.5703125" style="520" customWidth="1"/>
    <col min="11013" max="11013" width="14.42578125" style="520" customWidth="1"/>
    <col min="11014" max="11014" width="15.5703125" style="520" bestFit="1" customWidth="1"/>
    <col min="11015" max="11015" width="12.85546875" style="520" customWidth="1"/>
    <col min="11016" max="11016" width="14.28515625" style="520" customWidth="1"/>
    <col min="11017" max="11017" width="13.85546875" style="520" customWidth="1"/>
    <col min="11018" max="11018" width="9.140625" style="520" customWidth="1"/>
    <col min="11019" max="11019" width="13.5703125" style="520" customWidth="1"/>
    <col min="11020" max="11257" width="9.140625" style="520" customWidth="1"/>
    <col min="11258" max="11258" width="3.5703125" style="520" customWidth="1"/>
    <col min="11259" max="11259" width="1.5703125" style="520" bestFit="1" customWidth="1"/>
    <col min="11260" max="11260" width="9" style="520" bestFit="1" customWidth="1"/>
    <col min="11261" max="11261" width="4.5703125" style="520" customWidth="1"/>
    <col min="11262" max="11262" width="7.7109375" style="520" customWidth="1"/>
    <col min="11263" max="11263" width="9.42578125" style="520" customWidth="1"/>
    <col min="11264" max="11264" width="10.5703125" style="520"/>
    <col min="11265" max="11265" width="3.5703125" style="520" customWidth="1"/>
    <col min="11266" max="11266" width="3.42578125" style="520" customWidth="1"/>
    <col min="11267" max="11267" width="28.140625" style="520" bestFit="1" customWidth="1"/>
    <col min="11268" max="11268" width="12.5703125" style="520" customWidth="1"/>
    <col min="11269" max="11269" width="14.42578125" style="520" customWidth="1"/>
    <col min="11270" max="11270" width="15.5703125" style="520" bestFit="1" customWidth="1"/>
    <col min="11271" max="11271" width="12.85546875" style="520" customWidth="1"/>
    <col min="11272" max="11272" width="14.28515625" style="520" customWidth="1"/>
    <col min="11273" max="11273" width="13.85546875" style="520" customWidth="1"/>
    <col min="11274" max="11274" width="9.140625" style="520" customWidth="1"/>
    <col min="11275" max="11275" width="13.5703125" style="520" customWidth="1"/>
    <col min="11276" max="11513" width="9.140625" style="520" customWidth="1"/>
    <col min="11514" max="11514" width="3.5703125" style="520" customWidth="1"/>
    <col min="11515" max="11515" width="1.5703125" style="520" bestFit="1" customWidth="1"/>
    <col min="11516" max="11516" width="9" style="520" bestFit="1" customWidth="1"/>
    <col min="11517" max="11517" width="4.5703125" style="520" customWidth="1"/>
    <col min="11518" max="11518" width="7.7109375" style="520" customWidth="1"/>
    <col min="11519" max="11519" width="9.42578125" style="520" customWidth="1"/>
    <col min="11520" max="11520" width="10.5703125" style="520"/>
    <col min="11521" max="11521" width="3.5703125" style="520" customWidth="1"/>
    <col min="11522" max="11522" width="3.42578125" style="520" customWidth="1"/>
    <col min="11523" max="11523" width="28.140625" style="520" bestFit="1" customWidth="1"/>
    <col min="11524" max="11524" width="12.5703125" style="520" customWidth="1"/>
    <col min="11525" max="11525" width="14.42578125" style="520" customWidth="1"/>
    <col min="11526" max="11526" width="15.5703125" style="520" bestFit="1" customWidth="1"/>
    <col min="11527" max="11527" width="12.85546875" style="520" customWidth="1"/>
    <col min="11528" max="11528" width="14.28515625" style="520" customWidth="1"/>
    <col min="11529" max="11529" width="13.85546875" style="520" customWidth="1"/>
    <col min="11530" max="11530" width="9.140625" style="520" customWidth="1"/>
    <col min="11531" max="11531" width="13.5703125" style="520" customWidth="1"/>
    <col min="11532" max="11769" width="9.140625" style="520" customWidth="1"/>
    <col min="11770" max="11770" width="3.5703125" style="520" customWidth="1"/>
    <col min="11771" max="11771" width="1.5703125" style="520" bestFit="1" customWidth="1"/>
    <col min="11772" max="11772" width="9" style="520" bestFit="1" customWidth="1"/>
    <col min="11773" max="11773" width="4.5703125" style="520" customWidth="1"/>
    <col min="11774" max="11774" width="7.7109375" style="520" customWidth="1"/>
    <col min="11775" max="11775" width="9.42578125" style="520" customWidth="1"/>
    <col min="11776" max="11776" width="10.5703125" style="520"/>
    <col min="11777" max="11777" width="3.5703125" style="520" customWidth="1"/>
    <col min="11778" max="11778" width="3.42578125" style="520" customWidth="1"/>
    <col min="11779" max="11779" width="28.140625" style="520" bestFit="1" customWidth="1"/>
    <col min="11780" max="11780" width="12.5703125" style="520" customWidth="1"/>
    <col min="11781" max="11781" width="14.42578125" style="520" customWidth="1"/>
    <col min="11782" max="11782" width="15.5703125" style="520" bestFit="1" customWidth="1"/>
    <col min="11783" max="11783" width="12.85546875" style="520" customWidth="1"/>
    <col min="11784" max="11784" width="14.28515625" style="520" customWidth="1"/>
    <col min="11785" max="11785" width="13.85546875" style="520" customWidth="1"/>
    <col min="11786" max="11786" width="9.140625" style="520" customWidth="1"/>
    <col min="11787" max="11787" width="13.5703125" style="520" customWidth="1"/>
    <col min="11788" max="12025" width="9.140625" style="520" customWidth="1"/>
    <col min="12026" max="12026" width="3.5703125" style="520" customWidth="1"/>
    <col min="12027" max="12027" width="1.5703125" style="520" bestFit="1" customWidth="1"/>
    <col min="12028" max="12028" width="9" style="520" bestFit="1" customWidth="1"/>
    <col min="12029" max="12029" width="4.5703125" style="520" customWidth="1"/>
    <col min="12030" max="12030" width="7.7109375" style="520" customWidth="1"/>
    <col min="12031" max="12031" width="9.42578125" style="520" customWidth="1"/>
    <col min="12032" max="12032" width="10.5703125" style="520"/>
    <col min="12033" max="12033" width="3.5703125" style="520" customWidth="1"/>
    <col min="12034" max="12034" width="3.42578125" style="520" customWidth="1"/>
    <col min="12035" max="12035" width="28.140625" style="520" bestFit="1" customWidth="1"/>
    <col min="12036" max="12036" width="12.5703125" style="520" customWidth="1"/>
    <col min="12037" max="12037" width="14.42578125" style="520" customWidth="1"/>
    <col min="12038" max="12038" width="15.5703125" style="520" bestFit="1" customWidth="1"/>
    <col min="12039" max="12039" width="12.85546875" style="520" customWidth="1"/>
    <col min="12040" max="12040" width="14.28515625" style="520" customWidth="1"/>
    <col min="12041" max="12041" width="13.85546875" style="520" customWidth="1"/>
    <col min="12042" max="12042" width="9.140625" style="520" customWidth="1"/>
    <col min="12043" max="12043" width="13.5703125" style="520" customWidth="1"/>
    <col min="12044" max="12281" width="9.140625" style="520" customWidth="1"/>
    <col min="12282" max="12282" width="3.5703125" style="520" customWidth="1"/>
    <col min="12283" max="12283" width="1.5703125" style="520" bestFit="1" customWidth="1"/>
    <col min="12284" max="12284" width="9" style="520" bestFit="1" customWidth="1"/>
    <col min="12285" max="12285" width="4.5703125" style="520" customWidth="1"/>
    <col min="12286" max="12286" width="7.7109375" style="520" customWidth="1"/>
    <col min="12287" max="12287" width="9.42578125" style="520" customWidth="1"/>
    <col min="12288" max="12288" width="10.5703125" style="520"/>
    <col min="12289" max="12289" width="3.5703125" style="520" customWidth="1"/>
    <col min="12290" max="12290" width="3.42578125" style="520" customWidth="1"/>
    <col min="12291" max="12291" width="28.140625" style="520" bestFit="1" customWidth="1"/>
    <col min="12292" max="12292" width="12.5703125" style="520" customWidth="1"/>
    <col min="12293" max="12293" width="14.42578125" style="520" customWidth="1"/>
    <col min="12294" max="12294" width="15.5703125" style="520" bestFit="1" customWidth="1"/>
    <col min="12295" max="12295" width="12.85546875" style="520" customWidth="1"/>
    <col min="12296" max="12296" width="14.28515625" style="520" customWidth="1"/>
    <col min="12297" max="12297" width="13.85546875" style="520" customWidth="1"/>
    <col min="12298" max="12298" width="9.140625" style="520" customWidth="1"/>
    <col min="12299" max="12299" width="13.5703125" style="520" customWidth="1"/>
    <col min="12300" max="12537" width="9.140625" style="520" customWidth="1"/>
    <col min="12538" max="12538" width="3.5703125" style="520" customWidth="1"/>
    <col min="12539" max="12539" width="1.5703125" style="520" bestFit="1" customWidth="1"/>
    <col min="12540" max="12540" width="9" style="520" bestFit="1" customWidth="1"/>
    <col min="12541" max="12541" width="4.5703125" style="520" customWidth="1"/>
    <col min="12542" max="12542" width="7.7109375" style="520" customWidth="1"/>
    <col min="12543" max="12543" width="9.42578125" style="520" customWidth="1"/>
    <col min="12544" max="12544" width="10.5703125" style="520"/>
    <col min="12545" max="12545" width="3.5703125" style="520" customWidth="1"/>
    <col min="12546" max="12546" width="3.42578125" style="520" customWidth="1"/>
    <col min="12547" max="12547" width="28.140625" style="520" bestFit="1" customWidth="1"/>
    <col min="12548" max="12548" width="12.5703125" style="520" customWidth="1"/>
    <col min="12549" max="12549" width="14.42578125" style="520" customWidth="1"/>
    <col min="12550" max="12550" width="15.5703125" style="520" bestFit="1" customWidth="1"/>
    <col min="12551" max="12551" width="12.85546875" style="520" customWidth="1"/>
    <col min="12552" max="12552" width="14.28515625" style="520" customWidth="1"/>
    <col min="12553" max="12553" width="13.85546875" style="520" customWidth="1"/>
    <col min="12554" max="12554" width="9.140625" style="520" customWidth="1"/>
    <col min="12555" max="12555" width="13.5703125" style="520" customWidth="1"/>
    <col min="12556" max="12793" width="9.140625" style="520" customWidth="1"/>
    <col min="12794" max="12794" width="3.5703125" style="520" customWidth="1"/>
    <col min="12795" max="12795" width="1.5703125" style="520" bestFit="1" customWidth="1"/>
    <col min="12796" max="12796" width="9" style="520" bestFit="1" customWidth="1"/>
    <col min="12797" max="12797" width="4.5703125" style="520" customWidth="1"/>
    <col min="12798" max="12798" width="7.7109375" style="520" customWidth="1"/>
    <col min="12799" max="12799" width="9.42578125" style="520" customWidth="1"/>
    <col min="12800" max="12800" width="10.5703125" style="520"/>
    <col min="12801" max="12801" width="3.5703125" style="520" customWidth="1"/>
    <col min="12802" max="12802" width="3.42578125" style="520" customWidth="1"/>
    <col min="12803" max="12803" width="28.140625" style="520" bestFit="1" customWidth="1"/>
    <col min="12804" max="12804" width="12.5703125" style="520" customWidth="1"/>
    <col min="12805" max="12805" width="14.42578125" style="520" customWidth="1"/>
    <col min="12806" max="12806" width="15.5703125" style="520" bestFit="1" customWidth="1"/>
    <col min="12807" max="12807" width="12.85546875" style="520" customWidth="1"/>
    <col min="12808" max="12808" width="14.28515625" style="520" customWidth="1"/>
    <col min="12809" max="12809" width="13.85546875" style="520" customWidth="1"/>
    <col min="12810" max="12810" width="9.140625" style="520" customWidth="1"/>
    <col min="12811" max="12811" width="13.5703125" style="520" customWidth="1"/>
    <col min="12812" max="13049" width="9.140625" style="520" customWidth="1"/>
    <col min="13050" max="13050" width="3.5703125" style="520" customWidth="1"/>
    <col min="13051" max="13051" width="1.5703125" style="520" bestFit="1" customWidth="1"/>
    <col min="13052" max="13052" width="9" style="520" bestFit="1" customWidth="1"/>
    <col min="13053" max="13053" width="4.5703125" style="520" customWidth="1"/>
    <col min="13054" max="13054" width="7.7109375" style="520" customWidth="1"/>
    <col min="13055" max="13055" width="9.42578125" style="520" customWidth="1"/>
    <col min="13056" max="13056" width="10.5703125" style="520"/>
    <col min="13057" max="13057" width="3.5703125" style="520" customWidth="1"/>
    <col min="13058" max="13058" width="3.42578125" style="520" customWidth="1"/>
    <col min="13059" max="13059" width="28.140625" style="520" bestFit="1" customWidth="1"/>
    <col min="13060" max="13060" width="12.5703125" style="520" customWidth="1"/>
    <col min="13061" max="13061" width="14.42578125" style="520" customWidth="1"/>
    <col min="13062" max="13062" width="15.5703125" style="520" bestFit="1" customWidth="1"/>
    <col min="13063" max="13063" width="12.85546875" style="520" customWidth="1"/>
    <col min="13064" max="13064" width="14.28515625" style="520" customWidth="1"/>
    <col min="13065" max="13065" width="13.85546875" style="520" customWidth="1"/>
    <col min="13066" max="13066" width="9.140625" style="520" customWidth="1"/>
    <col min="13067" max="13067" width="13.5703125" style="520" customWidth="1"/>
    <col min="13068" max="13305" width="9.140625" style="520" customWidth="1"/>
    <col min="13306" max="13306" width="3.5703125" style="520" customWidth="1"/>
    <col min="13307" max="13307" width="1.5703125" style="520" bestFit="1" customWidth="1"/>
    <col min="13308" max="13308" width="9" style="520" bestFit="1" customWidth="1"/>
    <col min="13309" max="13309" width="4.5703125" style="520" customWidth="1"/>
    <col min="13310" max="13310" width="7.7109375" style="520" customWidth="1"/>
    <col min="13311" max="13311" width="9.42578125" style="520" customWidth="1"/>
    <col min="13312" max="13312" width="10.5703125" style="520"/>
    <col min="13313" max="13313" width="3.5703125" style="520" customWidth="1"/>
    <col min="13314" max="13314" width="3.42578125" style="520" customWidth="1"/>
    <col min="13315" max="13315" width="28.140625" style="520" bestFit="1" customWidth="1"/>
    <col min="13316" max="13316" width="12.5703125" style="520" customWidth="1"/>
    <col min="13317" max="13317" width="14.42578125" style="520" customWidth="1"/>
    <col min="13318" max="13318" width="15.5703125" style="520" bestFit="1" customWidth="1"/>
    <col min="13319" max="13319" width="12.85546875" style="520" customWidth="1"/>
    <col min="13320" max="13320" width="14.28515625" style="520" customWidth="1"/>
    <col min="13321" max="13321" width="13.85546875" style="520" customWidth="1"/>
    <col min="13322" max="13322" width="9.140625" style="520" customWidth="1"/>
    <col min="13323" max="13323" width="13.5703125" style="520" customWidth="1"/>
    <col min="13324" max="13561" width="9.140625" style="520" customWidth="1"/>
    <col min="13562" max="13562" width="3.5703125" style="520" customWidth="1"/>
    <col min="13563" max="13563" width="1.5703125" style="520" bestFit="1" customWidth="1"/>
    <col min="13564" max="13564" width="9" style="520" bestFit="1" customWidth="1"/>
    <col min="13565" max="13565" width="4.5703125" style="520" customWidth="1"/>
    <col min="13566" max="13566" width="7.7109375" style="520" customWidth="1"/>
    <col min="13567" max="13567" width="9.42578125" style="520" customWidth="1"/>
    <col min="13568" max="13568" width="10.5703125" style="520"/>
    <col min="13569" max="13569" width="3.5703125" style="520" customWidth="1"/>
    <col min="13570" max="13570" width="3.42578125" style="520" customWidth="1"/>
    <col min="13571" max="13571" width="28.140625" style="520" bestFit="1" customWidth="1"/>
    <col min="13572" max="13572" width="12.5703125" style="520" customWidth="1"/>
    <col min="13573" max="13573" width="14.42578125" style="520" customWidth="1"/>
    <col min="13574" max="13574" width="15.5703125" style="520" bestFit="1" customWidth="1"/>
    <col min="13575" max="13575" width="12.85546875" style="520" customWidth="1"/>
    <col min="13576" max="13576" width="14.28515625" style="520" customWidth="1"/>
    <col min="13577" max="13577" width="13.85546875" style="520" customWidth="1"/>
    <col min="13578" max="13578" width="9.140625" style="520" customWidth="1"/>
    <col min="13579" max="13579" width="13.5703125" style="520" customWidth="1"/>
    <col min="13580" max="13817" width="9.140625" style="520" customWidth="1"/>
    <col min="13818" max="13818" width="3.5703125" style="520" customWidth="1"/>
    <col min="13819" max="13819" width="1.5703125" style="520" bestFit="1" customWidth="1"/>
    <col min="13820" max="13820" width="9" style="520" bestFit="1" customWidth="1"/>
    <col min="13821" max="13821" width="4.5703125" style="520" customWidth="1"/>
    <col min="13822" max="13822" width="7.7109375" style="520" customWidth="1"/>
    <col min="13823" max="13823" width="9.42578125" style="520" customWidth="1"/>
    <col min="13824" max="13824" width="10.5703125" style="520"/>
    <col min="13825" max="13825" width="3.5703125" style="520" customWidth="1"/>
    <col min="13826" max="13826" width="3.42578125" style="520" customWidth="1"/>
    <col min="13827" max="13827" width="28.140625" style="520" bestFit="1" customWidth="1"/>
    <col min="13828" max="13828" width="12.5703125" style="520" customWidth="1"/>
    <col min="13829" max="13829" width="14.42578125" style="520" customWidth="1"/>
    <col min="13830" max="13830" width="15.5703125" style="520" bestFit="1" customWidth="1"/>
    <col min="13831" max="13831" width="12.85546875" style="520" customWidth="1"/>
    <col min="13832" max="13832" width="14.28515625" style="520" customWidth="1"/>
    <col min="13833" max="13833" width="13.85546875" style="520" customWidth="1"/>
    <col min="13834" max="13834" width="9.140625" style="520" customWidth="1"/>
    <col min="13835" max="13835" width="13.5703125" style="520" customWidth="1"/>
    <col min="13836" max="14073" width="9.140625" style="520" customWidth="1"/>
    <col min="14074" max="14074" width="3.5703125" style="520" customWidth="1"/>
    <col min="14075" max="14075" width="1.5703125" style="520" bestFit="1" customWidth="1"/>
    <col min="14076" max="14076" width="9" style="520" bestFit="1" customWidth="1"/>
    <col min="14077" max="14077" width="4.5703125" style="520" customWidth="1"/>
    <col min="14078" max="14078" width="7.7109375" style="520" customWidth="1"/>
    <col min="14079" max="14079" width="9.42578125" style="520" customWidth="1"/>
    <col min="14080" max="14080" width="10.5703125" style="520"/>
    <col min="14081" max="14081" width="3.5703125" style="520" customWidth="1"/>
    <col min="14082" max="14082" width="3.42578125" style="520" customWidth="1"/>
    <col min="14083" max="14083" width="28.140625" style="520" bestFit="1" customWidth="1"/>
    <col min="14084" max="14084" width="12.5703125" style="520" customWidth="1"/>
    <col min="14085" max="14085" width="14.42578125" style="520" customWidth="1"/>
    <col min="14086" max="14086" width="15.5703125" style="520" bestFit="1" customWidth="1"/>
    <col min="14087" max="14087" width="12.85546875" style="520" customWidth="1"/>
    <col min="14088" max="14088" width="14.28515625" style="520" customWidth="1"/>
    <col min="14089" max="14089" width="13.85546875" style="520" customWidth="1"/>
    <col min="14090" max="14090" width="9.140625" style="520" customWidth="1"/>
    <col min="14091" max="14091" width="13.5703125" style="520" customWidth="1"/>
    <col min="14092" max="14329" width="9.140625" style="520" customWidth="1"/>
    <col min="14330" max="14330" width="3.5703125" style="520" customWidth="1"/>
    <col min="14331" max="14331" width="1.5703125" style="520" bestFit="1" customWidth="1"/>
    <col min="14332" max="14332" width="9" style="520" bestFit="1" customWidth="1"/>
    <col min="14333" max="14333" width="4.5703125" style="520" customWidth="1"/>
    <col min="14334" max="14334" width="7.7109375" style="520" customWidth="1"/>
    <col min="14335" max="14335" width="9.42578125" style="520" customWidth="1"/>
    <col min="14336" max="14336" width="10.5703125" style="520"/>
    <col min="14337" max="14337" width="3.5703125" style="520" customWidth="1"/>
    <col min="14338" max="14338" width="3.42578125" style="520" customWidth="1"/>
    <col min="14339" max="14339" width="28.140625" style="520" bestFit="1" customWidth="1"/>
    <col min="14340" max="14340" width="12.5703125" style="520" customWidth="1"/>
    <col min="14341" max="14341" width="14.42578125" style="520" customWidth="1"/>
    <col min="14342" max="14342" width="15.5703125" style="520" bestFit="1" customWidth="1"/>
    <col min="14343" max="14343" width="12.85546875" style="520" customWidth="1"/>
    <col min="14344" max="14344" width="14.28515625" style="520" customWidth="1"/>
    <col min="14345" max="14345" width="13.85546875" style="520" customWidth="1"/>
    <col min="14346" max="14346" width="9.140625" style="520" customWidth="1"/>
    <col min="14347" max="14347" width="13.5703125" style="520" customWidth="1"/>
    <col min="14348" max="14585" width="9.140625" style="520" customWidth="1"/>
    <col min="14586" max="14586" width="3.5703125" style="520" customWidth="1"/>
    <col min="14587" max="14587" width="1.5703125" style="520" bestFit="1" customWidth="1"/>
    <col min="14588" max="14588" width="9" style="520" bestFit="1" customWidth="1"/>
    <col min="14589" max="14589" width="4.5703125" style="520" customWidth="1"/>
    <col min="14590" max="14590" width="7.7109375" style="520" customWidth="1"/>
    <col min="14591" max="14591" width="9.42578125" style="520" customWidth="1"/>
    <col min="14592" max="14592" width="10.5703125" style="520"/>
    <col min="14593" max="14593" width="3.5703125" style="520" customWidth="1"/>
    <col min="14594" max="14594" width="3.42578125" style="520" customWidth="1"/>
    <col min="14595" max="14595" width="28.140625" style="520" bestFit="1" customWidth="1"/>
    <col min="14596" max="14596" width="12.5703125" style="520" customWidth="1"/>
    <col min="14597" max="14597" width="14.42578125" style="520" customWidth="1"/>
    <col min="14598" max="14598" width="15.5703125" style="520" bestFit="1" customWidth="1"/>
    <col min="14599" max="14599" width="12.85546875" style="520" customWidth="1"/>
    <col min="14600" max="14600" width="14.28515625" style="520" customWidth="1"/>
    <col min="14601" max="14601" width="13.85546875" style="520" customWidth="1"/>
    <col min="14602" max="14602" width="9.140625" style="520" customWidth="1"/>
    <col min="14603" max="14603" width="13.5703125" style="520" customWidth="1"/>
    <col min="14604" max="14841" width="9.140625" style="520" customWidth="1"/>
    <col min="14842" max="14842" width="3.5703125" style="520" customWidth="1"/>
    <col min="14843" max="14843" width="1.5703125" style="520" bestFit="1" customWidth="1"/>
    <col min="14844" max="14844" width="9" style="520" bestFit="1" customWidth="1"/>
    <col min="14845" max="14845" width="4.5703125" style="520" customWidth="1"/>
    <col min="14846" max="14846" width="7.7109375" style="520" customWidth="1"/>
    <col min="14847" max="14847" width="9.42578125" style="520" customWidth="1"/>
    <col min="14848" max="14848" width="10.5703125" style="520"/>
    <col min="14849" max="14849" width="3.5703125" style="520" customWidth="1"/>
    <col min="14850" max="14850" width="3.42578125" style="520" customWidth="1"/>
    <col min="14851" max="14851" width="28.140625" style="520" bestFit="1" customWidth="1"/>
    <col min="14852" max="14852" width="12.5703125" style="520" customWidth="1"/>
    <col min="14853" max="14853" width="14.42578125" style="520" customWidth="1"/>
    <col min="14854" max="14854" width="15.5703125" style="520" bestFit="1" customWidth="1"/>
    <col min="14855" max="14855" width="12.85546875" style="520" customWidth="1"/>
    <col min="14856" max="14856" width="14.28515625" style="520" customWidth="1"/>
    <col min="14857" max="14857" width="13.85546875" style="520" customWidth="1"/>
    <col min="14858" max="14858" width="9.140625" style="520" customWidth="1"/>
    <col min="14859" max="14859" width="13.5703125" style="520" customWidth="1"/>
    <col min="14860" max="15097" width="9.140625" style="520" customWidth="1"/>
    <col min="15098" max="15098" width="3.5703125" style="520" customWidth="1"/>
    <col min="15099" max="15099" width="1.5703125" style="520" bestFit="1" customWidth="1"/>
    <col min="15100" max="15100" width="9" style="520" bestFit="1" customWidth="1"/>
    <col min="15101" max="15101" width="4.5703125" style="520" customWidth="1"/>
    <col min="15102" max="15102" width="7.7109375" style="520" customWidth="1"/>
    <col min="15103" max="15103" width="9.42578125" style="520" customWidth="1"/>
    <col min="15104" max="15104" width="10.5703125" style="520"/>
    <col min="15105" max="15105" width="3.5703125" style="520" customWidth="1"/>
    <col min="15106" max="15106" width="3.42578125" style="520" customWidth="1"/>
    <col min="15107" max="15107" width="28.140625" style="520" bestFit="1" customWidth="1"/>
    <col min="15108" max="15108" width="12.5703125" style="520" customWidth="1"/>
    <col min="15109" max="15109" width="14.42578125" style="520" customWidth="1"/>
    <col min="15110" max="15110" width="15.5703125" style="520" bestFit="1" customWidth="1"/>
    <col min="15111" max="15111" width="12.85546875" style="520" customWidth="1"/>
    <col min="15112" max="15112" width="14.28515625" style="520" customWidth="1"/>
    <col min="15113" max="15113" width="13.85546875" style="520" customWidth="1"/>
    <col min="15114" max="15114" width="9.140625" style="520" customWidth="1"/>
    <col min="15115" max="15115" width="13.5703125" style="520" customWidth="1"/>
    <col min="15116" max="15353" width="9.140625" style="520" customWidth="1"/>
    <col min="15354" max="15354" width="3.5703125" style="520" customWidth="1"/>
    <col min="15355" max="15355" width="1.5703125" style="520" bestFit="1" customWidth="1"/>
    <col min="15356" max="15356" width="9" style="520" bestFit="1" customWidth="1"/>
    <col min="15357" max="15357" width="4.5703125" style="520" customWidth="1"/>
    <col min="15358" max="15358" width="7.7109375" style="520" customWidth="1"/>
    <col min="15359" max="15359" width="9.42578125" style="520" customWidth="1"/>
    <col min="15360" max="15360" width="10.5703125" style="520"/>
    <col min="15361" max="15361" width="3.5703125" style="520" customWidth="1"/>
    <col min="15362" max="15362" width="3.42578125" style="520" customWidth="1"/>
    <col min="15363" max="15363" width="28.140625" style="520" bestFit="1" customWidth="1"/>
    <col min="15364" max="15364" width="12.5703125" style="520" customWidth="1"/>
    <col min="15365" max="15365" width="14.42578125" style="520" customWidth="1"/>
    <col min="15366" max="15366" width="15.5703125" style="520" bestFit="1" customWidth="1"/>
    <col min="15367" max="15367" width="12.85546875" style="520" customWidth="1"/>
    <col min="15368" max="15368" width="14.28515625" style="520" customWidth="1"/>
    <col min="15369" max="15369" width="13.85546875" style="520" customWidth="1"/>
    <col min="15370" max="15370" width="9.140625" style="520" customWidth="1"/>
    <col min="15371" max="15371" width="13.5703125" style="520" customWidth="1"/>
    <col min="15372" max="15609" width="9.140625" style="520" customWidth="1"/>
    <col min="15610" max="15610" width="3.5703125" style="520" customWidth="1"/>
    <col min="15611" max="15611" width="1.5703125" style="520" bestFit="1" customWidth="1"/>
    <col min="15612" max="15612" width="9" style="520" bestFit="1" customWidth="1"/>
    <col min="15613" max="15613" width="4.5703125" style="520" customWidth="1"/>
    <col min="15614" max="15614" width="7.7109375" style="520" customWidth="1"/>
    <col min="15615" max="15615" width="9.42578125" style="520" customWidth="1"/>
    <col min="15616" max="15616" width="10.5703125" style="520"/>
    <col min="15617" max="15617" width="3.5703125" style="520" customWidth="1"/>
    <col min="15618" max="15618" width="3.42578125" style="520" customWidth="1"/>
    <col min="15619" max="15619" width="28.140625" style="520" bestFit="1" customWidth="1"/>
    <col min="15620" max="15620" width="12.5703125" style="520" customWidth="1"/>
    <col min="15621" max="15621" width="14.42578125" style="520" customWidth="1"/>
    <col min="15622" max="15622" width="15.5703125" style="520" bestFit="1" customWidth="1"/>
    <col min="15623" max="15623" width="12.85546875" style="520" customWidth="1"/>
    <col min="15624" max="15624" width="14.28515625" style="520" customWidth="1"/>
    <col min="15625" max="15625" width="13.85546875" style="520" customWidth="1"/>
    <col min="15626" max="15626" width="9.140625" style="520" customWidth="1"/>
    <col min="15627" max="15627" width="13.5703125" style="520" customWidth="1"/>
    <col min="15628" max="15865" width="9.140625" style="520" customWidth="1"/>
    <col min="15866" max="15866" width="3.5703125" style="520" customWidth="1"/>
    <col min="15867" max="15867" width="1.5703125" style="520" bestFit="1" customWidth="1"/>
    <col min="15868" max="15868" width="9" style="520" bestFit="1" customWidth="1"/>
    <col min="15869" max="15869" width="4.5703125" style="520" customWidth="1"/>
    <col min="15870" max="15870" width="7.7109375" style="520" customWidth="1"/>
    <col min="15871" max="15871" width="9.42578125" style="520" customWidth="1"/>
    <col min="15872" max="15872" width="10.5703125" style="520"/>
    <col min="15873" max="15873" width="3.5703125" style="520" customWidth="1"/>
    <col min="15874" max="15874" width="3.42578125" style="520" customWidth="1"/>
    <col min="15875" max="15875" width="28.140625" style="520" bestFit="1" customWidth="1"/>
    <col min="15876" max="15876" width="12.5703125" style="520" customWidth="1"/>
    <col min="15877" max="15877" width="14.42578125" style="520" customWidth="1"/>
    <col min="15878" max="15878" width="15.5703125" style="520" bestFit="1" customWidth="1"/>
    <col min="15879" max="15879" width="12.85546875" style="520" customWidth="1"/>
    <col min="15880" max="15880" width="14.28515625" style="520" customWidth="1"/>
    <col min="15881" max="15881" width="13.85546875" style="520" customWidth="1"/>
    <col min="15882" max="15882" width="9.140625" style="520" customWidth="1"/>
    <col min="15883" max="15883" width="13.5703125" style="520" customWidth="1"/>
    <col min="15884" max="16121" width="9.140625" style="520" customWidth="1"/>
    <col min="16122" max="16122" width="3.5703125" style="520" customWidth="1"/>
    <col min="16123" max="16123" width="1.5703125" style="520" bestFit="1" customWidth="1"/>
    <col min="16124" max="16124" width="9" style="520" bestFit="1" customWidth="1"/>
    <col min="16125" max="16125" width="4.5703125" style="520" customWidth="1"/>
    <col min="16126" max="16126" width="7.7109375" style="520" customWidth="1"/>
    <col min="16127" max="16127" width="9.42578125" style="520" customWidth="1"/>
    <col min="16128" max="16128" width="10.5703125" style="520"/>
    <col min="16129" max="16129" width="3.5703125" style="520" customWidth="1"/>
    <col min="16130" max="16130" width="3.42578125" style="520" customWidth="1"/>
    <col min="16131" max="16131" width="28.140625" style="520" bestFit="1" customWidth="1"/>
    <col min="16132" max="16132" width="12.5703125" style="520" customWidth="1"/>
    <col min="16133" max="16133" width="14.42578125" style="520" customWidth="1"/>
    <col min="16134" max="16134" width="15.5703125" style="520" bestFit="1" customWidth="1"/>
    <col min="16135" max="16135" width="12.85546875" style="520" customWidth="1"/>
    <col min="16136" max="16136" width="14.28515625" style="520" customWidth="1"/>
    <col min="16137" max="16137" width="13.85546875" style="520" customWidth="1"/>
    <col min="16138" max="16138" width="9.140625" style="520" customWidth="1"/>
    <col min="16139" max="16139" width="13.5703125" style="520" customWidth="1"/>
    <col min="16140" max="16377" width="9.140625" style="520" customWidth="1"/>
    <col min="16378" max="16378" width="3.5703125" style="520" customWidth="1"/>
    <col min="16379" max="16379" width="1.5703125" style="520" bestFit="1" customWidth="1"/>
    <col min="16380" max="16380" width="9" style="520" bestFit="1" customWidth="1"/>
    <col min="16381" max="16381" width="4.5703125" style="520" customWidth="1"/>
    <col min="16382" max="16382" width="7.7109375" style="520" customWidth="1"/>
    <col min="16383" max="16383" width="9.42578125" style="520" customWidth="1"/>
    <col min="16384" max="16384" width="10.5703125" style="520"/>
  </cols>
  <sheetData>
    <row r="2" spans="2:11">
      <c r="B2" s="569" t="s">
        <v>580</v>
      </c>
      <c r="C2" s="569"/>
      <c r="D2" s="569"/>
      <c r="E2" s="569"/>
      <c r="F2" s="569"/>
      <c r="G2" s="569"/>
      <c r="H2" s="569"/>
    </row>
    <row r="4" spans="2:11">
      <c r="B4" s="534"/>
      <c r="C4" s="534" t="s">
        <v>437</v>
      </c>
      <c r="D4" s="534"/>
    </row>
    <row r="5" spans="2:11">
      <c r="B5" s="534"/>
      <c r="C5" s="534" t="s">
        <v>438</v>
      </c>
      <c r="D5" s="534"/>
    </row>
    <row r="6" spans="2:11">
      <c r="B6" s="535"/>
      <c r="C6" s="535" t="s">
        <v>439</v>
      </c>
      <c r="D6" s="535"/>
    </row>
    <row r="7" spans="2:11">
      <c r="B7" s="536"/>
      <c r="C7" s="536" t="s">
        <v>440</v>
      </c>
      <c r="D7" s="536"/>
    </row>
    <row r="8" spans="2:11">
      <c r="C8" s="537"/>
    </row>
    <row r="9" spans="2:11">
      <c r="B9" s="569" t="s">
        <v>581</v>
      </c>
      <c r="C9" s="569"/>
      <c r="D9" s="569"/>
      <c r="E9" s="569"/>
      <c r="F9" s="569"/>
      <c r="G9" s="569"/>
      <c r="H9" s="569"/>
    </row>
    <row r="10" spans="2:11" ht="13.5" thickBot="1"/>
    <row r="11" spans="2:11" ht="13.5" thickBot="1">
      <c r="B11" s="570" t="s">
        <v>443</v>
      </c>
      <c r="C11" s="572" t="s">
        <v>582</v>
      </c>
      <c r="D11" s="572" t="s">
        <v>583</v>
      </c>
      <c r="E11" s="538" t="s">
        <v>584</v>
      </c>
      <c r="F11" s="572" t="s">
        <v>585</v>
      </c>
      <c r="G11" s="572" t="s">
        <v>586</v>
      </c>
      <c r="H11" s="539" t="s">
        <v>584</v>
      </c>
    </row>
    <row r="12" spans="2:11">
      <c r="B12" s="571"/>
      <c r="C12" s="573"/>
      <c r="D12" s="573"/>
      <c r="E12" s="540" t="s">
        <v>587</v>
      </c>
      <c r="F12" s="573"/>
      <c r="G12" s="573"/>
      <c r="H12" s="541" t="s">
        <v>588</v>
      </c>
      <c r="I12" s="524"/>
    </row>
    <row r="13" spans="2:11">
      <c r="B13" s="521">
        <v>1</v>
      </c>
      <c r="C13" s="525" t="s">
        <v>180</v>
      </c>
      <c r="D13" s="526"/>
      <c r="E13" s="526">
        <v>30000000</v>
      </c>
      <c r="F13" s="527"/>
      <c r="G13" s="542"/>
      <c r="H13" s="543">
        <f t="shared" ref="H13:H18" si="0">E13+F13-G13</f>
        <v>30000000</v>
      </c>
      <c r="I13" s="528"/>
      <c r="K13" s="522"/>
    </row>
    <row r="14" spans="2:11">
      <c r="B14" s="521">
        <v>2</v>
      </c>
      <c r="C14" s="525" t="s">
        <v>200</v>
      </c>
      <c r="D14" s="544"/>
      <c r="E14" s="529">
        <v>173091578</v>
      </c>
      <c r="F14" s="529"/>
      <c r="G14" s="530"/>
      <c r="H14" s="543">
        <f t="shared" si="0"/>
        <v>173091578</v>
      </c>
      <c r="I14" s="528"/>
    </row>
    <row r="15" spans="2:11">
      <c r="B15" s="521">
        <v>3</v>
      </c>
      <c r="C15" s="525" t="s">
        <v>589</v>
      </c>
      <c r="D15" s="544"/>
      <c r="E15" s="529">
        <v>325378727</v>
      </c>
      <c r="F15" s="529"/>
      <c r="G15" s="530"/>
      <c r="H15" s="543">
        <f t="shared" si="0"/>
        <v>325378727</v>
      </c>
      <c r="I15" s="528"/>
    </row>
    <row r="16" spans="2:11">
      <c r="B16" s="521">
        <v>4</v>
      </c>
      <c r="C16" s="525" t="s">
        <v>162</v>
      </c>
      <c r="D16" s="544"/>
      <c r="E16" s="529">
        <v>36393144</v>
      </c>
      <c r="F16" s="529">
        <v>81848</v>
      </c>
      <c r="G16" s="545"/>
      <c r="H16" s="543">
        <f t="shared" si="0"/>
        <v>36474992</v>
      </c>
      <c r="I16" s="528"/>
    </row>
    <row r="17" spans="2:11">
      <c r="B17" s="521">
        <v>5</v>
      </c>
      <c r="C17" s="525" t="s">
        <v>407</v>
      </c>
      <c r="D17" s="546"/>
      <c r="E17" s="529">
        <v>613231829</v>
      </c>
      <c r="F17" s="546">
        <v>193917</v>
      </c>
      <c r="G17" s="546"/>
      <c r="H17" s="543">
        <f t="shared" si="0"/>
        <v>613425746</v>
      </c>
      <c r="I17" s="524"/>
    </row>
    <row r="18" spans="2:11">
      <c r="B18" s="521">
        <v>6</v>
      </c>
      <c r="C18" s="531" t="s">
        <v>590</v>
      </c>
      <c r="D18" s="546"/>
      <c r="E18" s="546">
        <v>10423205</v>
      </c>
      <c r="F18" s="546"/>
      <c r="G18" s="546"/>
      <c r="H18" s="543">
        <f t="shared" si="0"/>
        <v>10423205</v>
      </c>
      <c r="I18" s="524"/>
    </row>
    <row r="19" spans="2:11" ht="13.5" thickBot="1">
      <c r="B19" s="564" t="s">
        <v>591</v>
      </c>
      <c r="C19" s="565"/>
      <c r="D19" s="565"/>
      <c r="E19" s="547">
        <v>1183960368</v>
      </c>
      <c r="F19" s="547">
        <f>SUM(F13:F18)</f>
        <v>275765</v>
      </c>
      <c r="G19" s="547">
        <f>SUM(G13:G18)</f>
        <v>0</v>
      </c>
      <c r="H19" s="547">
        <f>SUM(H13:H18)</f>
        <v>1188794248</v>
      </c>
      <c r="I19" s="523"/>
    </row>
    <row r="22" spans="2:11">
      <c r="B22" s="569" t="s">
        <v>592</v>
      </c>
      <c r="C22" s="569"/>
      <c r="D22" s="569"/>
      <c r="E22" s="569"/>
      <c r="F22" s="569"/>
      <c r="G22" s="569"/>
      <c r="H22" s="569"/>
    </row>
    <row r="23" spans="2:11" ht="14.25" customHeight="1" thickBot="1"/>
    <row r="24" spans="2:11" ht="13.5" thickBot="1">
      <c r="B24" s="570" t="s">
        <v>443</v>
      </c>
      <c r="C24" s="572" t="s">
        <v>582</v>
      </c>
      <c r="D24" s="572" t="s">
        <v>583</v>
      </c>
      <c r="E24" s="538" t="s">
        <v>584</v>
      </c>
      <c r="F24" s="572" t="s">
        <v>585</v>
      </c>
      <c r="G24" s="572" t="s">
        <v>586</v>
      </c>
      <c r="H24" s="539" t="s">
        <v>584</v>
      </c>
    </row>
    <row r="25" spans="2:11">
      <c r="B25" s="571"/>
      <c r="C25" s="573"/>
      <c r="D25" s="573"/>
      <c r="E25" s="540" t="s">
        <v>587</v>
      </c>
      <c r="F25" s="573"/>
      <c r="G25" s="573"/>
      <c r="H25" s="541" t="s">
        <v>588</v>
      </c>
    </row>
    <row r="26" spans="2:11">
      <c r="B26" s="521">
        <v>1</v>
      </c>
      <c r="C26" s="525" t="s">
        <v>180</v>
      </c>
      <c r="D26" s="526"/>
      <c r="E26" s="542"/>
      <c r="F26" s="542"/>
      <c r="G26" s="542"/>
      <c r="H26" s="543"/>
      <c r="K26" s="522"/>
    </row>
    <row r="27" spans="2:11">
      <c r="B27" s="521">
        <v>2</v>
      </c>
      <c r="C27" s="525" t="s">
        <v>200</v>
      </c>
      <c r="D27" s="544"/>
      <c r="E27" s="548">
        <v>40764583.756834157</v>
      </c>
      <c r="F27" s="548">
        <v>456528</v>
      </c>
      <c r="G27" s="542"/>
      <c r="H27" s="543">
        <v>41221110</v>
      </c>
      <c r="K27" s="522"/>
    </row>
    <row r="28" spans="2:11">
      <c r="B28" s="521">
        <v>3</v>
      </c>
      <c r="C28" s="525" t="s">
        <v>589</v>
      </c>
      <c r="D28" s="544"/>
      <c r="E28" s="548">
        <v>104167708.01726976</v>
      </c>
      <c r="F28" s="548">
        <v>1526356</v>
      </c>
      <c r="G28" s="542"/>
      <c r="H28" s="543">
        <f>E28+F28-G28</f>
        <v>105694064.01726976</v>
      </c>
      <c r="K28" s="522"/>
    </row>
    <row r="29" spans="2:11" ht="13.5" customHeight="1">
      <c r="B29" s="521">
        <v>4</v>
      </c>
      <c r="C29" s="525" t="s">
        <v>162</v>
      </c>
      <c r="D29" s="544"/>
      <c r="E29" s="548">
        <v>14238655.070500001</v>
      </c>
      <c r="F29" s="548">
        <v>152844</v>
      </c>
      <c r="G29" s="542"/>
      <c r="H29" s="543">
        <v>14391500</v>
      </c>
    </row>
    <row r="30" spans="2:11" ht="13.5" customHeight="1">
      <c r="B30" s="521">
        <v>5</v>
      </c>
      <c r="C30" s="525" t="s">
        <v>407</v>
      </c>
      <c r="D30" s="546"/>
      <c r="E30" s="548">
        <v>309469487.26355231</v>
      </c>
      <c r="F30" s="548">
        <v>2095960</v>
      </c>
      <c r="G30" s="542"/>
      <c r="H30" s="543">
        <f>E30+F30-G30</f>
        <v>311565447.26355231</v>
      </c>
    </row>
    <row r="31" spans="2:11" ht="13.5" customHeight="1">
      <c r="B31" s="521">
        <v>6</v>
      </c>
      <c r="C31" s="531" t="s">
        <v>590</v>
      </c>
      <c r="D31" s="546"/>
      <c r="E31" s="548">
        <v>4416291</v>
      </c>
      <c r="F31" s="548">
        <v>23140</v>
      </c>
      <c r="G31" s="542"/>
      <c r="H31" s="543">
        <v>4439430</v>
      </c>
    </row>
    <row r="32" spans="2:11" ht="13.5" thickBot="1">
      <c r="B32" s="564" t="s">
        <v>591</v>
      </c>
      <c r="C32" s="565"/>
      <c r="D32" s="565"/>
      <c r="E32" s="547">
        <v>471151843.74844182</v>
      </c>
      <c r="F32" s="547">
        <f>SUM(F26:F31)</f>
        <v>4254828</v>
      </c>
      <c r="G32" s="547">
        <f>SUM(G26:G31)</f>
        <v>0</v>
      </c>
      <c r="H32" s="547">
        <f>SUM(H26:H31)</f>
        <v>477311551.28082204</v>
      </c>
      <c r="I32" s="532"/>
      <c r="K32" s="523"/>
    </row>
    <row r="33" spans="2:9">
      <c r="H33" s="532"/>
    </row>
    <row r="35" spans="2:9">
      <c r="B35" s="569" t="s">
        <v>593</v>
      </c>
      <c r="C35" s="569"/>
      <c r="D35" s="569"/>
      <c r="E35" s="569"/>
      <c r="F35" s="569"/>
      <c r="G35" s="569"/>
      <c r="H35" s="569"/>
    </row>
    <row r="36" spans="2:9" ht="13.5" thickBot="1"/>
    <row r="37" spans="2:9" ht="13.5" thickBot="1">
      <c r="B37" s="570" t="s">
        <v>443</v>
      </c>
      <c r="C37" s="572" t="s">
        <v>582</v>
      </c>
      <c r="D37" s="572" t="s">
        <v>583</v>
      </c>
      <c r="E37" s="538" t="s">
        <v>584</v>
      </c>
      <c r="F37" s="572" t="s">
        <v>585</v>
      </c>
      <c r="G37" s="572" t="s">
        <v>586</v>
      </c>
      <c r="H37" s="539" t="s">
        <v>584</v>
      </c>
    </row>
    <row r="38" spans="2:9">
      <c r="B38" s="571"/>
      <c r="C38" s="573"/>
      <c r="D38" s="573"/>
      <c r="E38" s="540" t="s">
        <v>587</v>
      </c>
      <c r="F38" s="573"/>
      <c r="G38" s="573"/>
      <c r="H38" s="541" t="s">
        <v>588</v>
      </c>
    </row>
    <row r="39" spans="2:9">
      <c r="B39" s="521">
        <v>1</v>
      </c>
      <c r="C39" s="525" t="s">
        <v>180</v>
      </c>
      <c r="D39" s="549"/>
      <c r="E39" s="542">
        <f t="shared" ref="E39:G44" si="1">E13-E26</f>
        <v>30000000</v>
      </c>
      <c r="F39" s="542">
        <f t="shared" si="1"/>
        <v>0</v>
      </c>
      <c r="G39" s="542">
        <f t="shared" si="1"/>
        <v>0</v>
      </c>
      <c r="H39" s="543">
        <f t="shared" ref="H39:H44" si="2">E39+F39-G39</f>
        <v>30000000</v>
      </c>
    </row>
    <row r="40" spans="2:9">
      <c r="B40" s="521">
        <v>2</v>
      </c>
      <c r="C40" s="525" t="s">
        <v>200</v>
      </c>
      <c r="D40" s="549"/>
      <c r="E40" s="542">
        <v>132326995.11135963</v>
      </c>
      <c r="F40" s="542">
        <f t="shared" si="1"/>
        <v>-456528</v>
      </c>
      <c r="G40" s="542">
        <f t="shared" si="1"/>
        <v>0</v>
      </c>
      <c r="H40" s="543">
        <f t="shared" si="2"/>
        <v>131870467.11135963</v>
      </c>
      <c r="I40" s="522"/>
    </row>
    <row r="41" spans="2:9">
      <c r="B41" s="521">
        <v>3</v>
      </c>
      <c r="C41" s="525" t="s">
        <v>589</v>
      </c>
      <c r="D41" s="549"/>
      <c r="E41" s="542">
        <v>221211018.98273021</v>
      </c>
      <c r="F41" s="542">
        <f t="shared" si="1"/>
        <v>-1526356</v>
      </c>
      <c r="G41" s="542">
        <f t="shared" si="1"/>
        <v>0</v>
      </c>
      <c r="H41" s="543">
        <f t="shared" si="2"/>
        <v>219684662.98273021</v>
      </c>
      <c r="I41" s="522"/>
    </row>
    <row r="42" spans="2:9">
      <c r="B42" s="521">
        <v>4</v>
      </c>
      <c r="C42" s="525" t="s">
        <v>162</v>
      </c>
      <c r="D42" s="549"/>
      <c r="E42" s="542">
        <f t="shared" si="1"/>
        <v>22154488.929499999</v>
      </c>
      <c r="F42" s="542">
        <f t="shared" si="1"/>
        <v>-70996</v>
      </c>
      <c r="G42" s="542">
        <f t="shared" si="1"/>
        <v>0</v>
      </c>
      <c r="H42" s="543">
        <f t="shared" si="2"/>
        <v>22083492.929499999</v>
      </c>
      <c r="I42" s="522"/>
    </row>
    <row r="43" spans="2:9">
      <c r="B43" s="521">
        <v>5</v>
      </c>
      <c r="C43" s="525" t="s">
        <v>407</v>
      </c>
      <c r="D43" s="549"/>
      <c r="E43" s="542">
        <f t="shared" si="1"/>
        <v>303762341.73644769</v>
      </c>
      <c r="F43" s="542">
        <f t="shared" si="1"/>
        <v>-1902043</v>
      </c>
      <c r="G43" s="542">
        <f t="shared" si="1"/>
        <v>0</v>
      </c>
      <c r="H43" s="543">
        <f t="shared" si="2"/>
        <v>301860298.73644769</v>
      </c>
      <c r="I43" s="522"/>
    </row>
    <row r="44" spans="2:9">
      <c r="B44" s="521">
        <v>6</v>
      </c>
      <c r="C44" s="531" t="s">
        <v>590</v>
      </c>
      <c r="D44" s="549"/>
      <c r="E44" s="542">
        <f t="shared" si="1"/>
        <v>6006914</v>
      </c>
      <c r="F44" s="542">
        <f t="shared" si="1"/>
        <v>-23140</v>
      </c>
      <c r="G44" s="542">
        <f t="shared" si="1"/>
        <v>0</v>
      </c>
      <c r="H44" s="543">
        <f t="shared" si="2"/>
        <v>5983774</v>
      </c>
      <c r="I44" s="522"/>
    </row>
    <row r="45" spans="2:9" ht="13.5" thickBot="1">
      <c r="B45" s="564"/>
      <c r="C45" s="565" t="s">
        <v>591</v>
      </c>
      <c r="D45" s="565"/>
      <c r="E45" s="547">
        <f>SUM(E39:E44)</f>
        <v>715461758.76003754</v>
      </c>
      <c r="F45" s="550">
        <f>SUM(F39:F44)</f>
        <v>-3979063</v>
      </c>
      <c r="G45" s="551">
        <f>SUM(G39:G44)</f>
        <v>0</v>
      </c>
      <c r="H45" s="552">
        <f>SUM(H39:H44)+1</f>
        <v>711482696.76003754</v>
      </c>
      <c r="I45" s="523"/>
    </row>
    <row r="46" spans="2:9" s="524" customFormat="1">
      <c r="G46" s="528"/>
      <c r="H46" s="533"/>
    </row>
    <row r="47" spans="2:9">
      <c r="E47" s="523"/>
      <c r="F47" s="523"/>
      <c r="G47" s="566"/>
      <c r="H47" s="566"/>
    </row>
    <row r="48" spans="2:9">
      <c r="G48" s="567" t="s">
        <v>456</v>
      </c>
      <c r="H48" s="567"/>
    </row>
    <row r="49" spans="5:8">
      <c r="E49" s="523"/>
      <c r="G49" s="568" t="s">
        <v>457</v>
      </c>
      <c r="H49" s="568"/>
    </row>
  </sheetData>
  <mergeCells count="25">
    <mergeCell ref="B2:H2"/>
    <mergeCell ref="B9:H9"/>
    <mergeCell ref="B11:B12"/>
    <mergeCell ref="C11:C12"/>
    <mergeCell ref="D11:D12"/>
    <mergeCell ref="F11:F12"/>
    <mergeCell ref="G11:G12"/>
    <mergeCell ref="B19:D19"/>
    <mergeCell ref="B22:H22"/>
    <mergeCell ref="B24:B25"/>
    <mergeCell ref="C24:C25"/>
    <mergeCell ref="D24:D25"/>
    <mergeCell ref="F24:F25"/>
    <mergeCell ref="G24:G25"/>
    <mergeCell ref="B45:D45"/>
    <mergeCell ref="G47:H47"/>
    <mergeCell ref="G48:H48"/>
    <mergeCell ref="G49:H49"/>
    <mergeCell ref="B32:D32"/>
    <mergeCell ref="B35:H35"/>
    <mergeCell ref="B37:B38"/>
    <mergeCell ref="C37:C38"/>
    <mergeCell ref="D37:D38"/>
    <mergeCell ref="F37:F38"/>
    <mergeCell ref="G37:G3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162"/>
  <sheetViews>
    <sheetView topLeftCell="A43" workbookViewId="0">
      <selection sqref="A1:XFD1048576"/>
    </sheetView>
  </sheetViews>
  <sheetFormatPr defaultRowHeight="12"/>
  <cols>
    <col min="1" max="1" width="9.140625" style="426"/>
    <col min="2" max="6" width="9.140625" style="429"/>
    <col min="7" max="8" width="9.28515625" style="429" bestFit="1" customWidth="1"/>
    <col min="9" max="10" width="11.85546875" style="429" bestFit="1" customWidth="1"/>
    <col min="11" max="262" width="9.140625" style="426"/>
    <col min="263" max="264" width="9.28515625" style="426" bestFit="1" customWidth="1"/>
    <col min="265" max="266" width="11.85546875" style="426" bestFit="1" customWidth="1"/>
    <col min="267" max="518" width="9.140625" style="426"/>
    <col min="519" max="520" width="9.28515625" style="426" bestFit="1" customWidth="1"/>
    <col min="521" max="522" width="11.85546875" style="426" bestFit="1" customWidth="1"/>
    <col min="523" max="774" width="9.140625" style="426"/>
    <col min="775" max="776" width="9.28515625" style="426" bestFit="1" customWidth="1"/>
    <col min="777" max="778" width="11.85546875" style="426" bestFit="1" customWidth="1"/>
    <col min="779" max="1030" width="9.140625" style="426"/>
    <col min="1031" max="1032" width="9.28515625" style="426" bestFit="1" customWidth="1"/>
    <col min="1033" max="1034" width="11.85546875" style="426" bestFit="1" customWidth="1"/>
    <col min="1035" max="1286" width="9.140625" style="426"/>
    <col min="1287" max="1288" width="9.28515625" style="426" bestFit="1" customWidth="1"/>
    <col min="1289" max="1290" width="11.85546875" style="426" bestFit="1" customWidth="1"/>
    <col min="1291" max="1542" width="9.140625" style="426"/>
    <col min="1543" max="1544" width="9.28515625" style="426" bestFit="1" customWidth="1"/>
    <col min="1545" max="1546" width="11.85546875" style="426" bestFit="1" customWidth="1"/>
    <col min="1547" max="1798" width="9.140625" style="426"/>
    <col min="1799" max="1800" width="9.28515625" style="426" bestFit="1" customWidth="1"/>
    <col min="1801" max="1802" width="11.85546875" style="426" bestFit="1" customWidth="1"/>
    <col min="1803" max="2054" width="9.140625" style="426"/>
    <col min="2055" max="2056" width="9.28515625" style="426" bestFit="1" customWidth="1"/>
    <col min="2057" max="2058" width="11.85546875" style="426" bestFit="1" customWidth="1"/>
    <col min="2059" max="2310" width="9.140625" style="426"/>
    <col min="2311" max="2312" width="9.28515625" style="426" bestFit="1" customWidth="1"/>
    <col min="2313" max="2314" width="11.85546875" style="426" bestFit="1" customWidth="1"/>
    <col min="2315" max="2566" width="9.140625" style="426"/>
    <col min="2567" max="2568" width="9.28515625" style="426" bestFit="1" customWidth="1"/>
    <col min="2569" max="2570" width="11.85546875" style="426" bestFit="1" customWidth="1"/>
    <col min="2571" max="2822" width="9.140625" style="426"/>
    <col min="2823" max="2824" width="9.28515625" style="426" bestFit="1" customWidth="1"/>
    <col min="2825" max="2826" width="11.85546875" style="426" bestFit="1" customWidth="1"/>
    <col min="2827" max="3078" width="9.140625" style="426"/>
    <col min="3079" max="3080" width="9.28515625" style="426" bestFit="1" customWidth="1"/>
    <col min="3081" max="3082" width="11.85546875" style="426" bestFit="1" customWidth="1"/>
    <col min="3083" max="3334" width="9.140625" style="426"/>
    <col min="3335" max="3336" width="9.28515625" style="426" bestFit="1" customWidth="1"/>
    <col min="3337" max="3338" width="11.85546875" style="426" bestFit="1" customWidth="1"/>
    <col min="3339" max="3590" width="9.140625" style="426"/>
    <col min="3591" max="3592" width="9.28515625" style="426" bestFit="1" customWidth="1"/>
    <col min="3593" max="3594" width="11.85546875" style="426" bestFit="1" customWidth="1"/>
    <col min="3595" max="3846" width="9.140625" style="426"/>
    <col min="3847" max="3848" width="9.28515625" style="426" bestFit="1" customWidth="1"/>
    <col min="3849" max="3850" width="11.85546875" style="426" bestFit="1" customWidth="1"/>
    <col min="3851" max="4102" width="9.140625" style="426"/>
    <col min="4103" max="4104" width="9.28515625" style="426" bestFit="1" customWidth="1"/>
    <col min="4105" max="4106" width="11.85546875" style="426" bestFit="1" customWidth="1"/>
    <col min="4107" max="4358" width="9.140625" style="426"/>
    <col min="4359" max="4360" width="9.28515625" style="426" bestFit="1" customWidth="1"/>
    <col min="4361" max="4362" width="11.85546875" style="426" bestFit="1" customWidth="1"/>
    <col min="4363" max="4614" width="9.140625" style="426"/>
    <col min="4615" max="4616" width="9.28515625" style="426" bestFit="1" customWidth="1"/>
    <col min="4617" max="4618" width="11.85546875" style="426" bestFit="1" customWidth="1"/>
    <col min="4619" max="4870" width="9.140625" style="426"/>
    <col min="4871" max="4872" width="9.28515625" style="426" bestFit="1" customWidth="1"/>
    <col min="4873" max="4874" width="11.85546875" style="426" bestFit="1" customWidth="1"/>
    <col min="4875" max="5126" width="9.140625" style="426"/>
    <col min="5127" max="5128" width="9.28515625" style="426" bestFit="1" customWidth="1"/>
    <col min="5129" max="5130" width="11.85546875" style="426" bestFit="1" customWidth="1"/>
    <col min="5131" max="5382" width="9.140625" style="426"/>
    <col min="5383" max="5384" width="9.28515625" style="426" bestFit="1" customWidth="1"/>
    <col min="5385" max="5386" width="11.85546875" style="426" bestFit="1" customWidth="1"/>
    <col min="5387" max="5638" width="9.140625" style="426"/>
    <col min="5639" max="5640" width="9.28515625" style="426" bestFit="1" customWidth="1"/>
    <col min="5641" max="5642" width="11.85546875" style="426" bestFit="1" customWidth="1"/>
    <col min="5643" max="5894" width="9.140625" style="426"/>
    <col min="5895" max="5896" width="9.28515625" style="426" bestFit="1" customWidth="1"/>
    <col min="5897" max="5898" width="11.85546875" style="426" bestFit="1" customWidth="1"/>
    <col min="5899" max="6150" width="9.140625" style="426"/>
    <col min="6151" max="6152" width="9.28515625" style="426" bestFit="1" customWidth="1"/>
    <col min="6153" max="6154" width="11.85546875" style="426" bestFit="1" customWidth="1"/>
    <col min="6155" max="6406" width="9.140625" style="426"/>
    <col min="6407" max="6408" width="9.28515625" style="426" bestFit="1" customWidth="1"/>
    <col min="6409" max="6410" width="11.85546875" style="426" bestFit="1" customWidth="1"/>
    <col min="6411" max="6662" width="9.140625" style="426"/>
    <col min="6663" max="6664" width="9.28515625" style="426" bestFit="1" customWidth="1"/>
    <col min="6665" max="6666" width="11.85546875" style="426" bestFit="1" customWidth="1"/>
    <col min="6667" max="6918" width="9.140625" style="426"/>
    <col min="6919" max="6920" width="9.28515625" style="426" bestFit="1" customWidth="1"/>
    <col min="6921" max="6922" width="11.85546875" style="426" bestFit="1" customWidth="1"/>
    <col min="6923" max="7174" width="9.140625" style="426"/>
    <col min="7175" max="7176" width="9.28515625" style="426" bestFit="1" customWidth="1"/>
    <col min="7177" max="7178" width="11.85546875" style="426" bestFit="1" customWidth="1"/>
    <col min="7179" max="7430" width="9.140625" style="426"/>
    <col min="7431" max="7432" width="9.28515625" style="426" bestFit="1" customWidth="1"/>
    <col min="7433" max="7434" width="11.85546875" style="426" bestFit="1" customWidth="1"/>
    <col min="7435" max="7686" width="9.140625" style="426"/>
    <col min="7687" max="7688" width="9.28515625" style="426" bestFit="1" customWidth="1"/>
    <col min="7689" max="7690" width="11.85546875" style="426" bestFit="1" customWidth="1"/>
    <col min="7691" max="7942" width="9.140625" style="426"/>
    <col min="7943" max="7944" width="9.28515625" style="426" bestFit="1" customWidth="1"/>
    <col min="7945" max="7946" width="11.85546875" style="426" bestFit="1" customWidth="1"/>
    <col min="7947" max="8198" width="9.140625" style="426"/>
    <col min="8199" max="8200" width="9.28515625" style="426" bestFit="1" customWidth="1"/>
    <col min="8201" max="8202" width="11.85546875" style="426" bestFit="1" customWidth="1"/>
    <col min="8203" max="8454" width="9.140625" style="426"/>
    <col min="8455" max="8456" width="9.28515625" style="426" bestFit="1" customWidth="1"/>
    <col min="8457" max="8458" width="11.85546875" style="426" bestFit="1" customWidth="1"/>
    <col min="8459" max="8710" width="9.140625" style="426"/>
    <col min="8711" max="8712" width="9.28515625" style="426" bestFit="1" customWidth="1"/>
    <col min="8713" max="8714" width="11.85546875" style="426" bestFit="1" customWidth="1"/>
    <col min="8715" max="8966" width="9.140625" style="426"/>
    <col min="8967" max="8968" width="9.28515625" style="426" bestFit="1" customWidth="1"/>
    <col min="8969" max="8970" width="11.85546875" style="426" bestFit="1" customWidth="1"/>
    <col min="8971" max="9222" width="9.140625" style="426"/>
    <col min="9223" max="9224" width="9.28515625" style="426" bestFit="1" customWidth="1"/>
    <col min="9225" max="9226" width="11.85546875" style="426" bestFit="1" customWidth="1"/>
    <col min="9227" max="9478" width="9.140625" style="426"/>
    <col min="9479" max="9480" width="9.28515625" style="426" bestFit="1" customWidth="1"/>
    <col min="9481" max="9482" width="11.85546875" style="426" bestFit="1" customWidth="1"/>
    <col min="9483" max="9734" width="9.140625" style="426"/>
    <col min="9735" max="9736" width="9.28515625" style="426" bestFit="1" customWidth="1"/>
    <col min="9737" max="9738" width="11.85546875" style="426" bestFit="1" customWidth="1"/>
    <col min="9739" max="9990" width="9.140625" style="426"/>
    <col min="9991" max="9992" width="9.28515625" style="426" bestFit="1" customWidth="1"/>
    <col min="9993" max="9994" width="11.85546875" style="426" bestFit="1" customWidth="1"/>
    <col min="9995" max="10246" width="9.140625" style="426"/>
    <col min="10247" max="10248" width="9.28515625" style="426" bestFit="1" customWidth="1"/>
    <col min="10249" max="10250" width="11.85546875" style="426" bestFit="1" customWidth="1"/>
    <col min="10251" max="10502" width="9.140625" style="426"/>
    <col min="10503" max="10504" width="9.28515625" style="426" bestFit="1" customWidth="1"/>
    <col min="10505" max="10506" width="11.85546875" style="426" bestFit="1" customWidth="1"/>
    <col min="10507" max="10758" width="9.140625" style="426"/>
    <col min="10759" max="10760" width="9.28515625" style="426" bestFit="1" customWidth="1"/>
    <col min="10761" max="10762" width="11.85546875" style="426" bestFit="1" customWidth="1"/>
    <col min="10763" max="11014" width="9.140625" style="426"/>
    <col min="11015" max="11016" width="9.28515625" style="426" bestFit="1" customWidth="1"/>
    <col min="11017" max="11018" width="11.85546875" style="426" bestFit="1" customWidth="1"/>
    <col min="11019" max="11270" width="9.140625" style="426"/>
    <col min="11271" max="11272" width="9.28515625" style="426" bestFit="1" customWidth="1"/>
    <col min="11273" max="11274" width="11.85546875" style="426" bestFit="1" customWidth="1"/>
    <col min="11275" max="11526" width="9.140625" style="426"/>
    <col min="11527" max="11528" width="9.28515625" style="426" bestFit="1" customWidth="1"/>
    <col min="11529" max="11530" width="11.85546875" style="426" bestFit="1" customWidth="1"/>
    <col min="11531" max="11782" width="9.140625" style="426"/>
    <col min="11783" max="11784" width="9.28515625" style="426" bestFit="1" customWidth="1"/>
    <col min="11785" max="11786" width="11.85546875" style="426" bestFit="1" customWidth="1"/>
    <col min="11787" max="12038" width="9.140625" style="426"/>
    <col min="12039" max="12040" width="9.28515625" style="426" bestFit="1" customWidth="1"/>
    <col min="12041" max="12042" width="11.85546875" style="426" bestFit="1" customWidth="1"/>
    <col min="12043" max="12294" width="9.140625" style="426"/>
    <col min="12295" max="12296" width="9.28515625" style="426" bestFit="1" customWidth="1"/>
    <col min="12297" max="12298" width="11.85546875" style="426" bestFit="1" customWidth="1"/>
    <col min="12299" max="12550" width="9.140625" style="426"/>
    <col min="12551" max="12552" width="9.28515625" style="426" bestFit="1" customWidth="1"/>
    <col min="12553" max="12554" width="11.85546875" style="426" bestFit="1" customWidth="1"/>
    <col min="12555" max="12806" width="9.140625" style="426"/>
    <col min="12807" max="12808" width="9.28515625" style="426" bestFit="1" customWidth="1"/>
    <col min="12809" max="12810" width="11.85546875" style="426" bestFit="1" customWidth="1"/>
    <col min="12811" max="13062" width="9.140625" style="426"/>
    <col min="13063" max="13064" width="9.28515625" style="426" bestFit="1" customWidth="1"/>
    <col min="13065" max="13066" width="11.85546875" style="426" bestFit="1" customWidth="1"/>
    <col min="13067" max="13318" width="9.140625" style="426"/>
    <col min="13319" max="13320" width="9.28515625" style="426" bestFit="1" customWidth="1"/>
    <col min="13321" max="13322" width="11.85546875" style="426" bestFit="1" customWidth="1"/>
    <col min="13323" max="13574" width="9.140625" style="426"/>
    <col min="13575" max="13576" width="9.28515625" style="426" bestFit="1" customWidth="1"/>
    <col min="13577" max="13578" width="11.85546875" style="426" bestFit="1" customWidth="1"/>
    <col min="13579" max="13830" width="9.140625" style="426"/>
    <col min="13831" max="13832" width="9.28515625" style="426" bestFit="1" customWidth="1"/>
    <col min="13833" max="13834" width="11.85546875" style="426" bestFit="1" customWidth="1"/>
    <col min="13835" max="14086" width="9.140625" style="426"/>
    <col min="14087" max="14088" width="9.28515625" style="426" bestFit="1" customWidth="1"/>
    <col min="14089" max="14090" width="11.85546875" style="426" bestFit="1" customWidth="1"/>
    <col min="14091" max="14342" width="9.140625" style="426"/>
    <col min="14343" max="14344" width="9.28515625" style="426" bestFit="1" customWidth="1"/>
    <col min="14345" max="14346" width="11.85546875" style="426" bestFit="1" customWidth="1"/>
    <col min="14347" max="14598" width="9.140625" style="426"/>
    <col min="14599" max="14600" width="9.28515625" style="426" bestFit="1" customWidth="1"/>
    <col min="14601" max="14602" width="11.85546875" style="426" bestFit="1" customWidth="1"/>
    <col min="14603" max="14854" width="9.140625" style="426"/>
    <col min="14855" max="14856" width="9.28515625" style="426" bestFit="1" customWidth="1"/>
    <col min="14857" max="14858" width="11.85546875" style="426" bestFit="1" customWidth="1"/>
    <col min="14859" max="15110" width="9.140625" style="426"/>
    <col min="15111" max="15112" width="9.28515625" style="426" bestFit="1" customWidth="1"/>
    <col min="15113" max="15114" width="11.85546875" style="426" bestFit="1" customWidth="1"/>
    <col min="15115" max="15366" width="9.140625" style="426"/>
    <col min="15367" max="15368" width="9.28515625" style="426" bestFit="1" customWidth="1"/>
    <col min="15369" max="15370" width="11.85546875" style="426" bestFit="1" customWidth="1"/>
    <col min="15371" max="15622" width="9.140625" style="426"/>
    <col min="15623" max="15624" width="9.28515625" style="426" bestFit="1" customWidth="1"/>
    <col min="15625" max="15626" width="11.85546875" style="426" bestFit="1" customWidth="1"/>
    <col min="15627" max="15878" width="9.140625" style="426"/>
    <col min="15879" max="15880" width="9.28515625" style="426" bestFit="1" customWidth="1"/>
    <col min="15881" max="15882" width="11.85546875" style="426" bestFit="1" customWidth="1"/>
    <col min="15883" max="16134" width="9.140625" style="426"/>
    <col min="16135" max="16136" width="9.28515625" style="426" bestFit="1" customWidth="1"/>
    <col min="16137" max="16138" width="11.85546875" style="426" bestFit="1" customWidth="1"/>
    <col min="16139" max="16384" width="9.140625" style="426"/>
  </cols>
  <sheetData>
    <row r="1" spans="2:10">
      <c r="B1" s="322" t="s">
        <v>437</v>
      </c>
      <c r="C1" s="322"/>
      <c r="D1" s="426"/>
      <c r="E1" s="427"/>
      <c r="F1" s="426"/>
      <c r="G1" s="427"/>
      <c r="H1" s="428"/>
      <c r="I1" s="428"/>
      <c r="J1" s="428"/>
    </row>
    <row r="2" spans="2:10">
      <c r="B2" s="322" t="s">
        <v>438</v>
      </c>
      <c r="C2" s="322"/>
      <c r="D2" s="426"/>
      <c r="E2" s="427"/>
      <c r="F2" s="426"/>
      <c r="G2" s="427"/>
      <c r="H2" s="428"/>
      <c r="I2" s="428"/>
      <c r="J2" s="428"/>
    </row>
    <row r="3" spans="2:10">
      <c r="B3" s="326" t="s">
        <v>439</v>
      </c>
      <c r="C3" s="326"/>
      <c r="D3" s="426"/>
      <c r="E3" s="427"/>
      <c r="F3" s="426"/>
      <c r="G3" s="427"/>
      <c r="H3" s="428"/>
      <c r="I3" s="428"/>
    </row>
    <row r="4" spans="2:10">
      <c r="B4" s="328" t="s">
        <v>440</v>
      </c>
      <c r="C4" s="328"/>
      <c r="D4" s="428"/>
      <c r="E4" s="428"/>
      <c r="F4" s="428"/>
      <c r="G4" s="428"/>
      <c r="H4" s="428"/>
      <c r="I4" s="428"/>
      <c r="J4" s="428"/>
    </row>
    <row r="5" spans="2:10">
      <c r="B5" s="430"/>
      <c r="C5" s="427"/>
      <c r="D5" s="428"/>
      <c r="E5" s="428"/>
      <c r="F5" s="428"/>
      <c r="G5" s="428"/>
      <c r="H5" s="428"/>
      <c r="I5" s="428"/>
      <c r="J5" s="431" t="s">
        <v>594</v>
      </c>
    </row>
    <row r="6" spans="2:10">
      <c r="B6" s="432"/>
      <c r="C6" s="432"/>
      <c r="D6" s="432"/>
      <c r="E6" s="432"/>
      <c r="F6" s="432"/>
      <c r="G6" s="432"/>
      <c r="H6" s="432"/>
      <c r="I6" s="432"/>
      <c r="J6" s="433"/>
    </row>
    <row r="7" spans="2:10">
      <c r="B7" s="434"/>
      <c r="C7" s="435"/>
      <c r="D7" s="435"/>
      <c r="E7" s="435"/>
      <c r="F7" s="435"/>
      <c r="G7" s="435"/>
      <c r="H7" s="435"/>
      <c r="I7" s="435"/>
      <c r="J7" s="435"/>
    </row>
    <row r="8" spans="2:10" ht="24.75" thickBot="1">
      <c r="B8" s="598" t="s">
        <v>595</v>
      </c>
      <c r="C8" s="599"/>
      <c r="D8" s="599"/>
      <c r="E8" s="599"/>
      <c r="F8" s="600"/>
      <c r="G8" s="436" t="s">
        <v>596</v>
      </c>
      <c r="H8" s="436" t="s">
        <v>597</v>
      </c>
      <c r="I8" s="437" t="s">
        <v>440</v>
      </c>
      <c r="J8" s="437" t="s">
        <v>598</v>
      </c>
    </row>
    <row r="9" spans="2:10">
      <c r="B9" s="586" t="s">
        <v>599</v>
      </c>
      <c r="C9" s="586"/>
      <c r="D9" s="586"/>
      <c r="E9" s="586"/>
      <c r="F9" s="586"/>
      <c r="G9" s="438">
        <v>70</v>
      </c>
      <c r="H9" s="438">
        <v>11100</v>
      </c>
      <c r="I9" s="438"/>
      <c r="J9" s="439"/>
    </row>
    <row r="10" spans="2:10">
      <c r="B10" s="592" t="s">
        <v>600</v>
      </c>
      <c r="C10" s="593"/>
      <c r="D10" s="593"/>
      <c r="E10" s="593"/>
      <c r="F10" s="594"/>
      <c r="G10" s="440">
        <v>701</v>
      </c>
      <c r="H10" s="440">
        <v>11101</v>
      </c>
      <c r="I10" s="441">
        <v>139737</v>
      </c>
      <c r="J10" s="441">
        <v>194915</v>
      </c>
    </row>
    <row r="11" spans="2:10">
      <c r="B11" s="592" t="s">
        <v>601</v>
      </c>
      <c r="C11" s="593"/>
      <c r="D11" s="593"/>
      <c r="E11" s="593"/>
      <c r="F11" s="594"/>
      <c r="G11" s="440">
        <v>704</v>
      </c>
      <c r="H11" s="440">
        <v>11102</v>
      </c>
      <c r="I11" s="441">
        <v>938</v>
      </c>
      <c r="J11" s="441">
        <v>864</v>
      </c>
    </row>
    <row r="12" spans="2:10">
      <c r="B12" s="592" t="s">
        <v>602</v>
      </c>
      <c r="C12" s="593"/>
      <c r="D12" s="593"/>
      <c r="E12" s="593"/>
      <c r="F12" s="594"/>
      <c r="G12" s="442">
        <v>705</v>
      </c>
      <c r="H12" s="440">
        <v>11103</v>
      </c>
      <c r="I12" s="443"/>
      <c r="J12" s="444"/>
    </row>
    <row r="13" spans="2:10">
      <c r="B13" s="587" t="s">
        <v>603</v>
      </c>
      <c r="C13" s="588"/>
      <c r="D13" s="588"/>
      <c r="E13" s="588"/>
      <c r="F13" s="589"/>
      <c r="G13" s="445">
        <v>708</v>
      </c>
      <c r="H13" s="446">
        <v>11104</v>
      </c>
      <c r="I13" s="446"/>
      <c r="J13" s="441"/>
    </row>
    <row r="14" spans="2:10">
      <c r="B14" s="592" t="s">
        <v>604</v>
      </c>
      <c r="C14" s="593"/>
      <c r="D14" s="593"/>
      <c r="E14" s="593"/>
      <c r="F14" s="594"/>
      <c r="G14" s="440">
        <v>7081</v>
      </c>
      <c r="H14" s="447">
        <v>111041</v>
      </c>
      <c r="I14" s="447"/>
      <c r="J14" s="441"/>
    </row>
    <row r="15" spans="2:10">
      <c r="B15" s="592" t="s">
        <v>605</v>
      </c>
      <c r="C15" s="593"/>
      <c r="D15" s="593"/>
      <c r="E15" s="593"/>
      <c r="F15" s="594"/>
      <c r="G15" s="440">
        <v>7082</v>
      </c>
      <c r="H15" s="447">
        <v>111042</v>
      </c>
      <c r="I15" s="447"/>
      <c r="J15" s="441"/>
    </row>
    <row r="16" spans="2:10">
      <c r="B16" s="592" t="s">
        <v>606</v>
      </c>
      <c r="C16" s="593"/>
      <c r="D16" s="593"/>
      <c r="E16" s="593"/>
      <c r="F16" s="594"/>
      <c r="G16" s="440">
        <v>7083</v>
      </c>
      <c r="H16" s="447">
        <v>111043</v>
      </c>
      <c r="I16" s="447"/>
      <c r="J16" s="441"/>
    </row>
    <row r="17" spans="2:10">
      <c r="B17" s="587" t="s">
        <v>607</v>
      </c>
      <c r="C17" s="588"/>
      <c r="D17" s="588"/>
      <c r="E17" s="588"/>
      <c r="F17" s="589"/>
      <c r="G17" s="445">
        <v>71</v>
      </c>
      <c r="H17" s="446">
        <v>11201</v>
      </c>
      <c r="I17" s="446"/>
      <c r="J17" s="441"/>
    </row>
    <row r="18" spans="2:10">
      <c r="B18" s="595" t="s">
        <v>608</v>
      </c>
      <c r="C18" s="596"/>
      <c r="D18" s="596"/>
      <c r="E18" s="596"/>
      <c r="F18" s="597"/>
      <c r="G18" s="448"/>
      <c r="H18" s="440">
        <v>112011</v>
      </c>
      <c r="I18" s="440"/>
      <c r="J18" s="441"/>
    </row>
    <row r="19" spans="2:10">
      <c r="B19" s="595" t="s">
        <v>609</v>
      </c>
      <c r="C19" s="596"/>
      <c r="D19" s="596"/>
      <c r="E19" s="596"/>
      <c r="F19" s="597"/>
      <c r="G19" s="448"/>
      <c r="H19" s="440">
        <v>112012</v>
      </c>
      <c r="I19" s="440"/>
      <c r="J19" s="441"/>
    </row>
    <row r="20" spans="2:10">
      <c r="B20" s="587" t="s">
        <v>610</v>
      </c>
      <c r="C20" s="588"/>
      <c r="D20" s="588"/>
      <c r="E20" s="588"/>
      <c r="F20" s="589"/>
      <c r="G20" s="449">
        <v>72</v>
      </c>
      <c r="H20" s="450">
        <v>11300</v>
      </c>
      <c r="I20" s="450"/>
      <c r="J20" s="441"/>
    </row>
    <row r="21" spans="2:10">
      <c r="B21" s="590" t="s">
        <v>611</v>
      </c>
      <c r="C21" s="590"/>
      <c r="D21" s="590"/>
      <c r="E21" s="590"/>
      <c r="F21" s="590"/>
      <c r="G21" s="451"/>
      <c r="H21" s="452">
        <v>11301</v>
      </c>
      <c r="I21" s="452"/>
      <c r="J21" s="441"/>
    </row>
    <row r="22" spans="2:10">
      <c r="B22" s="578" t="s">
        <v>612</v>
      </c>
      <c r="C22" s="578"/>
      <c r="D22" s="578"/>
      <c r="E22" s="578"/>
      <c r="F22" s="578"/>
      <c r="G22" s="453">
        <v>73</v>
      </c>
      <c r="H22" s="453">
        <v>11400</v>
      </c>
      <c r="I22" s="453"/>
      <c r="J22" s="441"/>
    </row>
    <row r="23" spans="2:10">
      <c r="B23" s="578" t="s">
        <v>613</v>
      </c>
      <c r="C23" s="578"/>
      <c r="D23" s="578"/>
      <c r="E23" s="578"/>
      <c r="F23" s="578"/>
      <c r="G23" s="453">
        <v>75</v>
      </c>
      <c r="H23" s="454">
        <v>11500</v>
      </c>
      <c r="I23" s="454"/>
      <c r="J23" s="441"/>
    </row>
    <row r="24" spans="2:10">
      <c r="B24" s="587" t="s">
        <v>614</v>
      </c>
      <c r="C24" s="588"/>
      <c r="D24" s="588"/>
      <c r="E24" s="588"/>
      <c r="F24" s="589"/>
      <c r="G24" s="445">
        <v>77</v>
      </c>
      <c r="H24" s="445">
        <v>11600</v>
      </c>
      <c r="I24" s="445"/>
      <c r="J24" s="441"/>
    </row>
    <row r="25" spans="2:10" ht="12.75" thickBot="1">
      <c r="B25" s="591" t="s">
        <v>615</v>
      </c>
      <c r="C25" s="591"/>
      <c r="D25" s="591"/>
      <c r="E25" s="591"/>
      <c r="F25" s="591"/>
      <c r="G25" s="455"/>
      <c r="H25" s="455">
        <v>11800</v>
      </c>
      <c r="I25" s="456">
        <f>SUM(I10:I24)</f>
        <v>140675</v>
      </c>
      <c r="J25" s="456">
        <f>SUM(J10:J24)</f>
        <v>195779</v>
      </c>
    </row>
    <row r="26" spans="2:10">
      <c r="B26" s="457"/>
      <c r="C26" s="457"/>
      <c r="D26" s="457"/>
      <c r="E26" s="457"/>
      <c r="F26" s="457"/>
      <c r="G26" s="457"/>
      <c r="H26" s="457"/>
      <c r="I26" s="457"/>
      <c r="J26" s="458"/>
    </row>
    <row r="27" spans="2:10">
      <c r="B27" s="459"/>
      <c r="C27" s="460"/>
      <c r="D27" s="460"/>
      <c r="E27" s="428"/>
      <c r="F27" s="428"/>
      <c r="G27" s="428"/>
      <c r="H27" s="428"/>
      <c r="I27" s="428"/>
      <c r="J27" s="428"/>
    </row>
    <row r="28" spans="2:10">
      <c r="B28" s="431"/>
      <c r="C28" s="428"/>
      <c r="D28" s="428"/>
      <c r="E28" s="428"/>
      <c r="F28" s="428"/>
      <c r="G28" s="428"/>
      <c r="H28" s="428"/>
      <c r="I28" s="428"/>
      <c r="J28" s="431" t="s">
        <v>616</v>
      </c>
    </row>
    <row r="29" spans="2:10">
      <c r="B29" s="432"/>
      <c r="C29" s="432"/>
      <c r="D29" s="432"/>
      <c r="E29" s="432"/>
      <c r="F29" s="432"/>
      <c r="G29" s="432"/>
      <c r="H29" s="432"/>
      <c r="I29" s="432"/>
      <c r="J29" s="433"/>
    </row>
    <row r="30" spans="2:10">
      <c r="B30" s="434"/>
      <c r="C30" s="435"/>
      <c r="D30" s="435"/>
      <c r="E30" s="435"/>
      <c r="F30" s="435"/>
      <c r="G30" s="435"/>
      <c r="H30" s="435"/>
      <c r="I30" s="435"/>
      <c r="J30" s="435"/>
    </row>
    <row r="31" spans="2:10" ht="24.75" thickBot="1">
      <c r="B31" s="583" t="s">
        <v>617</v>
      </c>
      <c r="C31" s="584"/>
      <c r="D31" s="584"/>
      <c r="E31" s="584"/>
      <c r="F31" s="585"/>
      <c r="G31" s="461" t="s">
        <v>596</v>
      </c>
      <c r="H31" s="461" t="s">
        <v>597</v>
      </c>
      <c r="I31" s="437" t="s">
        <v>440</v>
      </c>
      <c r="J31" s="437" t="s">
        <v>598</v>
      </c>
    </row>
    <row r="32" spans="2:10">
      <c r="B32" s="586" t="s">
        <v>618</v>
      </c>
      <c r="C32" s="586"/>
      <c r="D32" s="586"/>
      <c r="E32" s="586"/>
      <c r="F32" s="586"/>
      <c r="G32" s="438">
        <v>60</v>
      </c>
      <c r="H32" s="438">
        <v>12100</v>
      </c>
      <c r="I32" s="438"/>
      <c r="J32" s="462"/>
    </row>
    <row r="33" spans="2:10">
      <c r="B33" s="577" t="s">
        <v>619</v>
      </c>
      <c r="C33" s="577" t="s">
        <v>620</v>
      </c>
      <c r="D33" s="577"/>
      <c r="E33" s="577"/>
      <c r="F33" s="577"/>
      <c r="G33" s="463" t="s">
        <v>621</v>
      </c>
      <c r="H33" s="463">
        <v>12101</v>
      </c>
      <c r="I33" s="441">
        <v>51127</v>
      </c>
      <c r="J33" s="441">
        <v>103994</v>
      </c>
    </row>
    <row r="34" spans="2:10">
      <c r="B34" s="577" t="s">
        <v>622</v>
      </c>
      <c r="C34" s="577" t="s">
        <v>620</v>
      </c>
      <c r="D34" s="577"/>
      <c r="E34" s="577"/>
      <c r="F34" s="577"/>
      <c r="G34" s="463"/>
      <c r="H34" s="464">
        <v>12102</v>
      </c>
      <c r="I34" s="441">
        <v>52027</v>
      </c>
      <c r="J34" s="441">
        <v>8468</v>
      </c>
    </row>
    <row r="35" spans="2:10">
      <c r="B35" s="577" t="s">
        <v>623</v>
      </c>
      <c r="C35" s="577" t="s">
        <v>620</v>
      </c>
      <c r="D35" s="577"/>
      <c r="E35" s="577"/>
      <c r="F35" s="577"/>
      <c r="G35" s="463" t="s">
        <v>624</v>
      </c>
      <c r="H35" s="463">
        <v>12103</v>
      </c>
      <c r="I35" s="441"/>
      <c r="J35" s="441"/>
    </row>
    <row r="36" spans="2:10">
      <c r="B36" s="581" t="s">
        <v>625</v>
      </c>
      <c r="C36" s="577" t="s">
        <v>620</v>
      </c>
      <c r="D36" s="577"/>
      <c r="E36" s="577"/>
      <c r="F36" s="577"/>
      <c r="G36" s="463"/>
      <c r="H36" s="464">
        <v>12104</v>
      </c>
      <c r="I36" s="441"/>
      <c r="J36" s="441"/>
    </row>
    <row r="37" spans="2:10">
      <c r="B37" s="577" t="s">
        <v>626</v>
      </c>
      <c r="C37" s="577" t="s">
        <v>620</v>
      </c>
      <c r="D37" s="577"/>
      <c r="E37" s="577"/>
      <c r="F37" s="577"/>
      <c r="G37" s="463" t="s">
        <v>627</v>
      </c>
      <c r="H37" s="464">
        <v>12105</v>
      </c>
      <c r="I37" s="441"/>
      <c r="J37" s="441"/>
    </row>
    <row r="38" spans="2:10">
      <c r="B38" s="578" t="s">
        <v>628</v>
      </c>
      <c r="C38" s="578"/>
      <c r="D38" s="578"/>
      <c r="E38" s="578"/>
      <c r="F38" s="578"/>
      <c r="G38" s="453">
        <v>64</v>
      </c>
      <c r="H38" s="453">
        <v>12200</v>
      </c>
      <c r="I38" s="441"/>
      <c r="J38" s="441"/>
    </row>
    <row r="39" spans="2:10">
      <c r="B39" s="578" t="s">
        <v>629</v>
      </c>
      <c r="C39" s="582"/>
      <c r="D39" s="582"/>
      <c r="E39" s="582"/>
      <c r="F39" s="582"/>
      <c r="G39" s="464">
        <v>641</v>
      </c>
      <c r="H39" s="464">
        <v>12201</v>
      </c>
      <c r="I39" s="441">
        <v>26007</v>
      </c>
      <c r="J39" s="441">
        <v>29525</v>
      </c>
    </row>
    <row r="40" spans="2:10">
      <c r="B40" s="582" t="s">
        <v>630</v>
      </c>
      <c r="C40" s="582"/>
      <c r="D40" s="582"/>
      <c r="E40" s="582"/>
      <c r="F40" s="582"/>
      <c r="G40" s="464">
        <v>644</v>
      </c>
      <c r="H40" s="464">
        <v>12202</v>
      </c>
      <c r="I40" s="441">
        <v>3680</v>
      </c>
      <c r="J40" s="441">
        <v>4042</v>
      </c>
    </row>
    <row r="41" spans="2:10">
      <c r="B41" s="578" t="s">
        <v>631</v>
      </c>
      <c r="C41" s="578"/>
      <c r="D41" s="578"/>
      <c r="E41" s="578"/>
      <c r="F41" s="578"/>
      <c r="G41" s="453">
        <v>68</v>
      </c>
      <c r="H41" s="453">
        <v>12300</v>
      </c>
      <c r="I41" s="441">
        <v>4255</v>
      </c>
      <c r="J41" s="441">
        <v>18947</v>
      </c>
    </row>
    <row r="42" spans="2:10">
      <c r="B42" s="578" t="s">
        <v>632</v>
      </c>
      <c r="C42" s="578"/>
      <c r="D42" s="578"/>
      <c r="E42" s="578"/>
      <c r="F42" s="578"/>
      <c r="G42" s="453">
        <v>61</v>
      </c>
      <c r="H42" s="453">
        <v>12400</v>
      </c>
      <c r="I42" s="465">
        <f>SUM(I32:I41)</f>
        <v>137096</v>
      </c>
      <c r="J42" s="465">
        <f>SUM(J32:J41)</f>
        <v>164976</v>
      </c>
    </row>
    <row r="43" spans="2:10">
      <c r="B43" s="575" t="s">
        <v>633</v>
      </c>
      <c r="C43" s="575"/>
      <c r="D43" s="575"/>
      <c r="E43" s="575"/>
      <c r="F43" s="575"/>
      <c r="G43" s="463"/>
      <c r="H43" s="463">
        <v>12401</v>
      </c>
      <c r="I43" s="463"/>
      <c r="J43" s="441"/>
    </row>
    <row r="44" spans="2:10">
      <c r="B44" s="575" t="s">
        <v>634</v>
      </c>
      <c r="C44" s="575"/>
      <c r="D44" s="575"/>
      <c r="E44" s="575"/>
      <c r="F44" s="575"/>
      <c r="G44" s="466">
        <v>611</v>
      </c>
      <c r="H44" s="463">
        <v>12402</v>
      </c>
      <c r="I44" s="463"/>
      <c r="J44" s="441"/>
    </row>
    <row r="45" spans="2:10">
      <c r="B45" s="575" t="s">
        <v>635</v>
      </c>
      <c r="C45" s="575"/>
      <c r="D45" s="575"/>
      <c r="E45" s="575"/>
      <c r="F45" s="575"/>
      <c r="G45" s="463">
        <v>613</v>
      </c>
      <c r="H45" s="463">
        <v>12403</v>
      </c>
      <c r="I45" s="463"/>
      <c r="J45" s="441"/>
    </row>
    <row r="46" spans="2:10">
      <c r="B46" s="575" t="s">
        <v>636</v>
      </c>
      <c r="C46" s="575"/>
      <c r="D46" s="575"/>
      <c r="E46" s="575"/>
      <c r="F46" s="575"/>
      <c r="G46" s="466">
        <v>615</v>
      </c>
      <c r="H46" s="463">
        <v>12404</v>
      </c>
      <c r="I46" s="463"/>
      <c r="J46" s="467"/>
    </row>
    <row r="47" spans="2:10">
      <c r="B47" s="575" t="s">
        <v>637</v>
      </c>
      <c r="C47" s="575"/>
      <c r="D47" s="575"/>
      <c r="E47" s="575"/>
      <c r="F47" s="575"/>
      <c r="G47" s="466">
        <v>616</v>
      </c>
      <c r="H47" s="463">
        <v>12405</v>
      </c>
      <c r="I47" s="463"/>
      <c r="J47" s="441"/>
    </row>
    <row r="48" spans="2:10">
      <c r="B48" s="575" t="s">
        <v>638</v>
      </c>
      <c r="C48" s="575"/>
      <c r="D48" s="575"/>
      <c r="E48" s="575"/>
      <c r="F48" s="575"/>
      <c r="G48" s="466">
        <v>617</v>
      </c>
      <c r="H48" s="463">
        <v>12406</v>
      </c>
      <c r="I48" s="463"/>
      <c r="J48" s="441"/>
    </row>
    <row r="49" spans="2:10">
      <c r="B49" s="577" t="s">
        <v>639</v>
      </c>
      <c r="C49" s="577" t="s">
        <v>620</v>
      </c>
      <c r="D49" s="577"/>
      <c r="E49" s="577"/>
      <c r="F49" s="577"/>
      <c r="G49" s="466">
        <v>608</v>
      </c>
      <c r="H49" s="463">
        <v>12407</v>
      </c>
      <c r="I49" s="441">
        <v>38291</v>
      </c>
      <c r="J49" s="441">
        <v>57336</v>
      </c>
    </row>
    <row r="50" spans="2:10">
      <c r="B50" s="577" t="s">
        <v>640</v>
      </c>
      <c r="C50" s="577"/>
      <c r="D50" s="577"/>
      <c r="E50" s="577"/>
      <c r="F50" s="577"/>
      <c r="G50" s="466">
        <v>623</v>
      </c>
      <c r="H50" s="463">
        <v>12408</v>
      </c>
      <c r="I50" s="463"/>
      <c r="J50" s="441"/>
    </row>
    <row r="51" spans="2:10">
      <c r="B51" s="577" t="s">
        <v>641</v>
      </c>
      <c r="C51" s="577"/>
      <c r="D51" s="577"/>
      <c r="E51" s="577"/>
      <c r="F51" s="577"/>
      <c r="G51" s="466">
        <v>624</v>
      </c>
      <c r="H51" s="463">
        <v>12409</v>
      </c>
      <c r="I51" s="463"/>
      <c r="J51" s="441"/>
    </row>
    <row r="52" spans="2:10">
      <c r="B52" s="577" t="s">
        <v>642</v>
      </c>
      <c r="C52" s="577"/>
      <c r="D52" s="577"/>
      <c r="E52" s="577"/>
      <c r="F52" s="577"/>
      <c r="G52" s="466">
        <v>625</v>
      </c>
      <c r="H52" s="463">
        <v>12410</v>
      </c>
      <c r="I52" s="463"/>
      <c r="J52" s="441"/>
    </row>
    <row r="53" spans="2:10">
      <c r="B53" s="577" t="s">
        <v>643</v>
      </c>
      <c r="C53" s="577"/>
      <c r="D53" s="577"/>
      <c r="E53" s="577"/>
      <c r="F53" s="577"/>
      <c r="G53" s="466">
        <v>626</v>
      </c>
      <c r="H53" s="463">
        <v>12411</v>
      </c>
      <c r="I53" s="463"/>
      <c r="J53" s="441"/>
    </row>
    <row r="54" spans="2:10">
      <c r="B54" s="577" t="s">
        <v>644</v>
      </c>
      <c r="C54" s="577"/>
      <c r="D54" s="577"/>
      <c r="E54" s="577"/>
      <c r="F54" s="577"/>
      <c r="G54" s="466">
        <v>627</v>
      </c>
      <c r="H54" s="463">
        <v>12412</v>
      </c>
      <c r="I54" s="463"/>
      <c r="J54" s="441"/>
    </row>
    <row r="55" spans="2:10">
      <c r="B55" s="580" t="s">
        <v>645</v>
      </c>
      <c r="C55" s="580"/>
      <c r="D55" s="580"/>
      <c r="E55" s="580"/>
      <c r="F55" s="580"/>
      <c r="G55" s="466">
        <v>6271</v>
      </c>
      <c r="H55" s="466">
        <v>124121</v>
      </c>
      <c r="I55" s="466"/>
      <c r="J55" s="444"/>
    </row>
    <row r="56" spans="2:10">
      <c r="B56" s="580" t="s">
        <v>646</v>
      </c>
      <c r="C56" s="580"/>
      <c r="D56" s="580"/>
      <c r="E56" s="580"/>
      <c r="F56" s="580"/>
      <c r="G56" s="466">
        <v>6272</v>
      </c>
      <c r="H56" s="466">
        <v>124122</v>
      </c>
      <c r="I56" s="466"/>
      <c r="J56" s="444"/>
    </row>
    <row r="57" spans="2:10">
      <c r="B57" s="577" t="s">
        <v>647</v>
      </c>
      <c r="C57" s="577"/>
      <c r="D57" s="577"/>
      <c r="E57" s="577"/>
      <c r="F57" s="577"/>
      <c r="G57" s="466">
        <v>628</v>
      </c>
      <c r="H57" s="466">
        <v>12413</v>
      </c>
      <c r="I57" s="466"/>
      <c r="J57" s="444"/>
    </row>
    <row r="58" spans="2:10">
      <c r="B58" s="581" t="s">
        <v>648</v>
      </c>
      <c r="C58" s="577"/>
      <c r="D58" s="577"/>
      <c r="E58" s="577"/>
      <c r="F58" s="577"/>
      <c r="G58" s="468">
        <v>63</v>
      </c>
      <c r="H58" s="468">
        <v>12500</v>
      </c>
      <c r="I58" s="468"/>
      <c r="J58" s="444"/>
    </row>
    <row r="59" spans="2:10">
      <c r="B59" s="577" t="s">
        <v>649</v>
      </c>
      <c r="C59" s="577"/>
      <c r="D59" s="577"/>
      <c r="E59" s="577"/>
      <c r="F59" s="577"/>
      <c r="G59" s="466">
        <v>632</v>
      </c>
      <c r="H59" s="466">
        <v>12501</v>
      </c>
      <c r="I59" s="466"/>
      <c r="J59" s="444"/>
    </row>
    <row r="60" spans="2:10">
      <c r="B60" s="577" t="s">
        <v>650</v>
      </c>
      <c r="C60" s="577"/>
      <c r="D60" s="577"/>
      <c r="E60" s="577"/>
      <c r="F60" s="577"/>
      <c r="G60" s="466">
        <v>633</v>
      </c>
      <c r="H60" s="466">
        <v>12502</v>
      </c>
      <c r="I60" s="466"/>
      <c r="J60" s="444"/>
    </row>
    <row r="61" spans="2:10">
      <c r="B61" s="577" t="s">
        <v>651</v>
      </c>
      <c r="C61" s="577"/>
      <c r="D61" s="577"/>
      <c r="E61" s="577"/>
      <c r="F61" s="577"/>
      <c r="G61" s="466">
        <v>634</v>
      </c>
      <c r="H61" s="466">
        <v>12503</v>
      </c>
      <c r="I61" s="466"/>
      <c r="J61" s="444"/>
    </row>
    <row r="62" spans="2:10">
      <c r="B62" s="577" t="s">
        <v>652</v>
      </c>
      <c r="C62" s="577"/>
      <c r="D62" s="577"/>
      <c r="E62" s="577"/>
      <c r="F62" s="577"/>
      <c r="G62" s="466" t="s">
        <v>653</v>
      </c>
      <c r="H62" s="466">
        <v>12504</v>
      </c>
      <c r="I62" s="466"/>
      <c r="J62" s="444"/>
    </row>
    <row r="63" spans="2:10">
      <c r="B63" s="578" t="s">
        <v>654</v>
      </c>
      <c r="C63" s="578"/>
      <c r="D63" s="578"/>
      <c r="E63" s="578"/>
      <c r="F63" s="578"/>
      <c r="G63" s="466"/>
      <c r="H63" s="466">
        <v>12600</v>
      </c>
      <c r="I63" s="469">
        <f>I42+I49</f>
        <v>175387</v>
      </c>
      <c r="J63" s="469">
        <f>J42+J49</f>
        <v>222312</v>
      </c>
    </row>
    <row r="64" spans="2:10">
      <c r="B64" s="470" t="s">
        <v>655</v>
      </c>
      <c r="C64" s="432"/>
      <c r="D64" s="432"/>
      <c r="E64" s="432"/>
      <c r="F64" s="432"/>
      <c r="G64" s="432"/>
      <c r="H64" s="432"/>
      <c r="I64" s="437" t="s">
        <v>440</v>
      </c>
      <c r="J64" s="437" t="s">
        <v>598</v>
      </c>
    </row>
    <row r="65" spans="2:10">
      <c r="B65" s="579" t="s">
        <v>656</v>
      </c>
      <c r="C65" s="579"/>
      <c r="D65" s="579"/>
      <c r="E65" s="579"/>
      <c r="F65" s="579"/>
      <c r="G65" s="468"/>
      <c r="H65" s="468">
        <v>14000</v>
      </c>
      <c r="I65" s="471">
        <v>35</v>
      </c>
      <c r="J65" s="472">
        <v>34</v>
      </c>
    </row>
    <row r="66" spans="2:10">
      <c r="B66" s="579" t="s">
        <v>657</v>
      </c>
      <c r="C66" s="579"/>
      <c r="D66" s="579"/>
      <c r="E66" s="579"/>
      <c r="F66" s="579"/>
      <c r="G66" s="468"/>
      <c r="H66" s="468">
        <v>15000</v>
      </c>
      <c r="I66" s="468"/>
      <c r="J66" s="473"/>
    </row>
    <row r="67" spans="2:10">
      <c r="B67" s="575" t="s">
        <v>658</v>
      </c>
      <c r="C67" s="575"/>
      <c r="D67" s="575"/>
      <c r="E67" s="575"/>
      <c r="F67" s="575"/>
      <c r="G67" s="468"/>
      <c r="H67" s="466">
        <v>15001</v>
      </c>
      <c r="I67" s="474">
        <v>276</v>
      </c>
      <c r="J67" s="473">
        <v>3031</v>
      </c>
    </row>
    <row r="68" spans="2:10">
      <c r="B68" s="574" t="s">
        <v>659</v>
      </c>
      <c r="C68" s="574"/>
      <c r="D68" s="574"/>
      <c r="E68" s="574"/>
      <c r="F68" s="574"/>
      <c r="G68" s="468"/>
      <c r="H68" s="466">
        <v>150011</v>
      </c>
      <c r="I68" s="466"/>
      <c r="J68" s="475"/>
    </row>
    <row r="69" spans="2:10">
      <c r="B69" s="575" t="s">
        <v>660</v>
      </c>
      <c r="C69" s="575"/>
      <c r="D69" s="575"/>
      <c r="E69" s="575"/>
      <c r="F69" s="575"/>
      <c r="G69" s="468"/>
      <c r="H69" s="466">
        <v>15002</v>
      </c>
      <c r="I69" s="466"/>
      <c r="J69" s="475"/>
    </row>
    <row r="70" spans="2:10" ht="12.75" thickBot="1">
      <c r="B70" s="576" t="s">
        <v>661</v>
      </c>
      <c r="C70" s="576"/>
      <c r="D70" s="576"/>
      <c r="E70" s="576"/>
      <c r="F70" s="576"/>
      <c r="G70" s="476"/>
      <c r="H70" s="477">
        <v>150021</v>
      </c>
      <c r="I70" s="477"/>
      <c r="J70" s="476"/>
    </row>
    <row r="71" spans="2:10">
      <c r="B71" s="428"/>
      <c r="C71" s="428"/>
      <c r="D71" s="428"/>
      <c r="E71" s="428"/>
      <c r="F71" s="428"/>
      <c r="G71" s="428"/>
      <c r="H71" s="428"/>
      <c r="I71" s="428"/>
    </row>
    <row r="72" spans="2:10">
      <c r="B72" s="428"/>
      <c r="C72" s="428"/>
      <c r="D72" s="428"/>
      <c r="E72" s="428"/>
      <c r="F72" s="428"/>
      <c r="G72" s="428"/>
      <c r="H72" s="428"/>
      <c r="I72" s="432"/>
      <c r="J72" s="428"/>
    </row>
    <row r="73" spans="2:10">
      <c r="B73" s="428"/>
      <c r="C73" s="428"/>
      <c r="D73" s="428"/>
      <c r="E73" s="428"/>
      <c r="F73" s="428"/>
      <c r="G73" s="428"/>
      <c r="H73" s="428"/>
      <c r="I73" s="478" t="s">
        <v>456</v>
      </c>
      <c r="J73" s="428"/>
    </row>
    <row r="74" spans="2:10">
      <c r="B74" s="428"/>
      <c r="C74" s="428"/>
      <c r="D74" s="428"/>
      <c r="E74" s="428"/>
      <c r="F74" s="428"/>
      <c r="G74" s="428"/>
      <c r="H74" s="428"/>
      <c r="I74" s="479" t="s">
        <v>457</v>
      </c>
      <c r="J74" s="428"/>
    </row>
    <row r="75" spans="2:10">
      <c r="B75" s="480"/>
      <c r="C75" s="428"/>
      <c r="D75" s="428"/>
      <c r="E75" s="428"/>
      <c r="F75" s="428"/>
      <c r="G75" s="428"/>
      <c r="H75" s="428"/>
      <c r="I75" s="432"/>
      <c r="J75" s="428"/>
    </row>
    <row r="76" spans="2:10">
      <c r="B76" s="480"/>
      <c r="C76" s="428"/>
      <c r="D76" s="428"/>
      <c r="E76" s="428"/>
      <c r="F76" s="428"/>
      <c r="G76" s="428"/>
      <c r="H76" s="428"/>
      <c r="I76" s="428"/>
      <c r="J76" s="428"/>
    </row>
    <row r="77" spans="2:10">
      <c r="B77" s="480"/>
      <c r="C77" s="428"/>
      <c r="D77" s="428"/>
      <c r="E77" s="428"/>
      <c r="F77" s="428"/>
      <c r="G77" s="428"/>
      <c r="H77" s="428"/>
      <c r="I77" s="428"/>
      <c r="J77" s="428"/>
    </row>
    <row r="78" spans="2:10">
      <c r="B78" s="480"/>
      <c r="C78" s="428"/>
      <c r="D78" s="428"/>
      <c r="E78" s="428"/>
      <c r="F78" s="428"/>
      <c r="G78" s="428"/>
      <c r="H78" s="428"/>
      <c r="I78" s="428"/>
      <c r="J78" s="428"/>
    </row>
    <row r="79" spans="2:10">
      <c r="B79" s="428"/>
      <c r="C79" s="428"/>
      <c r="D79" s="428"/>
      <c r="E79" s="428"/>
      <c r="F79" s="428"/>
      <c r="G79" s="428"/>
      <c r="H79" s="428"/>
      <c r="I79" s="428"/>
      <c r="J79" s="428"/>
    </row>
    <row r="80" spans="2:10">
      <c r="B80" s="428"/>
      <c r="C80" s="428"/>
      <c r="D80" s="428"/>
      <c r="E80" s="428"/>
      <c r="F80" s="428"/>
      <c r="G80" s="428"/>
      <c r="H80" s="428"/>
      <c r="I80" s="428"/>
      <c r="J80" s="428"/>
    </row>
    <row r="81" spans="2:10">
      <c r="B81" s="428"/>
      <c r="C81" s="428"/>
      <c r="D81" s="428"/>
      <c r="E81" s="428"/>
      <c r="F81" s="428"/>
      <c r="G81" s="428"/>
      <c r="H81" s="428"/>
      <c r="I81" s="428"/>
      <c r="J81" s="428"/>
    </row>
    <row r="82" spans="2:10">
      <c r="B82" s="428"/>
      <c r="C82" s="428"/>
      <c r="D82" s="428"/>
      <c r="E82" s="428"/>
      <c r="F82" s="428"/>
      <c r="G82" s="428"/>
      <c r="H82" s="428"/>
      <c r="I82" s="428"/>
      <c r="J82" s="428"/>
    </row>
    <row r="83" spans="2:10">
      <c r="B83" s="428"/>
      <c r="C83" s="428"/>
      <c r="D83" s="428"/>
      <c r="E83" s="428"/>
      <c r="F83" s="428"/>
      <c r="G83" s="428"/>
      <c r="H83" s="428"/>
      <c r="I83" s="428"/>
      <c r="J83" s="428"/>
    </row>
    <row r="84" spans="2:10">
      <c r="B84" s="428"/>
      <c r="C84" s="428"/>
      <c r="D84" s="428"/>
      <c r="E84" s="428"/>
      <c r="F84" s="428"/>
      <c r="G84" s="428"/>
      <c r="H84" s="428"/>
      <c r="I84" s="428"/>
      <c r="J84" s="428"/>
    </row>
    <row r="85" spans="2:10">
      <c r="B85" s="428"/>
      <c r="C85" s="428"/>
      <c r="D85" s="428"/>
      <c r="E85" s="428"/>
      <c r="F85" s="428"/>
      <c r="G85" s="428"/>
      <c r="H85" s="428"/>
      <c r="I85" s="428"/>
      <c r="J85" s="428"/>
    </row>
    <row r="86" spans="2:10">
      <c r="B86" s="428"/>
      <c r="C86" s="428"/>
      <c r="D86" s="428"/>
      <c r="E86" s="428"/>
      <c r="F86" s="428"/>
      <c r="G86" s="428"/>
      <c r="H86" s="428"/>
      <c r="I86" s="428"/>
      <c r="J86" s="428"/>
    </row>
    <row r="87" spans="2:10">
      <c r="B87" s="428"/>
      <c r="C87" s="428"/>
      <c r="D87" s="428"/>
      <c r="E87" s="428"/>
      <c r="F87" s="428"/>
      <c r="G87" s="428"/>
      <c r="H87" s="428"/>
      <c r="I87" s="428"/>
      <c r="J87" s="428"/>
    </row>
    <row r="88" spans="2:10">
      <c r="B88" s="428"/>
      <c r="C88" s="428"/>
      <c r="D88" s="428"/>
      <c r="E88" s="428"/>
      <c r="F88" s="428"/>
      <c r="G88" s="428"/>
      <c r="H88" s="428"/>
      <c r="I88" s="428"/>
      <c r="J88" s="428"/>
    </row>
    <row r="89" spans="2:10">
      <c r="B89" s="428"/>
      <c r="C89" s="428"/>
      <c r="D89" s="428"/>
      <c r="E89" s="428"/>
      <c r="F89" s="428"/>
      <c r="G89" s="428"/>
      <c r="H89" s="428"/>
      <c r="I89" s="428"/>
      <c r="J89" s="428"/>
    </row>
    <row r="90" spans="2:10">
      <c r="B90" s="428"/>
      <c r="C90" s="428"/>
      <c r="D90" s="428"/>
      <c r="E90" s="428"/>
      <c r="F90" s="428"/>
      <c r="G90" s="428"/>
      <c r="H90" s="428"/>
      <c r="I90" s="428"/>
      <c r="J90" s="428"/>
    </row>
    <row r="91" spans="2:10">
      <c r="B91" s="428"/>
      <c r="C91" s="428"/>
      <c r="D91" s="428"/>
      <c r="E91" s="428"/>
      <c r="F91" s="428"/>
      <c r="G91" s="428"/>
      <c r="H91" s="428"/>
      <c r="I91" s="428"/>
      <c r="J91" s="428"/>
    </row>
    <row r="92" spans="2:10">
      <c r="B92" s="428"/>
      <c r="C92" s="428"/>
      <c r="D92" s="428"/>
      <c r="E92" s="428"/>
      <c r="F92" s="428"/>
      <c r="G92" s="428"/>
      <c r="H92" s="428"/>
      <c r="I92" s="428"/>
      <c r="J92" s="428"/>
    </row>
    <row r="93" spans="2:10">
      <c r="B93" s="428"/>
      <c r="C93" s="428"/>
      <c r="D93" s="428"/>
      <c r="E93" s="428"/>
      <c r="F93" s="428"/>
      <c r="G93" s="428"/>
      <c r="H93" s="428"/>
      <c r="I93" s="428"/>
      <c r="J93" s="428"/>
    </row>
    <row r="94" spans="2:10">
      <c r="B94" s="428"/>
      <c r="C94" s="428"/>
      <c r="D94" s="428"/>
      <c r="E94" s="428"/>
      <c r="F94" s="428"/>
      <c r="G94" s="428"/>
      <c r="H94" s="428"/>
      <c r="I94" s="428"/>
      <c r="J94" s="428"/>
    </row>
    <row r="95" spans="2:10">
      <c r="B95" s="428"/>
      <c r="C95" s="428"/>
      <c r="D95" s="428"/>
      <c r="E95" s="428"/>
      <c r="F95" s="428"/>
      <c r="G95" s="428"/>
      <c r="H95" s="428"/>
      <c r="I95" s="428"/>
      <c r="J95" s="428"/>
    </row>
    <row r="96" spans="2:10">
      <c r="B96" s="428"/>
      <c r="C96" s="428"/>
      <c r="D96" s="428"/>
      <c r="E96" s="428"/>
      <c r="F96" s="428"/>
      <c r="G96" s="428"/>
      <c r="H96" s="428"/>
      <c r="I96" s="428"/>
      <c r="J96" s="428"/>
    </row>
    <row r="97" spans="2:10">
      <c r="B97" s="428"/>
      <c r="C97" s="428"/>
      <c r="D97" s="428"/>
      <c r="E97" s="428"/>
      <c r="F97" s="428"/>
      <c r="G97" s="428"/>
      <c r="H97" s="428"/>
      <c r="I97" s="428"/>
      <c r="J97" s="428"/>
    </row>
    <row r="98" spans="2:10">
      <c r="B98" s="428"/>
      <c r="C98" s="428"/>
      <c r="D98" s="428"/>
      <c r="E98" s="428"/>
      <c r="F98" s="428"/>
      <c r="G98" s="428"/>
      <c r="H98" s="428"/>
      <c r="I98" s="428"/>
      <c r="J98" s="428"/>
    </row>
    <row r="99" spans="2:10">
      <c r="B99" s="428"/>
      <c r="C99" s="428"/>
      <c r="D99" s="428"/>
      <c r="E99" s="428"/>
      <c r="F99" s="428"/>
      <c r="G99" s="428"/>
      <c r="H99" s="428"/>
      <c r="I99" s="428"/>
      <c r="J99" s="428"/>
    </row>
    <row r="100" spans="2:10">
      <c r="B100" s="428"/>
      <c r="C100" s="428"/>
      <c r="D100" s="428"/>
      <c r="E100" s="428"/>
      <c r="F100" s="428"/>
      <c r="G100" s="428"/>
      <c r="H100" s="428"/>
      <c r="I100" s="428"/>
      <c r="J100" s="428"/>
    </row>
    <row r="101" spans="2:10">
      <c r="B101" s="428"/>
      <c r="C101" s="428"/>
      <c r="D101" s="428"/>
      <c r="E101" s="428"/>
      <c r="F101" s="428"/>
      <c r="G101" s="428"/>
      <c r="H101" s="428"/>
      <c r="I101" s="428"/>
      <c r="J101" s="428"/>
    </row>
    <row r="102" spans="2:10">
      <c r="B102" s="428"/>
      <c r="C102" s="428"/>
      <c r="D102" s="428"/>
      <c r="E102" s="428"/>
      <c r="F102" s="428"/>
      <c r="G102" s="428"/>
      <c r="H102" s="428"/>
      <c r="I102" s="428"/>
      <c r="J102" s="428"/>
    </row>
    <row r="103" spans="2:10">
      <c r="B103" s="428"/>
      <c r="C103" s="428"/>
      <c r="D103" s="428"/>
      <c r="E103" s="428"/>
      <c r="F103" s="428"/>
      <c r="G103" s="428"/>
      <c r="H103" s="428"/>
      <c r="I103" s="428"/>
      <c r="J103" s="428"/>
    </row>
    <row r="104" spans="2:10">
      <c r="B104" s="428"/>
      <c r="C104" s="428"/>
      <c r="D104" s="428"/>
      <c r="E104" s="428"/>
      <c r="F104" s="428"/>
      <c r="G104" s="428"/>
      <c r="H104" s="428"/>
      <c r="I104" s="428"/>
      <c r="J104" s="428"/>
    </row>
    <row r="105" spans="2:10">
      <c r="B105" s="428"/>
      <c r="C105" s="428"/>
      <c r="D105" s="428"/>
      <c r="E105" s="428"/>
      <c r="F105" s="428"/>
      <c r="G105" s="428"/>
      <c r="H105" s="428"/>
      <c r="I105" s="428"/>
      <c r="J105" s="428"/>
    </row>
    <row r="106" spans="2:10">
      <c r="B106" s="428"/>
      <c r="C106" s="428"/>
      <c r="D106" s="428"/>
      <c r="E106" s="428"/>
      <c r="F106" s="428"/>
      <c r="G106" s="428"/>
      <c r="H106" s="428"/>
      <c r="I106" s="428"/>
      <c r="J106" s="428"/>
    </row>
    <row r="107" spans="2:10">
      <c r="B107" s="428"/>
      <c r="C107" s="428"/>
      <c r="D107" s="428"/>
      <c r="E107" s="428"/>
      <c r="F107" s="428"/>
      <c r="G107" s="428"/>
      <c r="H107" s="428"/>
      <c r="I107" s="428"/>
      <c r="J107" s="428"/>
    </row>
    <row r="108" spans="2:10">
      <c r="B108" s="428"/>
      <c r="C108" s="428"/>
      <c r="D108" s="428"/>
      <c r="E108" s="428"/>
      <c r="F108" s="428"/>
      <c r="G108" s="428"/>
      <c r="H108" s="428"/>
      <c r="I108" s="428"/>
      <c r="J108" s="428"/>
    </row>
    <row r="109" spans="2:10">
      <c r="B109" s="428"/>
      <c r="C109" s="428"/>
      <c r="D109" s="428"/>
      <c r="E109" s="428"/>
      <c r="F109" s="428"/>
      <c r="G109" s="428"/>
      <c r="H109" s="428"/>
      <c r="I109" s="428"/>
      <c r="J109" s="428"/>
    </row>
    <row r="110" spans="2:10">
      <c r="B110" s="428"/>
      <c r="C110" s="428"/>
      <c r="D110" s="428"/>
      <c r="E110" s="428"/>
      <c r="F110" s="428"/>
      <c r="G110" s="428"/>
      <c r="H110" s="428"/>
      <c r="I110" s="428"/>
      <c r="J110" s="428"/>
    </row>
    <row r="111" spans="2:10">
      <c r="B111" s="428"/>
      <c r="C111" s="428"/>
      <c r="D111" s="428"/>
      <c r="E111" s="428"/>
      <c r="F111" s="428"/>
      <c r="G111" s="428"/>
      <c r="H111" s="428"/>
      <c r="I111" s="428"/>
      <c r="J111" s="428"/>
    </row>
    <row r="112" spans="2:10">
      <c r="B112" s="428"/>
      <c r="C112" s="428"/>
      <c r="D112" s="428"/>
      <c r="E112" s="428"/>
      <c r="F112" s="428"/>
      <c r="G112" s="428"/>
      <c r="H112" s="428"/>
      <c r="I112" s="428"/>
      <c r="J112" s="428"/>
    </row>
    <row r="113" spans="2:10">
      <c r="B113" s="428"/>
      <c r="C113" s="428"/>
      <c r="D113" s="428"/>
      <c r="E113" s="428"/>
      <c r="F113" s="428"/>
      <c r="G113" s="428"/>
      <c r="H113" s="428"/>
      <c r="I113" s="428"/>
      <c r="J113" s="428"/>
    </row>
    <row r="114" spans="2:10">
      <c r="B114" s="428"/>
      <c r="C114" s="428"/>
      <c r="D114" s="428"/>
      <c r="E114" s="428"/>
      <c r="F114" s="428"/>
      <c r="G114" s="428"/>
      <c r="H114" s="428"/>
      <c r="I114" s="428"/>
      <c r="J114" s="428"/>
    </row>
    <row r="115" spans="2:10">
      <c r="B115" s="428"/>
      <c r="C115" s="428"/>
      <c r="D115" s="428"/>
      <c r="E115" s="428"/>
      <c r="F115" s="428"/>
      <c r="G115" s="428"/>
      <c r="H115" s="428"/>
      <c r="I115" s="428"/>
      <c r="J115" s="428"/>
    </row>
    <row r="116" spans="2:10">
      <c r="B116" s="428"/>
      <c r="C116" s="428"/>
      <c r="D116" s="428"/>
      <c r="E116" s="428"/>
      <c r="F116" s="428"/>
      <c r="G116" s="428"/>
      <c r="H116" s="428"/>
      <c r="I116" s="428"/>
      <c r="J116" s="428"/>
    </row>
    <row r="117" spans="2:10">
      <c r="B117" s="428"/>
      <c r="C117" s="428"/>
      <c r="D117" s="428"/>
      <c r="E117" s="428"/>
      <c r="F117" s="428"/>
      <c r="G117" s="428"/>
      <c r="H117" s="428"/>
      <c r="I117" s="428"/>
      <c r="J117" s="428"/>
    </row>
    <row r="118" spans="2:10">
      <c r="B118" s="428"/>
      <c r="C118" s="428"/>
      <c r="D118" s="428"/>
      <c r="E118" s="428"/>
      <c r="F118" s="428"/>
      <c r="G118" s="428"/>
      <c r="H118" s="428"/>
      <c r="I118" s="428"/>
      <c r="J118" s="428"/>
    </row>
    <row r="119" spans="2:10">
      <c r="B119" s="428"/>
      <c r="C119" s="428"/>
      <c r="D119" s="428"/>
      <c r="E119" s="428"/>
      <c r="F119" s="428"/>
      <c r="G119" s="428"/>
      <c r="H119" s="428"/>
      <c r="I119" s="428"/>
      <c r="J119" s="428"/>
    </row>
    <row r="120" spans="2:10">
      <c r="B120" s="428"/>
      <c r="C120" s="428"/>
      <c r="D120" s="428"/>
      <c r="E120" s="428"/>
      <c r="F120" s="428"/>
      <c r="G120" s="428"/>
      <c r="H120" s="428"/>
      <c r="I120" s="428"/>
      <c r="J120" s="428"/>
    </row>
    <row r="121" spans="2:10">
      <c r="B121" s="428"/>
      <c r="C121" s="428"/>
      <c r="D121" s="428"/>
      <c r="E121" s="428"/>
      <c r="F121" s="428"/>
      <c r="G121" s="428"/>
      <c r="H121" s="428"/>
      <c r="I121" s="428"/>
      <c r="J121" s="428"/>
    </row>
    <row r="122" spans="2:10">
      <c r="B122" s="428"/>
      <c r="C122" s="428"/>
      <c r="D122" s="428"/>
      <c r="E122" s="428"/>
      <c r="F122" s="428"/>
      <c r="G122" s="428"/>
      <c r="H122" s="428"/>
      <c r="I122" s="428"/>
      <c r="J122" s="428"/>
    </row>
    <row r="123" spans="2:10">
      <c r="B123" s="428"/>
      <c r="C123" s="428"/>
      <c r="D123" s="428"/>
      <c r="E123" s="428"/>
      <c r="F123" s="428"/>
      <c r="G123" s="428"/>
      <c r="H123" s="428"/>
      <c r="I123" s="428"/>
      <c r="J123" s="428"/>
    </row>
    <row r="124" spans="2:10">
      <c r="B124" s="428"/>
      <c r="C124" s="428"/>
      <c r="D124" s="428"/>
      <c r="E124" s="428"/>
      <c r="F124" s="428"/>
      <c r="G124" s="428"/>
      <c r="H124" s="428"/>
      <c r="I124" s="428"/>
      <c r="J124" s="428"/>
    </row>
    <row r="125" spans="2:10">
      <c r="B125" s="428"/>
      <c r="C125" s="428"/>
      <c r="D125" s="428"/>
      <c r="E125" s="428"/>
      <c r="F125" s="428"/>
      <c r="G125" s="428"/>
      <c r="H125" s="428"/>
      <c r="I125" s="428"/>
      <c r="J125" s="428"/>
    </row>
    <row r="126" spans="2:10">
      <c r="B126" s="428"/>
      <c r="C126" s="428"/>
      <c r="D126" s="428"/>
      <c r="E126" s="428"/>
      <c r="F126" s="428"/>
      <c r="G126" s="428"/>
      <c r="H126" s="428"/>
      <c r="I126" s="428"/>
      <c r="J126" s="428"/>
    </row>
    <row r="127" spans="2:10">
      <c r="B127" s="428"/>
      <c r="C127" s="428"/>
      <c r="D127" s="428"/>
      <c r="E127" s="428"/>
      <c r="F127" s="428"/>
      <c r="G127" s="428"/>
      <c r="H127" s="428"/>
      <c r="I127" s="428"/>
      <c r="J127" s="428"/>
    </row>
    <row r="128" spans="2:10">
      <c r="B128" s="428"/>
      <c r="C128" s="428"/>
      <c r="D128" s="428"/>
      <c r="E128" s="428"/>
      <c r="F128" s="428"/>
      <c r="G128" s="428"/>
      <c r="H128" s="428"/>
      <c r="I128" s="428"/>
      <c r="J128" s="428"/>
    </row>
    <row r="129" spans="2:10">
      <c r="B129" s="428"/>
      <c r="C129" s="428"/>
      <c r="D129" s="428"/>
      <c r="E129" s="428"/>
      <c r="F129" s="428"/>
      <c r="G129" s="428"/>
      <c r="H129" s="428"/>
      <c r="I129" s="428"/>
      <c r="J129" s="428"/>
    </row>
    <row r="130" spans="2:10">
      <c r="B130" s="428"/>
      <c r="C130" s="428"/>
      <c r="D130" s="428"/>
      <c r="E130" s="428"/>
      <c r="F130" s="428"/>
      <c r="G130" s="428"/>
      <c r="H130" s="428"/>
      <c r="I130" s="428"/>
      <c r="J130" s="428"/>
    </row>
    <row r="131" spans="2:10">
      <c r="B131" s="428"/>
      <c r="C131" s="428"/>
      <c r="D131" s="428"/>
      <c r="E131" s="428"/>
      <c r="F131" s="428"/>
      <c r="G131" s="428"/>
      <c r="H131" s="428"/>
      <c r="I131" s="428"/>
      <c r="J131" s="428"/>
    </row>
    <row r="132" spans="2:10">
      <c r="B132" s="428"/>
      <c r="C132" s="428"/>
      <c r="D132" s="428"/>
      <c r="E132" s="428"/>
      <c r="F132" s="428"/>
      <c r="G132" s="428"/>
      <c r="H132" s="428"/>
      <c r="I132" s="428"/>
      <c r="J132" s="428"/>
    </row>
    <row r="133" spans="2:10">
      <c r="B133" s="428"/>
      <c r="C133" s="428"/>
      <c r="D133" s="428"/>
      <c r="E133" s="428"/>
      <c r="F133" s="428"/>
      <c r="G133" s="428"/>
      <c r="H133" s="428"/>
      <c r="I133" s="428"/>
      <c r="J133" s="428"/>
    </row>
    <row r="134" spans="2:10">
      <c r="B134" s="428"/>
      <c r="C134" s="428"/>
      <c r="D134" s="428"/>
      <c r="E134" s="428"/>
      <c r="F134" s="428"/>
      <c r="G134" s="428"/>
      <c r="H134" s="428"/>
      <c r="I134" s="428"/>
      <c r="J134" s="428"/>
    </row>
    <row r="135" spans="2:10">
      <c r="B135" s="428"/>
      <c r="C135" s="428"/>
      <c r="D135" s="428"/>
      <c r="E135" s="428"/>
      <c r="F135" s="428"/>
      <c r="G135" s="428"/>
      <c r="H135" s="428"/>
      <c r="I135" s="428"/>
      <c r="J135" s="428"/>
    </row>
    <row r="136" spans="2:10">
      <c r="B136" s="428"/>
      <c r="C136" s="428"/>
      <c r="D136" s="428"/>
      <c r="E136" s="428"/>
      <c r="F136" s="428"/>
      <c r="G136" s="428"/>
      <c r="H136" s="428"/>
      <c r="I136" s="428"/>
      <c r="J136" s="428"/>
    </row>
    <row r="137" spans="2:10">
      <c r="B137" s="428"/>
      <c r="C137" s="428"/>
      <c r="D137" s="428"/>
      <c r="E137" s="428"/>
      <c r="F137" s="428"/>
      <c r="G137" s="428"/>
      <c r="H137" s="428"/>
      <c r="I137" s="428"/>
      <c r="J137" s="428"/>
    </row>
    <row r="138" spans="2:10">
      <c r="B138" s="428"/>
      <c r="C138" s="428"/>
      <c r="D138" s="428"/>
      <c r="E138" s="428"/>
      <c r="F138" s="428"/>
      <c r="G138" s="428"/>
      <c r="H138" s="428"/>
      <c r="I138" s="428"/>
      <c r="J138" s="428"/>
    </row>
    <row r="139" spans="2:10">
      <c r="B139" s="428"/>
      <c r="C139" s="428"/>
      <c r="D139" s="428"/>
      <c r="E139" s="428"/>
      <c r="F139" s="428"/>
      <c r="G139" s="428"/>
      <c r="H139" s="428"/>
      <c r="I139" s="428"/>
      <c r="J139" s="428"/>
    </row>
    <row r="140" spans="2:10">
      <c r="B140" s="428"/>
      <c r="C140" s="428"/>
      <c r="D140" s="428"/>
      <c r="E140" s="428"/>
      <c r="F140" s="428"/>
      <c r="G140" s="428"/>
      <c r="H140" s="428"/>
      <c r="I140" s="428"/>
      <c r="J140" s="428"/>
    </row>
    <row r="141" spans="2:10">
      <c r="B141" s="428"/>
      <c r="C141" s="428"/>
      <c r="D141" s="428"/>
      <c r="E141" s="428"/>
      <c r="F141" s="428"/>
      <c r="G141" s="428"/>
      <c r="H141" s="428"/>
      <c r="I141" s="428"/>
      <c r="J141" s="428"/>
    </row>
    <row r="142" spans="2:10">
      <c r="B142" s="428"/>
      <c r="C142" s="428"/>
      <c r="D142" s="428"/>
      <c r="E142" s="428"/>
      <c r="F142" s="428"/>
      <c r="G142" s="428"/>
      <c r="H142" s="428"/>
      <c r="I142" s="428"/>
      <c r="J142" s="428"/>
    </row>
    <row r="143" spans="2:10">
      <c r="B143" s="428"/>
      <c r="C143" s="428"/>
      <c r="D143" s="428"/>
      <c r="E143" s="428"/>
      <c r="F143" s="428"/>
      <c r="G143" s="428"/>
      <c r="H143" s="428"/>
      <c r="I143" s="428"/>
      <c r="J143" s="428"/>
    </row>
    <row r="144" spans="2:10">
      <c r="B144" s="428"/>
      <c r="C144" s="428"/>
      <c r="D144" s="428"/>
      <c r="E144" s="428"/>
      <c r="F144" s="428"/>
      <c r="G144" s="428"/>
      <c r="H144" s="428"/>
      <c r="I144" s="428"/>
      <c r="J144" s="428"/>
    </row>
    <row r="145" spans="2:10">
      <c r="B145" s="428"/>
      <c r="C145" s="428"/>
      <c r="D145" s="428"/>
      <c r="E145" s="428"/>
      <c r="F145" s="428"/>
      <c r="G145" s="428"/>
      <c r="H145" s="428"/>
      <c r="I145" s="428"/>
      <c r="J145" s="428"/>
    </row>
    <row r="146" spans="2:10">
      <c r="B146" s="428"/>
      <c r="C146" s="428"/>
      <c r="D146" s="428"/>
      <c r="E146" s="428"/>
      <c r="F146" s="428"/>
      <c r="G146" s="428"/>
      <c r="H146" s="428"/>
      <c r="I146" s="428"/>
      <c r="J146" s="428"/>
    </row>
    <row r="147" spans="2:10">
      <c r="B147" s="428"/>
      <c r="C147" s="428"/>
      <c r="D147" s="428"/>
      <c r="E147" s="428"/>
      <c r="F147" s="428"/>
      <c r="G147" s="428"/>
      <c r="H147" s="428"/>
      <c r="I147" s="428"/>
      <c r="J147" s="428"/>
    </row>
    <row r="148" spans="2:10">
      <c r="B148" s="428"/>
      <c r="C148" s="428"/>
      <c r="D148" s="428"/>
      <c r="E148" s="428"/>
      <c r="F148" s="428"/>
      <c r="G148" s="428"/>
      <c r="H148" s="428"/>
      <c r="I148" s="428"/>
      <c r="J148" s="428"/>
    </row>
    <row r="149" spans="2:10">
      <c r="B149" s="428"/>
      <c r="C149" s="428"/>
      <c r="D149" s="428"/>
      <c r="E149" s="428"/>
      <c r="F149" s="428"/>
      <c r="G149" s="428"/>
      <c r="H149" s="428"/>
      <c r="I149" s="428"/>
      <c r="J149" s="428"/>
    </row>
    <row r="150" spans="2:10">
      <c r="B150" s="428"/>
      <c r="C150" s="428"/>
      <c r="D150" s="428"/>
      <c r="E150" s="428"/>
      <c r="F150" s="428"/>
      <c r="G150" s="428"/>
      <c r="H150" s="428"/>
      <c r="I150" s="428"/>
      <c r="J150" s="428"/>
    </row>
    <row r="151" spans="2:10">
      <c r="B151" s="428"/>
      <c r="C151" s="428"/>
      <c r="D151" s="428"/>
      <c r="E151" s="428"/>
      <c r="F151" s="428"/>
      <c r="G151" s="428"/>
      <c r="H151" s="428"/>
      <c r="I151" s="428"/>
      <c r="J151" s="428"/>
    </row>
    <row r="152" spans="2:10">
      <c r="B152" s="428"/>
      <c r="C152" s="428"/>
      <c r="D152" s="428"/>
      <c r="E152" s="428"/>
      <c r="F152" s="428"/>
      <c r="G152" s="428"/>
      <c r="H152" s="428"/>
      <c r="I152" s="428"/>
      <c r="J152" s="428"/>
    </row>
    <row r="153" spans="2:10">
      <c r="B153" s="428"/>
      <c r="C153" s="428"/>
      <c r="D153" s="428"/>
      <c r="E153" s="428"/>
      <c r="F153" s="428"/>
      <c r="G153" s="428"/>
      <c r="H153" s="428"/>
      <c r="I153" s="428"/>
      <c r="J153" s="428"/>
    </row>
    <row r="154" spans="2:10">
      <c r="B154" s="428"/>
      <c r="C154" s="428"/>
      <c r="D154" s="428"/>
      <c r="E154" s="428"/>
      <c r="F154" s="428"/>
      <c r="G154" s="428"/>
      <c r="H154" s="428"/>
      <c r="I154" s="428"/>
      <c r="J154" s="428"/>
    </row>
    <row r="155" spans="2:10">
      <c r="B155" s="428"/>
      <c r="C155" s="428"/>
      <c r="D155" s="428"/>
      <c r="E155" s="428"/>
      <c r="F155" s="428"/>
      <c r="G155" s="428"/>
      <c r="H155" s="428"/>
      <c r="I155" s="428"/>
      <c r="J155" s="428"/>
    </row>
    <row r="156" spans="2:10">
      <c r="B156" s="428"/>
      <c r="C156" s="428"/>
      <c r="D156" s="428"/>
      <c r="E156" s="428"/>
      <c r="F156" s="428"/>
      <c r="G156" s="428"/>
      <c r="H156" s="428"/>
      <c r="I156" s="428"/>
      <c r="J156" s="428"/>
    </row>
    <row r="157" spans="2:10">
      <c r="B157" s="428"/>
      <c r="C157" s="428"/>
      <c r="D157" s="428"/>
      <c r="E157" s="428"/>
      <c r="F157" s="428"/>
      <c r="G157" s="428"/>
      <c r="H157" s="428"/>
      <c r="I157" s="428"/>
      <c r="J157" s="428"/>
    </row>
    <row r="158" spans="2:10">
      <c r="B158" s="428"/>
      <c r="C158" s="428"/>
      <c r="D158" s="428"/>
      <c r="E158" s="428"/>
      <c r="F158" s="428"/>
      <c r="G158" s="428"/>
      <c r="H158" s="428"/>
      <c r="I158" s="428"/>
      <c r="J158" s="428"/>
    </row>
    <row r="159" spans="2:10">
      <c r="B159" s="428"/>
      <c r="C159" s="428"/>
      <c r="D159" s="428"/>
      <c r="E159" s="428"/>
      <c r="F159" s="428"/>
      <c r="G159" s="428"/>
      <c r="H159" s="428"/>
      <c r="I159" s="428"/>
      <c r="J159" s="428"/>
    </row>
    <row r="160" spans="2:10">
      <c r="B160" s="428"/>
      <c r="C160" s="428"/>
      <c r="D160" s="428"/>
      <c r="E160" s="428"/>
      <c r="F160" s="428"/>
      <c r="G160" s="428"/>
      <c r="H160" s="428"/>
      <c r="I160" s="428"/>
      <c r="J160" s="428"/>
    </row>
    <row r="161" spans="2:10">
      <c r="B161" s="428"/>
      <c r="C161" s="428"/>
      <c r="D161" s="428"/>
      <c r="E161" s="428"/>
      <c r="F161" s="428"/>
      <c r="G161" s="428"/>
      <c r="H161" s="428"/>
      <c r="I161" s="428"/>
      <c r="J161" s="428"/>
    </row>
    <row r="162" spans="2:10">
      <c r="B162" s="428"/>
      <c r="C162" s="428"/>
      <c r="D162" s="428"/>
      <c r="E162" s="428"/>
      <c r="F162" s="428"/>
      <c r="G162" s="428"/>
      <c r="H162" s="428"/>
      <c r="I162" s="428"/>
      <c r="J162" s="428"/>
    </row>
  </sheetData>
  <mergeCells count="57">
    <mergeCell ref="B19:F19"/>
    <mergeCell ref="B8:F8"/>
    <mergeCell ref="B9:F9"/>
    <mergeCell ref="B10:F10"/>
    <mergeCell ref="B11:F11"/>
    <mergeCell ref="B12:F12"/>
    <mergeCell ref="B13:F13"/>
    <mergeCell ref="B14:F14"/>
    <mergeCell ref="B15:F15"/>
    <mergeCell ref="B16:F16"/>
    <mergeCell ref="B17:F17"/>
    <mergeCell ref="B18:F18"/>
    <mergeCell ref="B36:F36"/>
    <mergeCell ref="B20:F20"/>
    <mergeCell ref="B21:F21"/>
    <mergeCell ref="B22:F22"/>
    <mergeCell ref="B23:F23"/>
    <mergeCell ref="B24:F24"/>
    <mergeCell ref="B25:F25"/>
    <mergeCell ref="B31:F31"/>
    <mergeCell ref="B32:F32"/>
    <mergeCell ref="B33:F33"/>
    <mergeCell ref="B34:F34"/>
    <mergeCell ref="B35:F35"/>
    <mergeCell ref="B48:F48"/>
    <mergeCell ref="B37:F37"/>
    <mergeCell ref="B38:F38"/>
    <mergeCell ref="B39:F39"/>
    <mergeCell ref="B40:F40"/>
    <mergeCell ref="B41:F41"/>
    <mergeCell ref="B42:F42"/>
    <mergeCell ref="B43:F43"/>
    <mergeCell ref="B44:F44"/>
    <mergeCell ref="B45:F45"/>
    <mergeCell ref="B46:F46"/>
    <mergeCell ref="B47:F47"/>
    <mergeCell ref="B60:F60"/>
    <mergeCell ref="B49:F49"/>
    <mergeCell ref="B50:F50"/>
    <mergeCell ref="B51:F51"/>
    <mergeCell ref="B52:F52"/>
    <mergeCell ref="B53:F53"/>
    <mergeCell ref="B54:F54"/>
    <mergeCell ref="B55:F55"/>
    <mergeCell ref="B56:F56"/>
    <mergeCell ref="B57:F57"/>
    <mergeCell ref="B58:F58"/>
    <mergeCell ref="B59:F59"/>
    <mergeCell ref="B68:F68"/>
    <mergeCell ref="B69:F69"/>
    <mergeCell ref="B70:F70"/>
    <mergeCell ref="B61:F61"/>
    <mergeCell ref="B62:F62"/>
    <mergeCell ref="B63:F63"/>
    <mergeCell ref="B65:F65"/>
    <mergeCell ref="B66:F66"/>
    <mergeCell ref="B67:F6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S69"/>
  <sheetViews>
    <sheetView topLeftCell="H25" workbookViewId="0">
      <selection activeCell="J7" sqref="J7"/>
    </sheetView>
  </sheetViews>
  <sheetFormatPr defaultRowHeight="12.75"/>
  <cols>
    <col min="1" max="1" width="0" style="353" hidden="1" customWidth="1"/>
    <col min="2" max="2" width="32.5703125" style="353" hidden="1" customWidth="1"/>
    <col min="3" max="3" width="17" style="353" hidden="1" customWidth="1"/>
    <col min="4" max="7" width="0" style="353" hidden="1" customWidth="1"/>
    <col min="8" max="8" width="2.5703125" style="353" customWidth="1"/>
    <col min="9" max="9" width="3.7109375" style="353" customWidth="1"/>
    <col min="10" max="10" width="15.5703125" style="353" customWidth="1"/>
    <col min="11" max="11" width="37" style="353" customWidth="1"/>
    <col min="12" max="12" width="26.85546875" style="353" customWidth="1"/>
    <col min="13" max="15" width="9.140625" style="353"/>
    <col min="16" max="16" width="34" style="353" bestFit="1" customWidth="1"/>
    <col min="17" max="17" width="9.140625" style="353"/>
    <col min="18" max="18" width="16.28515625" style="353" bestFit="1" customWidth="1"/>
    <col min="19" max="256" width="9.140625" style="353"/>
    <col min="257" max="263" width="0" style="353" hidden="1" customWidth="1"/>
    <col min="264" max="264" width="2.5703125" style="353" customWidth="1"/>
    <col min="265" max="265" width="3.7109375" style="353" customWidth="1"/>
    <col min="266" max="266" width="15.5703125" style="353" customWidth="1"/>
    <col min="267" max="267" width="37" style="353" customWidth="1"/>
    <col min="268" max="268" width="26.85546875" style="353" customWidth="1"/>
    <col min="269" max="271" width="9.140625" style="353"/>
    <col min="272" max="272" width="34" style="353" bestFit="1" customWidth="1"/>
    <col min="273" max="273" width="9.140625" style="353"/>
    <col min="274" max="274" width="16.28515625" style="353" bestFit="1" customWidth="1"/>
    <col min="275" max="512" width="9.140625" style="353"/>
    <col min="513" max="519" width="0" style="353" hidden="1" customWidth="1"/>
    <col min="520" max="520" width="2.5703125" style="353" customWidth="1"/>
    <col min="521" max="521" width="3.7109375" style="353" customWidth="1"/>
    <col min="522" max="522" width="15.5703125" style="353" customWidth="1"/>
    <col min="523" max="523" width="37" style="353" customWidth="1"/>
    <col min="524" max="524" width="26.85546875" style="353" customWidth="1"/>
    <col min="525" max="527" width="9.140625" style="353"/>
    <col min="528" max="528" width="34" style="353" bestFit="1" customWidth="1"/>
    <col min="529" max="529" width="9.140625" style="353"/>
    <col min="530" max="530" width="16.28515625" style="353" bestFit="1" customWidth="1"/>
    <col min="531" max="768" width="9.140625" style="353"/>
    <col min="769" max="775" width="0" style="353" hidden="1" customWidth="1"/>
    <col min="776" max="776" width="2.5703125" style="353" customWidth="1"/>
    <col min="777" max="777" width="3.7109375" style="353" customWidth="1"/>
    <col min="778" max="778" width="15.5703125" style="353" customWidth="1"/>
    <col min="779" max="779" width="37" style="353" customWidth="1"/>
    <col min="780" max="780" width="26.85546875" style="353" customWidth="1"/>
    <col min="781" max="783" width="9.140625" style="353"/>
    <col min="784" max="784" width="34" style="353" bestFit="1" customWidth="1"/>
    <col min="785" max="785" width="9.140625" style="353"/>
    <col min="786" max="786" width="16.28515625" style="353" bestFit="1" customWidth="1"/>
    <col min="787" max="1024" width="9.140625" style="353"/>
    <col min="1025" max="1031" width="0" style="353" hidden="1" customWidth="1"/>
    <col min="1032" max="1032" width="2.5703125" style="353" customWidth="1"/>
    <col min="1033" max="1033" width="3.7109375" style="353" customWidth="1"/>
    <col min="1034" max="1034" width="15.5703125" style="353" customWidth="1"/>
    <col min="1035" max="1035" width="37" style="353" customWidth="1"/>
    <col min="1036" max="1036" width="26.85546875" style="353" customWidth="1"/>
    <col min="1037" max="1039" width="9.140625" style="353"/>
    <col min="1040" max="1040" width="34" style="353" bestFit="1" customWidth="1"/>
    <col min="1041" max="1041" width="9.140625" style="353"/>
    <col min="1042" max="1042" width="16.28515625" style="353" bestFit="1" customWidth="1"/>
    <col min="1043" max="1280" width="9.140625" style="353"/>
    <col min="1281" max="1287" width="0" style="353" hidden="1" customWidth="1"/>
    <col min="1288" max="1288" width="2.5703125" style="353" customWidth="1"/>
    <col min="1289" max="1289" width="3.7109375" style="353" customWidth="1"/>
    <col min="1290" max="1290" width="15.5703125" style="353" customWidth="1"/>
    <col min="1291" max="1291" width="37" style="353" customWidth="1"/>
    <col min="1292" max="1292" width="26.85546875" style="353" customWidth="1"/>
    <col min="1293" max="1295" width="9.140625" style="353"/>
    <col min="1296" max="1296" width="34" style="353" bestFit="1" customWidth="1"/>
    <col min="1297" max="1297" width="9.140625" style="353"/>
    <col min="1298" max="1298" width="16.28515625" style="353" bestFit="1" customWidth="1"/>
    <col min="1299" max="1536" width="9.140625" style="353"/>
    <col min="1537" max="1543" width="0" style="353" hidden="1" customWidth="1"/>
    <col min="1544" max="1544" width="2.5703125" style="353" customWidth="1"/>
    <col min="1545" max="1545" width="3.7109375" style="353" customWidth="1"/>
    <col min="1546" max="1546" width="15.5703125" style="353" customWidth="1"/>
    <col min="1547" max="1547" width="37" style="353" customWidth="1"/>
    <col min="1548" max="1548" width="26.85546875" style="353" customWidth="1"/>
    <col min="1549" max="1551" width="9.140625" style="353"/>
    <col min="1552" max="1552" width="34" style="353" bestFit="1" customWidth="1"/>
    <col min="1553" max="1553" width="9.140625" style="353"/>
    <col min="1554" max="1554" width="16.28515625" style="353" bestFit="1" customWidth="1"/>
    <col min="1555" max="1792" width="9.140625" style="353"/>
    <col min="1793" max="1799" width="0" style="353" hidden="1" customWidth="1"/>
    <col min="1800" max="1800" width="2.5703125" style="353" customWidth="1"/>
    <col min="1801" max="1801" width="3.7109375" style="353" customWidth="1"/>
    <col min="1802" max="1802" width="15.5703125" style="353" customWidth="1"/>
    <col min="1803" max="1803" width="37" style="353" customWidth="1"/>
    <col min="1804" max="1804" width="26.85546875" style="353" customWidth="1"/>
    <col min="1805" max="1807" width="9.140625" style="353"/>
    <col min="1808" max="1808" width="34" style="353" bestFit="1" customWidth="1"/>
    <col min="1809" max="1809" width="9.140625" style="353"/>
    <col min="1810" max="1810" width="16.28515625" style="353" bestFit="1" customWidth="1"/>
    <col min="1811" max="2048" width="9.140625" style="353"/>
    <col min="2049" max="2055" width="0" style="353" hidden="1" customWidth="1"/>
    <col min="2056" max="2056" width="2.5703125" style="353" customWidth="1"/>
    <col min="2057" max="2057" width="3.7109375" style="353" customWidth="1"/>
    <col min="2058" max="2058" width="15.5703125" style="353" customWidth="1"/>
    <col min="2059" max="2059" width="37" style="353" customWidth="1"/>
    <col min="2060" max="2060" width="26.85546875" style="353" customWidth="1"/>
    <col min="2061" max="2063" width="9.140625" style="353"/>
    <col min="2064" max="2064" width="34" style="353" bestFit="1" customWidth="1"/>
    <col min="2065" max="2065" width="9.140625" style="353"/>
    <col min="2066" max="2066" width="16.28515625" style="353" bestFit="1" customWidth="1"/>
    <col min="2067" max="2304" width="9.140625" style="353"/>
    <col min="2305" max="2311" width="0" style="353" hidden="1" customWidth="1"/>
    <col min="2312" max="2312" width="2.5703125" style="353" customWidth="1"/>
    <col min="2313" max="2313" width="3.7109375" style="353" customWidth="1"/>
    <col min="2314" max="2314" width="15.5703125" style="353" customWidth="1"/>
    <col min="2315" max="2315" width="37" style="353" customWidth="1"/>
    <col min="2316" max="2316" width="26.85546875" style="353" customWidth="1"/>
    <col min="2317" max="2319" width="9.140625" style="353"/>
    <col min="2320" max="2320" width="34" style="353" bestFit="1" customWidth="1"/>
    <col min="2321" max="2321" width="9.140625" style="353"/>
    <col min="2322" max="2322" width="16.28515625" style="353" bestFit="1" customWidth="1"/>
    <col min="2323" max="2560" width="9.140625" style="353"/>
    <col min="2561" max="2567" width="0" style="353" hidden="1" customWidth="1"/>
    <col min="2568" max="2568" width="2.5703125" style="353" customWidth="1"/>
    <col min="2569" max="2569" width="3.7109375" style="353" customWidth="1"/>
    <col min="2570" max="2570" width="15.5703125" style="353" customWidth="1"/>
    <col min="2571" max="2571" width="37" style="353" customWidth="1"/>
    <col min="2572" max="2572" width="26.85546875" style="353" customWidth="1"/>
    <col min="2573" max="2575" width="9.140625" style="353"/>
    <col min="2576" max="2576" width="34" style="353" bestFit="1" customWidth="1"/>
    <col min="2577" max="2577" width="9.140625" style="353"/>
    <col min="2578" max="2578" width="16.28515625" style="353" bestFit="1" customWidth="1"/>
    <col min="2579" max="2816" width="9.140625" style="353"/>
    <col min="2817" max="2823" width="0" style="353" hidden="1" customWidth="1"/>
    <col min="2824" max="2824" width="2.5703125" style="353" customWidth="1"/>
    <col min="2825" max="2825" width="3.7109375" style="353" customWidth="1"/>
    <col min="2826" max="2826" width="15.5703125" style="353" customWidth="1"/>
    <col min="2827" max="2827" width="37" style="353" customWidth="1"/>
    <col min="2828" max="2828" width="26.85546875" style="353" customWidth="1"/>
    <col min="2829" max="2831" width="9.140625" style="353"/>
    <col min="2832" max="2832" width="34" style="353" bestFit="1" customWidth="1"/>
    <col min="2833" max="2833" width="9.140625" style="353"/>
    <col min="2834" max="2834" width="16.28515625" style="353" bestFit="1" customWidth="1"/>
    <col min="2835" max="3072" width="9.140625" style="353"/>
    <col min="3073" max="3079" width="0" style="353" hidden="1" customWidth="1"/>
    <col min="3080" max="3080" width="2.5703125" style="353" customWidth="1"/>
    <col min="3081" max="3081" width="3.7109375" style="353" customWidth="1"/>
    <col min="3082" max="3082" width="15.5703125" style="353" customWidth="1"/>
    <col min="3083" max="3083" width="37" style="353" customWidth="1"/>
    <col min="3084" max="3084" width="26.85546875" style="353" customWidth="1"/>
    <col min="3085" max="3087" width="9.140625" style="353"/>
    <col min="3088" max="3088" width="34" style="353" bestFit="1" customWidth="1"/>
    <col min="3089" max="3089" width="9.140625" style="353"/>
    <col min="3090" max="3090" width="16.28515625" style="353" bestFit="1" customWidth="1"/>
    <col min="3091" max="3328" width="9.140625" style="353"/>
    <col min="3329" max="3335" width="0" style="353" hidden="1" customWidth="1"/>
    <col min="3336" max="3336" width="2.5703125" style="353" customWidth="1"/>
    <col min="3337" max="3337" width="3.7109375" style="353" customWidth="1"/>
    <col min="3338" max="3338" width="15.5703125" style="353" customWidth="1"/>
    <col min="3339" max="3339" width="37" style="353" customWidth="1"/>
    <col min="3340" max="3340" width="26.85546875" style="353" customWidth="1"/>
    <col min="3341" max="3343" width="9.140625" style="353"/>
    <col min="3344" max="3344" width="34" style="353" bestFit="1" customWidth="1"/>
    <col min="3345" max="3345" width="9.140625" style="353"/>
    <col min="3346" max="3346" width="16.28515625" style="353" bestFit="1" customWidth="1"/>
    <col min="3347" max="3584" width="9.140625" style="353"/>
    <col min="3585" max="3591" width="0" style="353" hidden="1" customWidth="1"/>
    <col min="3592" max="3592" width="2.5703125" style="353" customWidth="1"/>
    <col min="3593" max="3593" width="3.7109375" style="353" customWidth="1"/>
    <col min="3594" max="3594" width="15.5703125" style="353" customWidth="1"/>
    <col min="3595" max="3595" width="37" style="353" customWidth="1"/>
    <col min="3596" max="3596" width="26.85546875" style="353" customWidth="1"/>
    <col min="3597" max="3599" width="9.140625" style="353"/>
    <col min="3600" max="3600" width="34" style="353" bestFit="1" customWidth="1"/>
    <col min="3601" max="3601" width="9.140625" style="353"/>
    <col min="3602" max="3602" width="16.28515625" style="353" bestFit="1" customWidth="1"/>
    <col min="3603" max="3840" width="9.140625" style="353"/>
    <col min="3841" max="3847" width="0" style="353" hidden="1" customWidth="1"/>
    <col min="3848" max="3848" width="2.5703125" style="353" customWidth="1"/>
    <col min="3849" max="3849" width="3.7109375" style="353" customWidth="1"/>
    <col min="3850" max="3850" width="15.5703125" style="353" customWidth="1"/>
    <col min="3851" max="3851" width="37" style="353" customWidth="1"/>
    <col min="3852" max="3852" width="26.85546875" style="353" customWidth="1"/>
    <col min="3853" max="3855" width="9.140625" style="353"/>
    <col min="3856" max="3856" width="34" style="353" bestFit="1" customWidth="1"/>
    <col min="3857" max="3857" width="9.140625" style="353"/>
    <col min="3858" max="3858" width="16.28515625" style="353" bestFit="1" customWidth="1"/>
    <col min="3859" max="4096" width="9.140625" style="353"/>
    <col min="4097" max="4103" width="0" style="353" hidden="1" customWidth="1"/>
    <col min="4104" max="4104" width="2.5703125" style="353" customWidth="1"/>
    <col min="4105" max="4105" width="3.7109375" style="353" customWidth="1"/>
    <col min="4106" max="4106" width="15.5703125" style="353" customWidth="1"/>
    <col min="4107" max="4107" width="37" style="353" customWidth="1"/>
    <col min="4108" max="4108" width="26.85546875" style="353" customWidth="1"/>
    <col min="4109" max="4111" width="9.140625" style="353"/>
    <col min="4112" max="4112" width="34" style="353" bestFit="1" customWidth="1"/>
    <col min="4113" max="4113" width="9.140625" style="353"/>
    <col min="4114" max="4114" width="16.28515625" style="353" bestFit="1" customWidth="1"/>
    <col min="4115" max="4352" width="9.140625" style="353"/>
    <col min="4353" max="4359" width="0" style="353" hidden="1" customWidth="1"/>
    <col min="4360" max="4360" width="2.5703125" style="353" customWidth="1"/>
    <col min="4361" max="4361" width="3.7109375" style="353" customWidth="1"/>
    <col min="4362" max="4362" width="15.5703125" style="353" customWidth="1"/>
    <col min="4363" max="4363" width="37" style="353" customWidth="1"/>
    <col min="4364" max="4364" width="26.85546875" style="353" customWidth="1"/>
    <col min="4365" max="4367" width="9.140625" style="353"/>
    <col min="4368" max="4368" width="34" style="353" bestFit="1" customWidth="1"/>
    <col min="4369" max="4369" width="9.140625" style="353"/>
    <col min="4370" max="4370" width="16.28515625" style="353" bestFit="1" customWidth="1"/>
    <col min="4371" max="4608" width="9.140625" style="353"/>
    <col min="4609" max="4615" width="0" style="353" hidden="1" customWidth="1"/>
    <col min="4616" max="4616" width="2.5703125" style="353" customWidth="1"/>
    <col min="4617" max="4617" width="3.7109375" style="353" customWidth="1"/>
    <col min="4618" max="4618" width="15.5703125" style="353" customWidth="1"/>
    <col min="4619" max="4619" width="37" style="353" customWidth="1"/>
    <col min="4620" max="4620" width="26.85546875" style="353" customWidth="1"/>
    <col min="4621" max="4623" width="9.140625" style="353"/>
    <col min="4624" max="4624" width="34" style="353" bestFit="1" customWidth="1"/>
    <col min="4625" max="4625" width="9.140625" style="353"/>
    <col min="4626" max="4626" width="16.28515625" style="353" bestFit="1" customWidth="1"/>
    <col min="4627" max="4864" width="9.140625" style="353"/>
    <col min="4865" max="4871" width="0" style="353" hidden="1" customWidth="1"/>
    <col min="4872" max="4872" width="2.5703125" style="353" customWidth="1"/>
    <col min="4873" max="4873" width="3.7109375" style="353" customWidth="1"/>
    <col min="4874" max="4874" width="15.5703125" style="353" customWidth="1"/>
    <col min="4875" max="4875" width="37" style="353" customWidth="1"/>
    <col min="4876" max="4876" width="26.85546875" style="353" customWidth="1"/>
    <col min="4877" max="4879" width="9.140625" style="353"/>
    <col min="4880" max="4880" width="34" style="353" bestFit="1" customWidth="1"/>
    <col min="4881" max="4881" width="9.140625" style="353"/>
    <col min="4882" max="4882" width="16.28515625" style="353" bestFit="1" customWidth="1"/>
    <col min="4883" max="5120" width="9.140625" style="353"/>
    <col min="5121" max="5127" width="0" style="353" hidden="1" customWidth="1"/>
    <col min="5128" max="5128" width="2.5703125" style="353" customWidth="1"/>
    <col min="5129" max="5129" width="3.7109375" style="353" customWidth="1"/>
    <col min="5130" max="5130" width="15.5703125" style="353" customWidth="1"/>
    <col min="5131" max="5131" width="37" style="353" customWidth="1"/>
    <col min="5132" max="5132" width="26.85546875" style="353" customWidth="1"/>
    <col min="5133" max="5135" width="9.140625" style="353"/>
    <col min="5136" max="5136" width="34" style="353" bestFit="1" customWidth="1"/>
    <col min="5137" max="5137" width="9.140625" style="353"/>
    <col min="5138" max="5138" width="16.28515625" style="353" bestFit="1" customWidth="1"/>
    <col min="5139" max="5376" width="9.140625" style="353"/>
    <col min="5377" max="5383" width="0" style="353" hidden="1" customWidth="1"/>
    <col min="5384" max="5384" width="2.5703125" style="353" customWidth="1"/>
    <col min="5385" max="5385" width="3.7109375" style="353" customWidth="1"/>
    <col min="5386" max="5386" width="15.5703125" style="353" customWidth="1"/>
    <col min="5387" max="5387" width="37" style="353" customWidth="1"/>
    <col min="5388" max="5388" width="26.85546875" style="353" customWidth="1"/>
    <col min="5389" max="5391" width="9.140625" style="353"/>
    <col min="5392" max="5392" width="34" style="353" bestFit="1" customWidth="1"/>
    <col min="5393" max="5393" width="9.140625" style="353"/>
    <col min="5394" max="5394" width="16.28515625" style="353" bestFit="1" customWidth="1"/>
    <col min="5395" max="5632" width="9.140625" style="353"/>
    <col min="5633" max="5639" width="0" style="353" hidden="1" customWidth="1"/>
    <col min="5640" max="5640" width="2.5703125" style="353" customWidth="1"/>
    <col min="5641" max="5641" width="3.7109375" style="353" customWidth="1"/>
    <col min="5642" max="5642" width="15.5703125" style="353" customWidth="1"/>
    <col min="5643" max="5643" width="37" style="353" customWidth="1"/>
    <col min="5644" max="5644" width="26.85546875" style="353" customWidth="1"/>
    <col min="5645" max="5647" width="9.140625" style="353"/>
    <col min="5648" max="5648" width="34" style="353" bestFit="1" customWidth="1"/>
    <col min="5649" max="5649" width="9.140625" style="353"/>
    <col min="5650" max="5650" width="16.28515625" style="353" bestFit="1" customWidth="1"/>
    <col min="5651" max="5888" width="9.140625" style="353"/>
    <col min="5889" max="5895" width="0" style="353" hidden="1" customWidth="1"/>
    <col min="5896" max="5896" width="2.5703125" style="353" customWidth="1"/>
    <col min="5897" max="5897" width="3.7109375" style="353" customWidth="1"/>
    <col min="5898" max="5898" width="15.5703125" style="353" customWidth="1"/>
    <col min="5899" max="5899" width="37" style="353" customWidth="1"/>
    <col min="5900" max="5900" width="26.85546875" style="353" customWidth="1"/>
    <col min="5901" max="5903" width="9.140625" style="353"/>
    <col min="5904" max="5904" width="34" style="353" bestFit="1" customWidth="1"/>
    <col min="5905" max="5905" width="9.140625" style="353"/>
    <col min="5906" max="5906" width="16.28515625" style="353" bestFit="1" customWidth="1"/>
    <col min="5907" max="6144" width="9.140625" style="353"/>
    <col min="6145" max="6151" width="0" style="353" hidden="1" customWidth="1"/>
    <col min="6152" max="6152" width="2.5703125" style="353" customWidth="1"/>
    <col min="6153" max="6153" width="3.7109375" style="353" customWidth="1"/>
    <col min="6154" max="6154" width="15.5703125" style="353" customWidth="1"/>
    <col min="6155" max="6155" width="37" style="353" customWidth="1"/>
    <col min="6156" max="6156" width="26.85546875" style="353" customWidth="1"/>
    <col min="6157" max="6159" width="9.140625" style="353"/>
    <col min="6160" max="6160" width="34" style="353" bestFit="1" customWidth="1"/>
    <col min="6161" max="6161" width="9.140625" style="353"/>
    <col min="6162" max="6162" width="16.28515625" style="353" bestFit="1" customWidth="1"/>
    <col min="6163" max="6400" width="9.140625" style="353"/>
    <col min="6401" max="6407" width="0" style="353" hidden="1" customWidth="1"/>
    <col min="6408" max="6408" width="2.5703125" style="353" customWidth="1"/>
    <col min="6409" max="6409" width="3.7109375" style="353" customWidth="1"/>
    <col min="6410" max="6410" width="15.5703125" style="353" customWidth="1"/>
    <col min="6411" max="6411" width="37" style="353" customWidth="1"/>
    <col min="6412" max="6412" width="26.85546875" style="353" customWidth="1"/>
    <col min="6413" max="6415" width="9.140625" style="353"/>
    <col min="6416" max="6416" width="34" style="353" bestFit="1" customWidth="1"/>
    <col min="6417" max="6417" width="9.140625" style="353"/>
    <col min="6418" max="6418" width="16.28515625" style="353" bestFit="1" customWidth="1"/>
    <col min="6419" max="6656" width="9.140625" style="353"/>
    <col min="6657" max="6663" width="0" style="353" hidden="1" customWidth="1"/>
    <col min="6664" max="6664" width="2.5703125" style="353" customWidth="1"/>
    <col min="6665" max="6665" width="3.7109375" style="353" customWidth="1"/>
    <col min="6666" max="6666" width="15.5703125" style="353" customWidth="1"/>
    <col min="6667" max="6667" width="37" style="353" customWidth="1"/>
    <col min="6668" max="6668" width="26.85546875" style="353" customWidth="1"/>
    <col min="6669" max="6671" width="9.140625" style="353"/>
    <col min="6672" max="6672" width="34" style="353" bestFit="1" customWidth="1"/>
    <col min="6673" max="6673" width="9.140625" style="353"/>
    <col min="6674" max="6674" width="16.28515625" style="353" bestFit="1" customWidth="1"/>
    <col min="6675" max="6912" width="9.140625" style="353"/>
    <col min="6913" max="6919" width="0" style="353" hidden="1" customWidth="1"/>
    <col min="6920" max="6920" width="2.5703125" style="353" customWidth="1"/>
    <col min="6921" max="6921" width="3.7109375" style="353" customWidth="1"/>
    <col min="6922" max="6922" width="15.5703125" style="353" customWidth="1"/>
    <col min="6923" max="6923" width="37" style="353" customWidth="1"/>
    <col min="6924" max="6924" width="26.85546875" style="353" customWidth="1"/>
    <col min="6925" max="6927" width="9.140625" style="353"/>
    <col min="6928" max="6928" width="34" style="353" bestFit="1" customWidth="1"/>
    <col min="6929" max="6929" width="9.140625" style="353"/>
    <col min="6930" max="6930" width="16.28515625" style="353" bestFit="1" customWidth="1"/>
    <col min="6931" max="7168" width="9.140625" style="353"/>
    <col min="7169" max="7175" width="0" style="353" hidden="1" customWidth="1"/>
    <col min="7176" max="7176" width="2.5703125" style="353" customWidth="1"/>
    <col min="7177" max="7177" width="3.7109375" style="353" customWidth="1"/>
    <col min="7178" max="7178" width="15.5703125" style="353" customWidth="1"/>
    <col min="7179" max="7179" width="37" style="353" customWidth="1"/>
    <col min="7180" max="7180" width="26.85546875" style="353" customWidth="1"/>
    <col min="7181" max="7183" width="9.140625" style="353"/>
    <col min="7184" max="7184" width="34" style="353" bestFit="1" customWidth="1"/>
    <col min="7185" max="7185" width="9.140625" style="353"/>
    <col min="7186" max="7186" width="16.28515625" style="353" bestFit="1" customWidth="1"/>
    <col min="7187" max="7424" width="9.140625" style="353"/>
    <col min="7425" max="7431" width="0" style="353" hidden="1" customWidth="1"/>
    <col min="7432" max="7432" width="2.5703125" style="353" customWidth="1"/>
    <col min="7433" max="7433" width="3.7109375" style="353" customWidth="1"/>
    <col min="7434" max="7434" width="15.5703125" style="353" customWidth="1"/>
    <col min="7435" max="7435" width="37" style="353" customWidth="1"/>
    <col min="7436" max="7436" width="26.85546875" style="353" customWidth="1"/>
    <col min="7437" max="7439" width="9.140625" style="353"/>
    <col min="7440" max="7440" width="34" style="353" bestFit="1" customWidth="1"/>
    <col min="7441" max="7441" width="9.140625" style="353"/>
    <col min="7442" max="7442" width="16.28515625" style="353" bestFit="1" customWidth="1"/>
    <col min="7443" max="7680" width="9.140625" style="353"/>
    <col min="7681" max="7687" width="0" style="353" hidden="1" customWidth="1"/>
    <col min="7688" max="7688" width="2.5703125" style="353" customWidth="1"/>
    <col min="7689" max="7689" width="3.7109375" style="353" customWidth="1"/>
    <col min="7690" max="7690" width="15.5703125" style="353" customWidth="1"/>
    <col min="7691" max="7691" width="37" style="353" customWidth="1"/>
    <col min="7692" max="7692" width="26.85546875" style="353" customWidth="1"/>
    <col min="7693" max="7695" width="9.140625" style="353"/>
    <col min="7696" max="7696" width="34" style="353" bestFit="1" customWidth="1"/>
    <col min="7697" max="7697" width="9.140625" style="353"/>
    <col min="7698" max="7698" width="16.28515625" style="353" bestFit="1" customWidth="1"/>
    <col min="7699" max="7936" width="9.140625" style="353"/>
    <col min="7937" max="7943" width="0" style="353" hidden="1" customWidth="1"/>
    <col min="7944" max="7944" width="2.5703125" style="353" customWidth="1"/>
    <col min="7945" max="7945" width="3.7109375" style="353" customWidth="1"/>
    <col min="7946" max="7946" width="15.5703125" style="353" customWidth="1"/>
    <col min="7947" max="7947" width="37" style="353" customWidth="1"/>
    <col min="7948" max="7948" width="26.85546875" style="353" customWidth="1"/>
    <col min="7949" max="7951" width="9.140625" style="353"/>
    <col min="7952" max="7952" width="34" style="353" bestFit="1" customWidth="1"/>
    <col min="7953" max="7953" width="9.140625" style="353"/>
    <col min="7954" max="7954" width="16.28515625" style="353" bestFit="1" customWidth="1"/>
    <col min="7955" max="8192" width="9.140625" style="353"/>
    <col min="8193" max="8199" width="0" style="353" hidden="1" customWidth="1"/>
    <col min="8200" max="8200" width="2.5703125" style="353" customWidth="1"/>
    <col min="8201" max="8201" width="3.7109375" style="353" customWidth="1"/>
    <col min="8202" max="8202" width="15.5703125" style="353" customWidth="1"/>
    <col min="8203" max="8203" width="37" style="353" customWidth="1"/>
    <col min="8204" max="8204" width="26.85546875" style="353" customWidth="1"/>
    <col min="8205" max="8207" width="9.140625" style="353"/>
    <col min="8208" max="8208" width="34" style="353" bestFit="1" customWidth="1"/>
    <col min="8209" max="8209" width="9.140625" style="353"/>
    <col min="8210" max="8210" width="16.28515625" style="353" bestFit="1" customWidth="1"/>
    <col min="8211" max="8448" width="9.140625" style="353"/>
    <col min="8449" max="8455" width="0" style="353" hidden="1" customWidth="1"/>
    <col min="8456" max="8456" width="2.5703125" style="353" customWidth="1"/>
    <col min="8457" max="8457" width="3.7109375" style="353" customWidth="1"/>
    <col min="8458" max="8458" width="15.5703125" style="353" customWidth="1"/>
    <col min="8459" max="8459" width="37" style="353" customWidth="1"/>
    <col min="8460" max="8460" width="26.85546875" style="353" customWidth="1"/>
    <col min="8461" max="8463" width="9.140625" style="353"/>
    <col min="8464" max="8464" width="34" style="353" bestFit="1" customWidth="1"/>
    <col min="8465" max="8465" width="9.140625" style="353"/>
    <col min="8466" max="8466" width="16.28515625" style="353" bestFit="1" customWidth="1"/>
    <col min="8467" max="8704" width="9.140625" style="353"/>
    <col min="8705" max="8711" width="0" style="353" hidden="1" customWidth="1"/>
    <col min="8712" max="8712" width="2.5703125" style="353" customWidth="1"/>
    <col min="8713" max="8713" width="3.7109375" style="353" customWidth="1"/>
    <col min="8714" max="8714" width="15.5703125" style="353" customWidth="1"/>
    <col min="8715" max="8715" width="37" style="353" customWidth="1"/>
    <col min="8716" max="8716" width="26.85546875" style="353" customWidth="1"/>
    <col min="8717" max="8719" width="9.140625" style="353"/>
    <col min="8720" max="8720" width="34" style="353" bestFit="1" customWidth="1"/>
    <col min="8721" max="8721" width="9.140625" style="353"/>
    <col min="8722" max="8722" width="16.28515625" style="353" bestFit="1" customWidth="1"/>
    <col min="8723" max="8960" width="9.140625" style="353"/>
    <col min="8961" max="8967" width="0" style="353" hidden="1" customWidth="1"/>
    <col min="8968" max="8968" width="2.5703125" style="353" customWidth="1"/>
    <col min="8969" max="8969" width="3.7109375" style="353" customWidth="1"/>
    <col min="8970" max="8970" width="15.5703125" style="353" customWidth="1"/>
    <col min="8971" max="8971" width="37" style="353" customWidth="1"/>
    <col min="8972" max="8972" width="26.85546875" style="353" customWidth="1"/>
    <col min="8973" max="8975" width="9.140625" style="353"/>
    <col min="8976" max="8976" width="34" style="353" bestFit="1" customWidth="1"/>
    <col min="8977" max="8977" width="9.140625" style="353"/>
    <col min="8978" max="8978" width="16.28515625" style="353" bestFit="1" customWidth="1"/>
    <col min="8979" max="9216" width="9.140625" style="353"/>
    <col min="9217" max="9223" width="0" style="353" hidden="1" customWidth="1"/>
    <col min="9224" max="9224" width="2.5703125" style="353" customWidth="1"/>
    <col min="9225" max="9225" width="3.7109375" style="353" customWidth="1"/>
    <col min="9226" max="9226" width="15.5703125" style="353" customWidth="1"/>
    <col min="9227" max="9227" width="37" style="353" customWidth="1"/>
    <col min="9228" max="9228" width="26.85546875" style="353" customWidth="1"/>
    <col min="9229" max="9231" width="9.140625" style="353"/>
    <col min="9232" max="9232" width="34" style="353" bestFit="1" customWidth="1"/>
    <col min="9233" max="9233" width="9.140625" style="353"/>
    <col min="9234" max="9234" width="16.28515625" style="353" bestFit="1" customWidth="1"/>
    <col min="9235" max="9472" width="9.140625" style="353"/>
    <col min="9473" max="9479" width="0" style="353" hidden="1" customWidth="1"/>
    <col min="9480" max="9480" width="2.5703125" style="353" customWidth="1"/>
    <col min="9481" max="9481" width="3.7109375" style="353" customWidth="1"/>
    <col min="9482" max="9482" width="15.5703125" style="353" customWidth="1"/>
    <col min="9483" max="9483" width="37" style="353" customWidth="1"/>
    <col min="9484" max="9484" width="26.85546875" style="353" customWidth="1"/>
    <col min="9485" max="9487" width="9.140625" style="353"/>
    <col min="9488" max="9488" width="34" style="353" bestFit="1" customWidth="1"/>
    <col min="9489" max="9489" width="9.140625" style="353"/>
    <col min="9490" max="9490" width="16.28515625" style="353" bestFit="1" customWidth="1"/>
    <col min="9491" max="9728" width="9.140625" style="353"/>
    <col min="9729" max="9735" width="0" style="353" hidden="1" customWidth="1"/>
    <col min="9736" max="9736" width="2.5703125" style="353" customWidth="1"/>
    <col min="9737" max="9737" width="3.7109375" style="353" customWidth="1"/>
    <col min="9738" max="9738" width="15.5703125" style="353" customWidth="1"/>
    <col min="9739" max="9739" width="37" style="353" customWidth="1"/>
    <col min="9740" max="9740" width="26.85546875" style="353" customWidth="1"/>
    <col min="9741" max="9743" width="9.140625" style="353"/>
    <col min="9744" max="9744" width="34" style="353" bestFit="1" customWidth="1"/>
    <col min="9745" max="9745" width="9.140625" style="353"/>
    <col min="9746" max="9746" width="16.28515625" style="353" bestFit="1" customWidth="1"/>
    <col min="9747" max="9984" width="9.140625" style="353"/>
    <col min="9985" max="9991" width="0" style="353" hidden="1" customWidth="1"/>
    <col min="9992" max="9992" width="2.5703125" style="353" customWidth="1"/>
    <col min="9993" max="9993" width="3.7109375" style="353" customWidth="1"/>
    <col min="9994" max="9994" width="15.5703125" style="353" customWidth="1"/>
    <col min="9995" max="9995" width="37" style="353" customWidth="1"/>
    <col min="9996" max="9996" width="26.85546875" style="353" customWidth="1"/>
    <col min="9997" max="9999" width="9.140625" style="353"/>
    <col min="10000" max="10000" width="34" style="353" bestFit="1" customWidth="1"/>
    <col min="10001" max="10001" width="9.140625" style="353"/>
    <col min="10002" max="10002" width="16.28515625" style="353" bestFit="1" customWidth="1"/>
    <col min="10003" max="10240" width="9.140625" style="353"/>
    <col min="10241" max="10247" width="0" style="353" hidden="1" customWidth="1"/>
    <col min="10248" max="10248" width="2.5703125" style="353" customWidth="1"/>
    <col min="10249" max="10249" width="3.7109375" style="353" customWidth="1"/>
    <col min="10250" max="10250" width="15.5703125" style="353" customWidth="1"/>
    <col min="10251" max="10251" width="37" style="353" customWidth="1"/>
    <col min="10252" max="10252" width="26.85546875" style="353" customWidth="1"/>
    <col min="10253" max="10255" width="9.140625" style="353"/>
    <col min="10256" max="10256" width="34" style="353" bestFit="1" customWidth="1"/>
    <col min="10257" max="10257" width="9.140625" style="353"/>
    <col min="10258" max="10258" width="16.28515625" style="353" bestFit="1" customWidth="1"/>
    <col min="10259" max="10496" width="9.140625" style="353"/>
    <col min="10497" max="10503" width="0" style="353" hidden="1" customWidth="1"/>
    <col min="10504" max="10504" width="2.5703125" style="353" customWidth="1"/>
    <col min="10505" max="10505" width="3.7109375" style="353" customWidth="1"/>
    <col min="10506" max="10506" width="15.5703125" style="353" customWidth="1"/>
    <col min="10507" max="10507" width="37" style="353" customWidth="1"/>
    <col min="10508" max="10508" width="26.85546875" style="353" customWidth="1"/>
    <col min="10509" max="10511" width="9.140625" style="353"/>
    <col min="10512" max="10512" width="34" style="353" bestFit="1" customWidth="1"/>
    <col min="10513" max="10513" width="9.140625" style="353"/>
    <col min="10514" max="10514" width="16.28515625" style="353" bestFit="1" customWidth="1"/>
    <col min="10515" max="10752" width="9.140625" style="353"/>
    <col min="10753" max="10759" width="0" style="353" hidden="1" customWidth="1"/>
    <col min="10760" max="10760" width="2.5703125" style="353" customWidth="1"/>
    <col min="10761" max="10761" width="3.7109375" style="353" customWidth="1"/>
    <col min="10762" max="10762" width="15.5703125" style="353" customWidth="1"/>
    <col min="10763" max="10763" width="37" style="353" customWidth="1"/>
    <col min="10764" max="10764" width="26.85546875" style="353" customWidth="1"/>
    <col min="10765" max="10767" width="9.140625" style="353"/>
    <col min="10768" max="10768" width="34" style="353" bestFit="1" customWidth="1"/>
    <col min="10769" max="10769" width="9.140625" style="353"/>
    <col min="10770" max="10770" width="16.28515625" style="353" bestFit="1" customWidth="1"/>
    <col min="10771" max="11008" width="9.140625" style="353"/>
    <col min="11009" max="11015" width="0" style="353" hidden="1" customWidth="1"/>
    <col min="11016" max="11016" width="2.5703125" style="353" customWidth="1"/>
    <col min="11017" max="11017" width="3.7109375" style="353" customWidth="1"/>
    <col min="11018" max="11018" width="15.5703125" style="353" customWidth="1"/>
    <col min="11019" max="11019" width="37" style="353" customWidth="1"/>
    <col min="11020" max="11020" width="26.85546875" style="353" customWidth="1"/>
    <col min="11021" max="11023" width="9.140625" style="353"/>
    <col min="11024" max="11024" width="34" style="353" bestFit="1" customWidth="1"/>
    <col min="11025" max="11025" width="9.140625" style="353"/>
    <col min="11026" max="11026" width="16.28515625" style="353" bestFit="1" customWidth="1"/>
    <col min="11027" max="11264" width="9.140625" style="353"/>
    <col min="11265" max="11271" width="0" style="353" hidden="1" customWidth="1"/>
    <col min="11272" max="11272" width="2.5703125" style="353" customWidth="1"/>
    <col min="11273" max="11273" width="3.7109375" style="353" customWidth="1"/>
    <col min="11274" max="11274" width="15.5703125" style="353" customWidth="1"/>
    <col min="11275" max="11275" width="37" style="353" customWidth="1"/>
    <col min="11276" max="11276" width="26.85546875" style="353" customWidth="1"/>
    <col min="11277" max="11279" width="9.140625" style="353"/>
    <col min="11280" max="11280" width="34" style="353" bestFit="1" customWidth="1"/>
    <col min="11281" max="11281" width="9.140625" style="353"/>
    <col min="11282" max="11282" width="16.28515625" style="353" bestFit="1" customWidth="1"/>
    <col min="11283" max="11520" width="9.140625" style="353"/>
    <col min="11521" max="11527" width="0" style="353" hidden="1" customWidth="1"/>
    <col min="11528" max="11528" width="2.5703125" style="353" customWidth="1"/>
    <col min="11529" max="11529" width="3.7109375" style="353" customWidth="1"/>
    <col min="11530" max="11530" width="15.5703125" style="353" customWidth="1"/>
    <col min="11531" max="11531" width="37" style="353" customWidth="1"/>
    <col min="11532" max="11532" width="26.85546875" style="353" customWidth="1"/>
    <col min="11533" max="11535" width="9.140625" style="353"/>
    <col min="11536" max="11536" width="34" style="353" bestFit="1" customWidth="1"/>
    <col min="11537" max="11537" width="9.140625" style="353"/>
    <col min="11538" max="11538" width="16.28515625" style="353" bestFit="1" customWidth="1"/>
    <col min="11539" max="11776" width="9.140625" style="353"/>
    <col min="11777" max="11783" width="0" style="353" hidden="1" customWidth="1"/>
    <col min="11784" max="11784" width="2.5703125" style="353" customWidth="1"/>
    <col min="11785" max="11785" width="3.7109375" style="353" customWidth="1"/>
    <col min="11786" max="11786" width="15.5703125" style="353" customWidth="1"/>
    <col min="11787" max="11787" width="37" style="353" customWidth="1"/>
    <col min="11788" max="11788" width="26.85546875" style="353" customWidth="1"/>
    <col min="11789" max="11791" width="9.140625" style="353"/>
    <col min="11792" max="11792" width="34" style="353" bestFit="1" customWidth="1"/>
    <col min="11793" max="11793" width="9.140625" style="353"/>
    <col min="11794" max="11794" width="16.28515625" style="353" bestFit="1" customWidth="1"/>
    <col min="11795" max="12032" width="9.140625" style="353"/>
    <col min="12033" max="12039" width="0" style="353" hidden="1" customWidth="1"/>
    <col min="12040" max="12040" width="2.5703125" style="353" customWidth="1"/>
    <col min="12041" max="12041" width="3.7109375" style="353" customWidth="1"/>
    <col min="12042" max="12042" width="15.5703125" style="353" customWidth="1"/>
    <col min="12043" max="12043" width="37" style="353" customWidth="1"/>
    <col min="12044" max="12044" width="26.85546875" style="353" customWidth="1"/>
    <col min="12045" max="12047" width="9.140625" style="353"/>
    <col min="12048" max="12048" width="34" style="353" bestFit="1" customWidth="1"/>
    <col min="12049" max="12049" width="9.140625" style="353"/>
    <col min="12050" max="12050" width="16.28515625" style="353" bestFit="1" customWidth="1"/>
    <col min="12051" max="12288" width="9.140625" style="353"/>
    <col min="12289" max="12295" width="0" style="353" hidden="1" customWidth="1"/>
    <col min="12296" max="12296" width="2.5703125" style="353" customWidth="1"/>
    <col min="12297" max="12297" width="3.7109375" style="353" customWidth="1"/>
    <col min="12298" max="12298" width="15.5703125" style="353" customWidth="1"/>
    <col min="12299" max="12299" width="37" style="353" customWidth="1"/>
    <col min="12300" max="12300" width="26.85546875" style="353" customWidth="1"/>
    <col min="12301" max="12303" width="9.140625" style="353"/>
    <col min="12304" max="12304" width="34" style="353" bestFit="1" customWidth="1"/>
    <col min="12305" max="12305" width="9.140625" style="353"/>
    <col min="12306" max="12306" width="16.28515625" style="353" bestFit="1" customWidth="1"/>
    <col min="12307" max="12544" width="9.140625" style="353"/>
    <col min="12545" max="12551" width="0" style="353" hidden="1" customWidth="1"/>
    <col min="12552" max="12552" width="2.5703125" style="353" customWidth="1"/>
    <col min="12553" max="12553" width="3.7109375" style="353" customWidth="1"/>
    <col min="12554" max="12554" width="15.5703125" style="353" customWidth="1"/>
    <col min="12555" max="12555" width="37" style="353" customWidth="1"/>
    <col min="12556" max="12556" width="26.85546875" style="353" customWidth="1"/>
    <col min="12557" max="12559" width="9.140625" style="353"/>
    <col min="12560" max="12560" width="34" style="353" bestFit="1" customWidth="1"/>
    <col min="12561" max="12561" width="9.140625" style="353"/>
    <col min="12562" max="12562" width="16.28515625" style="353" bestFit="1" customWidth="1"/>
    <col min="12563" max="12800" width="9.140625" style="353"/>
    <col min="12801" max="12807" width="0" style="353" hidden="1" customWidth="1"/>
    <col min="12808" max="12808" width="2.5703125" style="353" customWidth="1"/>
    <col min="12809" max="12809" width="3.7109375" style="353" customWidth="1"/>
    <col min="12810" max="12810" width="15.5703125" style="353" customWidth="1"/>
    <col min="12811" max="12811" width="37" style="353" customWidth="1"/>
    <col min="12812" max="12812" width="26.85546875" style="353" customWidth="1"/>
    <col min="12813" max="12815" width="9.140625" style="353"/>
    <col min="12816" max="12816" width="34" style="353" bestFit="1" customWidth="1"/>
    <col min="12817" max="12817" width="9.140625" style="353"/>
    <col min="12818" max="12818" width="16.28515625" style="353" bestFit="1" customWidth="1"/>
    <col min="12819" max="13056" width="9.140625" style="353"/>
    <col min="13057" max="13063" width="0" style="353" hidden="1" customWidth="1"/>
    <col min="13064" max="13064" width="2.5703125" style="353" customWidth="1"/>
    <col min="13065" max="13065" width="3.7109375" style="353" customWidth="1"/>
    <col min="13066" max="13066" width="15.5703125" style="353" customWidth="1"/>
    <col min="13067" max="13067" width="37" style="353" customWidth="1"/>
    <col min="13068" max="13068" width="26.85546875" style="353" customWidth="1"/>
    <col min="13069" max="13071" width="9.140625" style="353"/>
    <col min="13072" max="13072" width="34" style="353" bestFit="1" customWidth="1"/>
    <col min="13073" max="13073" width="9.140625" style="353"/>
    <col min="13074" max="13074" width="16.28515625" style="353" bestFit="1" customWidth="1"/>
    <col min="13075" max="13312" width="9.140625" style="353"/>
    <col min="13313" max="13319" width="0" style="353" hidden="1" customWidth="1"/>
    <col min="13320" max="13320" width="2.5703125" style="353" customWidth="1"/>
    <col min="13321" max="13321" width="3.7109375" style="353" customWidth="1"/>
    <col min="13322" max="13322" width="15.5703125" style="353" customWidth="1"/>
    <col min="13323" max="13323" width="37" style="353" customWidth="1"/>
    <col min="13324" max="13324" width="26.85546875" style="353" customWidth="1"/>
    <col min="13325" max="13327" width="9.140625" style="353"/>
    <col min="13328" max="13328" width="34" style="353" bestFit="1" customWidth="1"/>
    <col min="13329" max="13329" width="9.140625" style="353"/>
    <col min="13330" max="13330" width="16.28515625" style="353" bestFit="1" customWidth="1"/>
    <col min="13331" max="13568" width="9.140625" style="353"/>
    <col min="13569" max="13575" width="0" style="353" hidden="1" customWidth="1"/>
    <col min="13576" max="13576" width="2.5703125" style="353" customWidth="1"/>
    <col min="13577" max="13577" width="3.7109375" style="353" customWidth="1"/>
    <col min="13578" max="13578" width="15.5703125" style="353" customWidth="1"/>
    <col min="13579" max="13579" width="37" style="353" customWidth="1"/>
    <col min="13580" max="13580" width="26.85546875" style="353" customWidth="1"/>
    <col min="13581" max="13583" width="9.140625" style="353"/>
    <col min="13584" max="13584" width="34" style="353" bestFit="1" customWidth="1"/>
    <col min="13585" max="13585" width="9.140625" style="353"/>
    <col min="13586" max="13586" width="16.28515625" style="353" bestFit="1" customWidth="1"/>
    <col min="13587" max="13824" width="9.140625" style="353"/>
    <col min="13825" max="13831" width="0" style="353" hidden="1" customWidth="1"/>
    <col min="13832" max="13832" width="2.5703125" style="353" customWidth="1"/>
    <col min="13833" max="13833" width="3.7109375" style="353" customWidth="1"/>
    <col min="13834" max="13834" width="15.5703125" style="353" customWidth="1"/>
    <col min="13835" max="13835" width="37" style="353" customWidth="1"/>
    <col min="13836" max="13836" width="26.85546875" style="353" customWidth="1"/>
    <col min="13837" max="13839" width="9.140625" style="353"/>
    <col min="13840" max="13840" width="34" style="353" bestFit="1" customWidth="1"/>
    <col min="13841" max="13841" width="9.140625" style="353"/>
    <col min="13842" max="13842" width="16.28515625" style="353" bestFit="1" customWidth="1"/>
    <col min="13843" max="14080" width="9.140625" style="353"/>
    <col min="14081" max="14087" width="0" style="353" hidden="1" customWidth="1"/>
    <col min="14088" max="14088" width="2.5703125" style="353" customWidth="1"/>
    <col min="14089" max="14089" width="3.7109375" style="353" customWidth="1"/>
    <col min="14090" max="14090" width="15.5703125" style="353" customWidth="1"/>
    <col min="14091" max="14091" width="37" style="353" customWidth="1"/>
    <col min="14092" max="14092" width="26.85546875" style="353" customWidth="1"/>
    <col min="14093" max="14095" width="9.140625" style="353"/>
    <col min="14096" max="14096" width="34" style="353" bestFit="1" customWidth="1"/>
    <col min="14097" max="14097" width="9.140625" style="353"/>
    <col min="14098" max="14098" width="16.28515625" style="353" bestFit="1" customWidth="1"/>
    <col min="14099" max="14336" width="9.140625" style="353"/>
    <col min="14337" max="14343" width="0" style="353" hidden="1" customWidth="1"/>
    <col min="14344" max="14344" width="2.5703125" style="353" customWidth="1"/>
    <col min="14345" max="14345" width="3.7109375" style="353" customWidth="1"/>
    <col min="14346" max="14346" width="15.5703125" style="353" customWidth="1"/>
    <col min="14347" max="14347" width="37" style="353" customWidth="1"/>
    <col min="14348" max="14348" width="26.85546875" style="353" customWidth="1"/>
    <col min="14349" max="14351" width="9.140625" style="353"/>
    <col min="14352" max="14352" width="34" style="353" bestFit="1" customWidth="1"/>
    <col min="14353" max="14353" width="9.140625" style="353"/>
    <col min="14354" max="14354" width="16.28515625" style="353" bestFit="1" customWidth="1"/>
    <col min="14355" max="14592" width="9.140625" style="353"/>
    <col min="14593" max="14599" width="0" style="353" hidden="1" customWidth="1"/>
    <col min="14600" max="14600" width="2.5703125" style="353" customWidth="1"/>
    <col min="14601" max="14601" width="3.7109375" style="353" customWidth="1"/>
    <col min="14602" max="14602" width="15.5703125" style="353" customWidth="1"/>
    <col min="14603" max="14603" width="37" style="353" customWidth="1"/>
    <col min="14604" max="14604" width="26.85546875" style="353" customWidth="1"/>
    <col min="14605" max="14607" width="9.140625" style="353"/>
    <col min="14608" max="14608" width="34" style="353" bestFit="1" customWidth="1"/>
    <col min="14609" max="14609" width="9.140625" style="353"/>
    <col min="14610" max="14610" width="16.28515625" style="353" bestFit="1" customWidth="1"/>
    <col min="14611" max="14848" width="9.140625" style="353"/>
    <col min="14849" max="14855" width="0" style="353" hidden="1" customWidth="1"/>
    <col min="14856" max="14856" width="2.5703125" style="353" customWidth="1"/>
    <col min="14857" max="14857" width="3.7109375" style="353" customWidth="1"/>
    <col min="14858" max="14858" width="15.5703125" style="353" customWidth="1"/>
    <col min="14859" max="14859" width="37" style="353" customWidth="1"/>
    <col min="14860" max="14860" width="26.85546875" style="353" customWidth="1"/>
    <col min="14861" max="14863" width="9.140625" style="353"/>
    <col min="14864" max="14864" width="34" style="353" bestFit="1" customWidth="1"/>
    <col min="14865" max="14865" width="9.140625" style="353"/>
    <col min="14866" max="14866" width="16.28515625" style="353" bestFit="1" customWidth="1"/>
    <col min="14867" max="15104" width="9.140625" style="353"/>
    <col min="15105" max="15111" width="0" style="353" hidden="1" customWidth="1"/>
    <col min="15112" max="15112" width="2.5703125" style="353" customWidth="1"/>
    <col min="15113" max="15113" width="3.7109375" style="353" customWidth="1"/>
    <col min="15114" max="15114" width="15.5703125" style="353" customWidth="1"/>
    <col min="15115" max="15115" width="37" style="353" customWidth="1"/>
    <col min="15116" max="15116" width="26.85546875" style="353" customWidth="1"/>
    <col min="15117" max="15119" width="9.140625" style="353"/>
    <col min="15120" max="15120" width="34" style="353" bestFit="1" customWidth="1"/>
    <col min="15121" max="15121" width="9.140625" style="353"/>
    <col min="15122" max="15122" width="16.28515625" style="353" bestFit="1" customWidth="1"/>
    <col min="15123" max="15360" width="9.140625" style="353"/>
    <col min="15361" max="15367" width="0" style="353" hidden="1" customWidth="1"/>
    <col min="15368" max="15368" width="2.5703125" style="353" customWidth="1"/>
    <col min="15369" max="15369" width="3.7109375" style="353" customWidth="1"/>
    <col min="15370" max="15370" width="15.5703125" style="353" customWidth="1"/>
    <col min="15371" max="15371" width="37" style="353" customWidth="1"/>
    <col min="15372" max="15372" width="26.85546875" style="353" customWidth="1"/>
    <col min="15373" max="15375" width="9.140625" style="353"/>
    <col min="15376" max="15376" width="34" style="353" bestFit="1" customWidth="1"/>
    <col min="15377" max="15377" width="9.140625" style="353"/>
    <col min="15378" max="15378" width="16.28515625" style="353" bestFit="1" customWidth="1"/>
    <col min="15379" max="15616" width="9.140625" style="353"/>
    <col min="15617" max="15623" width="0" style="353" hidden="1" customWidth="1"/>
    <col min="15624" max="15624" width="2.5703125" style="353" customWidth="1"/>
    <col min="15625" max="15625" width="3.7109375" style="353" customWidth="1"/>
    <col min="15626" max="15626" width="15.5703125" style="353" customWidth="1"/>
    <col min="15627" max="15627" width="37" style="353" customWidth="1"/>
    <col min="15628" max="15628" width="26.85546875" style="353" customWidth="1"/>
    <col min="15629" max="15631" width="9.140625" style="353"/>
    <col min="15632" max="15632" width="34" style="353" bestFit="1" customWidth="1"/>
    <col min="15633" max="15633" width="9.140625" style="353"/>
    <col min="15634" max="15634" width="16.28515625" style="353" bestFit="1" customWidth="1"/>
    <col min="15635" max="15872" width="9.140625" style="353"/>
    <col min="15873" max="15879" width="0" style="353" hidden="1" customWidth="1"/>
    <col min="15880" max="15880" width="2.5703125" style="353" customWidth="1"/>
    <col min="15881" max="15881" width="3.7109375" style="353" customWidth="1"/>
    <col min="15882" max="15882" width="15.5703125" style="353" customWidth="1"/>
    <col min="15883" max="15883" width="37" style="353" customWidth="1"/>
    <col min="15884" max="15884" width="26.85546875" style="353" customWidth="1"/>
    <col min="15885" max="15887" width="9.140625" style="353"/>
    <col min="15888" max="15888" width="34" style="353" bestFit="1" customWidth="1"/>
    <col min="15889" max="15889" width="9.140625" style="353"/>
    <col min="15890" max="15890" width="16.28515625" style="353" bestFit="1" customWidth="1"/>
    <col min="15891" max="16128" width="9.140625" style="353"/>
    <col min="16129" max="16135" width="0" style="353" hidden="1" customWidth="1"/>
    <col min="16136" max="16136" width="2.5703125" style="353" customWidth="1"/>
    <col min="16137" max="16137" width="3.7109375" style="353" customWidth="1"/>
    <col min="16138" max="16138" width="15.5703125" style="353" customWidth="1"/>
    <col min="16139" max="16139" width="37" style="353" customWidth="1"/>
    <col min="16140" max="16140" width="26.85546875" style="353" customWidth="1"/>
    <col min="16141" max="16143" width="9.140625" style="353"/>
    <col min="16144" max="16144" width="34" style="353" bestFit="1" customWidth="1"/>
    <col min="16145" max="16145" width="9.140625" style="353"/>
    <col min="16146" max="16146" width="16.28515625" style="353" bestFit="1" customWidth="1"/>
    <col min="16147" max="16384" width="9.140625" style="353"/>
  </cols>
  <sheetData>
    <row r="2" spans="1:19">
      <c r="I2" s="601" t="s">
        <v>662</v>
      </c>
      <c r="J2" s="601"/>
      <c r="K2" s="601"/>
      <c r="L2" s="601"/>
    </row>
    <row r="4" spans="1:19">
      <c r="I4" s="322"/>
      <c r="J4" s="322" t="s">
        <v>437</v>
      </c>
      <c r="K4" s="322"/>
    </row>
    <row r="5" spans="1:19">
      <c r="A5" s="388" t="s">
        <v>663</v>
      </c>
      <c r="B5" s="388" t="s">
        <v>664</v>
      </c>
      <c r="C5" s="388" t="s">
        <v>665</v>
      </c>
      <c r="I5" s="322"/>
      <c r="J5" s="322" t="s">
        <v>438</v>
      </c>
      <c r="K5" s="322"/>
    </row>
    <row r="6" spans="1:19">
      <c r="B6" s="388" t="s">
        <v>666</v>
      </c>
      <c r="C6" s="388" t="s">
        <v>666</v>
      </c>
      <c r="I6" s="326"/>
      <c r="J6" s="326" t="s">
        <v>439</v>
      </c>
      <c r="K6" s="326"/>
    </row>
    <row r="7" spans="1:19">
      <c r="B7" s="388"/>
      <c r="C7" s="388"/>
      <c r="I7" s="328"/>
      <c r="J7" s="328" t="s">
        <v>440</v>
      </c>
      <c r="K7" s="328"/>
      <c r="L7" s="481" t="s">
        <v>667</v>
      </c>
    </row>
    <row r="8" spans="1:19">
      <c r="B8" s="388"/>
      <c r="C8" s="388"/>
      <c r="J8" s="482"/>
      <c r="K8" s="482"/>
      <c r="L8" s="482"/>
      <c r="M8" s="483"/>
      <c r="N8" s="483"/>
      <c r="O8" s="483"/>
      <c r="P8" s="483"/>
      <c r="Q8" s="483"/>
      <c r="R8" s="483"/>
      <c r="S8" s="483"/>
    </row>
    <row r="9" spans="1:19" ht="13.5" thickBot="1">
      <c r="B9" s="388"/>
      <c r="C9" s="388"/>
      <c r="L9" s="484" t="s">
        <v>668</v>
      </c>
    </row>
    <row r="10" spans="1:19">
      <c r="B10" s="353" t="s">
        <v>669</v>
      </c>
      <c r="C10" s="353" t="s">
        <v>669</v>
      </c>
      <c r="I10" s="602" t="s">
        <v>670</v>
      </c>
      <c r="J10" s="603"/>
      <c r="K10" s="603"/>
      <c r="L10" s="485" t="s">
        <v>671</v>
      </c>
    </row>
    <row r="11" spans="1:19" ht="12" customHeight="1">
      <c r="B11" s="353" t="s">
        <v>672</v>
      </c>
      <c r="C11" s="353" t="s">
        <v>672</v>
      </c>
      <c r="I11" s="486">
        <v>1</v>
      </c>
      <c r="J11" s="487" t="s">
        <v>666</v>
      </c>
      <c r="K11" s="488" t="s">
        <v>669</v>
      </c>
      <c r="L11" s="489"/>
    </row>
    <row r="12" spans="1:19" ht="12" customHeight="1">
      <c r="B12" s="353" t="s">
        <v>673</v>
      </c>
      <c r="C12" s="353" t="s">
        <v>673</v>
      </c>
      <c r="I12" s="486">
        <v>2</v>
      </c>
      <c r="J12" s="487" t="s">
        <v>666</v>
      </c>
      <c r="K12" s="488" t="s">
        <v>674</v>
      </c>
      <c r="L12" s="489"/>
    </row>
    <row r="13" spans="1:19" ht="12" customHeight="1">
      <c r="B13" s="353" t="s">
        <v>675</v>
      </c>
      <c r="C13" s="353" t="s">
        <v>675</v>
      </c>
      <c r="I13" s="486">
        <v>3</v>
      </c>
      <c r="J13" s="487" t="s">
        <v>666</v>
      </c>
      <c r="K13" s="488" t="s">
        <v>676</v>
      </c>
      <c r="L13" s="489"/>
    </row>
    <row r="14" spans="1:19" ht="12" customHeight="1">
      <c r="B14" s="353" t="s">
        <v>677</v>
      </c>
      <c r="C14" s="353" t="s">
        <v>677</v>
      </c>
      <c r="I14" s="486">
        <v>4</v>
      </c>
      <c r="J14" s="487" t="s">
        <v>666</v>
      </c>
      <c r="K14" s="488" t="s">
        <v>675</v>
      </c>
      <c r="L14" s="489"/>
    </row>
    <row r="15" spans="1:19" ht="12" customHeight="1">
      <c r="B15" s="353" t="s">
        <v>678</v>
      </c>
      <c r="C15" s="353" t="s">
        <v>678</v>
      </c>
      <c r="I15" s="486">
        <v>5</v>
      </c>
      <c r="J15" s="487" t="s">
        <v>666</v>
      </c>
      <c r="K15" s="488" t="s">
        <v>677</v>
      </c>
      <c r="L15" s="489"/>
    </row>
    <row r="16" spans="1:19" ht="12" customHeight="1">
      <c r="B16" s="353" t="s">
        <v>679</v>
      </c>
      <c r="C16" s="353" t="s">
        <v>679</v>
      </c>
      <c r="I16" s="486">
        <v>6</v>
      </c>
      <c r="J16" s="487" t="s">
        <v>666</v>
      </c>
      <c r="K16" s="488" t="s">
        <v>678</v>
      </c>
      <c r="L16" s="489"/>
    </row>
    <row r="17" spans="2:18" ht="12" customHeight="1">
      <c r="B17" s="353" t="s">
        <v>680</v>
      </c>
      <c r="C17" s="353" t="s">
        <v>680</v>
      </c>
      <c r="I17" s="486">
        <v>7</v>
      </c>
      <c r="J17" s="487" t="s">
        <v>666</v>
      </c>
      <c r="K17" s="488" t="s">
        <v>681</v>
      </c>
      <c r="L17" s="489"/>
    </row>
    <row r="18" spans="2:18" ht="12" customHeight="1">
      <c r="B18" s="388" t="s">
        <v>682</v>
      </c>
      <c r="C18" s="388" t="s">
        <v>682</v>
      </c>
      <c r="I18" s="486">
        <v>8</v>
      </c>
      <c r="J18" s="487" t="s">
        <v>666</v>
      </c>
      <c r="K18" s="488" t="s">
        <v>680</v>
      </c>
      <c r="L18" s="490"/>
    </row>
    <row r="19" spans="2:18" ht="12" customHeight="1">
      <c r="B19" s="388"/>
      <c r="C19" s="388"/>
      <c r="I19" s="491" t="s">
        <v>683</v>
      </c>
      <c r="J19" s="492"/>
      <c r="K19" s="492" t="s">
        <v>684</v>
      </c>
      <c r="L19" s="493"/>
    </row>
    <row r="20" spans="2:18" ht="12" customHeight="1">
      <c r="B20" s="353" t="s">
        <v>685</v>
      </c>
      <c r="C20" s="353" t="s">
        <v>685</v>
      </c>
      <c r="I20" s="486">
        <v>9</v>
      </c>
      <c r="J20" s="487" t="s">
        <v>682</v>
      </c>
      <c r="K20" s="488" t="s">
        <v>686</v>
      </c>
      <c r="L20" s="489"/>
    </row>
    <row r="21" spans="2:18" ht="12" customHeight="1">
      <c r="B21" s="353" t="s">
        <v>687</v>
      </c>
      <c r="C21" s="353" t="s">
        <v>687</v>
      </c>
      <c r="I21" s="486">
        <v>10</v>
      </c>
      <c r="J21" s="487" t="s">
        <v>682</v>
      </c>
      <c r="K21" s="488" t="s">
        <v>687</v>
      </c>
      <c r="L21" s="494"/>
    </row>
    <row r="22" spans="2:18" ht="12" customHeight="1">
      <c r="B22" s="353" t="s">
        <v>688</v>
      </c>
      <c r="C22" s="353" t="s">
        <v>688</v>
      </c>
      <c r="I22" s="486">
        <v>11</v>
      </c>
      <c r="J22" s="487" t="s">
        <v>682</v>
      </c>
      <c r="K22" s="488" t="s">
        <v>688</v>
      </c>
      <c r="L22" s="489"/>
      <c r="Q22" s="495"/>
      <c r="R22" s="496"/>
    </row>
    <row r="23" spans="2:18" ht="12" customHeight="1">
      <c r="I23" s="491" t="s">
        <v>689</v>
      </c>
      <c r="J23" s="492"/>
      <c r="K23" s="492" t="s">
        <v>690</v>
      </c>
      <c r="L23" s="497"/>
      <c r="Q23" s="495"/>
      <c r="R23" s="495"/>
    </row>
    <row r="24" spans="2:18" ht="12" customHeight="1">
      <c r="B24" s="388" t="s">
        <v>691</v>
      </c>
      <c r="C24" s="388" t="s">
        <v>691</v>
      </c>
      <c r="I24" s="486">
        <v>12</v>
      </c>
      <c r="J24" s="487" t="s">
        <v>691</v>
      </c>
      <c r="K24" s="488" t="s">
        <v>692</v>
      </c>
      <c r="L24" s="489"/>
      <c r="Q24" s="495"/>
      <c r="R24" s="495"/>
    </row>
    <row r="25" spans="2:18" ht="12" customHeight="1">
      <c r="B25" s="353" t="s">
        <v>679</v>
      </c>
      <c r="C25" s="353" t="s">
        <v>679</v>
      </c>
      <c r="I25" s="486">
        <v>13</v>
      </c>
      <c r="J25" s="487" t="s">
        <v>691</v>
      </c>
      <c r="K25" s="487" t="s">
        <v>693</v>
      </c>
      <c r="L25" s="489"/>
      <c r="Q25" s="495"/>
      <c r="R25" s="495"/>
    </row>
    <row r="26" spans="2:18" ht="12" customHeight="1">
      <c r="B26" s="353" t="s">
        <v>694</v>
      </c>
      <c r="C26" s="353" t="s">
        <v>694</v>
      </c>
      <c r="I26" s="486">
        <v>14</v>
      </c>
      <c r="J26" s="487" t="s">
        <v>691</v>
      </c>
      <c r="K26" s="488" t="s">
        <v>695</v>
      </c>
      <c r="L26" s="490">
        <v>139738</v>
      </c>
      <c r="Q26" s="495"/>
      <c r="R26" s="495"/>
    </row>
    <row r="27" spans="2:18" ht="12" customHeight="1">
      <c r="B27" s="353" t="s">
        <v>695</v>
      </c>
      <c r="C27" s="353" t="s">
        <v>695</v>
      </c>
      <c r="I27" s="486">
        <v>15</v>
      </c>
      <c r="J27" s="487" t="s">
        <v>691</v>
      </c>
      <c r="K27" s="488" t="s">
        <v>696</v>
      </c>
      <c r="L27" s="489"/>
    </row>
    <row r="28" spans="2:18" ht="12" customHeight="1">
      <c r="B28" s="353" t="s">
        <v>696</v>
      </c>
      <c r="C28" s="353" t="s">
        <v>696</v>
      </c>
      <c r="I28" s="486">
        <v>16</v>
      </c>
      <c r="J28" s="487" t="s">
        <v>691</v>
      </c>
      <c r="K28" s="488" t="s">
        <v>697</v>
      </c>
      <c r="L28" s="489"/>
    </row>
    <row r="29" spans="2:18" ht="12" customHeight="1">
      <c r="B29" s="353" t="s">
        <v>698</v>
      </c>
      <c r="C29" s="353" t="s">
        <v>698</v>
      </c>
      <c r="I29" s="486">
        <v>17</v>
      </c>
      <c r="J29" s="487" t="s">
        <v>691</v>
      </c>
      <c r="K29" s="488" t="s">
        <v>699</v>
      </c>
      <c r="L29" s="489"/>
    </row>
    <row r="30" spans="2:18" ht="12" customHeight="1">
      <c r="B30" s="353" t="s">
        <v>699</v>
      </c>
      <c r="C30" s="353" t="s">
        <v>699</v>
      </c>
      <c r="I30" s="486">
        <v>18</v>
      </c>
      <c r="J30" s="487" t="s">
        <v>691</v>
      </c>
      <c r="K30" s="488" t="s">
        <v>700</v>
      </c>
      <c r="L30" s="489"/>
    </row>
    <row r="31" spans="2:18" ht="12" customHeight="1">
      <c r="B31" s="353" t="s">
        <v>701</v>
      </c>
      <c r="C31" s="353" t="s">
        <v>701</v>
      </c>
      <c r="I31" s="486">
        <v>19</v>
      </c>
      <c r="J31" s="487" t="s">
        <v>691</v>
      </c>
      <c r="K31" s="488" t="s">
        <v>702</v>
      </c>
      <c r="L31" s="489"/>
    </row>
    <row r="32" spans="2:18" ht="12" customHeight="1">
      <c r="I32" s="491" t="s">
        <v>703</v>
      </c>
      <c r="J32" s="492"/>
      <c r="K32" s="492" t="s">
        <v>704</v>
      </c>
      <c r="L32" s="498"/>
    </row>
    <row r="33" spans="2:12" ht="12" customHeight="1">
      <c r="B33" s="353" t="s">
        <v>702</v>
      </c>
      <c r="C33" s="353" t="s">
        <v>702</v>
      </c>
      <c r="I33" s="486">
        <v>20</v>
      </c>
      <c r="J33" s="487" t="s">
        <v>705</v>
      </c>
      <c r="K33" s="488" t="s">
        <v>706</v>
      </c>
      <c r="L33" s="489"/>
    </row>
    <row r="34" spans="2:12" ht="12" customHeight="1">
      <c r="B34" s="388" t="s">
        <v>705</v>
      </c>
      <c r="C34" s="388" t="s">
        <v>705</v>
      </c>
      <c r="I34" s="486">
        <v>21</v>
      </c>
      <c r="J34" s="487" t="s">
        <v>705</v>
      </c>
      <c r="K34" s="488" t="s">
        <v>707</v>
      </c>
      <c r="L34" s="489"/>
    </row>
    <row r="35" spans="2:12" ht="12" customHeight="1">
      <c r="B35" s="353" t="s">
        <v>708</v>
      </c>
      <c r="C35" s="353" t="s">
        <v>708</v>
      </c>
      <c r="I35" s="486">
        <v>22</v>
      </c>
      <c r="J35" s="487" t="s">
        <v>705</v>
      </c>
      <c r="K35" s="488" t="s">
        <v>709</v>
      </c>
      <c r="L35" s="489"/>
    </row>
    <row r="36" spans="2:12" ht="12" customHeight="1">
      <c r="B36" s="353" t="s">
        <v>707</v>
      </c>
      <c r="C36" s="353" t="s">
        <v>707</v>
      </c>
      <c r="I36" s="486">
        <v>23</v>
      </c>
      <c r="J36" s="487" t="s">
        <v>705</v>
      </c>
      <c r="K36" s="488" t="s">
        <v>710</v>
      </c>
      <c r="L36" s="489"/>
    </row>
    <row r="37" spans="2:12" ht="12" customHeight="1">
      <c r="I37" s="491" t="s">
        <v>711</v>
      </c>
      <c r="J37" s="492"/>
      <c r="K37" s="492" t="s">
        <v>712</v>
      </c>
      <c r="L37" s="498"/>
    </row>
    <row r="38" spans="2:12" ht="12" customHeight="1">
      <c r="B38" s="353" t="s">
        <v>709</v>
      </c>
      <c r="C38" s="353" t="s">
        <v>709</v>
      </c>
      <c r="I38" s="486">
        <v>24</v>
      </c>
      <c r="J38" s="487" t="s">
        <v>713</v>
      </c>
      <c r="K38" s="488" t="s">
        <v>714</v>
      </c>
      <c r="L38" s="490"/>
    </row>
    <row r="39" spans="2:12" ht="12" customHeight="1">
      <c r="B39" s="353" t="s">
        <v>710</v>
      </c>
      <c r="C39" s="353" t="s">
        <v>710</v>
      </c>
      <c r="I39" s="486">
        <v>25</v>
      </c>
      <c r="J39" s="487" t="s">
        <v>713</v>
      </c>
      <c r="K39" s="488" t="s">
        <v>715</v>
      </c>
      <c r="L39" s="489"/>
    </row>
    <row r="40" spans="2:12" ht="12" customHeight="1">
      <c r="I40" s="486">
        <v>26</v>
      </c>
      <c r="J40" s="487" t="s">
        <v>713</v>
      </c>
      <c r="K40" s="488" t="s">
        <v>716</v>
      </c>
      <c r="L40" s="490"/>
    </row>
    <row r="41" spans="2:12" ht="12" customHeight="1">
      <c r="B41" s="388" t="s">
        <v>713</v>
      </c>
      <c r="C41" s="388" t="s">
        <v>713</v>
      </c>
      <c r="I41" s="486">
        <v>27</v>
      </c>
      <c r="J41" s="487" t="s">
        <v>713</v>
      </c>
      <c r="K41" s="488" t="s">
        <v>717</v>
      </c>
      <c r="L41" s="489"/>
    </row>
    <row r="42" spans="2:12" ht="12" customHeight="1">
      <c r="B42" s="353" t="s">
        <v>714</v>
      </c>
      <c r="C42" s="353" t="s">
        <v>714</v>
      </c>
      <c r="I42" s="486">
        <v>28</v>
      </c>
      <c r="J42" s="487" t="s">
        <v>713</v>
      </c>
      <c r="K42" s="488" t="s">
        <v>718</v>
      </c>
      <c r="L42" s="489"/>
    </row>
    <row r="43" spans="2:12" ht="12" customHeight="1">
      <c r="B43" s="353" t="s">
        <v>715</v>
      </c>
      <c r="C43" s="353" t="s">
        <v>715</v>
      </c>
      <c r="I43" s="486">
        <v>29</v>
      </c>
      <c r="J43" s="487" t="s">
        <v>713</v>
      </c>
      <c r="K43" s="488" t="s">
        <v>719</v>
      </c>
      <c r="L43" s="489"/>
    </row>
    <row r="44" spans="2:12" ht="12" customHeight="1">
      <c r="B44" s="353" t="s">
        <v>716</v>
      </c>
      <c r="C44" s="353" t="s">
        <v>716</v>
      </c>
      <c r="I44" s="486">
        <v>30</v>
      </c>
      <c r="J44" s="487" t="s">
        <v>713</v>
      </c>
      <c r="K44" s="488" t="s">
        <v>720</v>
      </c>
      <c r="L44" s="489"/>
    </row>
    <row r="45" spans="2:12" ht="12" customHeight="1">
      <c r="B45" s="353" t="s">
        <v>717</v>
      </c>
      <c r="C45" s="353" t="s">
        <v>717</v>
      </c>
      <c r="I45" s="486">
        <v>31</v>
      </c>
      <c r="J45" s="487" t="s">
        <v>713</v>
      </c>
      <c r="K45" s="488" t="s">
        <v>721</v>
      </c>
      <c r="L45" s="489"/>
    </row>
    <row r="46" spans="2:12" ht="12" customHeight="1">
      <c r="I46" s="486">
        <v>32</v>
      </c>
      <c r="J46" s="487" t="s">
        <v>713</v>
      </c>
      <c r="K46" s="488" t="s">
        <v>722</v>
      </c>
      <c r="L46" s="490"/>
    </row>
    <row r="47" spans="2:12" ht="12" customHeight="1">
      <c r="B47" s="353" t="s">
        <v>718</v>
      </c>
      <c r="C47" s="353" t="s">
        <v>718</v>
      </c>
      <c r="I47" s="486">
        <v>33</v>
      </c>
      <c r="J47" s="487" t="s">
        <v>713</v>
      </c>
      <c r="K47" s="488" t="s">
        <v>723</v>
      </c>
      <c r="L47" s="490"/>
    </row>
    <row r="48" spans="2:12" ht="12" customHeight="1">
      <c r="I48" s="486"/>
      <c r="J48" s="487" t="s">
        <v>724</v>
      </c>
      <c r="K48" s="488" t="s">
        <v>725</v>
      </c>
      <c r="L48" s="490"/>
    </row>
    <row r="49" spans="2:13" ht="12" customHeight="1">
      <c r="B49" s="353" t="s">
        <v>719</v>
      </c>
      <c r="C49" s="353" t="s">
        <v>719</v>
      </c>
      <c r="I49" s="486">
        <v>34</v>
      </c>
      <c r="J49" s="487" t="s">
        <v>713</v>
      </c>
      <c r="K49" s="499" t="s">
        <v>726</v>
      </c>
      <c r="L49" s="490">
        <v>938</v>
      </c>
    </row>
    <row r="50" spans="2:13" ht="12" customHeight="1">
      <c r="B50" s="353" t="s">
        <v>720</v>
      </c>
      <c r="C50" s="353" t="s">
        <v>720</v>
      </c>
      <c r="I50" s="491" t="s">
        <v>727</v>
      </c>
      <c r="J50" s="500"/>
      <c r="K50" s="492" t="s">
        <v>728</v>
      </c>
      <c r="L50" s="501"/>
    </row>
    <row r="51" spans="2:13" ht="10.15" customHeight="1">
      <c r="B51" s="353" t="s">
        <v>721</v>
      </c>
      <c r="C51" s="353" t="s">
        <v>721</v>
      </c>
      <c r="I51" s="486"/>
      <c r="J51" s="488"/>
      <c r="K51" s="488"/>
      <c r="L51" s="490"/>
    </row>
    <row r="52" spans="2:13" ht="15" customHeight="1" thickBot="1">
      <c r="I52" s="604" t="s">
        <v>729</v>
      </c>
      <c r="J52" s="605"/>
      <c r="K52" s="605"/>
      <c r="L52" s="502">
        <f>+L19+L23+L32+L37+L50+L49+L18</f>
        <v>938</v>
      </c>
    </row>
    <row r="53" spans="2:13" ht="12.75" customHeight="1" thickBot="1">
      <c r="I53" s="503" t="s">
        <v>730</v>
      </c>
      <c r="J53" s="504"/>
      <c r="K53" s="505"/>
      <c r="L53" s="506"/>
    </row>
    <row r="54" spans="2:13" ht="10.15" customHeight="1">
      <c r="B54" s="353" t="s">
        <v>731</v>
      </c>
      <c r="C54" s="353" t="s">
        <v>731</v>
      </c>
      <c r="I54" s="507" t="s">
        <v>732</v>
      </c>
      <c r="J54" s="508"/>
      <c r="K54" s="508"/>
      <c r="L54" s="485" t="s">
        <v>733</v>
      </c>
    </row>
    <row r="55" spans="2:13" ht="10.15" customHeight="1">
      <c r="I55" s="509"/>
      <c r="J55" s="510"/>
      <c r="K55" s="511"/>
      <c r="L55" s="512"/>
    </row>
    <row r="56" spans="2:13" ht="12" customHeight="1">
      <c r="I56" s="509" t="s">
        <v>734</v>
      </c>
      <c r="J56" s="510"/>
      <c r="K56" s="511"/>
      <c r="L56" s="512">
        <v>0</v>
      </c>
    </row>
    <row r="57" spans="2:13" ht="12" customHeight="1">
      <c r="I57" s="509" t="s">
        <v>735</v>
      </c>
      <c r="J57" s="510"/>
      <c r="K57" s="511"/>
      <c r="L57" s="512">
        <v>6</v>
      </c>
    </row>
    <row r="58" spans="2:13" ht="12" customHeight="1">
      <c r="I58" s="509" t="s">
        <v>736</v>
      </c>
      <c r="J58" s="510"/>
      <c r="K58" s="511"/>
      <c r="L58" s="512">
        <v>27</v>
      </c>
    </row>
    <row r="59" spans="2:13" ht="12" customHeight="1">
      <c r="I59" s="509" t="s">
        <v>737</v>
      </c>
      <c r="J59" s="510"/>
      <c r="K59" s="511"/>
      <c r="L59" s="512">
        <v>2</v>
      </c>
    </row>
    <row r="60" spans="2:13" ht="13.5" customHeight="1" thickBot="1">
      <c r="I60" s="513" t="s">
        <v>375</v>
      </c>
      <c r="J60" s="514"/>
      <c r="K60" s="515"/>
      <c r="L60" s="516">
        <v>35</v>
      </c>
    </row>
    <row r="61" spans="2:13">
      <c r="I61" s="504"/>
      <c r="L61" s="517"/>
    </row>
    <row r="62" spans="2:13">
      <c r="I62" s="332"/>
      <c r="J62" s="332"/>
      <c r="K62" s="332"/>
      <c r="L62" s="517"/>
    </row>
    <row r="63" spans="2:13">
      <c r="I63" s="332"/>
      <c r="J63" s="332"/>
      <c r="K63" s="332"/>
      <c r="L63" s="518"/>
    </row>
    <row r="64" spans="2:13">
      <c r="I64" s="332"/>
      <c r="J64" s="332"/>
      <c r="K64" s="332"/>
      <c r="L64" s="555" t="s">
        <v>456</v>
      </c>
      <c r="M64" s="555"/>
    </row>
    <row r="65" spans="9:16">
      <c r="I65" s="332"/>
      <c r="K65" s="332"/>
      <c r="L65" s="556" t="s">
        <v>457</v>
      </c>
      <c r="M65" s="556"/>
    </row>
    <row r="66" spans="9:16">
      <c r="I66" s="332"/>
      <c r="J66" s="519"/>
      <c r="K66" s="332"/>
      <c r="L66" s="332"/>
    </row>
    <row r="67" spans="9:16">
      <c r="J67" s="388"/>
      <c r="K67" s="388"/>
      <c r="L67" s="388"/>
      <c r="M67" s="388"/>
      <c r="N67" s="388"/>
      <c r="O67" s="388"/>
      <c r="P67" s="388"/>
    </row>
    <row r="68" spans="9:16">
      <c r="J68" s="388"/>
      <c r="K68" s="388"/>
      <c r="L68" s="388"/>
      <c r="M68" s="388"/>
      <c r="N68" s="388"/>
      <c r="O68" s="388"/>
      <c r="P68" s="388"/>
    </row>
    <row r="69" spans="9:16">
      <c r="I69" s="388"/>
      <c r="J69" s="388"/>
    </row>
  </sheetData>
  <mergeCells count="5">
    <mergeCell ref="I2:L2"/>
    <mergeCell ref="I10:K10"/>
    <mergeCell ref="I52:K52"/>
    <mergeCell ref="L64:M64"/>
    <mergeCell ref="L65:M6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opLeftCell="A31" workbookViewId="0">
      <selection activeCell="E38" sqref="E38"/>
    </sheetView>
  </sheetViews>
  <sheetFormatPr defaultRowHeight="12.75"/>
  <cols>
    <col min="1" max="1" width="92.28515625" customWidth="1"/>
    <col min="2" max="2" width="20.140625" customWidth="1"/>
    <col min="5" max="5" width="42.85546875" customWidth="1"/>
    <col min="6" max="6" width="13" customWidth="1"/>
    <col min="9" max="9" width="12.42578125" customWidth="1"/>
    <col min="12" max="12" width="13.7109375" customWidth="1"/>
    <col min="14" max="14" width="14" customWidth="1"/>
  </cols>
  <sheetData>
    <row r="1" spans="1:1" ht="133.5" customHeight="1">
      <c r="A1" s="166" t="s">
        <v>267</v>
      </c>
    </row>
    <row r="2" spans="1:1" ht="60">
      <c r="A2" s="166" t="s">
        <v>268</v>
      </c>
    </row>
    <row r="3" spans="1:1" ht="45">
      <c r="A3" s="166" t="s">
        <v>269</v>
      </c>
    </row>
    <row r="4" spans="1:1" s="184" customFormat="1" ht="150">
      <c r="A4" s="184" t="s">
        <v>300</v>
      </c>
    </row>
    <row r="5" spans="1:1" ht="45">
      <c r="A5" s="199" t="s">
        <v>301</v>
      </c>
    </row>
    <row r="6" spans="1:1" ht="30">
      <c r="A6" s="184" t="s">
        <v>302</v>
      </c>
    </row>
    <row r="7" spans="1:1" ht="30">
      <c r="A7" s="184" t="s">
        <v>303</v>
      </c>
    </row>
    <row r="39" spans="1:15" s="176" customFormat="1" ht="12.75" customHeight="1">
      <c r="A39" s="175" t="s">
        <v>184</v>
      </c>
      <c r="B39" s="175"/>
      <c r="C39" s="175" t="s">
        <v>185</v>
      </c>
      <c r="D39" s="175"/>
      <c r="E39" s="175"/>
      <c r="F39" s="175"/>
      <c r="G39" s="175"/>
      <c r="I39" s="175" t="s">
        <v>186</v>
      </c>
      <c r="J39" s="175"/>
      <c r="K39" s="175"/>
      <c r="L39" s="175"/>
      <c r="M39" s="175"/>
      <c r="N39" s="175"/>
    </row>
    <row r="40" spans="1:15" s="176" customFormat="1" ht="12.75" customHeight="1">
      <c r="A40" s="177" t="s">
        <v>281</v>
      </c>
      <c r="B40" s="178">
        <v>57</v>
      </c>
      <c r="C40" s="179">
        <v>43242</v>
      </c>
      <c r="D40" s="175" t="s">
        <v>286</v>
      </c>
      <c r="E40" s="175"/>
      <c r="F40" s="180" t="s">
        <v>286</v>
      </c>
      <c r="G40" s="180"/>
      <c r="I40" s="181">
        <v>16493389</v>
      </c>
      <c r="J40" s="181"/>
      <c r="L40" s="181">
        <v>0</v>
      </c>
      <c r="M40" s="181"/>
      <c r="N40" s="182">
        <v>16493389</v>
      </c>
      <c r="O40" s="177" t="s">
        <v>271</v>
      </c>
    </row>
    <row r="41" spans="1:15" s="176" customFormat="1" ht="15.75" customHeight="1">
      <c r="A41" s="177" t="s">
        <v>281</v>
      </c>
      <c r="B41" s="178">
        <v>58</v>
      </c>
      <c r="C41" s="179">
        <v>43465</v>
      </c>
      <c r="D41" s="175" t="s">
        <v>287</v>
      </c>
      <c r="E41" s="175"/>
      <c r="F41" s="180" t="s">
        <v>287</v>
      </c>
      <c r="G41" s="180"/>
      <c r="I41" s="181">
        <v>0</v>
      </c>
      <c r="J41" s="181"/>
      <c r="L41" s="181">
        <v>9540822</v>
      </c>
      <c r="M41" s="181"/>
      <c r="N41" s="182">
        <v>6952567</v>
      </c>
      <c r="O41" s="177" t="s">
        <v>271</v>
      </c>
    </row>
    <row r="46" spans="1:15" s="167" customFormat="1" ht="12.75" customHeight="1">
      <c r="A46" s="169">
        <v>210007</v>
      </c>
      <c r="B46" s="169"/>
      <c r="C46" s="169" t="s">
        <v>181</v>
      </c>
      <c r="D46" s="169"/>
      <c r="E46" s="169"/>
      <c r="F46" s="169"/>
      <c r="G46" s="169"/>
      <c r="I46" s="169" t="s">
        <v>182</v>
      </c>
      <c r="J46" s="169"/>
      <c r="K46" s="169"/>
      <c r="L46" s="169"/>
      <c r="M46" s="169"/>
      <c r="N46" s="169"/>
    </row>
    <row r="47" spans="1:15" s="167" customFormat="1" ht="12.75" customHeight="1">
      <c r="A47" s="170" t="s">
        <v>272</v>
      </c>
      <c r="B47" s="171">
        <v>22</v>
      </c>
      <c r="C47" s="174">
        <v>43242</v>
      </c>
      <c r="D47" s="169" t="s">
        <v>275</v>
      </c>
      <c r="E47" s="169"/>
      <c r="F47" s="168" t="s">
        <v>179</v>
      </c>
      <c r="G47" s="168"/>
      <c r="I47" s="172">
        <v>4250</v>
      </c>
      <c r="J47" s="172"/>
      <c r="L47" s="172">
        <v>0</v>
      </c>
      <c r="M47" s="172"/>
      <c r="N47" s="173">
        <v>4250</v>
      </c>
      <c r="O47" s="170" t="s">
        <v>271</v>
      </c>
    </row>
    <row r="48" spans="1:15" s="167" customFormat="1" ht="11.25" customHeight="1">
      <c r="A48" s="170" t="s">
        <v>281</v>
      </c>
      <c r="B48" s="171">
        <v>57</v>
      </c>
      <c r="C48" s="174">
        <v>43242</v>
      </c>
      <c r="D48" s="169" t="s">
        <v>286</v>
      </c>
      <c r="E48" s="169"/>
      <c r="F48" s="168" t="s">
        <v>286</v>
      </c>
      <c r="G48" s="168"/>
      <c r="I48" s="172">
        <v>0</v>
      </c>
      <c r="J48" s="172"/>
      <c r="L48" s="172">
        <v>16493389</v>
      </c>
      <c r="M48" s="172"/>
      <c r="N48" s="173">
        <v>-16489139</v>
      </c>
      <c r="O48" s="170" t="s">
        <v>271</v>
      </c>
    </row>
    <row r="49" spans="1:15" s="167" customFormat="1" ht="12.75" customHeight="1">
      <c r="A49" s="170" t="s">
        <v>272</v>
      </c>
      <c r="B49" s="171">
        <v>7</v>
      </c>
      <c r="C49" s="174">
        <v>43270</v>
      </c>
      <c r="D49" s="169" t="s">
        <v>280</v>
      </c>
      <c r="E49" s="169"/>
      <c r="F49" s="168" t="s">
        <v>179</v>
      </c>
      <c r="G49" s="168"/>
      <c r="I49" s="172">
        <v>149624</v>
      </c>
      <c r="J49" s="172"/>
      <c r="L49" s="172">
        <v>0</v>
      </c>
      <c r="M49" s="172"/>
      <c r="N49" s="173">
        <v>-16339515</v>
      </c>
      <c r="O49" s="170" t="s">
        <v>271</v>
      </c>
    </row>
    <row r="50" spans="1:15" s="167" customFormat="1" ht="11.25" customHeight="1">
      <c r="A50" s="170" t="s">
        <v>272</v>
      </c>
      <c r="B50" s="171">
        <v>32</v>
      </c>
      <c r="C50" s="174">
        <v>43342</v>
      </c>
      <c r="D50" s="169" t="s">
        <v>275</v>
      </c>
      <c r="E50" s="169"/>
      <c r="F50" s="168" t="s">
        <v>179</v>
      </c>
      <c r="G50" s="168"/>
      <c r="I50" s="172">
        <v>280000</v>
      </c>
      <c r="J50" s="172"/>
      <c r="L50" s="172">
        <v>0</v>
      </c>
      <c r="M50" s="172"/>
      <c r="N50" s="173">
        <v>-16059515</v>
      </c>
      <c r="O50" s="170" t="s">
        <v>271</v>
      </c>
    </row>
    <row r="51" spans="1:15" s="167" customFormat="1" ht="12.75" customHeight="1">
      <c r="A51" s="170" t="s">
        <v>272</v>
      </c>
      <c r="B51" s="171">
        <v>61</v>
      </c>
      <c r="C51" s="174">
        <v>43342</v>
      </c>
      <c r="D51" s="169" t="s">
        <v>275</v>
      </c>
      <c r="E51" s="169"/>
      <c r="F51" s="168" t="s">
        <v>179</v>
      </c>
      <c r="G51" s="168"/>
      <c r="I51" s="172">
        <v>1500000</v>
      </c>
      <c r="J51" s="172"/>
      <c r="L51" s="172">
        <v>0</v>
      </c>
      <c r="M51" s="172"/>
      <c r="N51" s="173">
        <v>-14559515</v>
      </c>
      <c r="O51" s="170" t="s">
        <v>271</v>
      </c>
    </row>
    <row r="52" spans="1:15" s="167" customFormat="1" ht="11.25" customHeight="1">
      <c r="A52" s="170" t="s">
        <v>272</v>
      </c>
      <c r="B52" s="171">
        <v>159</v>
      </c>
      <c r="C52" s="174">
        <v>43342</v>
      </c>
      <c r="D52" s="169" t="s">
        <v>275</v>
      </c>
      <c r="E52" s="169"/>
      <c r="F52" s="168" t="s">
        <v>179</v>
      </c>
      <c r="G52" s="168"/>
      <c r="I52" s="172">
        <v>2000000</v>
      </c>
      <c r="J52" s="172"/>
      <c r="L52" s="172">
        <v>0</v>
      </c>
      <c r="M52" s="172"/>
      <c r="N52" s="173">
        <v>-12559515</v>
      </c>
      <c r="O52" s="170" t="s">
        <v>271</v>
      </c>
    </row>
    <row r="53" spans="1:15" s="167" customFormat="1" ht="12.75" customHeight="1">
      <c r="A53" s="170" t="s">
        <v>272</v>
      </c>
      <c r="B53" s="171">
        <v>160</v>
      </c>
      <c r="C53" s="174">
        <v>43343</v>
      </c>
      <c r="D53" s="169" t="s">
        <v>275</v>
      </c>
      <c r="E53" s="169"/>
      <c r="F53" s="168" t="s">
        <v>179</v>
      </c>
      <c r="G53" s="168"/>
      <c r="I53" s="172">
        <v>1018693</v>
      </c>
      <c r="J53" s="172"/>
      <c r="L53" s="172">
        <v>0</v>
      </c>
      <c r="M53" s="172"/>
      <c r="N53" s="173">
        <v>-11540822</v>
      </c>
      <c r="O53" s="170" t="s">
        <v>271</v>
      </c>
    </row>
    <row r="54" spans="1:15" s="167" customFormat="1" ht="14.45" customHeight="1">
      <c r="A54" s="170" t="s">
        <v>272</v>
      </c>
      <c r="B54" s="171">
        <v>38</v>
      </c>
      <c r="C54" s="174">
        <v>43374</v>
      </c>
      <c r="D54" s="169" t="s">
        <v>279</v>
      </c>
      <c r="E54" s="169"/>
      <c r="F54" s="168" t="s">
        <v>179</v>
      </c>
      <c r="G54" s="168"/>
      <c r="I54" s="172">
        <v>500000</v>
      </c>
      <c r="J54" s="172"/>
      <c r="L54" s="172">
        <v>0</v>
      </c>
      <c r="M54" s="172"/>
      <c r="N54" s="173">
        <v>-11040822</v>
      </c>
      <c r="O54" s="170" t="s">
        <v>271</v>
      </c>
    </row>
    <row r="55" spans="1:15" s="167" customFormat="1" ht="12.75" customHeight="1">
      <c r="A55" s="170" t="s">
        <v>272</v>
      </c>
      <c r="B55" s="171">
        <v>210</v>
      </c>
      <c r="C55" s="174">
        <v>43404</v>
      </c>
      <c r="D55" s="169" t="s">
        <v>283</v>
      </c>
      <c r="E55" s="169"/>
      <c r="F55" s="168" t="s">
        <v>179</v>
      </c>
      <c r="G55" s="168"/>
      <c r="I55" s="172">
        <v>500000</v>
      </c>
      <c r="J55" s="172"/>
      <c r="L55" s="172">
        <v>0</v>
      </c>
      <c r="M55" s="172"/>
      <c r="N55" s="173">
        <v>-10540822</v>
      </c>
      <c r="O55" s="170" t="s">
        <v>271</v>
      </c>
    </row>
    <row r="56" spans="1:15" s="167" customFormat="1" ht="11.25" customHeight="1">
      <c r="A56" s="170" t="s">
        <v>272</v>
      </c>
      <c r="B56" s="171">
        <v>104</v>
      </c>
      <c r="C56" s="174">
        <v>43431</v>
      </c>
      <c r="D56" s="169" t="s">
        <v>276</v>
      </c>
      <c r="E56" s="169"/>
      <c r="F56" s="168" t="s">
        <v>179</v>
      </c>
      <c r="G56" s="168"/>
      <c r="I56" s="172">
        <v>450000</v>
      </c>
      <c r="J56" s="172"/>
      <c r="L56" s="172">
        <v>0</v>
      </c>
      <c r="M56" s="172"/>
      <c r="N56" s="173">
        <v>-10090822</v>
      </c>
      <c r="O56" s="170" t="s">
        <v>271</v>
      </c>
    </row>
    <row r="57" spans="1:15" s="167" customFormat="1" ht="12.75" customHeight="1">
      <c r="A57" s="170" t="s">
        <v>272</v>
      </c>
      <c r="B57" s="171">
        <v>224</v>
      </c>
      <c r="C57" s="174">
        <v>43431</v>
      </c>
      <c r="D57" s="169" t="s">
        <v>284</v>
      </c>
      <c r="E57" s="169"/>
      <c r="F57" s="168" t="s">
        <v>179</v>
      </c>
      <c r="G57" s="168"/>
      <c r="I57" s="172">
        <v>50000</v>
      </c>
      <c r="J57" s="172"/>
      <c r="L57" s="172">
        <v>0</v>
      </c>
      <c r="M57" s="172"/>
      <c r="N57" s="173">
        <v>-10040822</v>
      </c>
      <c r="O57" s="170" t="s">
        <v>271</v>
      </c>
    </row>
    <row r="58" spans="1:15" s="167" customFormat="1" ht="11.25" customHeight="1">
      <c r="A58" s="170" t="s">
        <v>272</v>
      </c>
      <c r="B58" s="171">
        <v>129</v>
      </c>
      <c r="C58" s="174">
        <v>43462</v>
      </c>
      <c r="D58" s="169" t="s">
        <v>278</v>
      </c>
      <c r="E58" s="169"/>
      <c r="F58" s="168" t="s">
        <v>179</v>
      </c>
      <c r="G58" s="168"/>
      <c r="I58" s="172">
        <v>500000</v>
      </c>
      <c r="J58" s="172"/>
      <c r="L58" s="172">
        <v>0</v>
      </c>
      <c r="M58" s="172"/>
      <c r="N58" s="173">
        <v>-9540822</v>
      </c>
      <c r="O58" s="170" t="s">
        <v>271</v>
      </c>
    </row>
    <row r="59" spans="1:15" s="167" customFormat="1" ht="17.25" customHeight="1">
      <c r="A59" s="170" t="s">
        <v>281</v>
      </c>
      <c r="B59" s="171">
        <v>58</v>
      </c>
      <c r="C59" s="174">
        <v>43465</v>
      </c>
      <c r="D59" s="169" t="s">
        <v>287</v>
      </c>
      <c r="E59" s="169"/>
      <c r="F59" s="168" t="s">
        <v>287</v>
      </c>
      <c r="G59" s="168"/>
      <c r="I59" s="172">
        <v>9540822</v>
      </c>
      <c r="J59" s="172"/>
      <c r="L59" s="172">
        <v>0</v>
      </c>
      <c r="M59" s="172"/>
      <c r="N59" s="173">
        <v>0</v>
      </c>
      <c r="O59" s="170" t="s">
        <v>271</v>
      </c>
    </row>
    <row r="62" spans="1:15">
      <c r="I62" s="183">
        <f>I47+I49+I50+I51+I52+I53+I55+I54+I56+I58+I57</f>
        <v>6952567</v>
      </c>
    </row>
    <row r="82" spans="1:9">
      <c r="A82" s="193" t="s">
        <v>273</v>
      </c>
      <c r="B82" s="193"/>
      <c r="C82" s="193" t="s">
        <v>179</v>
      </c>
      <c r="D82" s="193"/>
      <c r="E82" s="194"/>
      <c r="F82" s="195">
        <v>388562</v>
      </c>
      <c r="G82" s="195"/>
      <c r="H82" s="194"/>
      <c r="I82" s="195">
        <v>0</v>
      </c>
    </row>
    <row r="83" spans="1:9">
      <c r="A83" s="193" t="s">
        <v>282</v>
      </c>
      <c r="B83" s="193"/>
      <c r="C83" s="193" t="s">
        <v>179</v>
      </c>
      <c r="D83" s="193"/>
      <c r="E83" s="194"/>
      <c r="F83" s="195">
        <v>388562</v>
      </c>
      <c r="G83" s="195"/>
      <c r="H83" s="194"/>
      <c r="I83" s="195">
        <v>0</v>
      </c>
    </row>
    <row r="84" spans="1:9">
      <c r="A84" s="193" t="s">
        <v>274</v>
      </c>
      <c r="B84" s="193"/>
      <c r="C84" s="193" t="s">
        <v>179</v>
      </c>
      <c r="D84" s="193"/>
      <c r="E84" s="194"/>
      <c r="F84" s="195">
        <v>100000</v>
      </c>
      <c r="G84" s="195"/>
      <c r="H84" s="194"/>
      <c r="I84" s="195">
        <v>0</v>
      </c>
    </row>
    <row r="85" spans="1:9">
      <c r="A85" s="193" t="s">
        <v>274</v>
      </c>
      <c r="B85" s="193"/>
      <c r="C85" s="193" t="s">
        <v>179</v>
      </c>
      <c r="D85" s="193"/>
      <c r="E85" s="194"/>
      <c r="F85" s="195">
        <v>650000</v>
      </c>
      <c r="G85" s="195"/>
      <c r="H85" s="194"/>
      <c r="I85" s="195">
        <v>0</v>
      </c>
    </row>
    <row r="88" spans="1:9">
      <c r="D88" s="198">
        <v>43150</v>
      </c>
      <c r="E88" s="196" t="s">
        <v>273</v>
      </c>
      <c r="F88" s="197">
        <v>388562</v>
      </c>
    </row>
    <row r="89" spans="1:9">
      <c r="D89" s="198">
        <v>43186</v>
      </c>
      <c r="E89" s="196" t="s">
        <v>282</v>
      </c>
      <c r="F89" s="197">
        <v>388562</v>
      </c>
    </row>
    <row r="90" spans="1:9">
      <c r="D90" s="198">
        <v>43222</v>
      </c>
      <c r="E90" s="196" t="s">
        <v>274</v>
      </c>
      <c r="F90" s="197">
        <v>100000</v>
      </c>
    </row>
    <row r="91" spans="1:9">
      <c r="D91" s="198">
        <v>43224</v>
      </c>
      <c r="E91" s="196" t="s">
        <v>274</v>
      </c>
      <c r="F91" s="197">
        <v>650000</v>
      </c>
    </row>
    <row r="105" spans="1:15" s="186" customFormat="1" ht="12.75" customHeight="1">
      <c r="A105" s="185" t="s">
        <v>187</v>
      </c>
      <c r="B105" s="185"/>
      <c r="C105" s="185" t="s">
        <v>188</v>
      </c>
      <c r="D105" s="185"/>
      <c r="E105" s="185"/>
      <c r="F105" s="185"/>
      <c r="G105" s="185"/>
      <c r="I105" s="185" t="s">
        <v>189</v>
      </c>
      <c r="J105" s="185"/>
      <c r="K105" s="185"/>
      <c r="L105" s="185"/>
      <c r="M105" s="185"/>
      <c r="N105" s="185"/>
    </row>
    <row r="106" spans="1:15" s="186" customFormat="1" ht="12.75" customHeight="1">
      <c r="A106" s="188" t="s">
        <v>179</v>
      </c>
      <c r="B106" s="189">
        <v>0</v>
      </c>
      <c r="C106" s="185" t="s">
        <v>270</v>
      </c>
      <c r="D106" s="185"/>
      <c r="F106" s="185" t="s">
        <v>179</v>
      </c>
      <c r="G106" s="185"/>
      <c r="I106" s="190">
        <v>0</v>
      </c>
      <c r="J106" s="190"/>
      <c r="L106" s="190">
        <v>0</v>
      </c>
      <c r="M106" s="190"/>
      <c r="N106" s="191">
        <v>-5.2386894822120667E-10</v>
      </c>
      <c r="O106" s="188" t="s">
        <v>271</v>
      </c>
    </row>
    <row r="107" spans="1:15" s="186" customFormat="1" ht="11.25" customHeight="1">
      <c r="A107" s="188" t="s">
        <v>281</v>
      </c>
      <c r="B107" s="189">
        <v>9</v>
      </c>
      <c r="C107" s="192">
        <v>43131</v>
      </c>
      <c r="D107" s="185" t="s">
        <v>288</v>
      </c>
      <c r="E107" s="185"/>
      <c r="F107" s="185" t="s">
        <v>179</v>
      </c>
      <c r="G107" s="185"/>
      <c r="I107" s="190">
        <v>234792.36</v>
      </c>
      <c r="J107" s="190"/>
      <c r="L107" s="190">
        <v>0</v>
      </c>
      <c r="M107" s="190"/>
      <c r="N107" s="191">
        <v>234792.35999999946</v>
      </c>
      <c r="O107" s="188" t="s">
        <v>271</v>
      </c>
    </row>
    <row r="108" spans="1:15" s="186" customFormat="1" ht="12.75" customHeight="1">
      <c r="A108" s="188" t="s">
        <v>281</v>
      </c>
      <c r="B108" s="189">
        <v>10</v>
      </c>
      <c r="C108" s="192">
        <v>43159</v>
      </c>
      <c r="D108" s="185" t="s">
        <v>289</v>
      </c>
      <c r="E108" s="185"/>
      <c r="F108" s="185" t="s">
        <v>179</v>
      </c>
      <c r="G108" s="185"/>
      <c r="I108" s="190">
        <v>226882.88</v>
      </c>
      <c r="J108" s="190"/>
      <c r="L108" s="190">
        <v>0</v>
      </c>
      <c r="M108" s="190"/>
      <c r="N108" s="191">
        <v>461675.23999999947</v>
      </c>
      <c r="O108" s="188" t="s">
        <v>271</v>
      </c>
    </row>
    <row r="109" spans="1:15" s="186" customFormat="1" ht="11.25" customHeight="1">
      <c r="A109" s="188" t="s">
        <v>281</v>
      </c>
      <c r="B109" s="189">
        <v>11</v>
      </c>
      <c r="C109" s="192">
        <v>43190</v>
      </c>
      <c r="D109" s="185" t="s">
        <v>290</v>
      </c>
      <c r="E109" s="185"/>
      <c r="F109" s="185" t="s">
        <v>179</v>
      </c>
      <c r="G109" s="185"/>
      <c r="I109" s="190">
        <v>223999.1</v>
      </c>
      <c r="J109" s="190"/>
      <c r="L109" s="190">
        <v>0</v>
      </c>
      <c r="M109" s="190"/>
      <c r="N109" s="191">
        <v>685674.3399999995</v>
      </c>
      <c r="O109" s="188" t="s">
        <v>271</v>
      </c>
    </row>
    <row r="110" spans="1:15" s="186" customFormat="1" ht="12.75" customHeight="1">
      <c r="A110" s="188" t="s">
        <v>281</v>
      </c>
      <c r="B110" s="189">
        <v>16</v>
      </c>
      <c r="C110" s="192">
        <v>43220</v>
      </c>
      <c r="D110" s="185" t="s">
        <v>291</v>
      </c>
      <c r="E110" s="185"/>
      <c r="F110" s="185" t="s">
        <v>179</v>
      </c>
      <c r="G110" s="185"/>
      <c r="I110" s="190">
        <v>222314.67</v>
      </c>
      <c r="J110" s="190"/>
      <c r="L110" s="190">
        <v>0</v>
      </c>
      <c r="M110" s="190"/>
      <c r="N110" s="191">
        <v>907989.00999999954</v>
      </c>
      <c r="O110" s="188" t="s">
        <v>271</v>
      </c>
    </row>
    <row r="111" spans="1:15" s="186" customFormat="1" ht="11.25" customHeight="1">
      <c r="A111" s="188" t="s">
        <v>281</v>
      </c>
      <c r="B111" s="189">
        <v>21</v>
      </c>
      <c r="C111" s="192">
        <v>43251</v>
      </c>
      <c r="D111" s="185" t="s">
        <v>292</v>
      </c>
      <c r="E111" s="185"/>
      <c r="F111" s="185" t="s">
        <v>179</v>
      </c>
      <c r="G111" s="185"/>
      <c r="I111" s="190">
        <v>198272.34</v>
      </c>
      <c r="J111" s="190"/>
      <c r="L111" s="190">
        <v>0</v>
      </c>
      <c r="M111" s="190"/>
      <c r="N111" s="191">
        <v>1106261.3499999996</v>
      </c>
      <c r="O111" s="188" t="s">
        <v>271</v>
      </c>
    </row>
    <row r="112" spans="1:15" s="186" customFormat="1" ht="12.75" customHeight="1">
      <c r="A112" s="188" t="s">
        <v>281</v>
      </c>
      <c r="B112" s="189">
        <v>27</v>
      </c>
      <c r="C112" s="192">
        <v>43281</v>
      </c>
      <c r="D112" s="185" t="s">
        <v>293</v>
      </c>
      <c r="E112" s="185"/>
      <c r="F112" s="185" t="s">
        <v>179</v>
      </c>
      <c r="G112" s="185"/>
      <c r="I112" s="190">
        <v>204577.38</v>
      </c>
      <c r="J112" s="190"/>
      <c r="L112" s="190">
        <v>0</v>
      </c>
      <c r="M112" s="190"/>
      <c r="N112" s="191">
        <v>1310838.7299999995</v>
      </c>
      <c r="O112" s="188" t="s">
        <v>271</v>
      </c>
    </row>
    <row r="113" spans="1:15" s="186" customFormat="1" ht="11.25" customHeight="1">
      <c r="A113" s="188" t="s">
        <v>281</v>
      </c>
      <c r="B113" s="189">
        <v>35</v>
      </c>
      <c r="C113" s="192">
        <v>43312</v>
      </c>
      <c r="D113" s="185" t="s">
        <v>294</v>
      </c>
      <c r="E113" s="185"/>
      <c r="F113" s="185" t="s">
        <v>179</v>
      </c>
      <c r="G113" s="185"/>
      <c r="I113" s="190">
        <v>160822.5</v>
      </c>
      <c r="J113" s="190"/>
      <c r="L113" s="190">
        <v>0</v>
      </c>
      <c r="M113" s="190"/>
      <c r="N113" s="191">
        <v>1471661.2299999995</v>
      </c>
      <c r="O113" s="188" t="s">
        <v>271</v>
      </c>
    </row>
    <row r="114" spans="1:15" s="186" customFormat="1" ht="12.75" customHeight="1">
      <c r="A114" s="188" t="s">
        <v>281</v>
      </c>
      <c r="B114" s="189">
        <v>36</v>
      </c>
      <c r="C114" s="192">
        <v>43343</v>
      </c>
      <c r="D114" s="185" t="s">
        <v>295</v>
      </c>
      <c r="E114" s="185"/>
      <c r="F114" s="185" t="s">
        <v>179</v>
      </c>
      <c r="G114" s="185"/>
      <c r="I114" s="190">
        <v>166776.12</v>
      </c>
      <c r="J114" s="190"/>
      <c r="L114" s="190">
        <v>0</v>
      </c>
      <c r="M114" s="190"/>
      <c r="N114" s="191">
        <v>1638437.3499999996</v>
      </c>
      <c r="O114" s="188" t="s">
        <v>271</v>
      </c>
    </row>
    <row r="115" spans="1:15" s="186" customFormat="1" ht="11.25" customHeight="1">
      <c r="A115" s="188" t="s">
        <v>281</v>
      </c>
      <c r="B115" s="189">
        <v>40</v>
      </c>
      <c r="C115" s="192">
        <v>43373</v>
      </c>
      <c r="D115" s="185" t="s">
        <v>296</v>
      </c>
      <c r="E115" s="185"/>
      <c r="F115" s="185" t="s">
        <v>179</v>
      </c>
      <c r="G115" s="185"/>
      <c r="I115" s="190">
        <v>158538.6</v>
      </c>
      <c r="J115" s="190"/>
      <c r="L115" s="190">
        <v>0</v>
      </c>
      <c r="M115" s="190"/>
      <c r="N115" s="191">
        <v>1796975.9499999997</v>
      </c>
      <c r="O115" s="188" t="s">
        <v>271</v>
      </c>
    </row>
    <row r="116" spans="1:15" s="186" customFormat="1" ht="12.75" customHeight="1">
      <c r="A116" s="188" t="s">
        <v>281</v>
      </c>
      <c r="B116" s="189">
        <v>51</v>
      </c>
      <c r="C116" s="192">
        <v>43404</v>
      </c>
      <c r="D116" s="185" t="s">
        <v>297</v>
      </c>
      <c r="E116" s="185"/>
      <c r="F116" s="185" t="s">
        <v>179</v>
      </c>
      <c r="G116" s="185"/>
      <c r="I116" s="190">
        <v>131201.25</v>
      </c>
      <c r="J116" s="190"/>
      <c r="L116" s="190">
        <v>0</v>
      </c>
      <c r="M116" s="190"/>
      <c r="N116" s="191">
        <v>1928177.1999999997</v>
      </c>
      <c r="O116" s="188" t="s">
        <v>271</v>
      </c>
    </row>
    <row r="117" spans="1:15" s="186" customFormat="1" ht="11.25" customHeight="1">
      <c r="A117" s="188" t="s">
        <v>281</v>
      </c>
      <c r="B117" s="189">
        <v>60</v>
      </c>
      <c r="C117" s="192">
        <v>43434</v>
      </c>
      <c r="D117" s="185" t="s">
        <v>298</v>
      </c>
      <c r="E117" s="185"/>
      <c r="F117" s="185" t="s">
        <v>179</v>
      </c>
      <c r="G117" s="185"/>
      <c r="I117" s="190">
        <v>126035.27</v>
      </c>
      <c r="J117" s="190"/>
      <c r="L117" s="190">
        <v>0</v>
      </c>
      <c r="M117" s="190"/>
      <c r="N117" s="191">
        <v>2054212.4699999997</v>
      </c>
      <c r="O117" s="188" t="s">
        <v>271</v>
      </c>
    </row>
    <row r="118" spans="1:15" s="186" customFormat="1" ht="17.25" customHeight="1">
      <c r="A118" s="188" t="s">
        <v>281</v>
      </c>
      <c r="B118" s="189">
        <v>61</v>
      </c>
      <c r="C118" s="192">
        <v>43465</v>
      </c>
      <c r="D118" s="185" t="s">
        <v>299</v>
      </c>
      <c r="E118" s="185"/>
      <c r="F118" s="185" t="s">
        <v>179</v>
      </c>
      <c r="G118" s="185"/>
      <c r="I118" s="190">
        <v>113593.3</v>
      </c>
      <c r="J118" s="190"/>
      <c r="L118" s="190">
        <v>0</v>
      </c>
      <c r="M118" s="190"/>
      <c r="N118" s="191">
        <v>2167805.7699999996</v>
      </c>
      <c r="O118" s="188" t="s">
        <v>271</v>
      </c>
    </row>
    <row r="119" spans="1:15" s="186" customFormat="1" ht="16.5" customHeight="1">
      <c r="H119" s="187" t="s">
        <v>187</v>
      </c>
      <c r="I119" s="190">
        <v>2167805.77</v>
      </c>
      <c r="J119" s="190"/>
      <c r="L119" s="190">
        <v>0</v>
      </c>
      <c r="M119" s="190"/>
      <c r="N119" s="191">
        <v>2167805.7699999996</v>
      </c>
      <c r="O119" s="188" t="s">
        <v>271</v>
      </c>
    </row>
    <row r="123" spans="1:15" s="186" customFormat="1" ht="12.75" customHeight="1">
      <c r="A123" s="185" t="s">
        <v>190</v>
      </c>
      <c r="B123" s="185"/>
      <c r="C123" s="185" t="s">
        <v>191</v>
      </c>
      <c r="D123" s="185"/>
      <c r="E123" s="185"/>
      <c r="F123" s="185"/>
      <c r="G123" s="185"/>
      <c r="I123" s="185" t="s">
        <v>192</v>
      </c>
      <c r="J123" s="185"/>
      <c r="K123" s="185"/>
      <c r="L123" s="185"/>
      <c r="M123" s="185"/>
      <c r="N123" s="185"/>
    </row>
    <row r="124" spans="1:15" s="186" customFormat="1" ht="12.75" customHeight="1">
      <c r="A124" s="188" t="s">
        <v>179</v>
      </c>
      <c r="B124" s="189">
        <v>0</v>
      </c>
      <c r="C124" s="185" t="s">
        <v>270</v>
      </c>
      <c r="D124" s="185"/>
      <c r="F124" s="185" t="s">
        <v>179</v>
      </c>
      <c r="G124" s="185"/>
      <c r="I124" s="190">
        <v>0</v>
      </c>
      <c r="J124" s="190"/>
      <c r="L124" s="190">
        <v>0</v>
      </c>
      <c r="M124" s="190"/>
      <c r="N124" s="191">
        <v>-4.9999996554106474E-4</v>
      </c>
      <c r="O124" s="188" t="s">
        <v>271</v>
      </c>
    </row>
    <row r="125" spans="1:15" s="186" customFormat="1" ht="15.75" customHeight="1">
      <c r="A125" s="188" t="s">
        <v>285</v>
      </c>
      <c r="B125" s="189">
        <v>1456</v>
      </c>
      <c r="C125" s="192">
        <v>43409</v>
      </c>
      <c r="D125" s="185" t="s">
        <v>277</v>
      </c>
      <c r="E125" s="185"/>
      <c r="F125" s="185" t="s">
        <v>179</v>
      </c>
      <c r="G125" s="185"/>
      <c r="I125" s="190">
        <v>187608.35919999998</v>
      </c>
      <c r="J125" s="190"/>
      <c r="L125" s="190">
        <v>0</v>
      </c>
      <c r="M125" s="190"/>
      <c r="N125" s="191">
        <v>187608.35870000001</v>
      </c>
      <c r="O125" s="188" t="s">
        <v>271</v>
      </c>
    </row>
    <row r="126" spans="1:15" s="186" customFormat="1" ht="16.5" customHeight="1">
      <c r="H126" s="187" t="s">
        <v>190</v>
      </c>
      <c r="I126" s="190">
        <v>187608.35919999998</v>
      </c>
      <c r="J126" s="190"/>
      <c r="L126" s="190">
        <v>0</v>
      </c>
      <c r="M126" s="190"/>
      <c r="N126" s="191">
        <v>187608.35870000001</v>
      </c>
      <c r="O126" s="188" t="s">
        <v>271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H59"/>
  <sheetViews>
    <sheetView showGridLines="0" tabSelected="1" topLeftCell="A36" zoomScaleNormal="100" zoomScaleSheetLayoutView="100" workbookViewId="0">
      <selection activeCell="A55" sqref="A55:XFD57"/>
    </sheetView>
  </sheetViews>
  <sheetFormatPr defaultRowHeight="15"/>
  <cols>
    <col min="1" max="1" width="4.5703125" style="1" customWidth="1"/>
    <col min="2" max="2" width="39.42578125" style="109" customWidth="1"/>
    <col min="3" max="3" width="9.140625" style="16" customWidth="1"/>
    <col min="4" max="4" width="18.7109375" style="1" customWidth="1"/>
    <col min="5" max="5" width="3.7109375" style="1" customWidth="1"/>
    <col min="6" max="6" width="17.85546875" style="1" customWidth="1"/>
    <col min="7" max="7" width="9.140625" style="1"/>
    <col min="8" max="8" width="10.28515625" style="1" bestFit="1" customWidth="1"/>
    <col min="9" max="16384" width="9.140625" style="1"/>
  </cols>
  <sheetData>
    <row r="1" spans="1:8">
      <c r="B1" s="102"/>
      <c r="C1" s="14"/>
    </row>
    <row r="2" spans="1:8" s="4" customFormat="1">
      <c r="B2" s="102"/>
      <c r="C2" s="15"/>
      <c r="D2" s="5"/>
      <c r="E2" s="5"/>
      <c r="F2" s="5"/>
    </row>
    <row r="3" spans="1:8">
      <c r="B3" s="103"/>
      <c r="C3" s="7" t="s">
        <v>2</v>
      </c>
      <c r="D3" s="7" t="s">
        <v>79</v>
      </c>
      <c r="E3" s="7"/>
      <c r="F3" s="7" t="s">
        <v>17</v>
      </c>
    </row>
    <row r="4" spans="1:8">
      <c r="B4" s="104" t="s">
        <v>80</v>
      </c>
    </row>
    <row r="5" spans="1:8">
      <c r="B5" s="103" t="s">
        <v>81</v>
      </c>
      <c r="C5" s="17"/>
      <c r="D5" s="6"/>
      <c r="E5" s="6"/>
      <c r="F5" s="6"/>
    </row>
    <row r="6" spans="1:8">
      <c r="B6" s="105" t="s">
        <v>19</v>
      </c>
      <c r="C6" s="18">
        <v>4</v>
      </c>
      <c r="D6" s="19">
        <v>1746930.4203900089</v>
      </c>
      <c r="E6" s="9"/>
      <c r="F6" s="19">
        <v>2102397.573610004</v>
      </c>
    </row>
    <row r="7" spans="1:8">
      <c r="A7" s="10"/>
      <c r="B7" s="105" t="s">
        <v>164</v>
      </c>
      <c r="C7" s="15">
        <v>5</v>
      </c>
      <c r="D7" s="19">
        <v>70802103.38711755</v>
      </c>
      <c r="E7" s="8"/>
      <c r="F7" s="19">
        <v>65460981.646518365</v>
      </c>
    </row>
    <row r="8" spans="1:8">
      <c r="B8" s="105" t="s">
        <v>165</v>
      </c>
      <c r="C8" s="15">
        <v>6</v>
      </c>
      <c r="D8" s="19">
        <v>15083206</v>
      </c>
      <c r="E8" s="8"/>
      <c r="F8" s="19">
        <v>15114578.6</v>
      </c>
    </row>
    <row r="9" spans="1:8">
      <c r="B9" s="105" t="s">
        <v>82</v>
      </c>
      <c r="C9" s="15">
        <v>7</v>
      </c>
      <c r="D9" s="19">
        <v>149403668.97885141</v>
      </c>
      <c r="E9" s="8"/>
      <c r="F9" s="19">
        <v>175392708.69785357</v>
      </c>
    </row>
    <row r="10" spans="1:8" ht="15.75" thickBot="1">
      <c r="B10" s="105" t="s">
        <v>83</v>
      </c>
      <c r="C10" s="15">
        <v>8</v>
      </c>
      <c r="D10" s="19">
        <v>12194056</v>
      </c>
      <c r="E10" s="8"/>
      <c r="F10" s="19">
        <v>2653234</v>
      </c>
    </row>
    <row r="11" spans="1:8" ht="30.75" hidden="1" thickBot="1">
      <c r="B11" s="105" t="s">
        <v>84</v>
      </c>
      <c r="C11" s="15"/>
      <c r="D11" s="19">
        <v>0</v>
      </c>
      <c r="E11" s="8"/>
      <c r="F11" s="19">
        <v>0</v>
      </c>
    </row>
    <row r="12" spans="1:8" ht="19.5" customHeight="1" thickBot="1">
      <c r="B12" s="106" t="s">
        <v>85</v>
      </c>
      <c r="C12" s="15"/>
      <c r="D12" s="20">
        <v>249229964.78635895</v>
      </c>
      <c r="E12" s="11"/>
      <c r="F12" s="20">
        <v>260723900.51798195</v>
      </c>
    </row>
    <row r="13" spans="1:8">
      <c r="B13" s="106"/>
      <c r="C13" s="15"/>
      <c r="D13" s="19"/>
      <c r="E13" s="8"/>
      <c r="F13" s="19"/>
    </row>
    <row r="14" spans="1:8">
      <c r="B14" s="106" t="s">
        <v>3</v>
      </c>
      <c r="C14" s="15"/>
      <c r="D14" s="19"/>
      <c r="E14" s="11"/>
      <c r="F14" s="19"/>
      <c r="H14" s="285"/>
    </row>
    <row r="15" spans="1:8" hidden="1">
      <c r="B15" s="105" t="s">
        <v>86</v>
      </c>
      <c r="C15" s="15"/>
      <c r="D15" s="21"/>
      <c r="E15" s="8"/>
      <c r="F15" s="21"/>
    </row>
    <row r="16" spans="1:8" ht="15.75" thickBot="1">
      <c r="B16" s="105" t="s">
        <v>87</v>
      </c>
      <c r="C16" s="15">
        <v>9</v>
      </c>
      <c r="D16" s="21">
        <v>708829462.55244434</v>
      </c>
      <c r="E16" s="8"/>
      <c r="F16" s="21">
        <v>712808525.11975193</v>
      </c>
    </row>
    <row r="17" spans="2:8" ht="15.75" hidden="1" thickBot="1">
      <c r="B17" s="105" t="s">
        <v>88</v>
      </c>
      <c r="C17" s="15"/>
      <c r="D17" s="21">
        <v>0</v>
      </c>
      <c r="E17" s="8"/>
      <c r="F17" s="21">
        <v>0</v>
      </c>
    </row>
    <row r="18" spans="2:8" ht="15.75" thickBot="1">
      <c r="B18" s="106" t="s">
        <v>89</v>
      </c>
      <c r="C18" s="15"/>
      <c r="D18" s="20">
        <v>708829462.55244434</v>
      </c>
      <c r="E18" s="8"/>
      <c r="F18" s="20">
        <v>712808525.11975193</v>
      </c>
      <c r="H18" s="10"/>
    </row>
    <row r="19" spans="2:8" ht="15.75" thickBot="1">
      <c r="B19" s="106"/>
      <c r="C19" s="15"/>
      <c r="D19" s="19"/>
      <c r="E19" s="8"/>
      <c r="F19" s="19"/>
    </row>
    <row r="20" spans="2:8" ht="15.75" thickBot="1">
      <c r="B20" s="106" t="s">
        <v>100</v>
      </c>
      <c r="C20" s="15"/>
      <c r="D20" s="20">
        <v>958059427.33880329</v>
      </c>
      <c r="E20" s="11"/>
      <c r="F20" s="20">
        <v>973532425.63773394</v>
      </c>
    </row>
    <row r="21" spans="2:8">
      <c r="B21" s="106"/>
      <c r="C21" s="15"/>
      <c r="D21" s="19"/>
      <c r="E21" s="8"/>
      <c r="F21" s="19"/>
    </row>
    <row r="22" spans="2:8">
      <c r="B22" s="107" t="s">
        <v>90</v>
      </c>
      <c r="C22" s="15"/>
      <c r="D22" s="19"/>
      <c r="E22" s="11"/>
      <c r="F22" s="19"/>
    </row>
    <row r="23" spans="2:8">
      <c r="B23" s="106"/>
      <c r="C23" s="15"/>
      <c r="D23" s="19"/>
      <c r="E23" s="8"/>
      <c r="F23" s="19"/>
    </row>
    <row r="24" spans="2:8">
      <c r="B24" s="106" t="s">
        <v>4</v>
      </c>
      <c r="C24" s="15"/>
      <c r="D24" s="19"/>
      <c r="E24" s="11"/>
      <c r="F24" s="19"/>
    </row>
    <row r="25" spans="2:8" hidden="1">
      <c r="B25" s="105" t="s">
        <v>91</v>
      </c>
      <c r="C25" s="15"/>
      <c r="D25" s="19"/>
      <c r="E25" s="8"/>
      <c r="F25" s="19"/>
    </row>
    <row r="26" spans="2:8">
      <c r="B26" s="105" t="s">
        <v>92</v>
      </c>
      <c r="C26" s="15">
        <v>10</v>
      </c>
      <c r="D26" s="19">
        <v>154453108.47639027</v>
      </c>
      <c r="E26" s="8"/>
      <c r="F26" s="19">
        <v>116870359.77091058</v>
      </c>
    </row>
    <row r="27" spans="2:8">
      <c r="B27" s="105" t="s">
        <v>304</v>
      </c>
      <c r="C27" s="15">
        <v>11</v>
      </c>
      <c r="D27" s="19">
        <v>1688294.7790000001</v>
      </c>
      <c r="E27" s="8"/>
      <c r="F27" s="19">
        <v>699345.49600000004</v>
      </c>
    </row>
    <row r="28" spans="2:8">
      <c r="B28" s="105" t="s">
        <v>101</v>
      </c>
      <c r="C28" s="15">
        <v>12</v>
      </c>
      <c r="D28" s="19">
        <v>1233559</v>
      </c>
      <c r="E28" s="8"/>
      <c r="F28" s="19">
        <v>1663134</v>
      </c>
    </row>
    <row r="29" spans="2:8">
      <c r="B29" s="105" t="s">
        <v>12</v>
      </c>
      <c r="C29" s="15">
        <v>13</v>
      </c>
      <c r="D29" s="19">
        <v>2804420.5387998018</v>
      </c>
      <c r="E29" s="8"/>
      <c r="F29" s="19">
        <v>4641989.4837997258</v>
      </c>
    </row>
    <row r="30" spans="2:8" ht="15.75" thickBot="1">
      <c r="B30" s="105" t="s">
        <v>102</v>
      </c>
      <c r="C30" s="15"/>
      <c r="D30" s="19"/>
      <c r="E30" s="8"/>
      <c r="F30" s="19">
        <v>442384.47699999588</v>
      </c>
    </row>
    <row r="31" spans="2:8" ht="15.75" hidden="1" thickBot="1">
      <c r="B31" s="105" t="s">
        <v>103</v>
      </c>
      <c r="C31" s="15"/>
      <c r="D31" s="19"/>
      <c r="E31" s="8"/>
      <c r="F31" s="19">
        <v>0</v>
      </c>
    </row>
    <row r="32" spans="2:8" ht="15.75" hidden="1" thickBot="1">
      <c r="B32" s="105" t="s">
        <v>93</v>
      </c>
      <c r="C32" s="15"/>
      <c r="D32" s="22"/>
      <c r="E32" s="8"/>
      <c r="F32" s="22">
        <v>0</v>
      </c>
    </row>
    <row r="33" spans="2:6" ht="15.75" thickBot="1">
      <c r="B33" s="103" t="s">
        <v>94</v>
      </c>
      <c r="C33" s="18"/>
      <c r="D33" s="23">
        <v>160179382.79419008</v>
      </c>
      <c r="E33" s="12"/>
      <c r="F33" s="23">
        <v>124317213.22771031</v>
      </c>
    </row>
    <row r="34" spans="2:6">
      <c r="B34" s="108"/>
      <c r="C34" s="15"/>
      <c r="D34" s="19"/>
      <c r="E34" s="8"/>
      <c r="F34" s="19"/>
    </row>
    <row r="35" spans="2:6">
      <c r="B35" s="103" t="s">
        <v>5</v>
      </c>
      <c r="C35" s="15"/>
      <c r="D35" s="19"/>
      <c r="E35" s="11"/>
      <c r="F35" s="19"/>
    </row>
    <row r="36" spans="2:6">
      <c r="B36" s="105" t="s">
        <v>91</v>
      </c>
      <c r="C36" s="15">
        <v>14</v>
      </c>
      <c r="D36" s="19">
        <v>26176888.674999967</v>
      </c>
      <c r="E36" s="8"/>
      <c r="F36" s="19">
        <v>49109292.409000002</v>
      </c>
    </row>
    <row r="37" spans="2:6" hidden="1">
      <c r="B37" s="105" t="s">
        <v>92</v>
      </c>
      <c r="C37" s="15"/>
      <c r="D37" s="19"/>
      <c r="E37" s="8"/>
      <c r="F37" s="19">
        <v>0</v>
      </c>
    </row>
    <row r="38" spans="2:6" ht="15.75" thickBot="1">
      <c r="B38" s="105" t="s">
        <v>304</v>
      </c>
      <c r="C38" s="15">
        <v>15</v>
      </c>
      <c r="D38" s="19">
        <v>252368897.92500001</v>
      </c>
      <c r="E38" s="8"/>
      <c r="F38" s="19">
        <v>593593654.20500004</v>
      </c>
    </row>
    <row r="39" spans="2:6" ht="15.75" hidden="1" thickBot="1">
      <c r="B39" s="105" t="s">
        <v>103</v>
      </c>
      <c r="C39" s="15"/>
      <c r="D39" s="19"/>
      <c r="E39" s="8"/>
      <c r="F39" s="19">
        <v>0</v>
      </c>
    </row>
    <row r="40" spans="2:6" ht="15.75" hidden="1" thickBot="1">
      <c r="B40" s="105" t="s">
        <v>93</v>
      </c>
      <c r="C40" s="15"/>
      <c r="D40" s="19"/>
      <c r="E40" s="8"/>
      <c r="F40" s="19">
        <v>0</v>
      </c>
    </row>
    <row r="41" spans="2:6" ht="15.75" hidden="1" thickBot="1">
      <c r="B41" s="105" t="s">
        <v>104</v>
      </c>
      <c r="C41" s="15"/>
      <c r="D41" s="19"/>
      <c r="E41" s="11"/>
      <c r="F41" s="19">
        <v>0</v>
      </c>
    </row>
    <row r="42" spans="2:6" ht="15.75" thickBot="1">
      <c r="B42" s="103" t="s">
        <v>95</v>
      </c>
      <c r="C42" s="15"/>
      <c r="D42" s="23">
        <v>278545786.59999996</v>
      </c>
      <c r="E42" s="11"/>
      <c r="F42" s="23">
        <v>642702946.61400008</v>
      </c>
    </row>
    <row r="43" spans="2:6">
      <c r="B43" s="105"/>
      <c r="C43" s="15"/>
      <c r="D43" s="19"/>
      <c r="E43" s="8"/>
      <c r="F43" s="19"/>
    </row>
    <row r="44" spans="2:6" ht="15.75" thickBot="1">
      <c r="B44" s="103" t="s">
        <v>96</v>
      </c>
      <c r="C44" s="15"/>
      <c r="D44" s="24">
        <v>438725169.39419007</v>
      </c>
      <c r="E44" s="11"/>
      <c r="F44" s="24">
        <v>767020159.84171033</v>
      </c>
    </row>
    <row r="45" spans="2:6">
      <c r="B45" s="103"/>
      <c r="C45" s="15"/>
      <c r="D45" s="19"/>
      <c r="E45" s="8"/>
      <c r="F45" s="19"/>
    </row>
    <row r="46" spans="2:6">
      <c r="B46" s="106" t="s">
        <v>97</v>
      </c>
      <c r="C46" s="15"/>
      <c r="D46" s="19"/>
      <c r="E46" s="11"/>
      <c r="F46" s="19"/>
    </row>
    <row r="47" spans="2:6">
      <c r="B47" s="105" t="s">
        <v>431</v>
      </c>
      <c r="C47" s="15">
        <v>16</v>
      </c>
      <c r="D47" s="19">
        <v>550000000</v>
      </c>
      <c r="E47" s="8"/>
      <c r="F47" s="19">
        <v>550000000</v>
      </c>
    </row>
    <row r="48" spans="2:6" hidden="1">
      <c r="B48" s="105" t="s">
        <v>105</v>
      </c>
      <c r="C48" s="15">
        <v>16</v>
      </c>
      <c r="D48" s="19"/>
      <c r="E48" s="8"/>
      <c r="F48" s="19">
        <v>0</v>
      </c>
    </row>
    <row r="49" spans="2:6" hidden="1">
      <c r="B49" s="105" t="s">
        <v>106</v>
      </c>
      <c r="C49" s="15">
        <v>16</v>
      </c>
      <c r="D49" s="19"/>
      <c r="E49" s="8"/>
      <c r="F49" s="19">
        <v>0</v>
      </c>
    </row>
    <row r="50" spans="2:6">
      <c r="B50" s="105" t="s">
        <v>305</v>
      </c>
      <c r="C50" s="15">
        <v>16</v>
      </c>
      <c r="D50" s="19">
        <v>0</v>
      </c>
      <c r="E50" s="8"/>
      <c r="F50" s="19">
        <v>-332284005.59594655</v>
      </c>
    </row>
    <row r="51" spans="2:6" ht="15.75" thickBot="1">
      <c r="B51" s="105" t="s">
        <v>98</v>
      </c>
      <c r="C51" s="15">
        <v>16</v>
      </c>
      <c r="D51" s="19">
        <v>-30665742.217043184</v>
      </c>
      <c r="E51" s="8"/>
      <c r="F51" s="19">
        <v>-11203728.223532993</v>
      </c>
    </row>
    <row r="52" spans="2:6" ht="15.75" thickBot="1">
      <c r="B52" s="106" t="s">
        <v>99</v>
      </c>
      <c r="C52" s="15"/>
      <c r="D52" s="25">
        <v>519334257.78295684</v>
      </c>
      <c r="E52" s="11"/>
      <c r="F52" s="25">
        <v>206512266.18052045</v>
      </c>
    </row>
    <row r="53" spans="2:6" ht="15.75" thickBot="1">
      <c r="B53" s="106"/>
      <c r="C53" s="15"/>
      <c r="D53" s="26"/>
      <c r="E53" s="8"/>
      <c r="F53" s="26"/>
    </row>
    <row r="54" spans="2:6" ht="32.25" customHeight="1" thickBot="1">
      <c r="B54" s="106" t="s">
        <v>161</v>
      </c>
      <c r="C54" s="15"/>
      <c r="D54" s="27">
        <v>958059427.17714691</v>
      </c>
      <c r="E54" s="11"/>
      <c r="F54" s="27">
        <v>973532426.02223074</v>
      </c>
    </row>
    <row r="59" spans="2:6">
      <c r="D59" s="10"/>
    </row>
  </sheetData>
  <pageMargins left="0.70866141732283461" right="0.70866141732283461" top="0.74803149606299213" bottom="0.74803149606299213"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F117"/>
  <sheetViews>
    <sheetView showGridLines="0" zoomScale="118" zoomScaleNormal="118" workbookViewId="0"/>
  </sheetViews>
  <sheetFormatPr defaultRowHeight="12.75"/>
  <cols>
    <col min="1" max="1" width="10.5703125" style="28" customWidth="1"/>
    <col min="2" max="2" width="3.28515625" style="13" customWidth="1"/>
    <col min="3" max="3" width="34.140625" style="13" customWidth="1"/>
    <col min="4" max="4" width="17.140625" style="13" customWidth="1"/>
    <col min="5" max="5" width="2.42578125" style="13" customWidth="1"/>
    <col min="6" max="6" width="15.42578125" style="29" customWidth="1"/>
    <col min="7" max="16384" width="9.140625" style="13"/>
  </cols>
  <sheetData>
    <row r="1" spans="1:6">
      <c r="A1" s="28" t="s">
        <v>2</v>
      </c>
    </row>
    <row r="2" spans="1:6" ht="12.75" customHeight="1"/>
    <row r="3" spans="1:6" ht="35.25" customHeight="1">
      <c r="A3" s="28">
        <v>4</v>
      </c>
      <c r="C3" s="30" t="s">
        <v>19</v>
      </c>
      <c r="D3" s="30"/>
      <c r="E3" s="30"/>
      <c r="F3" s="31"/>
    </row>
    <row r="4" spans="1:6">
      <c r="C4" s="32"/>
      <c r="D4" s="33" t="s">
        <v>79</v>
      </c>
      <c r="E4" s="33"/>
      <c r="F4" s="33" t="s">
        <v>17</v>
      </c>
    </row>
    <row r="5" spans="1:6">
      <c r="C5" s="56" t="s">
        <v>341</v>
      </c>
      <c r="D5" s="34">
        <v>16193.170000000839</v>
      </c>
      <c r="E5" s="34"/>
      <c r="F5" s="35">
        <v>762983.55000000761</v>
      </c>
    </row>
    <row r="6" spans="1:6">
      <c r="C6" s="3" t="s">
        <v>342</v>
      </c>
      <c r="D6" s="36">
        <v>422557.07038999838</v>
      </c>
      <c r="E6" s="36"/>
      <c r="F6" s="37">
        <v>1816.5836099986946</v>
      </c>
    </row>
    <row r="7" spans="1:6">
      <c r="C7" s="38" t="s">
        <v>343</v>
      </c>
      <c r="D7" s="39">
        <v>1307577.1400000006</v>
      </c>
      <c r="E7" s="39"/>
      <c r="F7" s="40">
        <v>1337597.4399999976</v>
      </c>
    </row>
    <row r="8" spans="1:6">
      <c r="C8" s="2" t="s">
        <v>0</v>
      </c>
      <c r="D8" s="41">
        <v>1746327.3803899998</v>
      </c>
      <c r="E8" s="41"/>
      <c r="F8" s="41">
        <v>2102397.573610004</v>
      </c>
    </row>
    <row r="9" spans="1:6" ht="13.5">
      <c r="C9" s="42" t="s">
        <v>1</v>
      </c>
      <c r="D9" s="43">
        <v>1746930.4203900089</v>
      </c>
      <c r="E9" s="43"/>
      <c r="F9" s="43">
        <v>2102397.573610004</v>
      </c>
    </row>
    <row r="10" spans="1:6">
      <c r="F10" s="44"/>
    </row>
    <row r="11" spans="1:6" ht="12" customHeight="1">
      <c r="F11" s="44"/>
    </row>
    <row r="12" spans="1:6" ht="28.5" customHeight="1">
      <c r="A12" s="28">
        <v>5</v>
      </c>
      <c r="C12" s="30" t="s">
        <v>18</v>
      </c>
      <c r="D12" s="30"/>
      <c r="E12" s="30"/>
      <c r="F12" s="31"/>
    </row>
    <row r="13" spans="1:6">
      <c r="D13" s="33" t="s">
        <v>79</v>
      </c>
      <c r="E13" s="33"/>
      <c r="F13" s="33" t="s">
        <v>17</v>
      </c>
    </row>
    <row r="14" spans="1:6">
      <c r="C14" s="201" t="s">
        <v>18</v>
      </c>
      <c r="D14" s="202">
        <v>70802103.38711755</v>
      </c>
      <c r="E14" s="202"/>
      <c r="F14" s="202">
        <v>65460981.646518365</v>
      </c>
    </row>
    <row r="15" spans="1:6">
      <c r="C15" s="2" t="s">
        <v>0</v>
      </c>
      <c r="D15" s="200">
        <v>70802103.38711755</v>
      </c>
      <c r="E15" s="200"/>
      <c r="F15" s="200">
        <v>65460981.646518365</v>
      </c>
    </row>
    <row r="16" spans="1:6" ht="13.5">
      <c r="C16" s="42" t="s">
        <v>1</v>
      </c>
      <c r="D16" s="47">
        <v>70802103.38711755</v>
      </c>
      <c r="E16" s="47"/>
      <c r="F16" s="47">
        <v>65460981.646518365</v>
      </c>
    </row>
    <row r="17" spans="1:6">
      <c r="F17" s="44"/>
    </row>
    <row r="18" spans="1:6">
      <c r="F18" s="44"/>
    </row>
    <row r="19" spans="1:6" ht="12" customHeight="1">
      <c r="A19" s="28">
        <v>6</v>
      </c>
      <c r="C19" s="30" t="s">
        <v>14</v>
      </c>
      <c r="D19" s="30"/>
      <c r="E19" s="30"/>
      <c r="F19" s="31"/>
    </row>
    <row r="20" spans="1:6" ht="22.5" customHeight="1">
      <c r="D20" s="33" t="s">
        <v>79</v>
      </c>
      <c r="E20" s="33"/>
      <c r="F20" s="33" t="s">
        <v>17</v>
      </c>
    </row>
    <row r="21" spans="1:6">
      <c r="C21" s="203" t="s">
        <v>16</v>
      </c>
      <c r="D21" s="204">
        <v>1596849</v>
      </c>
      <c r="E21" s="204"/>
      <c r="F21" s="204">
        <v>1596850</v>
      </c>
    </row>
    <row r="22" spans="1:6">
      <c r="C22" s="13" t="s">
        <v>344</v>
      </c>
      <c r="D22" s="36">
        <v>7177527</v>
      </c>
      <c r="E22" s="36"/>
      <c r="F22" s="36">
        <v>7177527</v>
      </c>
    </row>
    <row r="23" spans="1:6">
      <c r="C23" s="13" t="s">
        <v>345</v>
      </c>
      <c r="D23" s="36">
        <v>6208829</v>
      </c>
      <c r="E23" s="36"/>
      <c r="F23" s="36">
        <v>6208829</v>
      </c>
    </row>
    <row r="24" spans="1:6">
      <c r="C24" s="13" t="s">
        <v>346</v>
      </c>
      <c r="D24" s="36">
        <v>0</v>
      </c>
      <c r="E24" s="36"/>
      <c r="F24" s="36">
        <v>31371.599999999977</v>
      </c>
    </row>
    <row r="25" spans="1:6" hidden="1">
      <c r="C25" s="13" t="s">
        <v>347</v>
      </c>
      <c r="D25" s="36"/>
      <c r="E25" s="36"/>
      <c r="F25" s="36">
        <v>100001</v>
      </c>
    </row>
    <row r="26" spans="1:6">
      <c r="C26" s="205" t="s">
        <v>170</v>
      </c>
      <c r="D26" s="206">
        <v>100000</v>
      </c>
      <c r="E26" s="206"/>
      <c r="F26" s="206">
        <v>100000</v>
      </c>
    </row>
    <row r="27" spans="1:6">
      <c r="C27" s="200" t="s">
        <v>0</v>
      </c>
      <c r="D27" s="200">
        <v>15083205</v>
      </c>
      <c r="E27" s="200"/>
      <c r="F27" s="200">
        <v>15214578.6</v>
      </c>
    </row>
    <row r="28" spans="1:6" ht="13.5">
      <c r="C28" s="42" t="s">
        <v>1</v>
      </c>
      <c r="D28" s="47">
        <v>15083206</v>
      </c>
      <c r="E28" s="47"/>
      <c r="F28" s="47">
        <v>15114578.6</v>
      </c>
    </row>
    <row r="29" spans="1:6" ht="13.5">
      <c r="C29" s="42"/>
      <c r="D29" s="47"/>
      <c r="E29" s="47"/>
      <c r="F29" s="47"/>
    </row>
    <row r="30" spans="1:6">
      <c r="F30" s="44"/>
    </row>
    <row r="32" spans="1:6" ht="28.5" customHeight="1">
      <c r="A32" s="28">
        <v>7</v>
      </c>
      <c r="C32" s="30" t="s">
        <v>69</v>
      </c>
      <c r="D32" s="30"/>
      <c r="E32" s="30"/>
      <c r="F32" s="31"/>
    </row>
    <row r="33" spans="1:6">
      <c r="D33" s="33" t="s">
        <v>79</v>
      </c>
      <c r="E33" s="33"/>
      <c r="F33" s="33" t="s">
        <v>17</v>
      </c>
    </row>
    <row r="34" spans="1:6">
      <c r="C34" s="201" t="s">
        <v>70</v>
      </c>
      <c r="D34" s="202">
        <v>149403668.97885141</v>
      </c>
      <c r="E34" s="202"/>
      <c r="F34" s="202">
        <v>175392708.69785357</v>
      </c>
    </row>
    <row r="35" spans="1:6">
      <c r="C35" s="2" t="s">
        <v>0</v>
      </c>
      <c r="D35" s="200">
        <v>149403668.97885141</v>
      </c>
      <c r="E35" s="200"/>
      <c r="F35" s="200">
        <v>175392708.69785357</v>
      </c>
    </row>
    <row r="36" spans="1:6" ht="13.5">
      <c r="C36" s="42" t="s">
        <v>1</v>
      </c>
      <c r="D36" s="47">
        <v>149403668.97885141</v>
      </c>
      <c r="E36" s="47"/>
      <c r="F36" s="47">
        <v>175392708.69785357</v>
      </c>
    </row>
    <row r="37" spans="1:6" ht="13.5">
      <c r="C37" s="42"/>
      <c r="D37" s="47"/>
      <c r="E37" s="47"/>
      <c r="F37" s="47"/>
    </row>
    <row r="38" spans="1:6" ht="13.5">
      <c r="C38" s="42"/>
      <c r="D38" s="47"/>
      <c r="E38" s="47"/>
      <c r="F38" s="47"/>
    </row>
    <row r="39" spans="1:6" ht="13.5">
      <c r="A39" s="28">
        <v>8</v>
      </c>
      <c r="C39" s="30" t="s">
        <v>83</v>
      </c>
      <c r="D39" s="30"/>
      <c r="E39" s="30"/>
      <c r="F39" s="31"/>
    </row>
    <row r="40" spans="1:6">
      <c r="D40" s="33" t="s">
        <v>79</v>
      </c>
      <c r="E40" s="33"/>
      <c r="F40" s="33" t="s">
        <v>17</v>
      </c>
    </row>
    <row r="41" spans="1:6">
      <c r="C41" s="45" t="s">
        <v>163</v>
      </c>
      <c r="D41" s="34">
        <v>12194056</v>
      </c>
      <c r="E41" s="34"/>
      <c r="F41" s="34">
        <v>2653234</v>
      </c>
    </row>
    <row r="42" spans="1:6">
      <c r="C42" s="46" t="s">
        <v>0</v>
      </c>
      <c r="D42" s="46">
        <v>12194056</v>
      </c>
      <c r="E42" s="46"/>
      <c r="F42" s="46">
        <v>2653234</v>
      </c>
    </row>
    <row r="43" spans="1:6" ht="13.5">
      <c r="C43" s="42" t="s">
        <v>1</v>
      </c>
      <c r="D43" s="47">
        <v>12194056</v>
      </c>
      <c r="E43" s="47"/>
      <c r="F43" s="47">
        <v>2653234</v>
      </c>
    </row>
    <row r="44" spans="1:6" ht="13.5">
      <c r="C44" s="42"/>
      <c r="D44" s="47"/>
      <c r="E44" s="47"/>
      <c r="F44" s="47"/>
    </row>
    <row r="45" spans="1:6" ht="13.5">
      <c r="C45" s="42"/>
      <c r="D45" s="47"/>
      <c r="E45" s="47"/>
      <c r="F45" s="47"/>
    </row>
    <row r="46" spans="1:6" ht="13.5">
      <c r="C46" s="42"/>
      <c r="D46" s="47"/>
      <c r="E46" s="47"/>
      <c r="F46" s="47"/>
    </row>
    <row r="47" spans="1:6" ht="12" customHeight="1">
      <c r="A47" s="28">
        <v>9</v>
      </c>
      <c r="C47" s="30" t="s">
        <v>107</v>
      </c>
      <c r="D47" s="30"/>
      <c r="E47" s="30"/>
      <c r="F47" s="31"/>
    </row>
    <row r="48" spans="1:6" ht="27" customHeight="1">
      <c r="D48" s="33" t="s">
        <v>79</v>
      </c>
      <c r="E48" s="33"/>
      <c r="F48" s="33" t="s">
        <v>17</v>
      </c>
    </row>
    <row r="49" spans="1:6">
      <c r="C49" s="45" t="s">
        <v>180</v>
      </c>
      <c r="D49" s="34">
        <v>30000000</v>
      </c>
      <c r="E49" s="34"/>
      <c r="F49" s="34">
        <v>30000000</v>
      </c>
    </row>
    <row r="50" spans="1:6">
      <c r="C50" s="13" t="s">
        <v>200</v>
      </c>
      <c r="D50" s="36">
        <v>173091578</v>
      </c>
      <c r="E50" s="36"/>
      <c r="F50" s="36">
        <v>173091578</v>
      </c>
    </row>
    <row r="51" spans="1:6">
      <c r="C51" s="13" t="s">
        <v>407</v>
      </c>
      <c r="D51" s="36">
        <v>613425746</v>
      </c>
      <c r="E51" s="36"/>
      <c r="F51" s="36">
        <v>613231829</v>
      </c>
    </row>
    <row r="52" spans="1:6">
      <c r="C52" s="13" t="s">
        <v>162</v>
      </c>
      <c r="D52" s="36">
        <v>36474992</v>
      </c>
      <c r="E52" s="36"/>
      <c r="F52" s="36">
        <v>36393144</v>
      </c>
    </row>
    <row r="53" spans="1:6">
      <c r="C53" s="13" t="s">
        <v>408</v>
      </c>
      <c r="D53" s="36">
        <v>325378727</v>
      </c>
      <c r="E53" s="36"/>
      <c r="F53" s="36">
        <v>325378727</v>
      </c>
    </row>
    <row r="54" spans="1:6">
      <c r="C54" s="13" t="s">
        <v>409</v>
      </c>
      <c r="D54" s="36">
        <v>5865090</v>
      </c>
      <c r="E54" s="36"/>
      <c r="F54" s="36">
        <v>5865090</v>
      </c>
    </row>
    <row r="55" spans="1:6">
      <c r="C55" s="13" t="s">
        <v>410</v>
      </c>
      <c r="D55" s="36">
        <v>-41221111.453320801</v>
      </c>
      <c r="E55" s="36"/>
      <c r="F55" s="36">
        <v>-40764582.888640404</v>
      </c>
    </row>
    <row r="56" spans="1:6">
      <c r="C56" s="13" t="s">
        <v>411</v>
      </c>
      <c r="D56" s="36">
        <v>-311565446.874174</v>
      </c>
      <c r="E56" s="36"/>
      <c r="F56" s="36">
        <v>-309469487.26355237</v>
      </c>
    </row>
    <row r="57" spans="1:6">
      <c r="C57" s="13" t="s">
        <v>412</v>
      </c>
      <c r="D57" s="36">
        <v>-14391498</v>
      </c>
      <c r="E57" s="36"/>
      <c r="F57" s="36">
        <v>-14238655.070500001</v>
      </c>
    </row>
    <row r="58" spans="1:6">
      <c r="C58" s="13" t="s">
        <v>413</v>
      </c>
      <c r="D58" s="36">
        <v>-105694064.04825063</v>
      </c>
      <c r="E58" s="36"/>
      <c r="F58" s="36">
        <v>-104167708.01726976</v>
      </c>
    </row>
    <row r="59" spans="1:6">
      <c r="C59" s="32" t="s">
        <v>414</v>
      </c>
      <c r="D59" s="39">
        <v>-2534550.0718102469</v>
      </c>
      <c r="E59" s="39"/>
      <c r="F59" s="39">
        <v>-2511409.6402855874</v>
      </c>
    </row>
    <row r="60" spans="1:6">
      <c r="C60" s="2" t="s">
        <v>0</v>
      </c>
      <c r="D60" s="200">
        <v>708829462.55244434</v>
      </c>
      <c r="E60" s="200"/>
      <c r="F60" s="200">
        <v>712808525.11975181</v>
      </c>
    </row>
    <row r="61" spans="1:6" ht="13.5">
      <c r="C61" s="42" t="s">
        <v>1</v>
      </c>
      <c r="D61" s="47">
        <v>708829462.55244434</v>
      </c>
      <c r="E61" s="47"/>
      <c r="F61" s="47">
        <v>712808525.11975193</v>
      </c>
    </row>
    <row r="62" spans="1:6">
      <c r="D62" s="33"/>
      <c r="E62" s="33"/>
      <c r="F62" s="33"/>
    </row>
    <row r="63" spans="1:6">
      <c r="D63" s="33"/>
      <c r="E63" s="33"/>
      <c r="F63" s="33"/>
    </row>
    <row r="64" spans="1:6" ht="13.5">
      <c r="A64" s="28">
        <v>10</v>
      </c>
      <c r="C64" s="30" t="str">
        <f>+'Bilanci '!B26</f>
        <v>Detyrime tregtare</v>
      </c>
      <c r="D64" s="30"/>
      <c r="E64" s="30"/>
      <c r="F64" s="31"/>
    </row>
    <row r="65" spans="1:6">
      <c r="D65" s="33" t="s">
        <v>79</v>
      </c>
      <c r="E65" s="33"/>
      <c r="F65" s="33" t="s">
        <v>17</v>
      </c>
    </row>
    <row r="66" spans="1:6">
      <c r="C66" s="201" t="s">
        <v>15</v>
      </c>
      <c r="D66" s="281">
        <v>154453108.47639027</v>
      </c>
      <c r="E66" s="281"/>
      <c r="F66" s="282">
        <v>116870359.77091058</v>
      </c>
    </row>
    <row r="67" spans="1:6">
      <c r="C67" s="2" t="s">
        <v>0</v>
      </c>
      <c r="D67" s="52">
        <v>154453108.47639027</v>
      </c>
      <c r="E67" s="52"/>
      <c r="F67" s="52">
        <v>116870359.77091058</v>
      </c>
    </row>
    <row r="68" spans="1:6" ht="13.5">
      <c r="C68" s="42" t="s">
        <v>1</v>
      </c>
      <c r="D68" s="53">
        <v>154453108.47639027</v>
      </c>
      <c r="E68" s="53"/>
      <c r="F68" s="53">
        <v>116870359.77091058</v>
      </c>
    </row>
    <row r="69" spans="1:6" ht="13.5">
      <c r="C69" s="42"/>
      <c r="D69" s="53"/>
      <c r="E69" s="53"/>
      <c r="F69" s="53"/>
    </row>
    <row r="70" spans="1:6" ht="13.5">
      <c r="A70" s="28">
        <v>11</v>
      </c>
      <c r="C70" s="30" t="str">
        <f>'Bilanci '!B27</f>
        <v>Te tjera detyrime</v>
      </c>
      <c r="D70" s="30"/>
      <c r="E70" s="30"/>
      <c r="F70" s="31"/>
    </row>
    <row r="71" spans="1:6">
      <c r="D71" s="33" t="s">
        <v>79</v>
      </c>
      <c r="E71" s="33"/>
      <c r="F71" s="33" t="s">
        <v>17</v>
      </c>
    </row>
    <row r="72" spans="1:6">
      <c r="C72" s="203"/>
      <c r="D72" s="304"/>
      <c r="E72" s="304"/>
      <c r="F72" s="305"/>
    </row>
    <row r="73" spans="1:6">
      <c r="C73" s="205" t="s">
        <v>427</v>
      </c>
      <c r="D73" s="306">
        <v>1688294.7790000001</v>
      </c>
      <c r="E73" s="306"/>
      <c r="F73" s="307">
        <v>699345.49600000004</v>
      </c>
    </row>
    <row r="74" spans="1:6">
      <c r="C74" s="2" t="s">
        <v>0</v>
      </c>
      <c r="D74" s="52">
        <v>1688294.7790000001</v>
      </c>
      <c r="E74" s="52"/>
      <c r="F74" s="52">
        <v>699345.49600000004</v>
      </c>
    </row>
    <row r="75" spans="1:6" ht="13.5">
      <c r="C75" s="42" t="s">
        <v>1</v>
      </c>
      <c r="D75" s="53"/>
      <c r="E75" s="53"/>
      <c r="F75" s="53"/>
    </row>
    <row r="76" spans="1:6" ht="13.5">
      <c r="C76" s="42"/>
      <c r="D76" s="53"/>
      <c r="E76" s="53"/>
      <c r="F76" s="53"/>
    </row>
    <row r="77" spans="1:6" ht="13.5">
      <c r="A77" s="28">
        <v>12</v>
      </c>
      <c r="C77" s="30" t="str">
        <f>'Bilanci '!B28</f>
        <v>Të pagueshme ndaj punonjësve</v>
      </c>
      <c r="D77" s="30"/>
      <c r="E77" s="30"/>
      <c r="F77" s="31"/>
    </row>
    <row r="78" spans="1:6">
      <c r="D78" s="33" t="s">
        <v>79</v>
      </c>
      <c r="E78" s="33"/>
      <c r="F78" s="33" t="s">
        <v>17</v>
      </c>
    </row>
    <row r="79" spans="1:6">
      <c r="C79" s="201" t="str">
        <f>'Bilanci '!B28</f>
        <v>Të pagueshme ndaj punonjësve</v>
      </c>
      <c r="D79" s="281">
        <v>1233559</v>
      </c>
      <c r="E79" s="281"/>
      <c r="F79" s="282">
        <v>1663134</v>
      </c>
    </row>
    <row r="80" spans="1:6">
      <c r="C80" s="2" t="s">
        <v>0</v>
      </c>
      <c r="D80" s="52">
        <v>1233559</v>
      </c>
      <c r="E80" s="52"/>
      <c r="F80" s="52">
        <v>1663134</v>
      </c>
    </row>
    <row r="81" spans="1:6" ht="13.5">
      <c r="C81" s="42" t="s">
        <v>1</v>
      </c>
      <c r="D81" s="53">
        <v>0</v>
      </c>
      <c r="E81" s="53"/>
      <c r="F81" s="53">
        <v>0</v>
      </c>
    </row>
    <row r="82" spans="1:6">
      <c r="D82" s="33"/>
      <c r="E82" s="33"/>
      <c r="F82" s="33"/>
    </row>
    <row r="83" spans="1:6" ht="13.5">
      <c r="A83" s="28">
        <v>13</v>
      </c>
      <c r="C83" s="30" t="s">
        <v>12</v>
      </c>
      <c r="D83" s="30"/>
      <c r="E83" s="30"/>
      <c r="F83" s="31"/>
    </row>
    <row r="84" spans="1:6">
      <c r="D84" s="33" t="s">
        <v>79</v>
      </c>
      <c r="E84" s="33"/>
      <c r="F84" s="33" t="s">
        <v>17</v>
      </c>
    </row>
    <row r="85" spans="1:6">
      <c r="C85" s="45" t="s">
        <v>20</v>
      </c>
      <c r="D85" s="48">
        <v>1036101</v>
      </c>
      <c r="E85" s="48"/>
      <c r="F85" s="49">
        <v>936053</v>
      </c>
    </row>
    <row r="86" spans="1:6">
      <c r="C86" s="13" t="s">
        <v>25</v>
      </c>
      <c r="D86" s="58">
        <v>539629</v>
      </c>
      <c r="E86" s="58"/>
      <c r="F86" s="59">
        <v>526107</v>
      </c>
    </row>
    <row r="87" spans="1:6">
      <c r="C87" s="32" t="s">
        <v>67</v>
      </c>
      <c r="D87" s="50">
        <v>1228690.5387998018</v>
      </c>
      <c r="E87" s="50"/>
      <c r="F87" s="51">
        <v>3179829.4837997253</v>
      </c>
    </row>
    <row r="88" spans="1:6">
      <c r="C88" s="2" t="s">
        <v>0</v>
      </c>
      <c r="D88" s="52">
        <v>2804420.5387998018</v>
      </c>
      <c r="E88" s="52"/>
      <c r="F88" s="52">
        <v>4641989.4837997258</v>
      </c>
    </row>
    <row r="89" spans="1:6" ht="13.5">
      <c r="C89" s="42" t="s">
        <v>1</v>
      </c>
      <c r="D89" s="53">
        <v>2804420.5387998018</v>
      </c>
      <c r="E89" s="53"/>
      <c r="F89" s="53">
        <v>4641989.4837997258</v>
      </c>
    </row>
    <row r="90" spans="1:6" ht="13.5">
      <c r="C90" s="42"/>
      <c r="D90" s="42"/>
      <c r="E90" s="42"/>
      <c r="F90" s="54"/>
    </row>
    <row r="91" spans="1:6" ht="13.5">
      <c r="C91" s="42"/>
      <c r="D91" s="42"/>
      <c r="E91" s="42"/>
      <c r="F91" s="54"/>
    </row>
    <row r="92" spans="1:6" s="286" customFormat="1" ht="13.5">
      <c r="A92" s="308">
        <v>14</v>
      </c>
      <c r="C92" s="299" t="str">
        <f>'Bilanci '!B36</f>
        <v>Detyrime financiare</v>
      </c>
      <c r="D92" s="33" t="s">
        <v>79</v>
      </c>
      <c r="E92" s="33"/>
      <c r="F92" s="33" t="s">
        <v>17</v>
      </c>
    </row>
    <row r="93" spans="1:6" s="286" customFormat="1">
      <c r="A93" s="308"/>
      <c r="C93" s="294" t="s">
        <v>424</v>
      </c>
      <c r="D93" s="301">
        <v>5028184.2299999893</v>
      </c>
      <c r="E93" s="302"/>
      <c r="F93" s="303">
        <v>4989029.1400000025</v>
      </c>
    </row>
    <row r="94" spans="1:6" s="286" customFormat="1">
      <c r="A94" s="308"/>
      <c r="C94" s="296" t="s">
        <v>425</v>
      </c>
      <c r="D94" s="297">
        <v>21148704.444999978</v>
      </c>
      <c r="E94" s="297"/>
      <c r="F94" s="297">
        <v>44120262.269000024</v>
      </c>
    </row>
    <row r="95" spans="1:6" s="286" customFormat="1">
      <c r="A95" s="308"/>
      <c r="C95" s="288" t="s">
        <v>8</v>
      </c>
      <c r="D95" s="290">
        <v>26176888.674999967</v>
      </c>
      <c r="E95" s="290">
        <v>0</v>
      </c>
      <c r="F95" s="290">
        <v>49109291.409000024</v>
      </c>
    </row>
    <row r="96" spans="1:6" s="286" customFormat="1" ht="13.5">
      <c r="A96" s="308"/>
      <c r="C96" s="291" t="s">
        <v>1</v>
      </c>
      <c r="D96" s="292">
        <v>26176888.674999967</v>
      </c>
      <c r="E96" s="44"/>
      <c r="F96" s="293">
        <v>26176888.674999967</v>
      </c>
    </row>
    <row r="100" spans="1:6" s="286" customFormat="1" ht="13.5">
      <c r="A100" s="308">
        <v>15</v>
      </c>
      <c r="C100" s="299" t="s">
        <v>417</v>
      </c>
      <c r="D100" s="33" t="s">
        <v>79</v>
      </c>
      <c r="E100" s="33"/>
      <c r="F100" s="33" t="s">
        <v>17</v>
      </c>
    </row>
    <row r="101" spans="1:6" s="286" customFormat="1">
      <c r="A101" s="308"/>
      <c r="C101" s="300" t="s">
        <v>418</v>
      </c>
      <c r="D101" s="298">
        <v>4845999</v>
      </c>
      <c r="E101" s="298"/>
      <c r="F101" s="298">
        <v>4845999</v>
      </c>
    </row>
    <row r="102" spans="1:6" s="286" customFormat="1">
      <c r="A102" s="308"/>
      <c r="C102" s="289" t="s">
        <v>419</v>
      </c>
      <c r="D102" s="44">
        <v>153358511</v>
      </c>
      <c r="E102" s="44"/>
      <c r="F102" s="44">
        <v>340608978</v>
      </c>
    </row>
    <row r="103" spans="1:6" s="286" customFormat="1">
      <c r="A103" s="308"/>
      <c r="C103" s="289" t="s">
        <v>420</v>
      </c>
      <c r="D103" s="44">
        <v>0</v>
      </c>
      <c r="E103" s="44"/>
      <c r="F103" s="44">
        <v>80614565</v>
      </c>
    </row>
    <row r="104" spans="1:6" s="286" customFormat="1">
      <c r="A104" s="308"/>
      <c r="C104" s="289" t="s">
        <v>421</v>
      </c>
      <c r="D104" s="44">
        <v>0</v>
      </c>
      <c r="E104" s="44"/>
      <c r="F104" s="44">
        <v>75622702</v>
      </c>
    </row>
    <row r="105" spans="1:6" s="286" customFormat="1">
      <c r="A105" s="308"/>
      <c r="C105" s="289" t="s">
        <v>422</v>
      </c>
      <c r="D105" s="44">
        <v>65107859.925000019</v>
      </c>
      <c r="E105" s="44"/>
      <c r="F105" s="44">
        <v>72385704.205000013</v>
      </c>
    </row>
    <row r="106" spans="1:6" s="286" customFormat="1">
      <c r="A106" s="308"/>
      <c r="C106" s="289" t="s">
        <v>423</v>
      </c>
      <c r="D106" s="44">
        <v>19515706</v>
      </c>
      <c r="E106" s="44"/>
      <c r="F106" s="44">
        <v>19515706</v>
      </c>
    </row>
    <row r="107" spans="1:6" s="286" customFormat="1">
      <c r="A107" s="308"/>
      <c r="C107" s="289" t="s">
        <v>426</v>
      </c>
      <c r="D107" s="44">
        <v>9540822</v>
      </c>
      <c r="E107" s="44"/>
      <c r="F107" s="44">
        <v>0</v>
      </c>
    </row>
    <row r="108" spans="1:6" s="286" customFormat="1">
      <c r="A108" s="308"/>
      <c r="C108" s="310" t="s">
        <v>0</v>
      </c>
      <c r="D108" s="295">
        <v>252368897.92500001</v>
      </c>
      <c r="E108" s="295">
        <v>0</v>
      </c>
      <c r="F108" s="295">
        <v>593593654.20500004</v>
      </c>
    </row>
    <row r="109" spans="1:6" s="286" customFormat="1" ht="13.5">
      <c r="A109" s="308"/>
      <c r="C109" s="291" t="s">
        <v>1</v>
      </c>
      <c r="D109" s="292">
        <v>252368897.92500001</v>
      </c>
      <c r="E109" s="292"/>
      <c r="F109" s="292">
        <v>0</v>
      </c>
    </row>
    <row r="112" spans="1:6" s="286" customFormat="1" ht="13.5">
      <c r="A112" s="308">
        <v>16</v>
      </c>
      <c r="C112" s="309" t="s">
        <v>428</v>
      </c>
      <c r="D112" s="33" t="s">
        <v>79</v>
      </c>
      <c r="E112" s="33"/>
      <c r="F112" s="33" t="s">
        <v>17</v>
      </c>
    </row>
    <row r="113" spans="1:6" s="286" customFormat="1">
      <c r="A113" s="308"/>
      <c r="C113" s="300" t="s">
        <v>429</v>
      </c>
      <c r="D113" s="298">
        <v>550000000</v>
      </c>
      <c r="E113" s="298"/>
      <c r="F113" s="298">
        <v>550000000</v>
      </c>
    </row>
    <row r="114" spans="1:6" s="286" customFormat="1">
      <c r="A114" s="308"/>
      <c r="C114" s="289" t="s">
        <v>305</v>
      </c>
      <c r="D114" s="44">
        <v>0</v>
      </c>
      <c r="E114" s="44"/>
      <c r="F114" s="44">
        <v>-332284005.59594655</v>
      </c>
    </row>
    <row r="115" spans="1:6" s="286" customFormat="1">
      <c r="A115" s="308"/>
      <c r="C115" s="296" t="s">
        <v>430</v>
      </c>
      <c r="D115" s="297">
        <v>-30665742.217043184</v>
      </c>
      <c r="E115" s="297"/>
      <c r="F115" s="297">
        <v>-11203728.223532993</v>
      </c>
    </row>
    <row r="116" spans="1:6" s="286" customFormat="1">
      <c r="A116" s="308"/>
      <c r="C116" s="310" t="s">
        <v>0</v>
      </c>
      <c r="D116" s="290">
        <v>519334257.78295684</v>
      </c>
      <c r="E116" s="290">
        <v>0</v>
      </c>
      <c r="F116" s="290">
        <v>206512266.18052045</v>
      </c>
    </row>
    <row r="117" spans="1:6" s="286" customFormat="1" ht="13.5">
      <c r="A117" s="308"/>
      <c r="C117" s="291" t="s">
        <v>1</v>
      </c>
      <c r="D117" s="292">
        <v>519334257.78295684</v>
      </c>
      <c r="E117" s="292"/>
      <c r="F117" s="292">
        <v>206512266.18052045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sheetPr>
  <dimension ref="B1:F54"/>
  <sheetViews>
    <sheetView showGridLines="0" topLeftCell="A40" zoomScaleNormal="100" zoomScaleSheetLayoutView="100" workbookViewId="0">
      <selection activeCell="A54" sqref="A54:XFD58"/>
    </sheetView>
  </sheetViews>
  <sheetFormatPr defaultRowHeight="12.75"/>
  <cols>
    <col min="1" max="1" width="9.140625" style="13"/>
    <col min="2" max="2" width="54.85546875" style="13" customWidth="1"/>
    <col min="3" max="3" width="9.28515625" style="28" customWidth="1"/>
    <col min="4" max="4" width="20.7109375" style="13" customWidth="1"/>
    <col min="5" max="5" width="4" style="13" customWidth="1"/>
    <col min="6" max="6" width="17.42578125" style="13" customWidth="1"/>
    <col min="7" max="16384" width="9.140625" style="13"/>
  </cols>
  <sheetData>
    <row r="1" spans="2:6">
      <c r="B1" s="2"/>
      <c r="C1" s="13"/>
    </row>
    <row r="3" spans="2:6" ht="38.25">
      <c r="B3" s="60"/>
      <c r="C3" s="61" t="s">
        <v>21</v>
      </c>
      <c r="D3" s="61" t="s">
        <v>432</v>
      </c>
      <c r="E3" s="61"/>
      <c r="F3" s="61" t="s">
        <v>22</v>
      </c>
    </row>
    <row r="4" spans="2:6">
      <c r="B4" s="110"/>
      <c r="C4" s="112"/>
      <c r="D4" s="111"/>
      <c r="E4" s="111"/>
      <c r="F4" s="111"/>
    </row>
    <row r="5" spans="2:6" s="116" customFormat="1">
      <c r="B5" s="124" t="s">
        <v>109</v>
      </c>
      <c r="C5" s="125">
        <v>17</v>
      </c>
      <c r="D5" s="126">
        <v>139737617.13892263</v>
      </c>
      <c r="E5" s="126"/>
      <c r="F5" s="126">
        <v>194915180.24332058</v>
      </c>
    </row>
    <row r="6" spans="2:6" s="116" customFormat="1">
      <c r="B6" s="124" t="s">
        <v>110</v>
      </c>
      <c r="C6" s="125"/>
      <c r="D6" s="126">
        <v>-52027432.775999203</v>
      </c>
      <c r="E6" s="126"/>
      <c r="F6" s="126">
        <v>8468444.0880027115</v>
      </c>
    </row>
    <row r="7" spans="2:6" s="116" customFormat="1">
      <c r="B7" s="124" t="s">
        <v>111</v>
      </c>
      <c r="C7" s="125"/>
      <c r="D7" s="126"/>
      <c r="E7" s="126"/>
      <c r="F7" s="126"/>
    </row>
    <row r="8" spans="2:6" s="116" customFormat="1">
      <c r="B8" s="124" t="s">
        <v>112</v>
      </c>
      <c r="C8" s="125">
        <v>18</v>
      </c>
      <c r="D8" s="126">
        <v>937955.63000000198</v>
      </c>
      <c r="E8" s="126"/>
      <c r="F8" s="126">
        <v>863715.03000000189</v>
      </c>
    </row>
    <row r="9" spans="2:6" s="116" customFormat="1">
      <c r="B9" s="124"/>
      <c r="C9" s="125"/>
      <c r="D9" s="126"/>
      <c r="E9" s="126"/>
      <c r="F9" s="126"/>
    </row>
    <row r="10" spans="2:6" s="116" customFormat="1">
      <c r="B10" s="124" t="s">
        <v>113</v>
      </c>
      <c r="C10" s="125"/>
      <c r="D10" s="126"/>
      <c r="E10" s="126"/>
      <c r="F10" s="126"/>
    </row>
    <row r="11" spans="2:6" s="116" customFormat="1">
      <c r="B11" s="127" t="s">
        <v>114</v>
      </c>
      <c r="C11" s="125">
        <v>19</v>
      </c>
      <c r="D11" s="126">
        <v>-51127172.43414636</v>
      </c>
      <c r="E11" s="126"/>
      <c r="F11" s="126">
        <v>-103993945.38114634</v>
      </c>
    </row>
    <row r="12" spans="2:6" s="116" customFormat="1">
      <c r="B12" s="127" t="s">
        <v>115</v>
      </c>
      <c r="C12" s="125"/>
      <c r="D12" s="126"/>
      <c r="E12" s="126"/>
      <c r="F12" s="126"/>
    </row>
    <row r="13" spans="2:6" s="116" customFormat="1">
      <c r="B13" s="124" t="s">
        <v>116</v>
      </c>
      <c r="C13" s="125"/>
      <c r="D13" s="126"/>
      <c r="E13" s="126"/>
      <c r="F13" s="126"/>
    </row>
    <row r="14" spans="2:6" s="116" customFormat="1">
      <c r="B14" s="127" t="s">
        <v>117</v>
      </c>
      <c r="C14" s="125">
        <v>20</v>
      </c>
      <c r="D14" s="126">
        <v>-26006906</v>
      </c>
      <c r="E14" s="126"/>
      <c r="F14" s="126">
        <v>-29525318</v>
      </c>
    </row>
    <row r="15" spans="2:6" s="116" customFormat="1">
      <c r="B15" s="127" t="s">
        <v>131</v>
      </c>
      <c r="C15" s="125"/>
      <c r="D15" s="126">
        <v>-3679973</v>
      </c>
      <c r="E15" s="126"/>
      <c r="F15" s="126">
        <v>-4041757</v>
      </c>
    </row>
    <row r="16" spans="2:6" s="116" customFormat="1">
      <c r="B16" s="124" t="s">
        <v>118</v>
      </c>
      <c r="C16" s="128"/>
      <c r="D16" s="126"/>
      <c r="E16" s="126"/>
      <c r="F16" s="126"/>
    </row>
    <row r="17" spans="2:6" s="116" customFormat="1">
      <c r="B17" s="124" t="s">
        <v>119</v>
      </c>
      <c r="C17" s="128">
        <v>21</v>
      </c>
      <c r="D17" s="126">
        <v>-4254827.7186302133</v>
      </c>
      <c r="E17" s="126"/>
      <c r="F17" s="126">
        <v>-18947241</v>
      </c>
    </row>
    <row r="18" spans="2:6" s="116" customFormat="1">
      <c r="B18" s="121" t="s">
        <v>168</v>
      </c>
      <c r="C18" s="128">
        <v>22</v>
      </c>
      <c r="D18" s="126">
        <v>-38291196.30849003</v>
      </c>
      <c r="E18" s="126"/>
      <c r="F18" s="126">
        <v>-57335871.244209953</v>
      </c>
    </row>
    <row r="19" spans="2:6" s="116" customFormat="1">
      <c r="B19" s="124"/>
      <c r="C19" s="128"/>
      <c r="D19" s="126"/>
      <c r="E19" s="126"/>
      <c r="F19" s="126"/>
    </row>
    <row r="20" spans="2:6" s="116" customFormat="1">
      <c r="B20" s="124" t="s">
        <v>120</v>
      </c>
      <c r="C20" s="128"/>
      <c r="D20" s="126"/>
      <c r="E20" s="126"/>
      <c r="F20" s="126"/>
    </row>
    <row r="21" spans="2:6" s="116" customFormat="1">
      <c r="B21" s="127" t="s">
        <v>132</v>
      </c>
      <c r="C21" s="128"/>
      <c r="D21" s="126"/>
      <c r="E21" s="126"/>
      <c r="F21" s="126"/>
    </row>
    <row r="22" spans="2:6" s="116" customFormat="1">
      <c r="B22" s="127" t="s">
        <v>133</v>
      </c>
      <c r="C22" s="128"/>
      <c r="D22" s="126"/>
      <c r="E22" s="126"/>
      <c r="F22" s="126"/>
    </row>
    <row r="23" spans="2:6" s="116" customFormat="1">
      <c r="B23" s="127" t="s">
        <v>134</v>
      </c>
      <c r="C23" s="128"/>
      <c r="D23" s="126"/>
      <c r="E23" s="126"/>
      <c r="F23" s="126"/>
    </row>
    <row r="24" spans="2:6">
      <c r="B24" s="85"/>
      <c r="C24" s="114"/>
      <c r="D24" s="113"/>
      <c r="E24" s="113"/>
      <c r="F24" s="113"/>
    </row>
    <row r="25" spans="2:6">
      <c r="B25" s="121" t="s">
        <v>121</v>
      </c>
      <c r="C25" s="112"/>
      <c r="D25" s="113">
        <v>0</v>
      </c>
      <c r="E25" s="113"/>
      <c r="F25" s="113"/>
    </row>
    <row r="26" spans="2:6">
      <c r="B26" s="121"/>
      <c r="C26" s="112"/>
      <c r="D26" s="113"/>
      <c r="E26" s="113"/>
      <c r="F26" s="113"/>
    </row>
    <row r="27" spans="2:6">
      <c r="B27" s="121" t="s">
        <v>122</v>
      </c>
      <c r="C27" s="112"/>
      <c r="D27" s="115"/>
      <c r="E27" s="115"/>
      <c r="F27" s="115"/>
    </row>
    <row r="28" spans="2:6">
      <c r="B28" s="85" t="s">
        <v>135</v>
      </c>
      <c r="C28" s="112">
        <v>23</v>
      </c>
      <c r="D28" s="113">
        <v>-2739387.3086999999</v>
      </c>
      <c r="E28" s="113"/>
      <c r="F28" s="113">
        <v>-4516586.9395000031</v>
      </c>
    </row>
    <row r="29" spans="2:6">
      <c r="B29" s="85" t="s">
        <v>123</v>
      </c>
      <c r="C29" s="112"/>
      <c r="D29" s="113">
        <v>6785580.5600000005</v>
      </c>
      <c r="E29" s="113"/>
      <c r="F29" s="113">
        <v>2909651.9800000004</v>
      </c>
    </row>
    <row r="30" spans="2:6">
      <c r="B30" s="85"/>
      <c r="C30" s="112"/>
      <c r="D30" s="115"/>
      <c r="E30" s="115"/>
      <c r="F30" s="115"/>
    </row>
    <row r="31" spans="2:6" ht="13.5" thickBot="1">
      <c r="B31" s="121" t="s">
        <v>124</v>
      </c>
      <c r="C31" s="112"/>
      <c r="D31" s="117"/>
      <c r="E31" s="115"/>
      <c r="F31" s="117"/>
    </row>
    <row r="32" spans="2:6">
      <c r="B32" s="85"/>
      <c r="C32" s="112"/>
      <c r="D32" s="113"/>
      <c r="E32" s="113"/>
      <c r="F32" s="113"/>
    </row>
    <row r="33" spans="2:6" s="116" customFormat="1">
      <c r="B33" s="121" t="s">
        <v>125</v>
      </c>
      <c r="C33" s="112"/>
      <c r="D33" s="115">
        <v>-30665742.217043184</v>
      </c>
      <c r="E33" s="115"/>
      <c r="F33" s="115">
        <v>-11203728.223533001</v>
      </c>
    </row>
    <row r="34" spans="2:6" s="116" customFormat="1">
      <c r="B34" s="85"/>
      <c r="C34" s="112"/>
      <c r="D34" s="113"/>
      <c r="E34" s="113"/>
      <c r="F34" s="113"/>
    </row>
    <row r="35" spans="2:6" s="116" customFormat="1">
      <c r="B35" s="121" t="s">
        <v>7</v>
      </c>
      <c r="C35" s="112"/>
      <c r="D35" s="113"/>
      <c r="E35" s="113"/>
      <c r="F35" s="113"/>
    </row>
    <row r="36" spans="2:6" s="116" customFormat="1">
      <c r="B36" s="85" t="s">
        <v>126</v>
      </c>
      <c r="C36" s="112">
        <v>24</v>
      </c>
      <c r="D36" s="113"/>
      <c r="E36" s="113"/>
      <c r="F36" s="113"/>
    </row>
    <row r="37" spans="2:6" s="116" customFormat="1">
      <c r="B37" s="85" t="s">
        <v>127</v>
      </c>
      <c r="C37" s="112"/>
      <c r="D37" s="113"/>
      <c r="E37" s="113"/>
      <c r="F37" s="113"/>
    </row>
    <row r="38" spans="2:6" s="116" customFormat="1">
      <c r="B38" s="85" t="s">
        <v>128</v>
      </c>
      <c r="C38" s="112"/>
      <c r="D38" s="113"/>
      <c r="E38" s="113"/>
      <c r="F38" s="113"/>
    </row>
    <row r="39" spans="2:6" s="116" customFormat="1">
      <c r="B39" s="13"/>
      <c r="C39" s="112"/>
      <c r="D39" s="113"/>
      <c r="E39" s="113"/>
      <c r="F39" s="113"/>
    </row>
    <row r="40" spans="2:6" s="116" customFormat="1" ht="13.5" thickBot="1">
      <c r="B40" s="121" t="s">
        <v>129</v>
      </c>
      <c r="C40" s="112"/>
      <c r="D40" s="117">
        <v>-30665742.217043184</v>
      </c>
      <c r="E40" s="115"/>
      <c r="F40" s="117">
        <v>-11203728.223533001</v>
      </c>
    </row>
    <row r="41" spans="2:6" s="116" customFormat="1">
      <c r="B41" s="110"/>
      <c r="C41" s="112"/>
      <c r="D41" s="118"/>
      <c r="E41" s="115"/>
      <c r="F41" s="118"/>
    </row>
    <row r="42" spans="2:6">
      <c r="B42" s="85" t="s">
        <v>58</v>
      </c>
      <c r="C42" s="85"/>
      <c r="D42" s="115">
        <v>0</v>
      </c>
      <c r="E42" s="115"/>
      <c r="F42" s="115">
        <v>0</v>
      </c>
    </row>
    <row r="43" spans="2:6">
      <c r="B43" s="85" t="s">
        <v>59</v>
      </c>
      <c r="C43" s="85"/>
      <c r="D43" s="115"/>
      <c r="E43" s="115"/>
      <c r="F43" s="115">
        <v>0</v>
      </c>
    </row>
    <row r="44" spans="2:6">
      <c r="B44" s="85" t="s">
        <v>60</v>
      </c>
      <c r="C44" s="85"/>
      <c r="D44" s="115">
        <v>0</v>
      </c>
      <c r="E44" s="115"/>
      <c r="F44" s="115">
        <v>0</v>
      </c>
    </row>
    <row r="45" spans="2:6">
      <c r="B45" s="85" t="s">
        <v>61</v>
      </c>
      <c r="C45" s="85"/>
      <c r="D45" s="115">
        <v>0</v>
      </c>
      <c r="E45" s="115"/>
      <c r="F45" s="115">
        <v>0</v>
      </c>
    </row>
    <row r="46" spans="2:6">
      <c r="B46" s="85" t="s">
        <v>62</v>
      </c>
      <c r="C46" s="85"/>
      <c r="D46" s="115">
        <v>0</v>
      </c>
      <c r="E46" s="115"/>
      <c r="F46" s="115">
        <v>0</v>
      </c>
    </row>
    <row r="47" spans="2:6" ht="13.5" thickBot="1">
      <c r="B47" s="85" t="s">
        <v>63</v>
      </c>
      <c r="C47" s="85"/>
      <c r="D47" s="117">
        <v>0</v>
      </c>
      <c r="E47" s="115"/>
      <c r="F47" s="117">
        <v>0</v>
      </c>
    </row>
    <row r="48" spans="2:6">
      <c r="B48" s="120"/>
      <c r="C48" s="120"/>
      <c r="D48" s="120"/>
      <c r="E48" s="119"/>
      <c r="F48" s="120"/>
    </row>
    <row r="49" spans="2:6" ht="13.5" thickBot="1">
      <c r="B49" s="121" t="s">
        <v>130</v>
      </c>
      <c r="C49" s="85"/>
      <c r="D49" s="117">
        <v>-30665742.217043184</v>
      </c>
      <c r="E49" s="115"/>
      <c r="F49" s="117">
        <v>-11203728.223533001</v>
      </c>
    </row>
    <row r="50" spans="2:6">
      <c r="B50" s="120"/>
      <c r="C50" s="120"/>
      <c r="D50" s="120"/>
      <c r="E50" s="119"/>
      <c r="F50" s="120"/>
    </row>
    <row r="51" spans="2:6" ht="13.5" thickBot="1">
      <c r="B51" s="85" t="s">
        <v>64</v>
      </c>
      <c r="C51" s="85"/>
      <c r="D51" s="122"/>
      <c r="E51" s="119"/>
      <c r="F51" s="122"/>
    </row>
    <row r="52" spans="2:6">
      <c r="B52" s="85" t="s">
        <v>65</v>
      </c>
      <c r="C52" s="85"/>
      <c r="D52" s="123">
        <v>0</v>
      </c>
      <c r="E52" s="119"/>
      <c r="F52" s="123">
        <v>0</v>
      </c>
    </row>
    <row r="53" spans="2:6">
      <c r="B53" s="85" t="s">
        <v>66</v>
      </c>
      <c r="C53" s="85"/>
      <c r="D53" s="123">
        <v>0</v>
      </c>
      <c r="E53" s="119"/>
      <c r="F53" s="123">
        <v>0</v>
      </c>
    </row>
    <row r="54" spans="2:6">
      <c r="D54" s="58"/>
    </row>
  </sheetData>
  <pageMargins left="0.7" right="0.7" top="0.75" bottom="0.75" header="0.3" footer="0.3"/>
  <pageSetup scale="81"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F119"/>
  <sheetViews>
    <sheetView showGridLines="0" workbookViewId="0">
      <selection activeCell="D120" sqref="D120"/>
    </sheetView>
  </sheetViews>
  <sheetFormatPr defaultRowHeight="12.75"/>
  <cols>
    <col min="1" max="1" width="10.5703125" style="13" customWidth="1"/>
    <col min="2" max="2" width="6.5703125" style="13" customWidth="1"/>
    <col min="3" max="3" width="35.28515625" style="13" customWidth="1"/>
    <col min="4" max="4" width="19.42578125" style="13" customWidth="1"/>
    <col min="5" max="5" width="2.5703125" style="13" customWidth="1"/>
    <col min="6" max="6" width="19.7109375" style="13" customWidth="1"/>
    <col min="7" max="16384" width="9.140625" style="13"/>
  </cols>
  <sheetData>
    <row r="1" spans="1:6">
      <c r="A1" s="28" t="s">
        <v>2</v>
      </c>
    </row>
    <row r="2" spans="1:6" ht="12" customHeight="1">
      <c r="A2" s="28"/>
    </row>
    <row r="3" spans="1:6" ht="28.5" customHeight="1">
      <c r="A3" s="28">
        <v>17</v>
      </c>
      <c r="C3" s="30" t="str">
        <f>+'PASH '!B5</f>
        <v>Të ardhura nga aktiviteti i shfrytëzimit</v>
      </c>
    </row>
    <row r="4" spans="1:6" ht="25.5">
      <c r="A4" s="28"/>
      <c r="D4" s="33" t="s">
        <v>136</v>
      </c>
      <c r="E4" s="33"/>
      <c r="F4" s="33" t="s">
        <v>138</v>
      </c>
    </row>
    <row r="5" spans="1:6">
      <c r="A5" s="28"/>
      <c r="C5" s="201" t="s">
        <v>71</v>
      </c>
      <c r="D5" s="202">
        <v>139737617.13892263</v>
      </c>
      <c r="E5" s="34"/>
      <c r="F5" s="34">
        <v>194915180.24332058</v>
      </c>
    </row>
    <row r="6" spans="1:6">
      <c r="A6" s="28"/>
      <c r="C6" s="2" t="s">
        <v>0</v>
      </c>
      <c r="D6" s="200">
        <v>139737617.13892263</v>
      </c>
      <c r="E6" s="46"/>
      <c r="F6" s="46">
        <v>194915180.24332058</v>
      </c>
    </row>
    <row r="7" spans="1:6" ht="13.5">
      <c r="A7" s="28"/>
      <c r="C7" s="42" t="s">
        <v>1</v>
      </c>
      <c r="D7" s="47">
        <v>139737617.13892263</v>
      </c>
      <c r="E7" s="47"/>
      <c r="F7" s="47">
        <v>194915180.24332058</v>
      </c>
    </row>
    <row r="8" spans="1:6" ht="13.5">
      <c r="A8" s="28"/>
      <c r="C8" s="42"/>
    </row>
    <row r="9" spans="1:6" ht="13.5">
      <c r="A9" s="28"/>
      <c r="C9" s="42"/>
    </row>
    <row r="10" spans="1:6" ht="28.5" customHeight="1">
      <c r="A10" s="28">
        <v>18</v>
      </c>
      <c r="C10" s="30" t="str">
        <f>'PASH '!B8</f>
        <v>Të ardhura të tjera të shfrytëzimit</v>
      </c>
    </row>
    <row r="11" spans="1:6" ht="25.5">
      <c r="A11" s="28"/>
      <c r="D11" s="33" t="s">
        <v>136</v>
      </c>
      <c r="E11" s="33"/>
      <c r="F11" s="33" t="s">
        <v>138</v>
      </c>
    </row>
    <row r="12" spans="1:6">
      <c r="A12" s="28"/>
      <c r="C12" s="203" t="s">
        <v>306</v>
      </c>
      <c r="D12" s="204">
        <v>0</v>
      </c>
      <c r="E12" s="204"/>
      <c r="F12" s="204">
        <v>38354.75</v>
      </c>
    </row>
    <row r="13" spans="1:6">
      <c r="A13" s="28"/>
      <c r="C13" s="205" t="s">
        <v>307</v>
      </c>
      <c r="D13" s="206">
        <v>937955.63000000198</v>
      </c>
      <c r="E13" s="206"/>
      <c r="F13" s="206">
        <v>825360.28000000189</v>
      </c>
    </row>
    <row r="14" spans="1:6">
      <c r="A14" s="28"/>
      <c r="C14" s="2" t="s">
        <v>0</v>
      </c>
      <c r="D14" s="200">
        <v>937955.63000000198</v>
      </c>
      <c r="E14" s="200"/>
      <c r="F14" s="200">
        <v>38354.75</v>
      </c>
    </row>
    <row r="15" spans="1:6" ht="13.5">
      <c r="A15" s="28"/>
      <c r="C15" s="42" t="s">
        <v>1</v>
      </c>
      <c r="D15" s="47">
        <v>0</v>
      </c>
      <c r="E15" s="47"/>
      <c r="F15" s="47">
        <v>0</v>
      </c>
    </row>
    <row r="16" spans="1:6" ht="13.5">
      <c r="A16" s="28"/>
      <c r="C16" s="42"/>
    </row>
    <row r="17" spans="1:6" ht="13.5">
      <c r="A17" s="28"/>
      <c r="C17" s="42"/>
    </row>
    <row r="18" spans="1:6" ht="13.5">
      <c r="A18" s="28"/>
      <c r="C18" s="42"/>
    </row>
    <row r="19" spans="1:6" ht="12" customHeight="1">
      <c r="A19" s="28">
        <v>19</v>
      </c>
      <c r="C19" s="30" t="str">
        <f>+'PASH '!B10</f>
        <v>Lënda e parë dhe materiale të konsumueshme</v>
      </c>
      <c r="F19" s="29"/>
    </row>
    <row r="20" spans="1:6" ht="25.5">
      <c r="A20" s="28"/>
      <c r="D20" s="33" t="s">
        <v>136</v>
      </c>
      <c r="E20" s="33"/>
      <c r="F20" s="33" t="s">
        <v>138</v>
      </c>
    </row>
    <row r="21" spans="1:6">
      <c r="A21" s="28"/>
      <c r="C21" s="207" t="s">
        <v>13</v>
      </c>
      <c r="D21" s="207">
        <v>-51127172.43414636</v>
      </c>
      <c r="E21" s="207"/>
      <c r="F21" s="207">
        <v>-103993945.381146</v>
      </c>
    </row>
    <row r="22" spans="1:6">
      <c r="A22" s="28"/>
      <c r="C22" s="200" t="s">
        <v>0</v>
      </c>
      <c r="D22" s="200">
        <v>-51127172.43414636</v>
      </c>
      <c r="E22" s="200"/>
      <c r="F22" s="200">
        <v>-103993945.381146</v>
      </c>
    </row>
    <row r="23" spans="1:6" ht="13.5">
      <c r="A23" s="28"/>
      <c r="C23" s="42" t="s">
        <v>1</v>
      </c>
      <c r="D23" s="47">
        <v>-51127172.43414636</v>
      </c>
      <c r="E23" s="47"/>
      <c r="F23" s="47">
        <v>-103993945.38114634</v>
      </c>
    </row>
    <row r="24" spans="1:6">
      <c r="A24" s="28"/>
      <c r="F24" s="29"/>
    </row>
    <row r="25" spans="1:6" ht="42" customHeight="1">
      <c r="A25" s="28">
        <v>20</v>
      </c>
      <c r="C25" s="30" t="str">
        <f>+'PASH '!B13</f>
        <v>Shpenzime të personelit</v>
      </c>
      <c r="F25" s="29"/>
    </row>
    <row r="26" spans="1:6" ht="25.5">
      <c r="A26" s="28"/>
      <c r="D26" s="33" t="s">
        <v>136</v>
      </c>
      <c r="E26" s="33"/>
      <c r="F26" s="33" t="s">
        <v>138</v>
      </c>
    </row>
    <row r="27" spans="1:6">
      <c r="A27" s="28"/>
      <c r="C27" s="45" t="s">
        <v>23</v>
      </c>
      <c r="D27" s="34">
        <v>-26006906</v>
      </c>
      <c r="E27" s="34"/>
      <c r="F27" s="34">
        <v>-29525318</v>
      </c>
    </row>
    <row r="28" spans="1:6">
      <c r="A28" s="28"/>
      <c r="C28" s="38" t="s">
        <v>24</v>
      </c>
      <c r="D28" s="39">
        <v>-3679973</v>
      </c>
      <c r="E28" s="39"/>
      <c r="F28" s="39">
        <v>-4041757</v>
      </c>
    </row>
    <row r="29" spans="1:6">
      <c r="A29" s="28"/>
      <c r="C29" s="2" t="s">
        <v>0</v>
      </c>
      <c r="D29" s="46">
        <v>-29686879</v>
      </c>
      <c r="E29" s="46"/>
      <c r="F29" s="46">
        <v>-33567075</v>
      </c>
    </row>
    <row r="30" spans="1:6" ht="13.5">
      <c r="A30" s="28"/>
      <c r="C30" s="42" t="s">
        <v>1</v>
      </c>
      <c r="D30" s="47">
        <v>-29686879</v>
      </c>
      <c r="E30" s="47"/>
      <c r="F30" s="47">
        <v>-33567075</v>
      </c>
    </row>
    <row r="31" spans="1:6">
      <c r="A31" s="28"/>
      <c r="F31" s="29"/>
    </row>
    <row r="32" spans="1:6" ht="13.5">
      <c r="A32" s="28"/>
      <c r="C32" s="30"/>
      <c r="F32" s="29"/>
    </row>
    <row r="33" spans="1:6" ht="13.5">
      <c r="A33" s="28"/>
      <c r="C33" s="42"/>
      <c r="F33" s="55"/>
    </row>
    <row r="34" spans="1:6" ht="13.5">
      <c r="A34" s="28"/>
      <c r="C34" s="42"/>
      <c r="F34" s="55"/>
    </row>
    <row r="35" spans="1:6" ht="13.5">
      <c r="A35" s="28">
        <v>21</v>
      </c>
      <c r="C35" s="30" t="str">
        <f>'PASH '!B17</f>
        <v>Shpenzime konsumi dhe amortizimi</v>
      </c>
      <c r="F35" s="29"/>
    </row>
    <row r="36" spans="1:6" ht="25.5">
      <c r="A36" s="28"/>
      <c r="D36" s="33" t="s">
        <v>136</v>
      </c>
      <c r="E36" s="33"/>
      <c r="F36" s="33" t="s">
        <v>138</v>
      </c>
    </row>
    <row r="37" spans="1:6">
      <c r="A37" s="28"/>
      <c r="C37" s="45" t="s">
        <v>308</v>
      </c>
      <c r="D37" s="34">
        <v>-456528.13164020202</v>
      </c>
      <c r="E37" s="34"/>
      <c r="F37" s="34">
        <v>-2014492.3113405108</v>
      </c>
    </row>
    <row r="38" spans="1:6">
      <c r="A38" s="28"/>
      <c r="C38" s="13" t="s">
        <v>56</v>
      </c>
      <c r="D38" s="36">
        <v>-1526356.0309808385</v>
      </c>
      <c r="E38" s="36"/>
      <c r="F38" s="36">
        <v>-9310872.6207148992</v>
      </c>
    </row>
    <row r="39" spans="1:6">
      <c r="A39" s="28"/>
      <c r="C39" s="13" t="s">
        <v>309</v>
      </c>
      <c r="D39" s="36">
        <v>-2095960.1617845129</v>
      </c>
      <c r="E39" s="36"/>
      <c r="F39" s="36">
        <v>-6841577.9066823721</v>
      </c>
    </row>
    <row r="40" spans="1:6">
      <c r="A40" s="28"/>
      <c r="C40" s="13" t="s">
        <v>310</v>
      </c>
      <c r="D40" s="36">
        <v>-152843</v>
      </c>
      <c r="E40" s="36"/>
      <c r="F40" s="36">
        <v>-681820.42050000094</v>
      </c>
    </row>
    <row r="41" spans="1:6">
      <c r="A41" s="28"/>
      <c r="C41" s="38" t="s">
        <v>57</v>
      </c>
      <c r="D41" s="36">
        <v>-23140.394224659445</v>
      </c>
      <c r="E41" s="36"/>
      <c r="F41" s="36">
        <v>-98477.701846837066</v>
      </c>
    </row>
    <row r="42" spans="1:6">
      <c r="A42" s="28"/>
      <c r="C42" s="2" t="s">
        <v>0</v>
      </c>
      <c r="D42" s="46">
        <v>-4254827.7186302124</v>
      </c>
      <c r="E42" s="46"/>
      <c r="F42" s="46">
        <v>-18947240.961084619</v>
      </c>
    </row>
    <row r="43" spans="1:6" ht="13.5">
      <c r="A43" s="28"/>
      <c r="C43" s="42" t="s">
        <v>1</v>
      </c>
      <c r="D43" s="47">
        <v>-4254827.7186302133</v>
      </c>
      <c r="E43" s="47"/>
      <c r="F43" s="47">
        <v>-18947241</v>
      </c>
    </row>
    <row r="44" spans="1:6" ht="13.5">
      <c r="A44" s="28"/>
      <c r="C44" s="42"/>
      <c r="F44" s="55"/>
    </row>
    <row r="45" spans="1:6" ht="13.5">
      <c r="A45" s="28"/>
      <c r="C45" s="42"/>
      <c r="F45" s="55"/>
    </row>
    <row r="46" spans="1:6" ht="13.5">
      <c r="A46" s="28"/>
      <c r="C46" s="42"/>
      <c r="F46" s="55"/>
    </row>
    <row r="47" spans="1:6" ht="13.5">
      <c r="A47" s="28">
        <v>22</v>
      </c>
      <c r="C47" s="30" t="s">
        <v>168</v>
      </c>
      <c r="F47" s="29"/>
    </row>
    <row r="48" spans="1:6" ht="25.5">
      <c r="A48" s="28"/>
      <c r="C48" s="33"/>
      <c r="D48" s="33" t="s">
        <v>136</v>
      </c>
      <c r="E48" s="33"/>
      <c r="F48" s="33" t="s">
        <v>138</v>
      </c>
    </row>
    <row r="49" spans="1:6">
      <c r="A49" s="28"/>
      <c r="C49" s="45" t="s">
        <v>314</v>
      </c>
      <c r="D49" s="34">
        <v>-1569600</v>
      </c>
      <c r="E49" s="34"/>
      <c r="F49" s="129">
        <v>-1569600</v>
      </c>
    </row>
    <row r="50" spans="1:6">
      <c r="A50" s="28"/>
      <c r="C50" s="13" t="s">
        <v>315</v>
      </c>
      <c r="D50" s="36">
        <v>-351150.05499999988</v>
      </c>
      <c r="E50" s="36"/>
      <c r="F50" s="130">
        <v>-775642.41099999903</v>
      </c>
    </row>
    <row r="51" spans="1:6">
      <c r="A51" s="28"/>
      <c r="C51" s="13" t="s">
        <v>316</v>
      </c>
      <c r="D51" s="36">
        <v>-2742276</v>
      </c>
      <c r="E51" s="36"/>
      <c r="F51" s="130">
        <v>-2953620</v>
      </c>
    </row>
    <row r="52" spans="1:6">
      <c r="A52" s="28"/>
      <c r="C52" s="13" t="s">
        <v>317</v>
      </c>
      <c r="D52" s="36">
        <v>-644094.37799999909</v>
      </c>
      <c r="E52" s="36"/>
      <c r="F52" s="130">
        <v>-1460735.0260000001</v>
      </c>
    </row>
    <row r="53" spans="1:6">
      <c r="A53" s="28"/>
      <c r="C53" s="13" t="s">
        <v>318</v>
      </c>
      <c r="D53" s="36">
        <v>-11834419.62559001</v>
      </c>
      <c r="E53" s="36"/>
      <c r="F53" s="130">
        <v>-34747651.139309898</v>
      </c>
    </row>
    <row r="54" spans="1:6">
      <c r="A54" s="28"/>
      <c r="C54" s="13" t="s">
        <v>319</v>
      </c>
      <c r="D54" s="36">
        <v>-43670.000099999947</v>
      </c>
      <c r="E54" s="36"/>
      <c r="F54" s="130">
        <v>-308986.12209999998</v>
      </c>
    </row>
    <row r="55" spans="1:6">
      <c r="A55" s="28"/>
      <c r="C55" s="13" t="s">
        <v>320</v>
      </c>
      <c r="D55" s="36">
        <v>-6550.0000000000146</v>
      </c>
      <c r="E55" s="36"/>
      <c r="F55" s="130">
        <v>-24500</v>
      </c>
    </row>
    <row r="56" spans="1:6">
      <c r="A56" s="28"/>
      <c r="C56" s="13" t="s">
        <v>321</v>
      </c>
      <c r="D56" s="36">
        <v>-281392.7218000007</v>
      </c>
      <c r="E56" s="36"/>
      <c r="F56" s="130">
        <v>-677106.66579999996</v>
      </c>
    </row>
    <row r="57" spans="1:6">
      <c r="A57" s="28"/>
      <c r="C57" s="13" t="s">
        <v>322</v>
      </c>
      <c r="D57" s="36">
        <v>-1519378.9200000076</v>
      </c>
      <c r="E57" s="36"/>
      <c r="F57" s="130">
        <v>-2962024.3300000099</v>
      </c>
    </row>
    <row r="58" spans="1:6">
      <c r="A58" s="28"/>
      <c r="C58" s="13" t="s">
        <v>323</v>
      </c>
      <c r="D58" s="36">
        <v>-43417</v>
      </c>
      <c r="E58" s="36"/>
      <c r="F58" s="130">
        <v>-152417</v>
      </c>
    </row>
    <row r="59" spans="1:6">
      <c r="A59" s="28"/>
      <c r="C59" s="13" t="s">
        <v>324</v>
      </c>
      <c r="D59" s="36">
        <v>-2224157.0000000005</v>
      </c>
      <c r="E59" s="36"/>
      <c r="F59" s="130">
        <v>-4167516</v>
      </c>
    </row>
    <row r="60" spans="1:6">
      <c r="A60" s="28"/>
      <c r="C60" s="13" t="s">
        <v>325</v>
      </c>
      <c r="D60" s="36">
        <v>-510644.14000000065</v>
      </c>
      <c r="E60" s="36"/>
      <c r="F60" s="130">
        <v>-626995.74000000104</v>
      </c>
    </row>
    <row r="61" spans="1:6">
      <c r="A61" s="28"/>
      <c r="C61" s="13" t="s">
        <v>326</v>
      </c>
      <c r="D61" s="36">
        <v>-35051</v>
      </c>
      <c r="E61" s="36"/>
      <c r="F61" s="130">
        <v>-160</v>
      </c>
    </row>
    <row r="62" spans="1:6">
      <c r="A62" s="28"/>
      <c r="C62" s="13" t="s">
        <v>327</v>
      </c>
      <c r="D62" s="36">
        <v>-286091</v>
      </c>
      <c r="E62" s="36"/>
      <c r="F62" s="130">
        <v>-590859.4</v>
      </c>
    </row>
    <row r="63" spans="1:6">
      <c r="A63" s="28"/>
      <c r="C63" s="13" t="s">
        <v>328</v>
      </c>
      <c r="D63" s="36">
        <v>0</v>
      </c>
      <c r="E63" s="36"/>
      <c r="F63" s="130">
        <v>-102740</v>
      </c>
    </row>
    <row r="64" spans="1:6">
      <c r="A64" s="28"/>
      <c r="C64" s="13" t="s">
        <v>329</v>
      </c>
      <c r="D64" s="36">
        <v>-75967.719999999972</v>
      </c>
      <c r="E64" s="36"/>
      <c r="F64" s="130">
        <v>-179614</v>
      </c>
    </row>
    <row r="65" spans="1:6">
      <c r="A65" s="28"/>
      <c r="C65" s="13" t="s">
        <v>330</v>
      </c>
      <c r="D65" s="36">
        <v>-299029.77799999941</v>
      </c>
      <c r="E65" s="36"/>
      <c r="F65" s="130">
        <v>-436041.6</v>
      </c>
    </row>
    <row r="66" spans="1:6">
      <c r="A66" s="28"/>
      <c r="C66" s="13" t="s">
        <v>331</v>
      </c>
      <c r="D66" s="36">
        <v>-266305.54000000004</v>
      </c>
      <c r="E66" s="36"/>
      <c r="F66" s="130">
        <v>-174009</v>
      </c>
    </row>
    <row r="67" spans="1:6">
      <c r="A67" s="28"/>
      <c r="C67" s="13" t="s">
        <v>332</v>
      </c>
      <c r="D67" s="36">
        <v>-1590165</v>
      </c>
      <c r="E67" s="36"/>
      <c r="F67" s="130">
        <v>-600792</v>
      </c>
    </row>
    <row r="68" spans="1:6">
      <c r="A68" s="28"/>
      <c r="C68" s="13" t="s">
        <v>333</v>
      </c>
      <c r="D68" s="36">
        <v>-172335</v>
      </c>
      <c r="E68" s="36"/>
      <c r="F68" s="130">
        <v>-241264</v>
      </c>
    </row>
    <row r="69" spans="1:6">
      <c r="A69" s="28"/>
      <c r="C69" s="13" t="s">
        <v>334</v>
      </c>
      <c r="D69" s="36">
        <v>-1633</v>
      </c>
      <c r="E69" s="36"/>
      <c r="F69" s="130">
        <v>-10740</v>
      </c>
    </row>
    <row r="70" spans="1:6">
      <c r="A70" s="28"/>
      <c r="C70" s="13" t="s">
        <v>335</v>
      </c>
      <c r="D70" s="36">
        <v>-1888632.36</v>
      </c>
      <c r="E70" s="36"/>
      <c r="F70" s="130">
        <v>-3318524</v>
      </c>
    </row>
    <row r="71" spans="1:6">
      <c r="A71" s="28"/>
      <c r="C71" s="13" t="s">
        <v>336</v>
      </c>
      <c r="D71" s="36">
        <v>-15000</v>
      </c>
      <c r="E71" s="36"/>
      <c r="F71" s="130">
        <v>-31187</v>
      </c>
    </row>
    <row r="72" spans="1:6">
      <c r="A72" s="28"/>
      <c r="C72" s="13" t="s">
        <v>337</v>
      </c>
      <c r="D72" s="36">
        <v>-100456.64</v>
      </c>
      <c r="E72" s="36"/>
      <c r="F72" s="130">
        <v>-290028</v>
      </c>
    </row>
    <row r="73" spans="1:6">
      <c r="A73" s="28"/>
      <c r="C73" s="13" t="s">
        <v>338</v>
      </c>
      <c r="D73" s="36">
        <v>-336617</v>
      </c>
      <c r="E73" s="36"/>
      <c r="F73" s="130">
        <v>-340284</v>
      </c>
    </row>
    <row r="74" spans="1:6">
      <c r="A74" s="28"/>
      <c r="C74" s="13" t="s">
        <v>339</v>
      </c>
      <c r="D74" s="36">
        <v>-193450.10000000053</v>
      </c>
      <c r="E74" s="36"/>
      <c r="F74" s="130">
        <v>-209820.78</v>
      </c>
    </row>
    <row r="75" spans="1:6">
      <c r="A75" s="28"/>
      <c r="C75" s="13" t="s">
        <v>340</v>
      </c>
      <c r="D75" s="36">
        <v>-775258.95</v>
      </c>
      <c r="E75" s="36"/>
      <c r="F75" s="130">
        <v>-383013.03</v>
      </c>
    </row>
    <row r="76" spans="1:6">
      <c r="A76" s="28"/>
      <c r="C76" s="13" t="s">
        <v>170</v>
      </c>
      <c r="D76" s="36">
        <v>-10484453.380000001</v>
      </c>
      <c r="E76" s="36"/>
      <c r="F76" s="130">
        <v>0</v>
      </c>
    </row>
    <row r="77" spans="1:6">
      <c r="A77" s="28"/>
      <c r="C77" s="46" t="s">
        <v>0</v>
      </c>
      <c r="D77" s="46">
        <v>-38291196.308490023</v>
      </c>
      <c r="E77" s="46"/>
      <c r="F77" s="46">
        <v>-57335871.244209915</v>
      </c>
    </row>
    <row r="78" spans="1:6" ht="13.5">
      <c r="A78" s="28"/>
      <c r="C78" s="42" t="s">
        <v>1</v>
      </c>
      <c r="D78" s="47">
        <v>-38291196.30849003</v>
      </c>
      <c r="E78" s="47"/>
      <c r="F78" s="47">
        <v>-57335871.244209953</v>
      </c>
    </row>
    <row r="79" spans="1:6" ht="13.5">
      <c r="A79" s="28"/>
      <c r="C79" s="42"/>
      <c r="F79" s="55"/>
    </row>
    <row r="80" spans="1:6" ht="13.5">
      <c r="A80" s="28"/>
      <c r="C80" s="42"/>
      <c r="D80" s="58"/>
      <c r="F80" s="55"/>
    </row>
    <row r="81" spans="1:6" ht="13.5">
      <c r="A81" s="28"/>
      <c r="C81" s="42"/>
      <c r="F81" s="55"/>
    </row>
    <row r="82" spans="1:6" ht="13.5">
      <c r="A82" s="28">
        <v>23</v>
      </c>
      <c r="C82" s="30" t="s">
        <v>311</v>
      </c>
      <c r="F82" s="29"/>
    </row>
    <row r="83" spans="1:6" ht="28.5" customHeight="1">
      <c r="A83" s="28"/>
      <c r="D83" s="33" t="s">
        <v>136</v>
      </c>
      <c r="E83" s="33"/>
      <c r="F83" s="33" t="s">
        <v>138</v>
      </c>
    </row>
    <row r="84" spans="1:6">
      <c r="C84" s="56" t="s">
        <v>312</v>
      </c>
      <c r="D84" s="34">
        <v>0</v>
      </c>
      <c r="E84" s="34"/>
      <c r="F84" s="35">
        <v>0</v>
      </c>
    </row>
    <row r="85" spans="1:6">
      <c r="C85" s="57" t="s">
        <v>313</v>
      </c>
      <c r="D85" s="39">
        <v>-2739387.3086999995</v>
      </c>
      <c r="E85" s="39"/>
      <c r="F85" s="40">
        <v>-4516586.9395000031</v>
      </c>
    </row>
    <row r="86" spans="1:6">
      <c r="C86" s="2" t="s">
        <v>0</v>
      </c>
      <c r="D86" s="46">
        <v>-2739387.3086999995</v>
      </c>
      <c r="E86" s="46"/>
      <c r="F86" s="46">
        <v>-4516586.9395000031</v>
      </c>
    </row>
    <row r="87" spans="1:6" ht="13.5">
      <c r="C87" s="42" t="s">
        <v>1</v>
      </c>
      <c r="D87" s="47">
        <v>-2739387.3086999999</v>
      </c>
      <c r="E87" s="47"/>
      <c r="F87" s="47">
        <v>-4516586.9395000031</v>
      </c>
    </row>
    <row r="88" spans="1:6" ht="13.5">
      <c r="C88" s="42"/>
      <c r="D88" s="47"/>
      <c r="E88" s="47"/>
      <c r="F88" s="47"/>
    </row>
    <row r="89" spans="1:6" ht="13.5">
      <c r="C89" s="42"/>
    </row>
    <row r="90" spans="1:6" ht="13.5">
      <c r="A90" s="28"/>
      <c r="C90" s="42"/>
      <c r="F90" s="55"/>
    </row>
    <row r="91" spans="1:6" ht="13.5">
      <c r="A91" s="28"/>
      <c r="C91" s="42"/>
      <c r="F91" s="55"/>
    </row>
    <row r="92" spans="1:6" ht="13.5">
      <c r="A92" s="28">
        <v>23</v>
      </c>
      <c r="C92" s="30" t="s">
        <v>171</v>
      </c>
      <c r="F92" s="29"/>
    </row>
    <row r="93" spans="1:6" ht="28.5" customHeight="1">
      <c r="A93" s="28"/>
      <c r="D93" s="33" t="s">
        <v>136</v>
      </c>
      <c r="E93" s="33"/>
      <c r="F93" s="33" t="s">
        <v>138</v>
      </c>
    </row>
    <row r="94" spans="1:6">
      <c r="C94" s="56" t="s">
        <v>166</v>
      </c>
      <c r="D94" s="34">
        <v>6854474.6900000004</v>
      </c>
      <c r="E94" s="34"/>
      <c r="F94" s="35">
        <v>3039278.04</v>
      </c>
    </row>
    <row r="95" spans="1:6">
      <c r="C95" s="57" t="s">
        <v>167</v>
      </c>
      <c r="D95" s="39">
        <v>-68894.130000000296</v>
      </c>
      <c r="E95" s="39"/>
      <c r="F95" s="40">
        <v>-129626.06000000017</v>
      </c>
    </row>
    <row r="96" spans="1:6">
      <c r="C96" s="2" t="s">
        <v>0</v>
      </c>
      <c r="D96" s="46">
        <v>6785580.5600000005</v>
      </c>
      <c r="E96" s="46"/>
      <c r="F96" s="46">
        <v>2909651.98</v>
      </c>
    </row>
    <row r="97" spans="1:6" ht="13.5">
      <c r="C97" s="42" t="s">
        <v>1</v>
      </c>
      <c r="D97" s="47">
        <v>6785580.5600000005</v>
      </c>
      <c r="E97" s="47"/>
      <c r="F97" s="47">
        <v>2909651.9800000004</v>
      </c>
    </row>
    <row r="98" spans="1:6" ht="13.5">
      <c r="C98" s="42"/>
      <c r="D98" s="47"/>
      <c r="E98" s="47"/>
      <c r="F98" s="47"/>
    </row>
    <row r="99" spans="1:6" ht="13.5">
      <c r="C99" s="42"/>
    </row>
    <row r="100" spans="1:6" ht="13.5">
      <c r="C100" s="42"/>
      <c r="D100" s="42"/>
      <c r="E100" s="42"/>
      <c r="F100" s="54"/>
    </row>
    <row r="101" spans="1:6">
      <c r="C101" s="86"/>
      <c r="D101" s="87"/>
      <c r="E101" s="87"/>
      <c r="F101" s="87" t="s">
        <v>79</v>
      </c>
    </row>
    <row r="102" spans="1:6" ht="13.5" thickBot="1">
      <c r="A102" s="28">
        <v>24</v>
      </c>
      <c r="C102" s="88" t="s">
        <v>433</v>
      </c>
      <c r="D102" s="89"/>
      <c r="E102" s="89"/>
      <c r="F102" s="89">
        <v>-30665742.217043184</v>
      </c>
    </row>
    <row r="103" spans="1:6">
      <c r="C103" s="90"/>
      <c r="D103" s="91"/>
      <c r="E103" s="91"/>
      <c r="F103" s="91"/>
    </row>
    <row r="104" spans="1:6">
      <c r="C104" s="92" t="s">
        <v>72</v>
      </c>
      <c r="D104" s="93"/>
      <c r="E104" s="93"/>
      <c r="F104" s="93"/>
    </row>
    <row r="105" spans="1:6">
      <c r="C105" s="94" t="s">
        <v>6</v>
      </c>
      <c r="D105" s="91"/>
      <c r="E105" s="91"/>
      <c r="F105" s="91">
        <v>8471945.9200000074</v>
      </c>
    </row>
    <row r="106" spans="1:6">
      <c r="C106" s="95" t="s">
        <v>73</v>
      </c>
      <c r="D106" s="91"/>
      <c r="E106" s="91"/>
      <c r="F106" s="91">
        <v>2702705.21</v>
      </c>
    </row>
    <row r="107" spans="1:6">
      <c r="C107" s="95" t="s">
        <v>74</v>
      </c>
      <c r="D107" s="91"/>
      <c r="E107" s="91"/>
      <c r="F107" s="91">
        <v>286091</v>
      </c>
    </row>
    <row r="108" spans="1:6">
      <c r="C108" s="95"/>
      <c r="D108" s="91"/>
      <c r="E108" s="91"/>
      <c r="F108" s="91"/>
    </row>
    <row r="109" spans="1:6" ht="13.5" thickBot="1">
      <c r="C109" s="96" t="s">
        <v>75</v>
      </c>
      <c r="D109" s="89"/>
      <c r="E109" s="89"/>
      <c r="F109" s="89">
        <v>11460742.130000006</v>
      </c>
    </row>
    <row r="110" spans="1:6">
      <c r="C110" s="90"/>
      <c r="D110" s="93"/>
      <c r="E110" s="93"/>
      <c r="F110" s="93"/>
    </row>
    <row r="111" spans="1:6" ht="13.5" thickBot="1">
      <c r="C111" s="97" t="s">
        <v>76</v>
      </c>
      <c r="D111" s="89"/>
      <c r="E111" s="89"/>
      <c r="F111" s="89">
        <v>-19205000.087043177</v>
      </c>
    </row>
    <row r="112" spans="1:6">
      <c r="C112" s="94"/>
      <c r="D112" s="91"/>
      <c r="E112" s="91"/>
      <c r="F112" s="91"/>
    </row>
    <row r="113" spans="3:6">
      <c r="C113" s="94" t="s">
        <v>77</v>
      </c>
      <c r="D113" s="91"/>
      <c r="E113" s="91"/>
      <c r="F113" s="91">
        <v>0</v>
      </c>
    </row>
    <row r="114" spans="3:6" ht="13.5" thickBot="1">
      <c r="C114" s="96" t="s">
        <v>78</v>
      </c>
      <c r="D114" s="89"/>
      <c r="E114" s="89"/>
      <c r="F114" s="89"/>
    </row>
    <row r="115" spans="3:6">
      <c r="C115" s="98"/>
      <c r="D115" s="99"/>
      <c r="E115" s="99"/>
      <c r="F115" s="99"/>
    </row>
    <row r="116" spans="3:6">
      <c r="C116" s="100" t="s">
        <v>137</v>
      </c>
      <c r="D116" s="101"/>
      <c r="E116" s="101"/>
      <c r="F116" s="132">
        <v>2287460</v>
      </c>
    </row>
    <row r="117" spans="3:6">
      <c r="C117" s="94"/>
      <c r="D117" s="91"/>
      <c r="E117" s="91"/>
      <c r="F117" s="133"/>
    </row>
    <row r="118" spans="3:6" ht="13.5" thickBot="1">
      <c r="C118" s="96" t="s">
        <v>169</v>
      </c>
      <c r="D118" s="89"/>
      <c r="E118" s="89"/>
      <c r="F118" s="134">
        <v>2287460</v>
      </c>
    </row>
    <row r="119" spans="3:6">
      <c r="C119"/>
      <c r="D119"/>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B3:F54"/>
  <sheetViews>
    <sheetView showGridLines="0" topLeftCell="A25" workbookViewId="0">
      <selection activeCell="A52" sqref="A52:XFD58"/>
    </sheetView>
  </sheetViews>
  <sheetFormatPr defaultRowHeight="12.75"/>
  <cols>
    <col min="1" max="1" width="5" style="13" customWidth="1"/>
    <col min="2" max="2" width="49.7109375" style="13" customWidth="1"/>
    <col min="3" max="3" width="8.85546875" style="13" customWidth="1"/>
    <col min="4" max="4" width="18.7109375" style="13" customWidth="1"/>
    <col min="5" max="5" width="3.7109375" style="13" customWidth="1"/>
    <col min="6" max="6" width="20.42578125" style="13" customWidth="1"/>
    <col min="7" max="16384" width="9.140625" style="13"/>
  </cols>
  <sheetData>
    <row r="3" spans="2:6" ht="28.5" customHeight="1" thickBot="1">
      <c r="B3" s="75"/>
      <c r="C3" s="81" t="s">
        <v>178</v>
      </c>
      <c r="D3" s="33" t="s">
        <v>108</v>
      </c>
      <c r="E3" s="33"/>
      <c r="F3" s="33" t="s">
        <v>26</v>
      </c>
    </row>
    <row r="4" spans="2:6">
      <c r="B4" s="76" t="s">
        <v>434</v>
      </c>
      <c r="C4" s="77"/>
      <c r="D4" s="77"/>
      <c r="E4" s="77"/>
      <c r="F4" s="77"/>
    </row>
    <row r="5" spans="2:6">
      <c r="B5" s="78" t="s">
        <v>27</v>
      </c>
      <c r="C5" s="78"/>
      <c r="D5" s="63">
        <v>-30665742.217043184</v>
      </c>
      <c r="E5" s="62"/>
      <c r="F5" s="63">
        <v>-11203728.223533001</v>
      </c>
    </row>
    <row r="6" spans="2:6">
      <c r="B6" s="78" t="s">
        <v>28</v>
      </c>
      <c r="C6" s="78"/>
      <c r="D6" s="59"/>
      <c r="E6" s="62"/>
      <c r="F6" s="59"/>
    </row>
    <row r="7" spans="2:6">
      <c r="B7" s="80" t="s">
        <v>29</v>
      </c>
      <c r="C7" s="79"/>
      <c r="D7" s="59"/>
      <c r="E7" s="64"/>
      <c r="F7" s="59"/>
    </row>
    <row r="8" spans="2:6">
      <c r="B8" s="80" t="s">
        <v>30</v>
      </c>
      <c r="C8" s="79"/>
      <c r="D8" s="59">
        <v>0</v>
      </c>
      <c r="E8" s="64"/>
      <c r="F8" s="59"/>
    </row>
    <row r="9" spans="2:6">
      <c r="B9" s="80" t="s">
        <v>31</v>
      </c>
      <c r="C9" s="79"/>
      <c r="D9" s="59">
        <v>4254827.7186302133</v>
      </c>
      <c r="E9" s="64"/>
      <c r="F9" s="59">
        <v>18947242</v>
      </c>
    </row>
    <row r="10" spans="2:6">
      <c r="B10" s="80" t="s">
        <v>32</v>
      </c>
      <c r="C10" s="79"/>
      <c r="D10" s="59"/>
      <c r="E10" s="64"/>
      <c r="F10" s="59"/>
    </row>
    <row r="11" spans="2:6">
      <c r="B11" s="79"/>
      <c r="C11" s="79"/>
      <c r="D11" s="59"/>
      <c r="E11" s="64"/>
      <c r="F11" s="59"/>
    </row>
    <row r="12" spans="2:6">
      <c r="B12" s="81" t="s">
        <v>172</v>
      </c>
      <c r="C12" s="79"/>
      <c r="D12" s="59"/>
      <c r="E12" s="64"/>
      <c r="F12" s="59"/>
    </row>
    <row r="13" spans="2:6">
      <c r="B13" s="80" t="s">
        <v>33</v>
      </c>
      <c r="C13" s="79"/>
      <c r="D13" s="59"/>
      <c r="E13" s="64"/>
      <c r="F13" s="59"/>
    </row>
    <row r="14" spans="2:6">
      <c r="B14" s="79"/>
      <c r="C14" s="79"/>
      <c r="D14" s="59"/>
      <c r="E14" s="64"/>
      <c r="F14" s="59"/>
    </row>
    <row r="15" spans="2:6">
      <c r="B15" s="81" t="s">
        <v>34</v>
      </c>
      <c r="C15" s="81"/>
      <c r="D15" s="66">
        <v>-26410914.49841297</v>
      </c>
      <c r="E15" s="65"/>
      <c r="F15" s="66">
        <v>7743513.7764669992</v>
      </c>
    </row>
    <row r="16" spans="2:6">
      <c r="B16" s="80" t="s">
        <v>35</v>
      </c>
      <c r="C16" s="82"/>
      <c r="D16" s="68">
        <v>-14850571.140599186</v>
      </c>
      <c r="E16" s="67"/>
      <c r="F16" s="68">
        <v>-1902922.5252192467</v>
      </c>
    </row>
    <row r="17" spans="2:6">
      <c r="B17" s="80" t="s">
        <v>36</v>
      </c>
      <c r="C17" s="82"/>
      <c r="D17" s="68">
        <v>25989039.719002157</v>
      </c>
      <c r="E17" s="67"/>
      <c r="F17" s="68">
        <v>-1268327.4269979</v>
      </c>
    </row>
    <row r="18" spans="2:6">
      <c r="B18" s="80" t="s">
        <v>37</v>
      </c>
      <c r="C18" s="82"/>
      <c r="D18" s="68">
        <v>37582748.705479696</v>
      </c>
      <c r="E18" s="67"/>
      <c r="F18" s="68">
        <v>4647360.8901099749</v>
      </c>
    </row>
    <row r="19" spans="2:6">
      <c r="B19" s="80" t="s">
        <v>38</v>
      </c>
      <c r="C19" s="82"/>
      <c r="D19" s="68">
        <v>-429575</v>
      </c>
      <c r="E19" s="67"/>
      <c r="F19" s="68"/>
    </row>
    <row r="20" spans="2:6">
      <c r="B20" s="80" t="s">
        <v>68</v>
      </c>
      <c r="C20" s="82"/>
      <c r="D20" s="68">
        <v>971973.58100008965</v>
      </c>
      <c r="E20" s="67"/>
      <c r="F20" s="68"/>
    </row>
    <row r="21" spans="2:6" ht="13.5" thickBot="1">
      <c r="B21" s="78"/>
      <c r="C21" s="78"/>
      <c r="D21" s="68"/>
      <c r="E21" s="62"/>
      <c r="F21" s="68"/>
    </row>
    <row r="22" spans="2:6" ht="13.5" thickBot="1">
      <c r="B22" s="2" t="s">
        <v>39</v>
      </c>
      <c r="C22" s="2"/>
      <c r="D22" s="70">
        <v>22852701.366469786</v>
      </c>
      <c r="E22" s="69"/>
      <c r="F22" s="70">
        <v>9219624.7143598273</v>
      </c>
    </row>
    <row r="23" spans="2:6">
      <c r="D23" s="59"/>
      <c r="E23" s="58"/>
      <c r="F23" s="59"/>
    </row>
    <row r="24" spans="2:6">
      <c r="B24" s="2" t="s">
        <v>173</v>
      </c>
      <c r="C24" s="2"/>
      <c r="D24" s="41"/>
      <c r="E24" s="69"/>
      <c r="F24" s="41"/>
    </row>
    <row r="25" spans="2:6">
      <c r="B25" s="84" t="s">
        <v>40</v>
      </c>
      <c r="D25" s="68"/>
      <c r="E25" s="58"/>
    </row>
    <row r="26" spans="2:6">
      <c r="B26" s="84" t="s">
        <v>41</v>
      </c>
      <c r="D26" s="68"/>
      <c r="E26" s="58"/>
      <c r="F26" s="68"/>
    </row>
    <row r="27" spans="2:6">
      <c r="B27" s="84" t="s">
        <v>42</v>
      </c>
      <c r="D27" s="68">
        <v>-275765</v>
      </c>
      <c r="E27" s="58"/>
      <c r="F27" s="68">
        <v>-3031258</v>
      </c>
    </row>
    <row r="28" spans="2:6">
      <c r="B28" s="84" t="s">
        <v>43</v>
      </c>
      <c r="D28" s="68"/>
      <c r="E28" s="58"/>
      <c r="F28" s="68"/>
    </row>
    <row r="29" spans="2:6">
      <c r="B29" s="84" t="s">
        <v>44</v>
      </c>
      <c r="D29" s="68"/>
      <c r="E29" s="58"/>
      <c r="F29" s="68"/>
    </row>
    <row r="30" spans="2:6">
      <c r="B30" s="84" t="s">
        <v>45</v>
      </c>
      <c r="D30" s="68"/>
      <c r="E30" s="58"/>
      <c r="F30" s="68"/>
    </row>
    <row r="31" spans="2:6">
      <c r="B31" s="84" t="s">
        <v>46</v>
      </c>
      <c r="D31" s="68"/>
      <c r="E31" s="58"/>
      <c r="F31" s="68"/>
    </row>
    <row r="32" spans="2:6" ht="13.5" thickBot="1">
      <c r="D32" s="68"/>
      <c r="E32" s="58"/>
      <c r="F32" s="68"/>
    </row>
    <row r="33" spans="2:6" ht="13.5" thickBot="1">
      <c r="B33" s="2" t="s">
        <v>47</v>
      </c>
      <c r="C33" s="2"/>
      <c r="D33" s="70">
        <v>-275765</v>
      </c>
      <c r="E33" s="69"/>
      <c r="F33" s="70">
        <v>-3031258</v>
      </c>
    </row>
    <row r="34" spans="2:6">
      <c r="D34" s="59"/>
      <c r="E34" s="58"/>
      <c r="F34" s="59"/>
    </row>
    <row r="35" spans="2:6">
      <c r="B35" s="2" t="s">
        <v>174</v>
      </c>
      <c r="C35" s="2"/>
      <c r="D35" s="41"/>
      <c r="E35" s="69"/>
      <c r="F35" s="41"/>
    </row>
    <row r="36" spans="2:6">
      <c r="B36" s="84" t="s">
        <v>175</v>
      </c>
      <c r="D36" s="59">
        <v>0</v>
      </c>
      <c r="E36" s="58"/>
      <c r="F36" s="59">
        <v>0</v>
      </c>
    </row>
    <row r="37" spans="2:6">
      <c r="B37" s="84" t="s">
        <v>176</v>
      </c>
      <c r="D37" s="59"/>
      <c r="E37" s="58"/>
      <c r="F37" s="59"/>
    </row>
    <row r="38" spans="2:6">
      <c r="B38" s="84" t="s">
        <v>49</v>
      </c>
      <c r="D38" s="59">
        <v>0</v>
      </c>
      <c r="E38" s="58"/>
      <c r="F38" s="59">
        <v>-5924632.7309999466</v>
      </c>
    </row>
    <row r="39" spans="2:6">
      <c r="B39" s="84" t="s">
        <v>50</v>
      </c>
      <c r="D39" s="59"/>
      <c r="E39" s="58"/>
      <c r="F39" s="59"/>
    </row>
    <row r="40" spans="2:6">
      <c r="B40" s="84" t="s">
        <v>51</v>
      </c>
      <c r="D40" s="59"/>
      <c r="E40" s="58"/>
      <c r="F40" s="59"/>
    </row>
    <row r="41" spans="2:6">
      <c r="B41" s="84" t="s">
        <v>52</v>
      </c>
      <c r="D41" s="59"/>
      <c r="E41" s="58"/>
      <c r="F41" s="59"/>
    </row>
    <row r="42" spans="2:6">
      <c r="B42" s="84" t="s">
        <v>53</v>
      </c>
      <c r="D42" s="59">
        <v>-22932403.734000035</v>
      </c>
      <c r="E42" s="58"/>
      <c r="F42" s="59"/>
    </row>
    <row r="43" spans="2:6">
      <c r="B43" s="84" t="s">
        <v>54</v>
      </c>
      <c r="D43" s="59"/>
      <c r="E43" s="58"/>
      <c r="F43" s="59"/>
    </row>
    <row r="44" spans="2:6">
      <c r="B44" s="84" t="s">
        <v>177</v>
      </c>
      <c r="D44" s="59"/>
      <c r="E44" s="58"/>
      <c r="F44" s="59"/>
    </row>
    <row r="45" spans="2:6">
      <c r="B45" s="84" t="s">
        <v>55</v>
      </c>
      <c r="D45" s="59"/>
      <c r="E45" s="58"/>
      <c r="F45" s="59"/>
    </row>
    <row r="46" spans="2:6" ht="13.5" thickBot="1">
      <c r="D46" s="59"/>
      <c r="E46" s="58"/>
      <c r="F46" s="59"/>
    </row>
    <row r="47" spans="2:6" ht="13.5" thickBot="1">
      <c r="B47" s="2" t="s">
        <v>48</v>
      </c>
      <c r="C47" s="2"/>
      <c r="D47" s="70">
        <v>-22932403.734000035</v>
      </c>
      <c r="E47" s="69"/>
      <c r="F47" s="70">
        <v>-5924632.7309999466</v>
      </c>
    </row>
    <row r="48" spans="2:6">
      <c r="D48" s="59"/>
      <c r="E48" s="58"/>
      <c r="F48" s="59"/>
    </row>
    <row r="49" spans="2:6" ht="13.5" thickBot="1">
      <c r="B49" s="2" t="s">
        <v>9</v>
      </c>
      <c r="C49" s="2"/>
      <c r="D49" s="66">
        <v>-355467.36753024906</v>
      </c>
      <c r="E49" s="69"/>
      <c r="F49" s="66">
        <v>263733.98335988075</v>
      </c>
    </row>
    <row r="50" spans="2:6">
      <c r="B50" s="76" t="s">
        <v>10</v>
      </c>
      <c r="C50" s="76"/>
      <c r="D50" s="72">
        <v>2102397.5948043354</v>
      </c>
      <c r="E50" s="71"/>
      <c r="F50" s="72">
        <v>1838663.6114444546</v>
      </c>
    </row>
    <row r="51" spans="2:6" ht="13.5" thickBot="1">
      <c r="B51" s="83" t="s">
        <v>11</v>
      </c>
      <c r="C51" s="83">
        <v>4</v>
      </c>
      <c r="D51" s="74">
        <v>1746930.2272740863</v>
      </c>
      <c r="E51" s="73"/>
      <c r="F51" s="74">
        <v>2102397.5948043354</v>
      </c>
    </row>
    <row r="53" spans="2:6">
      <c r="F53" s="58"/>
    </row>
    <row r="54" spans="2:6">
      <c r="F54" s="58"/>
    </row>
  </sheetData>
  <pageMargins left="0.7" right="0.7" top="0.75" bottom="0.75" header="0.3" footer="0.3"/>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3:M32"/>
  <sheetViews>
    <sheetView showGridLines="0" zoomScaleNormal="100" workbookViewId="0">
      <selection activeCell="M29" sqref="M29:N30"/>
    </sheetView>
  </sheetViews>
  <sheetFormatPr defaultRowHeight="12.75"/>
  <cols>
    <col min="1" max="1" width="3.140625" style="13" customWidth="1"/>
    <col min="2" max="2" width="56.7109375" style="13" customWidth="1"/>
    <col min="3" max="3" width="13.140625" style="29" customWidth="1"/>
    <col min="4" max="4" width="7.7109375" style="29" bestFit="1" customWidth="1"/>
    <col min="5" max="6" width="3.28515625" style="29" bestFit="1" customWidth="1"/>
    <col min="7" max="8" width="3.28515625" style="13" bestFit="1" customWidth="1"/>
    <col min="9" max="9" width="15.85546875" style="13" customWidth="1"/>
    <col min="10" max="10" width="14" style="13" customWidth="1"/>
    <col min="11" max="11" width="16.28515625" style="13" customWidth="1"/>
    <col min="12" max="12" width="3.28515625" style="13" bestFit="1" customWidth="1"/>
    <col min="13" max="13" width="18.42578125" style="13" customWidth="1"/>
    <col min="14" max="16384" width="9.140625" style="13"/>
  </cols>
  <sheetData>
    <row r="3" spans="2:13" ht="117.75">
      <c r="C3" s="131" t="s">
        <v>148</v>
      </c>
      <c r="D3" s="131" t="s">
        <v>149</v>
      </c>
      <c r="E3" s="131" t="s">
        <v>150</v>
      </c>
      <c r="F3" s="131" t="s">
        <v>151</v>
      </c>
      <c r="G3" s="131" t="s">
        <v>152</v>
      </c>
      <c r="H3" s="131" t="s">
        <v>106</v>
      </c>
      <c r="I3" s="131" t="s">
        <v>153</v>
      </c>
      <c r="J3" s="131" t="s">
        <v>154</v>
      </c>
      <c r="K3" s="131" t="s">
        <v>8</v>
      </c>
      <c r="L3" s="131" t="s">
        <v>155</v>
      </c>
      <c r="M3" s="131" t="s">
        <v>8</v>
      </c>
    </row>
    <row r="4" spans="2:13" hidden="1">
      <c r="B4" s="2" t="s">
        <v>156</v>
      </c>
      <c r="C4" s="59">
        <f>'Bilanci '!F47</f>
        <v>550000000</v>
      </c>
      <c r="D4" s="59"/>
      <c r="E4" s="59"/>
      <c r="F4" s="59"/>
      <c r="G4" s="58"/>
      <c r="H4" s="58"/>
      <c r="I4" s="58"/>
      <c r="J4" s="58">
        <f>'Bilanci '!F51</f>
        <v>-11203728.223532993</v>
      </c>
      <c r="K4" s="58">
        <f>SUM(C4:J4)</f>
        <v>538796271.77646697</v>
      </c>
      <c r="L4" s="58"/>
      <c r="M4" s="58">
        <f>SUM(K4:L4)</f>
        <v>538796271.77646697</v>
      </c>
    </row>
    <row r="5" spans="2:13" hidden="1">
      <c r="B5" s="13" t="s">
        <v>139</v>
      </c>
      <c r="C5" s="59"/>
      <c r="D5" s="59"/>
      <c r="E5" s="59"/>
      <c r="F5" s="59"/>
      <c r="G5" s="58"/>
      <c r="H5" s="58"/>
      <c r="I5" s="58"/>
      <c r="J5" s="58"/>
      <c r="K5" s="58">
        <f t="shared" ref="K5" si="0">SUM(C5:J5)</f>
        <v>0</v>
      </c>
      <c r="L5" s="58"/>
      <c r="M5" s="58">
        <f t="shared" ref="M5" si="1">SUM(K5:L5)</f>
        <v>0</v>
      </c>
    </row>
    <row r="6" spans="2:13">
      <c r="B6" s="311" t="s">
        <v>157</v>
      </c>
      <c r="C6" s="312">
        <v>550000000</v>
      </c>
      <c r="D6" s="312"/>
      <c r="E6" s="312"/>
      <c r="F6" s="312"/>
      <c r="G6" s="313"/>
      <c r="H6" s="313"/>
      <c r="I6" s="313">
        <v>-332284005.59594655</v>
      </c>
      <c r="J6" s="313"/>
      <c r="K6" s="314">
        <v>217715994.40405345</v>
      </c>
      <c r="L6" s="313"/>
      <c r="M6" s="313">
        <v>217715994.40405345</v>
      </c>
    </row>
    <row r="7" spans="2:13">
      <c r="B7" s="315" t="s">
        <v>140</v>
      </c>
      <c r="C7" s="316"/>
      <c r="D7" s="316"/>
      <c r="E7" s="316"/>
      <c r="F7" s="316"/>
      <c r="G7" s="317"/>
      <c r="H7" s="317"/>
      <c r="I7" s="317"/>
      <c r="J7" s="317"/>
      <c r="K7" s="318">
        <v>0</v>
      </c>
      <c r="L7" s="317"/>
      <c r="M7" s="317">
        <v>0</v>
      </c>
    </row>
    <row r="8" spans="2:13">
      <c r="B8" s="13" t="s">
        <v>141</v>
      </c>
      <c r="C8" s="59"/>
      <c r="D8" s="59"/>
      <c r="E8" s="59"/>
      <c r="F8" s="59"/>
      <c r="G8" s="58"/>
      <c r="H8" s="58"/>
      <c r="I8" s="58"/>
      <c r="J8" s="58">
        <v>-11203728.223532993</v>
      </c>
      <c r="K8" s="69">
        <v>-11203728.223532993</v>
      </c>
      <c r="L8" s="58"/>
      <c r="M8" s="58">
        <v>-11203728.223532993</v>
      </c>
    </row>
    <row r="9" spans="2:13">
      <c r="B9" s="2" t="s">
        <v>142</v>
      </c>
      <c r="C9" s="59"/>
      <c r="D9" s="59"/>
      <c r="E9" s="59"/>
      <c r="F9" s="59"/>
      <c r="G9" s="58"/>
      <c r="H9" s="58"/>
      <c r="I9" s="58"/>
      <c r="J9" s="58"/>
      <c r="K9" s="58">
        <v>0</v>
      </c>
      <c r="L9" s="58"/>
      <c r="M9" s="58">
        <v>0</v>
      </c>
    </row>
    <row r="10" spans="2:13">
      <c r="B10" s="315" t="s">
        <v>143</v>
      </c>
      <c r="C10" s="316"/>
      <c r="D10" s="316"/>
      <c r="E10" s="316"/>
      <c r="F10" s="316"/>
      <c r="G10" s="317"/>
      <c r="H10" s="317"/>
      <c r="I10" s="317"/>
      <c r="J10" s="317"/>
      <c r="K10" s="317">
        <v>0</v>
      </c>
      <c r="L10" s="317"/>
      <c r="M10" s="317">
        <v>0</v>
      </c>
    </row>
    <row r="11" spans="2:13">
      <c r="B11" s="2" t="s">
        <v>144</v>
      </c>
      <c r="C11" s="59"/>
      <c r="D11" s="59"/>
      <c r="E11" s="59"/>
      <c r="F11" s="59"/>
      <c r="G11" s="58"/>
      <c r="H11" s="58"/>
      <c r="I11" s="58"/>
      <c r="J11" s="58"/>
      <c r="K11" s="58">
        <v>0</v>
      </c>
      <c r="L11" s="58"/>
      <c r="M11" s="58">
        <v>0</v>
      </c>
    </row>
    <row r="12" spans="2:13">
      <c r="B12" s="13" t="s">
        <v>145</v>
      </c>
      <c r="C12" s="59"/>
      <c r="D12" s="59"/>
      <c r="E12" s="59"/>
      <c r="F12" s="59"/>
      <c r="G12" s="58"/>
      <c r="H12" s="58"/>
      <c r="I12" s="58"/>
      <c r="J12" s="58"/>
      <c r="K12" s="58">
        <v>0</v>
      </c>
      <c r="L12" s="58"/>
      <c r="M12" s="58">
        <v>0</v>
      </c>
    </row>
    <row r="13" spans="2:13">
      <c r="B13" s="13" t="s">
        <v>146</v>
      </c>
      <c r="C13" s="59"/>
      <c r="D13" s="59"/>
      <c r="E13" s="59"/>
      <c r="F13" s="59"/>
      <c r="G13" s="58"/>
      <c r="H13" s="58"/>
      <c r="I13" s="58"/>
      <c r="J13" s="58"/>
      <c r="K13" s="58">
        <v>0</v>
      </c>
      <c r="L13" s="58"/>
      <c r="M13" s="58">
        <v>0</v>
      </c>
    </row>
    <row r="14" spans="2:13">
      <c r="B14" s="2" t="s">
        <v>147</v>
      </c>
      <c r="C14" s="59"/>
      <c r="D14" s="59"/>
      <c r="E14" s="59"/>
      <c r="F14" s="59"/>
      <c r="G14" s="58"/>
      <c r="H14" s="58"/>
      <c r="I14" s="58"/>
      <c r="J14" s="58"/>
      <c r="K14" s="58">
        <v>0</v>
      </c>
      <c r="L14" s="58"/>
      <c r="M14" s="58">
        <v>0</v>
      </c>
    </row>
    <row r="15" spans="2:13">
      <c r="B15" s="2"/>
      <c r="C15" s="59"/>
      <c r="D15" s="59"/>
      <c r="E15" s="59"/>
      <c r="F15" s="59"/>
      <c r="G15" s="58"/>
      <c r="H15" s="58"/>
      <c r="I15" s="58"/>
      <c r="J15" s="58"/>
      <c r="K15" s="58">
        <v>0</v>
      </c>
      <c r="L15" s="58"/>
      <c r="M15" s="58">
        <v>0</v>
      </c>
    </row>
    <row r="16" spans="2:13">
      <c r="B16" s="319" t="s">
        <v>158</v>
      </c>
      <c r="C16" s="320">
        <v>550000000</v>
      </c>
      <c r="D16" s="320"/>
      <c r="E16" s="320"/>
      <c r="F16" s="320"/>
      <c r="G16" s="318"/>
      <c r="H16" s="318"/>
      <c r="I16" s="318">
        <v>-332284005.59594655</v>
      </c>
      <c r="J16" s="318">
        <v>-11203728.223532993</v>
      </c>
      <c r="K16" s="318">
        <v>206512266.18052045</v>
      </c>
      <c r="L16" s="318"/>
      <c r="M16" s="318">
        <v>206512266.18052045</v>
      </c>
    </row>
    <row r="17" spans="2:13">
      <c r="B17" s="2"/>
      <c r="C17" s="59"/>
      <c r="D17" s="59"/>
      <c r="E17" s="59"/>
      <c r="F17" s="59"/>
      <c r="G17" s="58"/>
      <c r="H17" s="58"/>
      <c r="I17" s="58"/>
      <c r="J17" s="58"/>
      <c r="K17" s="58">
        <v>0</v>
      </c>
      <c r="L17" s="58"/>
      <c r="M17" s="58">
        <v>0</v>
      </c>
    </row>
    <row r="18" spans="2:13">
      <c r="B18" s="315" t="s">
        <v>159</v>
      </c>
      <c r="C18" s="320">
        <v>550000000</v>
      </c>
      <c r="D18" s="320"/>
      <c r="E18" s="320"/>
      <c r="F18" s="320"/>
      <c r="G18" s="318"/>
      <c r="H18" s="318"/>
      <c r="I18" s="318">
        <v>-343487733.81947953</v>
      </c>
      <c r="J18" s="318"/>
      <c r="K18" s="318">
        <v>206512266.18052047</v>
      </c>
      <c r="L18" s="318"/>
      <c r="M18" s="318">
        <v>206512266.18052047</v>
      </c>
    </row>
    <row r="19" spans="2:13">
      <c r="B19" s="2" t="s">
        <v>140</v>
      </c>
      <c r="C19" s="59"/>
      <c r="D19" s="59"/>
      <c r="E19" s="59"/>
      <c r="F19" s="59"/>
      <c r="G19" s="58"/>
      <c r="H19" s="58"/>
      <c r="I19" s="58"/>
      <c r="J19" s="58"/>
      <c r="K19" s="69">
        <v>0</v>
      </c>
      <c r="L19" s="58"/>
      <c r="M19" s="58">
        <v>0</v>
      </c>
    </row>
    <row r="20" spans="2:13">
      <c r="B20" s="13" t="s">
        <v>141</v>
      </c>
      <c r="C20" s="59"/>
      <c r="D20" s="59"/>
      <c r="E20" s="59"/>
      <c r="F20" s="59"/>
      <c r="G20" s="58"/>
      <c r="H20" s="58"/>
      <c r="I20" s="58"/>
      <c r="J20" s="58">
        <v>-30665742.217043184</v>
      </c>
      <c r="K20" s="69">
        <v>-30665742.217043184</v>
      </c>
      <c r="L20" s="58"/>
      <c r="M20" s="58">
        <v>-30665742.217043184</v>
      </c>
    </row>
    <row r="21" spans="2:13">
      <c r="B21" s="2" t="s">
        <v>142</v>
      </c>
      <c r="C21" s="59"/>
      <c r="D21" s="59"/>
      <c r="E21" s="59"/>
      <c r="F21" s="59"/>
      <c r="G21" s="58"/>
      <c r="H21" s="58"/>
      <c r="I21" s="58"/>
      <c r="J21" s="58"/>
      <c r="K21" s="69">
        <v>0</v>
      </c>
      <c r="L21" s="58"/>
      <c r="M21" s="58">
        <v>0</v>
      </c>
    </row>
    <row r="22" spans="2:13">
      <c r="B22" s="315" t="s">
        <v>143</v>
      </c>
      <c r="C22" s="316"/>
      <c r="D22" s="316"/>
      <c r="E22" s="316"/>
      <c r="F22" s="316"/>
      <c r="G22" s="317"/>
      <c r="H22" s="317"/>
      <c r="I22" s="317"/>
      <c r="J22" s="317"/>
      <c r="K22" s="318"/>
      <c r="L22" s="317"/>
      <c r="M22" s="317"/>
    </row>
    <row r="23" spans="2:13">
      <c r="B23" s="2" t="s">
        <v>144</v>
      </c>
      <c r="C23" s="59"/>
      <c r="D23" s="59"/>
      <c r="E23" s="59"/>
      <c r="F23" s="59"/>
      <c r="G23" s="58"/>
      <c r="H23" s="58"/>
      <c r="I23" s="58"/>
      <c r="J23" s="58"/>
      <c r="K23" s="69">
        <v>0</v>
      </c>
      <c r="L23" s="58"/>
      <c r="M23" s="58">
        <v>0</v>
      </c>
    </row>
    <row r="24" spans="2:13">
      <c r="B24" s="13" t="s">
        <v>435</v>
      </c>
      <c r="C24" s="59"/>
      <c r="D24" s="59"/>
      <c r="E24" s="59"/>
      <c r="F24" s="59"/>
      <c r="G24" s="58"/>
      <c r="H24" s="58"/>
      <c r="I24" s="58">
        <v>343487734</v>
      </c>
      <c r="J24" s="58"/>
      <c r="K24" s="69">
        <v>343487734</v>
      </c>
      <c r="L24" s="58"/>
      <c r="M24" s="58">
        <v>343487734</v>
      </c>
    </row>
    <row r="25" spans="2:13">
      <c r="B25" s="13" t="s">
        <v>146</v>
      </c>
      <c r="C25" s="59"/>
      <c r="D25" s="59"/>
      <c r="E25" s="59"/>
      <c r="F25" s="59"/>
      <c r="G25" s="58"/>
      <c r="H25" s="58"/>
      <c r="I25" s="58"/>
      <c r="J25" s="58"/>
      <c r="K25" s="69">
        <v>0</v>
      </c>
      <c r="L25" s="58"/>
      <c r="M25" s="58">
        <v>0</v>
      </c>
    </row>
    <row r="26" spans="2:13">
      <c r="B26" s="2" t="s">
        <v>147</v>
      </c>
      <c r="C26" s="59"/>
      <c r="D26" s="59"/>
      <c r="E26" s="59"/>
      <c r="F26" s="59"/>
      <c r="G26" s="58"/>
      <c r="H26" s="58"/>
      <c r="I26" s="58"/>
      <c r="J26" s="58"/>
      <c r="K26" s="69">
        <v>0</v>
      </c>
      <c r="L26" s="58"/>
      <c r="M26" s="58">
        <v>0</v>
      </c>
    </row>
    <row r="27" spans="2:13">
      <c r="B27" s="2"/>
      <c r="C27" s="59"/>
      <c r="D27" s="59"/>
      <c r="E27" s="59"/>
      <c r="F27" s="59"/>
      <c r="G27" s="58"/>
      <c r="H27" s="58"/>
      <c r="I27" s="58"/>
      <c r="J27" s="58"/>
      <c r="K27" s="69">
        <v>0</v>
      </c>
      <c r="L27" s="58"/>
      <c r="M27" s="58">
        <v>0</v>
      </c>
    </row>
    <row r="28" spans="2:13">
      <c r="B28" s="319" t="s">
        <v>160</v>
      </c>
      <c r="C28" s="320">
        <v>550000000</v>
      </c>
      <c r="D28" s="320"/>
      <c r="E28" s="320"/>
      <c r="F28" s="320"/>
      <c r="G28" s="320"/>
      <c r="H28" s="320"/>
      <c r="I28" s="320">
        <v>0.18052047491073608</v>
      </c>
      <c r="J28" s="320">
        <v>-30665742.217043184</v>
      </c>
      <c r="K28" s="320">
        <v>519334257.96347725</v>
      </c>
      <c r="L28" s="317"/>
      <c r="M28" s="318">
        <v>519334257.96347725</v>
      </c>
    </row>
    <row r="29" spans="2:13">
      <c r="M29" s="58"/>
    </row>
    <row r="30" spans="2:13">
      <c r="M30" s="287"/>
    </row>
    <row r="31" spans="2:13">
      <c r="M31" s="287"/>
    </row>
    <row r="32" spans="2:13">
      <c r="M32" s="287"/>
    </row>
  </sheetData>
  <pageMargins left="0.7" right="0.7" top="0.75" bottom="0.75" header="0.3" footer="0.3"/>
  <pageSetup scale="9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HB118"/>
  <sheetViews>
    <sheetView zoomScale="77" zoomScaleNormal="77" workbookViewId="0">
      <selection activeCell="C68" sqref="C68"/>
    </sheetView>
  </sheetViews>
  <sheetFormatPr defaultRowHeight="20.25"/>
  <cols>
    <col min="1" max="1" width="52.5703125" style="270" bestFit="1" customWidth="1"/>
    <col min="2" max="2" width="25.140625" style="212" bestFit="1" customWidth="1"/>
    <col min="3" max="3" width="20.5703125" style="212" customWidth="1"/>
    <col min="4" max="4" width="32" style="212" customWidth="1"/>
    <col min="5" max="5" width="22.85546875" style="212" customWidth="1"/>
    <col min="6" max="6" width="10.5703125" style="212" bestFit="1" customWidth="1"/>
    <col min="7" max="7" width="20.42578125" style="212" bestFit="1" customWidth="1"/>
    <col min="8" max="8" width="24" style="212" customWidth="1"/>
    <col min="9" max="9" width="20.85546875" style="266" customWidth="1"/>
    <col min="10" max="10" width="22.28515625" style="271" bestFit="1" customWidth="1"/>
    <col min="11" max="11" width="11.140625" style="212" bestFit="1" customWidth="1"/>
    <col min="12" max="256" width="9.140625" style="212"/>
    <col min="257" max="257" width="52.5703125" style="212" bestFit="1" customWidth="1"/>
    <col min="258" max="258" width="25.140625" style="212" bestFit="1" customWidth="1"/>
    <col min="259" max="259" width="20.5703125" style="212" customWidth="1"/>
    <col min="260" max="260" width="25.140625" style="212" bestFit="1" customWidth="1"/>
    <col min="261" max="261" width="22.85546875" style="212" customWidth="1"/>
    <col min="262" max="262" width="10.5703125" style="212" bestFit="1" customWidth="1"/>
    <col min="263" max="263" width="20.42578125" style="212" bestFit="1" customWidth="1"/>
    <col min="264" max="264" width="24" style="212" customWidth="1"/>
    <col min="265" max="265" width="20.85546875" style="212" customWidth="1"/>
    <col min="266" max="266" width="22.28515625" style="212" bestFit="1" customWidth="1"/>
    <col min="267" max="267" width="11.140625" style="212" bestFit="1" customWidth="1"/>
    <col min="268" max="512" width="9.140625" style="212"/>
    <col min="513" max="513" width="52.5703125" style="212" bestFit="1" customWidth="1"/>
    <col min="514" max="514" width="25.140625" style="212" bestFit="1" customWidth="1"/>
    <col min="515" max="515" width="20.5703125" style="212" customWidth="1"/>
    <col min="516" max="516" width="25.140625" style="212" bestFit="1" customWidth="1"/>
    <col min="517" max="517" width="22.85546875" style="212" customWidth="1"/>
    <col min="518" max="518" width="10.5703125" style="212" bestFit="1" customWidth="1"/>
    <col min="519" max="519" width="20.42578125" style="212" bestFit="1" customWidth="1"/>
    <col min="520" max="520" width="24" style="212" customWidth="1"/>
    <col min="521" max="521" width="20.85546875" style="212" customWidth="1"/>
    <col min="522" max="522" width="22.28515625" style="212" bestFit="1" customWidth="1"/>
    <col min="523" max="523" width="11.140625" style="212" bestFit="1" customWidth="1"/>
    <col min="524" max="768" width="9.140625" style="212"/>
    <col min="769" max="769" width="52.5703125" style="212" bestFit="1" customWidth="1"/>
    <col min="770" max="770" width="25.140625" style="212" bestFit="1" customWidth="1"/>
    <col min="771" max="771" width="20.5703125" style="212" customWidth="1"/>
    <col min="772" max="772" width="25.140625" style="212" bestFit="1" customWidth="1"/>
    <col min="773" max="773" width="22.85546875" style="212" customWidth="1"/>
    <col min="774" max="774" width="10.5703125" style="212" bestFit="1" customWidth="1"/>
    <col min="775" max="775" width="20.42578125" style="212" bestFit="1" customWidth="1"/>
    <col min="776" max="776" width="24" style="212" customWidth="1"/>
    <col min="777" max="777" width="20.85546875" style="212" customWidth="1"/>
    <col min="778" max="778" width="22.28515625" style="212" bestFit="1" customWidth="1"/>
    <col min="779" max="779" width="11.140625" style="212" bestFit="1" customWidth="1"/>
    <col min="780" max="1024" width="9.140625" style="212"/>
    <col min="1025" max="1025" width="52.5703125" style="212" bestFit="1" customWidth="1"/>
    <col min="1026" max="1026" width="25.140625" style="212" bestFit="1" customWidth="1"/>
    <col min="1027" max="1027" width="20.5703125" style="212" customWidth="1"/>
    <col min="1028" max="1028" width="25.140625" style="212" bestFit="1" customWidth="1"/>
    <col min="1029" max="1029" width="22.85546875" style="212" customWidth="1"/>
    <col min="1030" max="1030" width="10.5703125" style="212" bestFit="1" customWidth="1"/>
    <col min="1031" max="1031" width="20.42578125" style="212" bestFit="1" customWidth="1"/>
    <col min="1032" max="1032" width="24" style="212" customWidth="1"/>
    <col min="1033" max="1033" width="20.85546875" style="212" customWidth="1"/>
    <col min="1034" max="1034" width="22.28515625" style="212" bestFit="1" customWidth="1"/>
    <col min="1035" max="1035" width="11.140625" style="212" bestFit="1" customWidth="1"/>
    <col min="1036" max="1280" width="9.140625" style="212"/>
    <col min="1281" max="1281" width="52.5703125" style="212" bestFit="1" customWidth="1"/>
    <col min="1282" max="1282" width="25.140625" style="212" bestFit="1" customWidth="1"/>
    <col min="1283" max="1283" width="20.5703125" style="212" customWidth="1"/>
    <col min="1284" max="1284" width="25.140625" style="212" bestFit="1" customWidth="1"/>
    <col min="1285" max="1285" width="22.85546875" style="212" customWidth="1"/>
    <col min="1286" max="1286" width="10.5703125" style="212" bestFit="1" customWidth="1"/>
    <col min="1287" max="1287" width="20.42578125" style="212" bestFit="1" customWidth="1"/>
    <col min="1288" max="1288" width="24" style="212" customWidth="1"/>
    <col min="1289" max="1289" width="20.85546875" style="212" customWidth="1"/>
    <col min="1290" max="1290" width="22.28515625" style="212" bestFit="1" customWidth="1"/>
    <col min="1291" max="1291" width="11.140625" style="212" bestFit="1" customWidth="1"/>
    <col min="1292" max="1536" width="9.140625" style="212"/>
    <col min="1537" max="1537" width="52.5703125" style="212" bestFit="1" customWidth="1"/>
    <col min="1538" max="1538" width="25.140625" style="212" bestFit="1" customWidth="1"/>
    <col min="1539" max="1539" width="20.5703125" style="212" customWidth="1"/>
    <col min="1540" max="1540" width="25.140625" style="212" bestFit="1" customWidth="1"/>
    <col min="1541" max="1541" width="22.85546875" style="212" customWidth="1"/>
    <col min="1542" max="1542" width="10.5703125" style="212" bestFit="1" customWidth="1"/>
    <col min="1543" max="1543" width="20.42578125" style="212" bestFit="1" customWidth="1"/>
    <col min="1544" max="1544" width="24" style="212" customWidth="1"/>
    <col min="1545" max="1545" width="20.85546875" style="212" customWidth="1"/>
    <col min="1546" max="1546" width="22.28515625" style="212" bestFit="1" customWidth="1"/>
    <col min="1547" max="1547" width="11.140625" style="212" bestFit="1" customWidth="1"/>
    <col min="1548" max="1792" width="9.140625" style="212"/>
    <col min="1793" max="1793" width="52.5703125" style="212" bestFit="1" customWidth="1"/>
    <col min="1794" max="1794" width="25.140625" style="212" bestFit="1" customWidth="1"/>
    <col min="1795" max="1795" width="20.5703125" style="212" customWidth="1"/>
    <col min="1796" max="1796" width="25.140625" style="212" bestFit="1" customWidth="1"/>
    <col min="1797" max="1797" width="22.85546875" style="212" customWidth="1"/>
    <col min="1798" max="1798" width="10.5703125" style="212" bestFit="1" customWidth="1"/>
    <col min="1799" max="1799" width="20.42578125" style="212" bestFit="1" customWidth="1"/>
    <col min="1800" max="1800" width="24" style="212" customWidth="1"/>
    <col min="1801" max="1801" width="20.85546875" style="212" customWidth="1"/>
    <col min="1802" max="1802" width="22.28515625" style="212" bestFit="1" customWidth="1"/>
    <col min="1803" max="1803" width="11.140625" style="212" bestFit="1" customWidth="1"/>
    <col min="1804" max="2048" width="9.140625" style="212"/>
    <col min="2049" max="2049" width="52.5703125" style="212" bestFit="1" customWidth="1"/>
    <col min="2050" max="2050" width="25.140625" style="212" bestFit="1" customWidth="1"/>
    <col min="2051" max="2051" width="20.5703125" style="212" customWidth="1"/>
    <col min="2052" max="2052" width="25.140625" style="212" bestFit="1" customWidth="1"/>
    <col min="2053" max="2053" width="22.85546875" style="212" customWidth="1"/>
    <col min="2054" max="2054" width="10.5703125" style="212" bestFit="1" customWidth="1"/>
    <col min="2055" max="2055" width="20.42578125" style="212" bestFit="1" customWidth="1"/>
    <col min="2056" max="2056" width="24" style="212" customWidth="1"/>
    <col min="2057" max="2057" width="20.85546875" style="212" customWidth="1"/>
    <col min="2058" max="2058" width="22.28515625" style="212" bestFit="1" customWidth="1"/>
    <col min="2059" max="2059" width="11.140625" style="212" bestFit="1" customWidth="1"/>
    <col min="2060" max="2304" width="9.140625" style="212"/>
    <col min="2305" max="2305" width="52.5703125" style="212" bestFit="1" customWidth="1"/>
    <col min="2306" max="2306" width="25.140625" style="212" bestFit="1" customWidth="1"/>
    <col min="2307" max="2307" width="20.5703125" style="212" customWidth="1"/>
    <col min="2308" max="2308" width="25.140625" style="212" bestFit="1" customWidth="1"/>
    <col min="2309" max="2309" width="22.85546875" style="212" customWidth="1"/>
    <col min="2310" max="2310" width="10.5703125" style="212" bestFit="1" customWidth="1"/>
    <col min="2311" max="2311" width="20.42578125" style="212" bestFit="1" customWidth="1"/>
    <col min="2312" max="2312" width="24" style="212" customWidth="1"/>
    <col min="2313" max="2313" width="20.85546875" style="212" customWidth="1"/>
    <col min="2314" max="2314" width="22.28515625" style="212" bestFit="1" customWidth="1"/>
    <col min="2315" max="2315" width="11.140625" style="212" bestFit="1" customWidth="1"/>
    <col min="2316" max="2560" width="9.140625" style="212"/>
    <col min="2561" max="2561" width="52.5703125" style="212" bestFit="1" customWidth="1"/>
    <col min="2562" max="2562" width="25.140625" style="212" bestFit="1" customWidth="1"/>
    <col min="2563" max="2563" width="20.5703125" style="212" customWidth="1"/>
    <col min="2564" max="2564" width="25.140625" style="212" bestFit="1" customWidth="1"/>
    <col min="2565" max="2565" width="22.85546875" style="212" customWidth="1"/>
    <col min="2566" max="2566" width="10.5703125" style="212" bestFit="1" customWidth="1"/>
    <col min="2567" max="2567" width="20.42578125" style="212" bestFit="1" customWidth="1"/>
    <col min="2568" max="2568" width="24" style="212" customWidth="1"/>
    <col min="2569" max="2569" width="20.85546875" style="212" customWidth="1"/>
    <col min="2570" max="2570" width="22.28515625" style="212" bestFit="1" customWidth="1"/>
    <col min="2571" max="2571" width="11.140625" style="212" bestFit="1" customWidth="1"/>
    <col min="2572" max="2816" width="9.140625" style="212"/>
    <col min="2817" max="2817" width="52.5703125" style="212" bestFit="1" customWidth="1"/>
    <col min="2818" max="2818" width="25.140625" style="212" bestFit="1" customWidth="1"/>
    <col min="2819" max="2819" width="20.5703125" style="212" customWidth="1"/>
    <col min="2820" max="2820" width="25.140625" style="212" bestFit="1" customWidth="1"/>
    <col min="2821" max="2821" width="22.85546875" style="212" customWidth="1"/>
    <col min="2822" max="2822" width="10.5703125" style="212" bestFit="1" customWidth="1"/>
    <col min="2823" max="2823" width="20.42578125" style="212" bestFit="1" customWidth="1"/>
    <col min="2824" max="2824" width="24" style="212" customWidth="1"/>
    <col min="2825" max="2825" width="20.85546875" style="212" customWidth="1"/>
    <col min="2826" max="2826" width="22.28515625" style="212" bestFit="1" customWidth="1"/>
    <col min="2827" max="2827" width="11.140625" style="212" bestFit="1" customWidth="1"/>
    <col min="2828" max="3072" width="9.140625" style="212"/>
    <col min="3073" max="3073" width="52.5703125" style="212" bestFit="1" customWidth="1"/>
    <col min="3074" max="3074" width="25.140625" style="212" bestFit="1" customWidth="1"/>
    <col min="3075" max="3075" width="20.5703125" style="212" customWidth="1"/>
    <col min="3076" max="3076" width="25.140625" style="212" bestFit="1" customWidth="1"/>
    <col min="3077" max="3077" width="22.85546875" style="212" customWidth="1"/>
    <col min="3078" max="3078" width="10.5703125" style="212" bestFit="1" customWidth="1"/>
    <col min="3079" max="3079" width="20.42578125" style="212" bestFit="1" customWidth="1"/>
    <col min="3080" max="3080" width="24" style="212" customWidth="1"/>
    <col min="3081" max="3081" width="20.85546875" style="212" customWidth="1"/>
    <col min="3082" max="3082" width="22.28515625" style="212" bestFit="1" customWidth="1"/>
    <col min="3083" max="3083" width="11.140625" style="212" bestFit="1" customWidth="1"/>
    <col min="3084" max="3328" width="9.140625" style="212"/>
    <col min="3329" max="3329" width="52.5703125" style="212" bestFit="1" customWidth="1"/>
    <col min="3330" max="3330" width="25.140625" style="212" bestFit="1" customWidth="1"/>
    <col min="3331" max="3331" width="20.5703125" style="212" customWidth="1"/>
    <col min="3332" max="3332" width="25.140625" style="212" bestFit="1" customWidth="1"/>
    <col min="3333" max="3333" width="22.85546875" style="212" customWidth="1"/>
    <col min="3334" max="3334" width="10.5703125" style="212" bestFit="1" customWidth="1"/>
    <col min="3335" max="3335" width="20.42578125" style="212" bestFit="1" customWidth="1"/>
    <col min="3336" max="3336" width="24" style="212" customWidth="1"/>
    <col min="3337" max="3337" width="20.85546875" style="212" customWidth="1"/>
    <col min="3338" max="3338" width="22.28515625" style="212" bestFit="1" customWidth="1"/>
    <col min="3339" max="3339" width="11.140625" style="212" bestFit="1" customWidth="1"/>
    <col min="3340" max="3584" width="9.140625" style="212"/>
    <col min="3585" max="3585" width="52.5703125" style="212" bestFit="1" customWidth="1"/>
    <col min="3586" max="3586" width="25.140625" style="212" bestFit="1" customWidth="1"/>
    <col min="3587" max="3587" width="20.5703125" style="212" customWidth="1"/>
    <col min="3588" max="3588" width="25.140625" style="212" bestFit="1" customWidth="1"/>
    <col min="3589" max="3589" width="22.85546875" style="212" customWidth="1"/>
    <col min="3590" max="3590" width="10.5703125" style="212" bestFit="1" customWidth="1"/>
    <col min="3591" max="3591" width="20.42578125" style="212" bestFit="1" customWidth="1"/>
    <col min="3592" max="3592" width="24" style="212" customWidth="1"/>
    <col min="3593" max="3593" width="20.85546875" style="212" customWidth="1"/>
    <col min="3594" max="3594" width="22.28515625" style="212" bestFit="1" customWidth="1"/>
    <col min="3595" max="3595" width="11.140625" style="212" bestFit="1" customWidth="1"/>
    <col min="3596" max="3840" width="9.140625" style="212"/>
    <col min="3841" max="3841" width="52.5703125" style="212" bestFit="1" customWidth="1"/>
    <col min="3842" max="3842" width="25.140625" style="212" bestFit="1" customWidth="1"/>
    <col min="3843" max="3843" width="20.5703125" style="212" customWidth="1"/>
    <col min="3844" max="3844" width="25.140625" style="212" bestFit="1" customWidth="1"/>
    <col min="3845" max="3845" width="22.85546875" style="212" customWidth="1"/>
    <col min="3846" max="3846" width="10.5703125" style="212" bestFit="1" customWidth="1"/>
    <col min="3847" max="3847" width="20.42578125" style="212" bestFit="1" customWidth="1"/>
    <col min="3848" max="3848" width="24" style="212" customWidth="1"/>
    <col min="3849" max="3849" width="20.85546875" style="212" customWidth="1"/>
    <col min="3850" max="3850" width="22.28515625" style="212" bestFit="1" customWidth="1"/>
    <col min="3851" max="3851" width="11.140625" style="212" bestFit="1" customWidth="1"/>
    <col min="3852" max="4096" width="9.140625" style="212"/>
    <col min="4097" max="4097" width="52.5703125" style="212" bestFit="1" customWidth="1"/>
    <col min="4098" max="4098" width="25.140625" style="212" bestFit="1" customWidth="1"/>
    <col min="4099" max="4099" width="20.5703125" style="212" customWidth="1"/>
    <col min="4100" max="4100" width="25.140625" style="212" bestFit="1" customWidth="1"/>
    <col min="4101" max="4101" width="22.85546875" style="212" customWidth="1"/>
    <col min="4102" max="4102" width="10.5703125" style="212" bestFit="1" customWidth="1"/>
    <col min="4103" max="4103" width="20.42578125" style="212" bestFit="1" customWidth="1"/>
    <col min="4104" max="4104" width="24" style="212" customWidth="1"/>
    <col min="4105" max="4105" width="20.85546875" style="212" customWidth="1"/>
    <col min="4106" max="4106" width="22.28515625" style="212" bestFit="1" customWidth="1"/>
    <col min="4107" max="4107" width="11.140625" style="212" bestFit="1" customWidth="1"/>
    <col min="4108" max="4352" width="9.140625" style="212"/>
    <col min="4353" max="4353" width="52.5703125" style="212" bestFit="1" customWidth="1"/>
    <col min="4354" max="4354" width="25.140625" style="212" bestFit="1" customWidth="1"/>
    <col min="4355" max="4355" width="20.5703125" style="212" customWidth="1"/>
    <col min="4356" max="4356" width="25.140625" style="212" bestFit="1" customWidth="1"/>
    <col min="4357" max="4357" width="22.85546875" style="212" customWidth="1"/>
    <col min="4358" max="4358" width="10.5703125" style="212" bestFit="1" customWidth="1"/>
    <col min="4359" max="4359" width="20.42578125" style="212" bestFit="1" customWidth="1"/>
    <col min="4360" max="4360" width="24" style="212" customWidth="1"/>
    <col min="4361" max="4361" width="20.85546875" style="212" customWidth="1"/>
    <col min="4362" max="4362" width="22.28515625" style="212" bestFit="1" customWidth="1"/>
    <col min="4363" max="4363" width="11.140625" style="212" bestFit="1" customWidth="1"/>
    <col min="4364" max="4608" width="9.140625" style="212"/>
    <col min="4609" max="4609" width="52.5703125" style="212" bestFit="1" customWidth="1"/>
    <col min="4610" max="4610" width="25.140625" style="212" bestFit="1" customWidth="1"/>
    <col min="4611" max="4611" width="20.5703125" style="212" customWidth="1"/>
    <col min="4612" max="4612" width="25.140625" style="212" bestFit="1" customWidth="1"/>
    <col min="4613" max="4613" width="22.85546875" style="212" customWidth="1"/>
    <col min="4614" max="4614" width="10.5703125" style="212" bestFit="1" customWidth="1"/>
    <col min="4615" max="4615" width="20.42578125" style="212" bestFit="1" customWidth="1"/>
    <col min="4616" max="4616" width="24" style="212" customWidth="1"/>
    <col min="4617" max="4617" width="20.85546875" style="212" customWidth="1"/>
    <col min="4618" max="4618" width="22.28515625" style="212" bestFit="1" customWidth="1"/>
    <col min="4619" max="4619" width="11.140625" style="212" bestFit="1" customWidth="1"/>
    <col min="4620" max="4864" width="9.140625" style="212"/>
    <col min="4865" max="4865" width="52.5703125" style="212" bestFit="1" customWidth="1"/>
    <col min="4866" max="4866" width="25.140625" style="212" bestFit="1" customWidth="1"/>
    <col min="4867" max="4867" width="20.5703125" style="212" customWidth="1"/>
    <col min="4868" max="4868" width="25.140625" style="212" bestFit="1" customWidth="1"/>
    <col min="4869" max="4869" width="22.85546875" style="212" customWidth="1"/>
    <col min="4870" max="4870" width="10.5703125" style="212" bestFit="1" customWidth="1"/>
    <col min="4871" max="4871" width="20.42578125" style="212" bestFit="1" customWidth="1"/>
    <col min="4872" max="4872" width="24" style="212" customWidth="1"/>
    <col min="4873" max="4873" width="20.85546875" style="212" customWidth="1"/>
    <col min="4874" max="4874" width="22.28515625" style="212" bestFit="1" customWidth="1"/>
    <col min="4875" max="4875" width="11.140625" style="212" bestFit="1" customWidth="1"/>
    <col min="4876" max="5120" width="9.140625" style="212"/>
    <col min="5121" max="5121" width="52.5703125" style="212" bestFit="1" customWidth="1"/>
    <col min="5122" max="5122" width="25.140625" style="212" bestFit="1" customWidth="1"/>
    <col min="5123" max="5123" width="20.5703125" style="212" customWidth="1"/>
    <col min="5124" max="5124" width="25.140625" style="212" bestFit="1" customWidth="1"/>
    <col min="5125" max="5125" width="22.85546875" style="212" customWidth="1"/>
    <col min="5126" max="5126" width="10.5703125" style="212" bestFit="1" customWidth="1"/>
    <col min="5127" max="5127" width="20.42578125" style="212" bestFit="1" customWidth="1"/>
    <col min="5128" max="5128" width="24" style="212" customWidth="1"/>
    <col min="5129" max="5129" width="20.85546875" style="212" customWidth="1"/>
    <col min="5130" max="5130" width="22.28515625" style="212" bestFit="1" customWidth="1"/>
    <col min="5131" max="5131" width="11.140625" style="212" bestFit="1" customWidth="1"/>
    <col min="5132" max="5376" width="9.140625" style="212"/>
    <col min="5377" max="5377" width="52.5703125" style="212" bestFit="1" customWidth="1"/>
    <col min="5378" max="5378" width="25.140625" style="212" bestFit="1" customWidth="1"/>
    <col min="5379" max="5379" width="20.5703125" style="212" customWidth="1"/>
    <col min="5380" max="5380" width="25.140625" style="212" bestFit="1" customWidth="1"/>
    <col min="5381" max="5381" width="22.85546875" style="212" customWidth="1"/>
    <col min="5382" max="5382" width="10.5703125" style="212" bestFit="1" customWidth="1"/>
    <col min="5383" max="5383" width="20.42578125" style="212" bestFit="1" customWidth="1"/>
    <col min="5384" max="5384" width="24" style="212" customWidth="1"/>
    <col min="5385" max="5385" width="20.85546875" style="212" customWidth="1"/>
    <col min="5386" max="5386" width="22.28515625" style="212" bestFit="1" customWidth="1"/>
    <col min="5387" max="5387" width="11.140625" style="212" bestFit="1" customWidth="1"/>
    <col min="5388" max="5632" width="9.140625" style="212"/>
    <col min="5633" max="5633" width="52.5703125" style="212" bestFit="1" customWidth="1"/>
    <col min="5634" max="5634" width="25.140625" style="212" bestFit="1" customWidth="1"/>
    <col min="5635" max="5635" width="20.5703125" style="212" customWidth="1"/>
    <col min="5636" max="5636" width="25.140625" style="212" bestFit="1" customWidth="1"/>
    <col min="5637" max="5637" width="22.85546875" style="212" customWidth="1"/>
    <col min="5638" max="5638" width="10.5703125" style="212" bestFit="1" customWidth="1"/>
    <col min="5639" max="5639" width="20.42578125" style="212" bestFit="1" customWidth="1"/>
    <col min="5640" max="5640" width="24" style="212" customWidth="1"/>
    <col min="5641" max="5641" width="20.85546875" style="212" customWidth="1"/>
    <col min="5642" max="5642" width="22.28515625" style="212" bestFit="1" customWidth="1"/>
    <col min="5643" max="5643" width="11.140625" style="212" bestFit="1" customWidth="1"/>
    <col min="5644" max="5888" width="9.140625" style="212"/>
    <col min="5889" max="5889" width="52.5703125" style="212" bestFit="1" customWidth="1"/>
    <col min="5890" max="5890" width="25.140625" style="212" bestFit="1" customWidth="1"/>
    <col min="5891" max="5891" width="20.5703125" style="212" customWidth="1"/>
    <col min="5892" max="5892" width="25.140625" style="212" bestFit="1" customWidth="1"/>
    <col min="5893" max="5893" width="22.85546875" style="212" customWidth="1"/>
    <col min="5894" max="5894" width="10.5703125" style="212" bestFit="1" customWidth="1"/>
    <col min="5895" max="5895" width="20.42578125" style="212" bestFit="1" customWidth="1"/>
    <col min="5896" max="5896" width="24" style="212" customWidth="1"/>
    <col min="5897" max="5897" width="20.85546875" style="212" customWidth="1"/>
    <col min="5898" max="5898" width="22.28515625" style="212" bestFit="1" customWidth="1"/>
    <col min="5899" max="5899" width="11.140625" style="212" bestFit="1" customWidth="1"/>
    <col min="5900" max="6144" width="9.140625" style="212"/>
    <col min="6145" max="6145" width="52.5703125" style="212" bestFit="1" customWidth="1"/>
    <col min="6146" max="6146" width="25.140625" style="212" bestFit="1" customWidth="1"/>
    <col min="6147" max="6147" width="20.5703125" style="212" customWidth="1"/>
    <col min="6148" max="6148" width="25.140625" style="212" bestFit="1" customWidth="1"/>
    <col min="6149" max="6149" width="22.85546875" style="212" customWidth="1"/>
    <col min="6150" max="6150" width="10.5703125" style="212" bestFit="1" customWidth="1"/>
    <col min="6151" max="6151" width="20.42578125" style="212" bestFit="1" customWidth="1"/>
    <col min="6152" max="6152" width="24" style="212" customWidth="1"/>
    <col min="6153" max="6153" width="20.85546875" style="212" customWidth="1"/>
    <col min="6154" max="6154" width="22.28515625" style="212" bestFit="1" customWidth="1"/>
    <col min="6155" max="6155" width="11.140625" style="212" bestFit="1" customWidth="1"/>
    <col min="6156" max="6400" width="9.140625" style="212"/>
    <col min="6401" max="6401" width="52.5703125" style="212" bestFit="1" customWidth="1"/>
    <col min="6402" max="6402" width="25.140625" style="212" bestFit="1" customWidth="1"/>
    <col min="6403" max="6403" width="20.5703125" style="212" customWidth="1"/>
    <col min="6404" max="6404" width="25.140625" style="212" bestFit="1" customWidth="1"/>
    <col min="6405" max="6405" width="22.85546875" style="212" customWidth="1"/>
    <col min="6406" max="6406" width="10.5703125" style="212" bestFit="1" customWidth="1"/>
    <col min="6407" max="6407" width="20.42578125" style="212" bestFit="1" customWidth="1"/>
    <col min="6408" max="6408" width="24" style="212" customWidth="1"/>
    <col min="6409" max="6409" width="20.85546875" style="212" customWidth="1"/>
    <col min="6410" max="6410" width="22.28515625" style="212" bestFit="1" customWidth="1"/>
    <col min="6411" max="6411" width="11.140625" style="212" bestFit="1" customWidth="1"/>
    <col min="6412" max="6656" width="9.140625" style="212"/>
    <col min="6657" max="6657" width="52.5703125" style="212" bestFit="1" customWidth="1"/>
    <col min="6658" max="6658" width="25.140625" style="212" bestFit="1" customWidth="1"/>
    <col min="6659" max="6659" width="20.5703125" style="212" customWidth="1"/>
    <col min="6660" max="6660" width="25.140625" style="212" bestFit="1" customWidth="1"/>
    <col min="6661" max="6661" width="22.85546875" style="212" customWidth="1"/>
    <col min="6662" max="6662" width="10.5703125" style="212" bestFit="1" customWidth="1"/>
    <col min="6663" max="6663" width="20.42578125" style="212" bestFit="1" customWidth="1"/>
    <col min="6664" max="6664" width="24" style="212" customWidth="1"/>
    <col min="6665" max="6665" width="20.85546875" style="212" customWidth="1"/>
    <col min="6666" max="6666" width="22.28515625" style="212" bestFit="1" customWidth="1"/>
    <col min="6667" max="6667" width="11.140625" style="212" bestFit="1" customWidth="1"/>
    <col min="6668" max="6912" width="9.140625" style="212"/>
    <col min="6913" max="6913" width="52.5703125" style="212" bestFit="1" customWidth="1"/>
    <col min="6914" max="6914" width="25.140625" style="212" bestFit="1" customWidth="1"/>
    <col min="6915" max="6915" width="20.5703125" style="212" customWidth="1"/>
    <col min="6916" max="6916" width="25.140625" style="212" bestFit="1" customWidth="1"/>
    <col min="6917" max="6917" width="22.85546875" style="212" customWidth="1"/>
    <col min="6918" max="6918" width="10.5703125" style="212" bestFit="1" customWidth="1"/>
    <col min="6919" max="6919" width="20.42578125" style="212" bestFit="1" customWidth="1"/>
    <col min="6920" max="6920" width="24" style="212" customWidth="1"/>
    <col min="6921" max="6921" width="20.85546875" style="212" customWidth="1"/>
    <col min="6922" max="6922" width="22.28515625" style="212" bestFit="1" customWidth="1"/>
    <col min="6923" max="6923" width="11.140625" style="212" bestFit="1" customWidth="1"/>
    <col min="6924" max="7168" width="9.140625" style="212"/>
    <col min="7169" max="7169" width="52.5703125" style="212" bestFit="1" customWidth="1"/>
    <col min="7170" max="7170" width="25.140625" style="212" bestFit="1" customWidth="1"/>
    <col min="7171" max="7171" width="20.5703125" style="212" customWidth="1"/>
    <col min="7172" max="7172" width="25.140625" style="212" bestFit="1" customWidth="1"/>
    <col min="7173" max="7173" width="22.85546875" style="212" customWidth="1"/>
    <col min="7174" max="7174" width="10.5703125" style="212" bestFit="1" customWidth="1"/>
    <col min="7175" max="7175" width="20.42578125" style="212" bestFit="1" customWidth="1"/>
    <col min="7176" max="7176" width="24" style="212" customWidth="1"/>
    <col min="7177" max="7177" width="20.85546875" style="212" customWidth="1"/>
    <col min="7178" max="7178" width="22.28515625" style="212" bestFit="1" customWidth="1"/>
    <col min="7179" max="7179" width="11.140625" style="212" bestFit="1" customWidth="1"/>
    <col min="7180" max="7424" width="9.140625" style="212"/>
    <col min="7425" max="7425" width="52.5703125" style="212" bestFit="1" customWidth="1"/>
    <col min="7426" max="7426" width="25.140625" style="212" bestFit="1" customWidth="1"/>
    <col min="7427" max="7427" width="20.5703125" style="212" customWidth="1"/>
    <col min="7428" max="7428" width="25.140625" style="212" bestFit="1" customWidth="1"/>
    <col min="7429" max="7429" width="22.85546875" style="212" customWidth="1"/>
    <col min="7430" max="7430" width="10.5703125" style="212" bestFit="1" customWidth="1"/>
    <col min="7431" max="7431" width="20.42578125" style="212" bestFit="1" customWidth="1"/>
    <col min="7432" max="7432" width="24" style="212" customWidth="1"/>
    <col min="7433" max="7433" width="20.85546875" style="212" customWidth="1"/>
    <col min="7434" max="7434" width="22.28515625" style="212" bestFit="1" customWidth="1"/>
    <col min="7435" max="7435" width="11.140625" style="212" bestFit="1" customWidth="1"/>
    <col min="7436" max="7680" width="9.140625" style="212"/>
    <col min="7681" max="7681" width="52.5703125" style="212" bestFit="1" customWidth="1"/>
    <col min="7682" max="7682" width="25.140625" style="212" bestFit="1" customWidth="1"/>
    <col min="7683" max="7683" width="20.5703125" style="212" customWidth="1"/>
    <col min="7684" max="7684" width="25.140625" style="212" bestFit="1" customWidth="1"/>
    <col min="7685" max="7685" width="22.85546875" style="212" customWidth="1"/>
    <col min="7686" max="7686" width="10.5703125" style="212" bestFit="1" customWidth="1"/>
    <col min="7687" max="7687" width="20.42578125" style="212" bestFit="1" customWidth="1"/>
    <col min="7688" max="7688" width="24" style="212" customWidth="1"/>
    <col min="7689" max="7689" width="20.85546875" style="212" customWidth="1"/>
    <col min="7690" max="7690" width="22.28515625" style="212" bestFit="1" customWidth="1"/>
    <col min="7691" max="7691" width="11.140625" style="212" bestFit="1" customWidth="1"/>
    <col min="7692" max="7936" width="9.140625" style="212"/>
    <col min="7937" max="7937" width="52.5703125" style="212" bestFit="1" customWidth="1"/>
    <col min="7938" max="7938" width="25.140625" style="212" bestFit="1" customWidth="1"/>
    <col min="7939" max="7939" width="20.5703125" style="212" customWidth="1"/>
    <col min="7940" max="7940" width="25.140625" style="212" bestFit="1" customWidth="1"/>
    <col min="7941" max="7941" width="22.85546875" style="212" customWidth="1"/>
    <col min="7942" max="7942" width="10.5703125" style="212" bestFit="1" customWidth="1"/>
    <col min="7943" max="7943" width="20.42578125" style="212" bestFit="1" customWidth="1"/>
    <col min="7944" max="7944" width="24" style="212" customWidth="1"/>
    <col min="7945" max="7945" width="20.85546875" style="212" customWidth="1"/>
    <col min="7946" max="7946" width="22.28515625" style="212" bestFit="1" customWidth="1"/>
    <col min="7947" max="7947" width="11.140625" style="212" bestFit="1" customWidth="1"/>
    <col min="7948" max="8192" width="9.140625" style="212"/>
    <col min="8193" max="8193" width="52.5703125" style="212" bestFit="1" customWidth="1"/>
    <col min="8194" max="8194" width="25.140625" style="212" bestFit="1" customWidth="1"/>
    <col min="8195" max="8195" width="20.5703125" style="212" customWidth="1"/>
    <col min="8196" max="8196" width="25.140625" style="212" bestFit="1" customWidth="1"/>
    <col min="8197" max="8197" width="22.85546875" style="212" customWidth="1"/>
    <col min="8198" max="8198" width="10.5703125" style="212" bestFit="1" customWidth="1"/>
    <col min="8199" max="8199" width="20.42578125" style="212" bestFit="1" customWidth="1"/>
    <col min="8200" max="8200" width="24" style="212" customWidth="1"/>
    <col min="8201" max="8201" width="20.85546875" style="212" customWidth="1"/>
    <col min="8202" max="8202" width="22.28515625" style="212" bestFit="1" customWidth="1"/>
    <col min="8203" max="8203" width="11.140625" style="212" bestFit="1" customWidth="1"/>
    <col min="8204" max="8448" width="9.140625" style="212"/>
    <col min="8449" max="8449" width="52.5703125" style="212" bestFit="1" customWidth="1"/>
    <col min="8450" max="8450" width="25.140625" style="212" bestFit="1" customWidth="1"/>
    <col min="8451" max="8451" width="20.5703125" style="212" customWidth="1"/>
    <col min="8452" max="8452" width="25.140625" style="212" bestFit="1" customWidth="1"/>
    <col min="8453" max="8453" width="22.85546875" style="212" customWidth="1"/>
    <col min="8454" max="8454" width="10.5703125" style="212" bestFit="1" customWidth="1"/>
    <col min="8455" max="8455" width="20.42578125" style="212" bestFit="1" customWidth="1"/>
    <col min="8456" max="8456" width="24" style="212" customWidth="1"/>
    <col min="8457" max="8457" width="20.85546875" style="212" customWidth="1"/>
    <col min="8458" max="8458" width="22.28515625" style="212" bestFit="1" customWidth="1"/>
    <col min="8459" max="8459" width="11.140625" style="212" bestFit="1" customWidth="1"/>
    <col min="8460" max="8704" width="9.140625" style="212"/>
    <col min="8705" max="8705" width="52.5703125" style="212" bestFit="1" customWidth="1"/>
    <col min="8706" max="8706" width="25.140625" style="212" bestFit="1" customWidth="1"/>
    <col min="8707" max="8707" width="20.5703125" style="212" customWidth="1"/>
    <col min="8708" max="8708" width="25.140625" style="212" bestFit="1" customWidth="1"/>
    <col min="8709" max="8709" width="22.85546875" style="212" customWidth="1"/>
    <col min="8710" max="8710" width="10.5703125" style="212" bestFit="1" customWidth="1"/>
    <col min="8711" max="8711" width="20.42578125" style="212" bestFit="1" customWidth="1"/>
    <col min="8712" max="8712" width="24" style="212" customWidth="1"/>
    <col min="8713" max="8713" width="20.85546875" style="212" customWidth="1"/>
    <col min="8714" max="8714" width="22.28515625" style="212" bestFit="1" customWidth="1"/>
    <col min="8715" max="8715" width="11.140625" style="212" bestFit="1" customWidth="1"/>
    <col min="8716" max="8960" width="9.140625" style="212"/>
    <col min="8961" max="8961" width="52.5703125" style="212" bestFit="1" customWidth="1"/>
    <col min="8962" max="8962" width="25.140625" style="212" bestFit="1" customWidth="1"/>
    <col min="8963" max="8963" width="20.5703125" style="212" customWidth="1"/>
    <col min="8964" max="8964" width="25.140625" style="212" bestFit="1" customWidth="1"/>
    <col min="8965" max="8965" width="22.85546875" style="212" customWidth="1"/>
    <col min="8966" max="8966" width="10.5703125" style="212" bestFit="1" customWidth="1"/>
    <col min="8967" max="8967" width="20.42578125" style="212" bestFit="1" customWidth="1"/>
    <col min="8968" max="8968" width="24" style="212" customWidth="1"/>
    <col min="8969" max="8969" width="20.85546875" style="212" customWidth="1"/>
    <col min="8970" max="8970" width="22.28515625" style="212" bestFit="1" customWidth="1"/>
    <col min="8971" max="8971" width="11.140625" style="212" bestFit="1" customWidth="1"/>
    <col min="8972" max="9216" width="9.140625" style="212"/>
    <col min="9217" max="9217" width="52.5703125" style="212" bestFit="1" customWidth="1"/>
    <col min="9218" max="9218" width="25.140625" style="212" bestFit="1" customWidth="1"/>
    <col min="9219" max="9219" width="20.5703125" style="212" customWidth="1"/>
    <col min="9220" max="9220" width="25.140625" style="212" bestFit="1" customWidth="1"/>
    <col min="9221" max="9221" width="22.85546875" style="212" customWidth="1"/>
    <col min="9222" max="9222" width="10.5703125" style="212" bestFit="1" customWidth="1"/>
    <col min="9223" max="9223" width="20.42578125" style="212" bestFit="1" customWidth="1"/>
    <col min="9224" max="9224" width="24" style="212" customWidth="1"/>
    <col min="9225" max="9225" width="20.85546875" style="212" customWidth="1"/>
    <col min="9226" max="9226" width="22.28515625" style="212" bestFit="1" customWidth="1"/>
    <col min="9227" max="9227" width="11.140625" style="212" bestFit="1" customWidth="1"/>
    <col min="9228" max="9472" width="9.140625" style="212"/>
    <col min="9473" max="9473" width="52.5703125" style="212" bestFit="1" customWidth="1"/>
    <col min="9474" max="9474" width="25.140625" style="212" bestFit="1" customWidth="1"/>
    <col min="9475" max="9475" width="20.5703125" style="212" customWidth="1"/>
    <col min="9476" max="9476" width="25.140625" style="212" bestFit="1" customWidth="1"/>
    <col min="9477" max="9477" width="22.85546875" style="212" customWidth="1"/>
    <col min="9478" max="9478" width="10.5703125" style="212" bestFit="1" customWidth="1"/>
    <col min="9479" max="9479" width="20.42578125" style="212" bestFit="1" customWidth="1"/>
    <col min="9480" max="9480" width="24" style="212" customWidth="1"/>
    <col min="9481" max="9481" width="20.85546875" style="212" customWidth="1"/>
    <col min="9482" max="9482" width="22.28515625" style="212" bestFit="1" customWidth="1"/>
    <col min="9483" max="9483" width="11.140625" style="212" bestFit="1" customWidth="1"/>
    <col min="9484" max="9728" width="9.140625" style="212"/>
    <col min="9729" max="9729" width="52.5703125" style="212" bestFit="1" customWidth="1"/>
    <col min="9730" max="9730" width="25.140625" style="212" bestFit="1" customWidth="1"/>
    <col min="9731" max="9731" width="20.5703125" style="212" customWidth="1"/>
    <col min="9732" max="9732" width="25.140625" style="212" bestFit="1" customWidth="1"/>
    <col min="9733" max="9733" width="22.85546875" style="212" customWidth="1"/>
    <col min="9734" max="9734" width="10.5703125" style="212" bestFit="1" customWidth="1"/>
    <col min="9735" max="9735" width="20.42578125" style="212" bestFit="1" customWidth="1"/>
    <col min="9736" max="9736" width="24" style="212" customWidth="1"/>
    <col min="9737" max="9737" width="20.85546875" style="212" customWidth="1"/>
    <col min="9738" max="9738" width="22.28515625" style="212" bestFit="1" customWidth="1"/>
    <col min="9739" max="9739" width="11.140625" style="212" bestFit="1" customWidth="1"/>
    <col min="9740" max="9984" width="9.140625" style="212"/>
    <col min="9985" max="9985" width="52.5703125" style="212" bestFit="1" customWidth="1"/>
    <col min="9986" max="9986" width="25.140625" style="212" bestFit="1" customWidth="1"/>
    <col min="9987" max="9987" width="20.5703125" style="212" customWidth="1"/>
    <col min="9988" max="9988" width="25.140625" style="212" bestFit="1" customWidth="1"/>
    <col min="9989" max="9989" width="22.85546875" style="212" customWidth="1"/>
    <col min="9990" max="9990" width="10.5703125" style="212" bestFit="1" customWidth="1"/>
    <col min="9991" max="9991" width="20.42578125" style="212" bestFit="1" customWidth="1"/>
    <col min="9992" max="9992" width="24" style="212" customWidth="1"/>
    <col min="9993" max="9993" width="20.85546875" style="212" customWidth="1"/>
    <col min="9994" max="9994" width="22.28515625" style="212" bestFit="1" customWidth="1"/>
    <col min="9995" max="9995" width="11.140625" style="212" bestFit="1" customWidth="1"/>
    <col min="9996" max="10240" width="9.140625" style="212"/>
    <col min="10241" max="10241" width="52.5703125" style="212" bestFit="1" customWidth="1"/>
    <col min="10242" max="10242" width="25.140625" style="212" bestFit="1" customWidth="1"/>
    <col min="10243" max="10243" width="20.5703125" style="212" customWidth="1"/>
    <col min="10244" max="10244" width="25.140625" style="212" bestFit="1" customWidth="1"/>
    <col min="10245" max="10245" width="22.85546875" style="212" customWidth="1"/>
    <col min="10246" max="10246" width="10.5703125" style="212" bestFit="1" customWidth="1"/>
    <col min="10247" max="10247" width="20.42578125" style="212" bestFit="1" customWidth="1"/>
    <col min="10248" max="10248" width="24" style="212" customWidth="1"/>
    <col min="10249" max="10249" width="20.85546875" style="212" customWidth="1"/>
    <col min="10250" max="10250" width="22.28515625" style="212" bestFit="1" customWidth="1"/>
    <col min="10251" max="10251" width="11.140625" style="212" bestFit="1" customWidth="1"/>
    <col min="10252" max="10496" width="9.140625" style="212"/>
    <col min="10497" max="10497" width="52.5703125" style="212" bestFit="1" customWidth="1"/>
    <col min="10498" max="10498" width="25.140625" style="212" bestFit="1" customWidth="1"/>
    <col min="10499" max="10499" width="20.5703125" style="212" customWidth="1"/>
    <col min="10500" max="10500" width="25.140625" style="212" bestFit="1" customWidth="1"/>
    <col min="10501" max="10501" width="22.85546875" style="212" customWidth="1"/>
    <col min="10502" max="10502" width="10.5703125" style="212" bestFit="1" customWidth="1"/>
    <col min="10503" max="10503" width="20.42578125" style="212" bestFit="1" customWidth="1"/>
    <col min="10504" max="10504" width="24" style="212" customWidth="1"/>
    <col min="10505" max="10505" width="20.85546875" style="212" customWidth="1"/>
    <col min="10506" max="10506" width="22.28515625" style="212" bestFit="1" customWidth="1"/>
    <col min="10507" max="10507" width="11.140625" style="212" bestFit="1" customWidth="1"/>
    <col min="10508" max="10752" width="9.140625" style="212"/>
    <col min="10753" max="10753" width="52.5703125" style="212" bestFit="1" customWidth="1"/>
    <col min="10754" max="10754" width="25.140625" style="212" bestFit="1" customWidth="1"/>
    <col min="10755" max="10755" width="20.5703125" style="212" customWidth="1"/>
    <col min="10756" max="10756" width="25.140625" style="212" bestFit="1" customWidth="1"/>
    <col min="10757" max="10757" width="22.85546875" style="212" customWidth="1"/>
    <col min="10758" max="10758" width="10.5703125" style="212" bestFit="1" customWidth="1"/>
    <col min="10759" max="10759" width="20.42578125" style="212" bestFit="1" customWidth="1"/>
    <col min="10760" max="10760" width="24" style="212" customWidth="1"/>
    <col min="10761" max="10761" width="20.85546875" style="212" customWidth="1"/>
    <col min="10762" max="10762" width="22.28515625" style="212" bestFit="1" customWidth="1"/>
    <col min="10763" max="10763" width="11.140625" style="212" bestFit="1" customWidth="1"/>
    <col min="10764" max="11008" width="9.140625" style="212"/>
    <col min="11009" max="11009" width="52.5703125" style="212" bestFit="1" customWidth="1"/>
    <col min="11010" max="11010" width="25.140625" style="212" bestFit="1" customWidth="1"/>
    <col min="11011" max="11011" width="20.5703125" style="212" customWidth="1"/>
    <col min="11012" max="11012" width="25.140625" style="212" bestFit="1" customWidth="1"/>
    <col min="11013" max="11013" width="22.85546875" style="212" customWidth="1"/>
    <col min="11014" max="11014" width="10.5703125" style="212" bestFit="1" customWidth="1"/>
    <col min="11015" max="11015" width="20.42578125" style="212" bestFit="1" customWidth="1"/>
    <col min="11016" max="11016" width="24" style="212" customWidth="1"/>
    <col min="11017" max="11017" width="20.85546875" style="212" customWidth="1"/>
    <col min="11018" max="11018" width="22.28515625" style="212" bestFit="1" customWidth="1"/>
    <col min="11019" max="11019" width="11.140625" style="212" bestFit="1" customWidth="1"/>
    <col min="11020" max="11264" width="9.140625" style="212"/>
    <col min="11265" max="11265" width="52.5703125" style="212" bestFit="1" customWidth="1"/>
    <col min="11266" max="11266" width="25.140625" style="212" bestFit="1" customWidth="1"/>
    <col min="11267" max="11267" width="20.5703125" style="212" customWidth="1"/>
    <col min="11268" max="11268" width="25.140625" style="212" bestFit="1" customWidth="1"/>
    <col min="11269" max="11269" width="22.85546875" style="212" customWidth="1"/>
    <col min="11270" max="11270" width="10.5703125" style="212" bestFit="1" customWidth="1"/>
    <col min="11271" max="11271" width="20.42578125" style="212" bestFit="1" customWidth="1"/>
    <col min="11272" max="11272" width="24" style="212" customWidth="1"/>
    <col min="11273" max="11273" width="20.85546875" style="212" customWidth="1"/>
    <col min="11274" max="11274" width="22.28515625" style="212" bestFit="1" customWidth="1"/>
    <col min="11275" max="11275" width="11.140625" style="212" bestFit="1" customWidth="1"/>
    <col min="11276" max="11520" width="9.140625" style="212"/>
    <col min="11521" max="11521" width="52.5703125" style="212" bestFit="1" customWidth="1"/>
    <col min="11522" max="11522" width="25.140625" style="212" bestFit="1" customWidth="1"/>
    <col min="11523" max="11523" width="20.5703125" style="212" customWidth="1"/>
    <col min="11524" max="11524" width="25.140625" style="212" bestFit="1" customWidth="1"/>
    <col min="11525" max="11525" width="22.85546875" style="212" customWidth="1"/>
    <col min="11526" max="11526" width="10.5703125" style="212" bestFit="1" customWidth="1"/>
    <col min="11527" max="11527" width="20.42578125" style="212" bestFit="1" customWidth="1"/>
    <col min="11528" max="11528" width="24" style="212" customWidth="1"/>
    <col min="11529" max="11529" width="20.85546875" style="212" customWidth="1"/>
    <col min="11530" max="11530" width="22.28515625" style="212" bestFit="1" customWidth="1"/>
    <col min="11531" max="11531" width="11.140625" style="212" bestFit="1" customWidth="1"/>
    <col min="11532" max="11776" width="9.140625" style="212"/>
    <col min="11777" max="11777" width="52.5703125" style="212" bestFit="1" customWidth="1"/>
    <col min="11778" max="11778" width="25.140625" style="212" bestFit="1" customWidth="1"/>
    <col min="11779" max="11779" width="20.5703125" style="212" customWidth="1"/>
    <col min="11780" max="11780" width="25.140625" style="212" bestFit="1" customWidth="1"/>
    <col min="11781" max="11781" width="22.85546875" style="212" customWidth="1"/>
    <col min="11782" max="11782" width="10.5703125" style="212" bestFit="1" customWidth="1"/>
    <col min="11783" max="11783" width="20.42578125" style="212" bestFit="1" customWidth="1"/>
    <col min="11784" max="11784" width="24" style="212" customWidth="1"/>
    <col min="11785" max="11785" width="20.85546875" style="212" customWidth="1"/>
    <col min="11786" max="11786" width="22.28515625" style="212" bestFit="1" customWidth="1"/>
    <col min="11787" max="11787" width="11.140625" style="212" bestFit="1" customWidth="1"/>
    <col min="11788" max="12032" width="9.140625" style="212"/>
    <col min="12033" max="12033" width="52.5703125" style="212" bestFit="1" customWidth="1"/>
    <col min="12034" max="12034" width="25.140625" style="212" bestFit="1" customWidth="1"/>
    <col min="12035" max="12035" width="20.5703125" style="212" customWidth="1"/>
    <col min="12036" max="12036" width="25.140625" style="212" bestFit="1" customWidth="1"/>
    <col min="12037" max="12037" width="22.85546875" style="212" customWidth="1"/>
    <col min="12038" max="12038" width="10.5703125" style="212" bestFit="1" customWidth="1"/>
    <col min="12039" max="12039" width="20.42578125" style="212" bestFit="1" customWidth="1"/>
    <col min="12040" max="12040" width="24" style="212" customWidth="1"/>
    <col min="12041" max="12041" width="20.85546875" style="212" customWidth="1"/>
    <col min="12042" max="12042" width="22.28515625" style="212" bestFit="1" customWidth="1"/>
    <col min="12043" max="12043" width="11.140625" style="212" bestFit="1" customWidth="1"/>
    <col min="12044" max="12288" width="9.140625" style="212"/>
    <col min="12289" max="12289" width="52.5703125" style="212" bestFit="1" customWidth="1"/>
    <col min="12290" max="12290" width="25.140625" style="212" bestFit="1" customWidth="1"/>
    <col min="12291" max="12291" width="20.5703125" style="212" customWidth="1"/>
    <col min="12292" max="12292" width="25.140625" style="212" bestFit="1" customWidth="1"/>
    <col min="12293" max="12293" width="22.85546875" style="212" customWidth="1"/>
    <col min="12294" max="12294" width="10.5703125" style="212" bestFit="1" customWidth="1"/>
    <col min="12295" max="12295" width="20.42578125" style="212" bestFit="1" customWidth="1"/>
    <col min="12296" max="12296" width="24" style="212" customWidth="1"/>
    <col min="12297" max="12297" width="20.85546875" style="212" customWidth="1"/>
    <col min="12298" max="12298" width="22.28515625" style="212" bestFit="1" customWidth="1"/>
    <col min="12299" max="12299" width="11.140625" style="212" bestFit="1" customWidth="1"/>
    <col min="12300" max="12544" width="9.140625" style="212"/>
    <col min="12545" max="12545" width="52.5703125" style="212" bestFit="1" customWidth="1"/>
    <col min="12546" max="12546" width="25.140625" style="212" bestFit="1" customWidth="1"/>
    <col min="12547" max="12547" width="20.5703125" style="212" customWidth="1"/>
    <col min="12548" max="12548" width="25.140625" style="212" bestFit="1" customWidth="1"/>
    <col min="12549" max="12549" width="22.85546875" style="212" customWidth="1"/>
    <col min="12550" max="12550" width="10.5703125" style="212" bestFit="1" customWidth="1"/>
    <col min="12551" max="12551" width="20.42578125" style="212" bestFit="1" customWidth="1"/>
    <col min="12552" max="12552" width="24" style="212" customWidth="1"/>
    <col min="12553" max="12553" width="20.85546875" style="212" customWidth="1"/>
    <col min="12554" max="12554" width="22.28515625" style="212" bestFit="1" customWidth="1"/>
    <col min="12555" max="12555" width="11.140625" style="212" bestFit="1" customWidth="1"/>
    <col min="12556" max="12800" width="9.140625" style="212"/>
    <col min="12801" max="12801" width="52.5703125" style="212" bestFit="1" customWidth="1"/>
    <col min="12802" max="12802" width="25.140625" style="212" bestFit="1" customWidth="1"/>
    <col min="12803" max="12803" width="20.5703125" style="212" customWidth="1"/>
    <col min="12804" max="12804" width="25.140625" style="212" bestFit="1" customWidth="1"/>
    <col min="12805" max="12805" width="22.85546875" style="212" customWidth="1"/>
    <col min="12806" max="12806" width="10.5703125" style="212" bestFit="1" customWidth="1"/>
    <col min="12807" max="12807" width="20.42578125" style="212" bestFit="1" customWidth="1"/>
    <col min="12808" max="12808" width="24" style="212" customWidth="1"/>
    <col min="12809" max="12809" width="20.85546875" style="212" customWidth="1"/>
    <col min="12810" max="12810" width="22.28515625" style="212" bestFit="1" customWidth="1"/>
    <col min="12811" max="12811" width="11.140625" style="212" bestFit="1" customWidth="1"/>
    <col min="12812" max="13056" width="9.140625" style="212"/>
    <col min="13057" max="13057" width="52.5703125" style="212" bestFit="1" customWidth="1"/>
    <col min="13058" max="13058" width="25.140625" style="212" bestFit="1" customWidth="1"/>
    <col min="13059" max="13059" width="20.5703125" style="212" customWidth="1"/>
    <col min="13060" max="13060" width="25.140625" style="212" bestFit="1" customWidth="1"/>
    <col min="13061" max="13061" width="22.85546875" style="212" customWidth="1"/>
    <col min="13062" max="13062" width="10.5703125" style="212" bestFit="1" customWidth="1"/>
    <col min="13063" max="13063" width="20.42578125" style="212" bestFit="1" customWidth="1"/>
    <col min="13064" max="13064" width="24" style="212" customWidth="1"/>
    <col min="13065" max="13065" width="20.85546875" style="212" customWidth="1"/>
    <col min="13066" max="13066" width="22.28515625" style="212" bestFit="1" customWidth="1"/>
    <col min="13067" max="13067" width="11.140625" style="212" bestFit="1" customWidth="1"/>
    <col min="13068" max="13312" width="9.140625" style="212"/>
    <col min="13313" max="13313" width="52.5703125" style="212" bestFit="1" customWidth="1"/>
    <col min="13314" max="13314" width="25.140625" style="212" bestFit="1" customWidth="1"/>
    <col min="13315" max="13315" width="20.5703125" style="212" customWidth="1"/>
    <col min="13316" max="13316" width="25.140625" style="212" bestFit="1" customWidth="1"/>
    <col min="13317" max="13317" width="22.85546875" style="212" customWidth="1"/>
    <col min="13318" max="13318" width="10.5703125" style="212" bestFit="1" customWidth="1"/>
    <col min="13319" max="13319" width="20.42578125" style="212" bestFit="1" customWidth="1"/>
    <col min="13320" max="13320" width="24" style="212" customWidth="1"/>
    <col min="13321" max="13321" width="20.85546875" style="212" customWidth="1"/>
    <col min="13322" max="13322" width="22.28515625" style="212" bestFit="1" customWidth="1"/>
    <col min="13323" max="13323" width="11.140625" style="212" bestFit="1" customWidth="1"/>
    <col min="13324" max="13568" width="9.140625" style="212"/>
    <col min="13569" max="13569" width="52.5703125" style="212" bestFit="1" customWidth="1"/>
    <col min="13570" max="13570" width="25.140625" style="212" bestFit="1" customWidth="1"/>
    <col min="13571" max="13571" width="20.5703125" style="212" customWidth="1"/>
    <col min="13572" max="13572" width="25.140625" style="212" bestFit="1" customWidth="1"/>
    <col min="13573" max="13573" width="22.85546875" style="212" customWidth="1"/>
    <col min="13574" max="13574" width="10.5703125" style="212" bestFit="1" customWidth="1"/>
    <col min="13575" max="13575" width="20.42578125" style="212" bestFit="1" customWidth="1"/>
    <col min="13576" max="13576" width="24" style="212" customWidth="1"/>
    <col min="13577" max="13577" width="20.85546875" style="212" customWidth="1"/>
    <col min="13578" max="13578" width="22.28515625" style="212" bestFit="1" customWidth="1"/>
    <col min="13579" max="13579" width="11.140625" style="212" bestFit="1" customWidth="1"/>
    <col min="13580" max="13824" width="9.140625" style="212"/>
    <col min="13825" max="13825" width="52.5703125" style="212" bestFit="1" customWidth="1"/>
    <col min="13826" max="13826" width="25.140625" style="212" bestFit="1" customWidth="1"/>
    <col min="13827" max="13827" width="20.5703125" style="212" customWidth="1"/>
    <col min="13828" max="13828" width="25.140625" style="212" bestFit="1" customWidth="1"/>
    <col min="13829" max="13829" width="22.85546875" style="212" customWidth="1"/>
    <col min="13830" max="13830" width="10.5703125" style="212" bestFit="1" customWidth="1"/>
    <col min="13831" max="13831" width="20.42578125" style="212" bestFit="1" customWidth="1"/>
    <col min="13832" max="13832" width="24" style="212" customWidth="1"/>
    <col min="13833" max="13833" width="20.85546875" style="212" customWidth="1"/>
    <col min="13834" max="13834" width="22.28515625" style="212" bestFit="1" customWidth="1"/>
    <col min="13835" max="13835" width="11.140625" style="212" bestFit="1" customWidth="1"/>
    <col min="13836" max="14080" width="9.140625" style="212"/>
    <col min="14081" max="14081" width="52.5703125" style="212" bestFit="1" customWidth="1"/>
    <col min="14082" max="14082" width="25.140625" style="212" bestFit="1" customWidth="1"/>
    <col min="14083" max="14083" width="20.5703125" style="212" customWidth="1"/>
    <col min="14084" max="14084" width="25.140625" style="212" bestFit="1" customWidth="1"/>
    <col min="14085" max="14085" width="22.85546875" style="212" customWidth="1"/>
    <col min="14086" max="14086" width="10.5703125" style="212" bestFit="1" customWidth="1"/>
    <col min="14087" max="14087" width="20.42578125" style="212" bestFit="1" customWidth="1"/>
    <col min="14088" max="14088" width="24" style="212" customWidth="1"/>
    <col min="14089" max="14089" width="20.85546875" style="212" customWidth="1"/>
    <col min="14090" max="14090" width="22.28515625" style="212" bestFit="1" customWidth="1"/>
    <col min="14091" max="14091" width="11.140625" style="212" bestFit="1" customWidth="1"/>
    <col min="14092" max="14336" width="9.140625" style="212"/>
    <col min="14337" max="14337" width="52.5703125" style="212" bestFit="1" customWidth="1"/>
    <col min="14338" max="14338" width="25.140625" style="212" bestFit="1" customWidth="1"/>
    <col min="14339" max="14339" width="20.5703125" style="212" customWidth="1"/>
    <col min="14340" max="14340" width="25.140625" style="212" bestFit="1" customWidth="1"/>
    <col min="14341" max="14341" width="22.85546875" style="212" customWidth="1"/>
    <col min="14342" max="14342" width="10.5703125" style="212" bestFit="1" customWidth="1"/>
    <col min="14343" max="14343" width="20.42578125" style="212" bestFit="1" customWidth="1"/>
    <col min="14344" max="14344" width="24" style="212" customWidth="1"/>
    <col min="14345" max="14345" width="20.85546875" style="212" customWidth="1"/>
    <col min="14346" max="14346" width="22.28515625" style="212" bestFit="1" customWidth="1"/>
    <col min="14347" max="14347" width="11.140625" style="212" bestFit="1" customWidth="1"/>
    <col min="14348" max="14592" width="9.140625" style="212"/>
    <col min="14593" max="14593" width="52.5703125" style="212" bestFit="1" customWidth="1"/>
    <col min="14594" max="14594" width="25.140625" style="212" bestFit="1" customWidth="1"/>
    <col min="14595" max="14595" width="20.5703125" style="212" customWidth="1"/>
    <col min="14596" max="14596" width="25.140625" style="212" bestFit="1" customWidth="1"/>
    <col min="14597" max="14597" width="22.85546875" style="212" customWidth="1"/>
    <col min="14598" max="14598" width="10.5703125" style="212" bestFit="1" customWidth="1"/>
    <col min="14599" max="14599" width="20.42578125" style="212" bestFit="1" customWidth="1"/>
    <col min="14600" max="14600" width="24" style="212" customWidth="1"/>
    <col min="14601" max="14601" width="20.85546875" style="212" customWidth="1"/>
    <col min="14602" max="14602" width="22.28515625" style="212" bestFit="1" customWidth="1"/>
    <col min="14603" max="14603" width="11.140625" style="212" bestFit="1" customWidth="1"/>
    <col min="14604" max="14848" width="9.140625" style="212"/>
    <col min="14849" max="14849" width="52.5703125" style="212" bestFit="1" customWidth="1"/>
    <col min="14850" max="14850" width="25.140625" style="212" bestFit="1" customWidth="1"/>
    <col min="14851" max="14851" width="20.5703125" style="212" customWidth="1"/>
    <col min="14852" max="14852" width="25.140625" style="212" bestFit="1" customWidth="1"/>
    <col min="14853" max="14853" width="22.85546875" style="212" customWidth="1"/>
    <col min="14854" max="14854" width="10.5703125" style="212" bestFit="1" customWidth="1"/>
    <col min="14855" max="14855" width="20.42578125" style="212" bestFit="1" customWidth="1"/>
    <col min="14856" max="14856" width="24" style="212" customWidth="1"/>
    <col min="14857" max="14857" width="20.85546875" style="212" customWidth="1"/>
    <col min="14858" max="14858" width="22.28515625" style="212" bestFit="1" customWidth="1"/>
    <col min="14859" max="14859" width="11.140625" style="212" bestFit="1" customWidth="1"/>
    <col min="14860" max="15104" width="9.140625" style="212"/>
    <col min="15105" max="15105" width="52.5703125" style="212" bestFit="1" customWidth="1"/>
    <col min="15106" max="15106" width="25.140625" style="212" bestFit="1" customWidth="1"/>
    <col min="15107" max="15107" width="20.5703125" style="212" customWidth="1"/>
    <col min="15108" max="15108" width="25.140625" style="212" bestFit="1" customWidth="1"/>
    <col min="15109" max="15109" width="22.85546875" style="212" customWidth="1"/>
    <col min="15110" max="15110" width="10.5703125" style="212" bestFit="1" customWidth="1"/>
    <col min="15111" max="15111" width="20.42578125" style="212" bestFit="1" customWidth="1"/>
    <col min="15112" max="15112" width="24" style="212" customWidth="1"/>
    <col min="15113" max="15113" width="20.85546875" style="212" customWidth="1"/>
    <col min="15114" max="15114" width="22.28515625" style="212" bestFit="1" customWidth="1"/>
    <col min="15115" max="15115" width="11.140625" style="212" bestFit="1" customWidth="1"/>
    <col min="15116" max="15360" width="9.140625" style="212"/>
    <col min="15361" max="15361" width="52.5703125" style="212" bestFit="1" customWidth="1"/>
    <col min="15362" max="15362" width="25.140625" style="212" bestFit="1" customWidth="1"/>
    <col min="15363" max="15363" width="20.5703125" style="212" customWidth="1"/>
    <col min="15364" max="15364" width="25.140625" style="212" bestFit="1" customWidth="1"/>
    <col min="15365" max="15365" width="22.85546875" style="212" customWidth="1"/>
    <col min="15366" max="15366" width="10.5703125" style="212" bestFit="1" customWidth="1"/>
    <col min="15367" max="15367" width="20.42578125" style="212" bestFit="1" customWidth="1"/>
    <col min="15368" max="15368" width="24" style="212" customWidth="1"/>
    <col min="15369" max="15369" width="20.85546875" style="212" customWidth="1"/>
    <col min="15370" max="15370" width="22.28515625" style="212" bestFit="1" customWidth="1"/>
    <col min="15371" max="15371" width="11.140625" style="212" bestFit="1" customWidth="1"/>
    <col min="15372" max="15616" width="9.140625" style="212"/>
    <col min="15617" max="15617" width="52.5703125" style="212" bestFit="1" customWidth="1"/>
    <col min="15618" max="15618" width="25.140625" style="212" bestFit="1" customWidth="1"/>
    <col min="15619" max="15619" width="20.5703125" style="212" customWidth="1"/>
    <col min="15620" max="15620" width="25.140625" style="212" bestFit="1" customWidth="1"/>
    <col min="15621" max="15621" width="22.85546875" style="212" customWidth="1"/>
    <col min="15622" max="15622" width="10.5703125" style="212" bestFit="1" customWidth="1"/>
    <col min="15623" max="15623" width="20.42578125" style="212" bestFit="1" customWidth="1"/>
    <col min="15624" max="15624" width="24" style="212" customWidth="1"/>
    <col min="15625" max="15625" width="20.85546875" style="212" customWidth="1"/>
    <col min="15626" max="15626" width="22.28515625" style="212" bestFit="1" customWidth="1"/>
    <col min="15627" max="15627" width="11.140625" style="212" bestFit="1" customWidth="1"/>
    <col min="15628" max="15872" width="9.140625" style="212"/>
    <col min="15873" max="15873" width="52.5703125" style="212" bestFit="1" customWidth="1"/>
    <col min="15874" max="15874" width="25.140625" style="212" bestFit="1" customWidth="1"/>
    <col min="15875" max="15875" width="20.5703125" style="212" customWidth="1"/>
    <col min="15876" max="15876" width="25.140625" style="212" bestFit="1" customWidth="1"/>
    <col min="15877" max="15877" width="22.85546875" style="212" customWidth="1"/>
    <col min="15878" max="15878" width="10.5703125" style="212" bestFit="1" customWidth="1"/>
    <col min="15879" max="15879" width="20.42578125" style="212" bestFit="1" customWidth="1"/>
    <col min="15880" max="15880" width="24" style="212" customWidth="1"/>
    <col min="15881" max="15881" width="20.85546875" style="212" customWidth="1"/>
    <col min="15882" max="15882" width="22.28515625" style="212" bestFit="1" customWidth="1"/>
    <col min="15883" max="15883" width="11.140625" style="212" bestFit="1" customWidth="1"/>
    <col min="15884" max="16128" width="9.140625" style="212"/>
    <col min="16129" max="16129" width="52.5703125" style="212" bestFit="1" customWidth="1"/>
    <col min="16130" max="16130" width="25.140625" style="212" bestFit="1" customWidth="1"/>
    <col min="16131" max="16131" width="20.5703125" style="212" customWidth="1"/>
    <col min="16132" max="16132" width="25.140625" style="212" bestFit="1" customWidth="1"/>
    <col min="16133" max="16133" width="22.85546875" style="212" customWidth="1"/>
    <col min="16134" max="16134" width="10.5703125" style="212" bestFit="1" customWidth="1"/>
    <col min="16135" max="16135" width="20.42578125" style="212" bestFit="1" customWidth="1"/>
    <col min="16136" max="16136" width="24" style="212" customWidth="1"/>
    <col min="16137" max="16137" width="20.85546875" style="212" customWidth="1"/>
    <col min="16138" max="16138" width="22.28515625" style="212" bestFit="1" customWidth="1"/>
    <col min="16139" max="16139" width="11.140625" style="212" bestFit="1" customWidth="1"/>
    <col min="16140" max="16384" width="9.140625" style="212"/>
  </cols>
  <sheetData>
    <row r="1" spans="1:210">
      <c r="A1" s="208"/>
      <c r="B1" s="209"/>
      <c r="C1" s="209"/>
      <c r="D1" s="209"/>
      <c r="E1" s="209"/>
      <c r="F1" s="209"/>
      <c r="G1" s="209"/>
      <c r="H1" s="209"/>
      <c r="I1" s="210"/>
      <c r="J1" s="211"/>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09"/>
      <c r="CN1" s="209"/>
      <c r="CO1" s="209"/>
      <c r="CP1" s="209"/>
      <c r="CQ1" s="209"/>
      <c r="CR1" s="209"/>
      <c r="CS1" s="209"/>
      <c r="CT1" s="209"/>
      <c r="CU1" s="209"/>
      <c r="CV1" s="209"/>
      <c r="CW1" s="209"/>
      <c r="CX1" s="209"/>
      <c r="CY1" s="209"/>
      <c r="CZ1" s="209"/>
      <c r="DA1" s="209"/>
      <c r="DB1" s="209"/>
      <c r="DC1" s="209"/>
      <c r="DD1" s="209"/>
      <c r="DE1" s="209"/>
      <c r="DF1" s="209"/>
      <c r="DG1" s="209"/>
      <c r="DH1" s="209"/>
      <c r="DI1" s="209"/>
      <c r="DJ1" s="209"/>
      <c r="DK1" s="209"/>
      <c r="DL1" s="209"/>
      <c r="DM1" s="209"/>
      <c r="DN1" s="209"/>
      <c r="DO1" s="209"/>
      <c r="DP1" s="209"/>
      <c r="DQ1" s="209"/>
      <c r="DR1" s="209"/>
      <c r="DS1" s="209"/>
      <c r="DT1" s="209"/>
      <c r="DU1" s="209"/>
      <c r="DV1" s="209"/>
      <c r="DW1" s="209"/>
      <c r="DX1" s="209"/>
      <c r="DY1" s="209"/>
      <c r="DZ1" s="209"/>
      <c r="EA1" s="209"/>
      <c r="EB1" s="209"/>
      <c r="EC1" s="209"/>
      <c r="ED1" s="209"/>
      <c r="EE1" s="209"/>
      <c r="EF1" s="209"/>
      <c r="EG1" s="209"/>
      <c r="EH1" s="209"/>
      <c r="EI1" s="209"/>
      <c r="EJ1" s="209"/>
      <c r="EK1" s="209"/>
      <c r="EL1" s="209"/>
      <c r="EM1" s="209"/>
      <c r="EN1" s="209"/>
      <c r="EO1" s="209"/>
      <c r="EP1" s="209"/>
      <c r="EQ1" s="209"/>
      <c r="ER1" s="209"/>
      <c r="ES1" s="209"/>
      <c r="ET1" s="209"/>
      <c r="EU1" s="209"/>
      <c r="EV1" s="209"/>
      <c r="EW1" s="209"/>
      <c r="EX1" s="209"/>
      <c r="EY1" s="209"/>
      <c r="EZ1" s="209"/>
      <c r="FA1" s="209"/>
      <c r="FB1" s="209"/>
      <c r="FC1" s="209"/>
      <c r="FD1" s="209"/>
      <c r="FE1" s="209"/>
      <c r="FF1" s="209"/>
      <c r="FG1" s="209"/>
      <c r="FH1" s="209"/>
      <c r="FI1" s="209"/>
      <c r="FJ1" s="209"/>
      <c r="FK1" s="209"/>
      <c r="FL1" s="209"/>
      <c r="FM1" s="209"/>
      <c r="FN1" s="209"/>
      <c r="FO1" s="209"/>
      <c r="FP1" s="209"/>
      <c r="FQ1" s="209"/>
      <c r="FR1" s="209"/>
      <c r="FS1" s="209"/>
      <c r="FT1" s="209"/>
      <c r="FU1" s="209"/>
      <c r="FV1" s="209"/>
      <c r="FW1" s="209"/>
      <c r="FX1" s="209"/>
      <c r="FY1" s="209"/>
      <c r="FZ1" s="209"/>
      <c r="GA1" s="209"/>
      <c r="GB1" s="209"/>
      <c r="GC1" s="209"/>
      <c r="GD1" s="209"/>
      <c r="GE1" s="209"/>
      <c r="GF1" s="209"/>
      <c r="GG1" s="209"/>
      <c r="GH1" s="209"/>
      <c r="GI1" s="209"/>
      <c r="GJ1" s="209"/>
      <c r="GK1" s="209"/>
      <c r="GL1" s="209"/>
      <c r="GM1" s="209"/>
      <c r="GN1" s="209"/>
      <c r="GO1" s="209"/>
      <c r="GP1" s="209"/>
      <c r="GQ1" s="209"/>
      <c r="GR1" s="209"/>
      <c r="GS1" s="209"/>
      <c r="GT1" s="209"/>
      <c r="GU1" s="209"/>
      <c r="GV1" s="209"/>
      <c r="GW1" s="209"/>
      <c r="GX1" s="209"/>
      <c r="GY1" s="209"/>
      <c r="GZ1" s="209"/>
      <c r="HA1" s="209"/>
      <c r="HB1" s="209"/>
    </row>
    <row r="2" spans="1:210">
      <c r="A2" s="213"/>
      <c r="B2" s="210"/>
      <c r="C2" s="210" t="s">
        <v>436</v>
      </c>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210"/>
      <c r="BJ2" s="210"/>
      <c r="BK2" s="210"/>
      <c r="BL2" s="210"/>
      <c r="BM2" s="210"/>
      <c r="BN2" s="210"/>
      <c r="BO2" s="210"/>
      <c r="BP2" s="210"/>
      <c r="BQ2" s="210"/>
      <c r="BR2" s="210"/>
      <c r="BS2" s="210"/>
      <c r="BT2" s="210"/>
      <c r="BU2" s="210"/>
      <c r="BV2" s="210"/>
      <c r="BW2" s="210"/>
      <c r="BX2" s="210"/>
      <c r="BY2" s="210"/>
      <c r="BZ2" s="210"/>
      <c r="CA2" s="210"/>
      <c r="CB2" s="210"/>
      <c r="CC2" s="210"/>
      <c r="CD2" s="210"/>
      <c r="CE2" s="210"/>
      <c r="CF2" s="210"/>
      <c r="CG2" s="210"/>
      <c r="CH2" s="210"/>
      <c r="CI2" s="210"/>
      <c r="CJ2" s="210"/>
      <c r="CK2" s="210"/>
      <c r="CL2" s="210"/>
      <c r="CM2" s="210"/>
      <c r="CN2" s="210"/>
      <c r="CO2" s="210"/>
      <c r="CP2" s="210"/>
      <c r="CQ2" s="210"/>
      <c r="CR2" s="210"/>
      <c r="CS2" s="210"/>
      <c r="CT2" s="210"/>
      <c r="CU2" s="210"/>
      <c r="CV2" s="210"/>
      <c r="CW2" s="210"/>
      <c r="CX2" s="210"/>
      <c r="CY2" s="210"/>
      <c r="CZ2" s="210"/>
      <c r="DA2" s="210"/>
      <c r="DB2" s="210"/>
      <c r="DC2" s="210"/>
      <c r="DD2" s="210"/>
      <c r="DE2" s="210"/>
      <c r="DF2" s="210"/>
      <c r="DG2" s="210"/>
      <c r="DH2" s="210"/>
      <c r="DI2" s="210"/>
      <c r="DJ2" s="210"/>
      <c r="DK2" s="210"/>
      <c r="DL2" s="210"/>
      <c r="DM2" s="210"/>
      <c r="DN2" s="210"/>
      <c r="DO2" s="210"/>
      <c r="DP2" s="210"/>
      <c r="DQ2" s="210"/>
      <c r="DR2" s="210"/>
      <c r="DS2" s="210"/>
      <c r="DT2" s="210"/>
      <c r="DU2" s="210"/>
      <c r="DV2" s="210"/>
      <c r="DW2" s="210"/>
      <c r="DX2" s="210"/>
      <c r="DY2" s="210"/>
      <c r="DZ2" s="210"/>
      <c r="EA2" s="210"/>
      <c r="EB2" s="210"/>
      <c r="EC2" s="210"/>
      <c r="ED2" s="210"/>
      <c r="EE2" s="210"/>
      <c r="EF2" s="210"/>
      <c r="EG2" s="210"/>
      <c r="EH2" s="210"/>
      <c r="EI2" s="210"/>
      <c r="EJ2" s="210"/>
      <c r="EK2" s="210"/>
      <c r="EL2" s="210"/>
      <c r="EM2" s="210"/>
      <c r="EN2" s="210"/>
      <c r="EO2" s="210"/>
      <c r="EP2" s="210"/>
      <c r="EQ2" s="210"/>
      <c r="ER2" s="210"/>
      <c r="ES2" s="210"/>
      <c r="ET2" s="210"/>
      <c r="EU2" s="210"/>
      <c r="EV2" s="210"/>
      <c r="EW2" s="210"/>
      <c r="EX2" s="210"/>
      <c r="EY2" s="210"/>
      <c r="EZ2" s="210"/>
      <c r="FA2" s="210"/>
      <c r="FB2" s="210"/>
      <c r="FC2" s="210"/>
      <c r="FD2" s="210"/>
      <c r="FE2" s="210"/>
      <c r="FF2" s="210"/>
      <c r="FG2" s="210"/>
      <c r="FH2" s="210"/>
      <c r="FI2" s="210"/>
      <c r="FJ2" s="210"/>
      <c r="FK2" s="210"/>
      <c r="FL2" s="210"/>
      <c r="FM2" s="210"/>
      <c r="FN2" s="210"/>
      <c r="FO2" s="210"/>
      <c r="FP2" s="210"/>
      <c r="FQ2" s="210"/>
      <c r="FR2" s="210"/>
      <c r="FS2" s="210"/>
      <c r="FT2" s="210"/>
      <c r="FU2" s="210"/>
      <c r="FV2" s="210"/>
      <c r="FW2" s="210"/>
      <c r="FX2" s="210"/>
      <c r="FY2" s="210"/>
      <c r="FZ2" s="210"/>
      <c r="GA2" s="210"/>
      <c r="GB2" s="210"/>
      <c r="GC2" s="210"/>
      <c r="GD2" s="210"/>
      <c r="GE2" s="210"/>
      <c r="GF2" s="210"/>
      <c r="GG2" s="210"/>
      <c r="GH2" s="210"/>
      <c r="GI2" s="210"/>
      <c r="GJ2" s="210"/>
      <c r="GK2" s="210"/>
      <c r="GL2" s="210"/>
      <c r="GM2" s="210"/>
      <c r="GN2" s="210"/>
      <c r="GO2" s="210"/>
      <c r="GP2" s="210"/>
      <c r="GQ2" s="210"/>
      <c r="GR2" s="210"/>
      <c r="GS2" s="210"/>
      <c r="GT2" s="210"/>
      <c r="GU2" s="210"/>
      <c r="GV2" s="210"/>
      <c r="GW2" s="210"/>
      <c r="GX2" s="210"/>
      <c r="GY2" s="210"/>
      <c r="GZ2" s="210"/>
      <c r="HA2" s="210"/>
      <c r="HB2" s="210"/>
    </row>
    <row r="3" spans="1:210" ht="21" thickBot="1">
      <c r="A3" s="208"/>
      <c r="B3" s="209"/>
      <c r="C3" s="209"/>
      <c r="D3" s="209"/>
      <c r="E3" s="209"/>
      <c r="F3" s="209"/>
      <c r="G3" s="209"/>
      <c r="H3" s="209"/>
      <c r="I3" s="210"/>
      <c r="J3" s="211"/>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c r="CF3" s="209"/>
      <c r="CG3" s="209"/>
      <c r="CH3" s="209"/>
      <c r="CI3" s="209"/>
      <c r="CJ3" s="209"/>
      <c r="CK3" s="209"/>
      <c r="CL3" s="209"/>
      <c r="CM3" s="209"/>
      <c r="CN3" s="209"/>
      <c r="CO3" s="209"/>
      <c r="CP3" s="209"/>
      <c r="CQ3" s="209"/>
      <c r="CR3" s="209"/>
      <c r="CS3" s="209"/>
      <c r="CT3" s="209"/>
      <c r="CU3" s="209"/>
      <c r="CV3" s="209"/>
      <c r="CW3" s="209"/>
      <c r="CX3" s="209"/>
      <c r="CY3" s="209"/>
      <c r="CZ3" s="209"/>
      <c r="DA3" s="209"/>
      <c r="DB3" s="209"/>
      <c r="DC3" s="209"/>
      <c r="DD3" s="209"/>
      <c r="DE3" s="209"/>
      <c r="DF3" s="209"/>
      <c r="DG3" s="209"/>
      <c r="DH3" s="209"/>
      <c r="DI3" s="209"/>
      <c r="DJ3" s="209"/>
      <c r="DK3" s="209"/>
      <c r="DL3" s="209"/>
      <c r="DM3" s="209"/>
      <c r="DN3" s="209"/>
      <c r="DO3" s="209"/>
      <c r="DP3" s="209"/>
      <c r="DQ3" s="209"/>
      <c r="DR3" s="209"/>
      <c r="DS3" s="209"/>
      <c r="DT3" s="209"/>
      <c r="DU3" s="209"/>
      <c r="DV3" s="209"/>
      <c r="DW3" s="209"/>
      <c r="DX3" s="209"/>
      <c r="DY3" s="209"/>
      <c r="DZ3" s="209"/>
      <c r="EA3" s="209"/>
      <c r="EB3" s="209"/>
      <c r="EC3" s="209"/>
      <c r="ED3" s="209"/>
      <c r="EE3" s="209"/>
      <c r="EF3" s="209"/>
      <c r="EG3" s="209"/>
      <c r="EH3" s="209"/>
      <c r="EI3" s="209"/>
      <c r="EJ3" s="209"/>
      <c r="EK3" s="209"/>
      <c r="EL3" s="209"/>
      <c r="EM3" s="209"/>
      <c r="EN3" s="209"/>
      <c r="EO3" s="209"/>
      <c r="EP3" s="209"/>
      <c r="EQ3" s="209"/>
      <c r="ER3" s="209"/>
      <c r="ES3" s="209"/>
      <c r="ET3" s="209"/>
      <c r="EU3" s="209"/>
      <c r="EV3" s="209"/>
      <c r="EW3" s="209"/>
      <c r="EX3" s="209"/>
      <c r="EY3" s="209"/>
      <c r="EZ3" s="209"/>
      <c r="FA3" s="209"/>
      <c r="FB3" s="209"/>
      <c r="FC3" s="209"/>
      <c r="FD3" s="209"/>
      <c r="FE3" s="209"/>
      <c r="FF3" s="209"/>
      <c r="FG3" s="209"/>
      <c r="FH3" s="209"/>
      <c r="FI3" s="209"/>
      <c r="FJ3" s="209"/>
      <c r="FK3" s="209"/>
      <c r="FL3" s="209"/>
      <c r="FM3" s="209"/>
      <c r="FN3" s="209"/>
      <c r="FO3" s="209"/>
      <c r="FP3" s="209"/>
      <c r="FQ3" s="209"/>
      <c r="FR3" s="209"/>
      <c r="FS3" s="209"/>
      <c r="FT3" s="209"/>
      <c r="FU3" s="209"/>
      <c r="FV3" s="209"/>
      <c r="FW3" s="209"/>
      <c r="FX3" s="209"/>
      <c r="FY3" s="209"/>
      <c r="FZ3" s="209"/>
      <c r="GA3" s="209"/>
      <c r="GB3" s="209"/>
      <c r="GC3" s="209"/>
      <c r="GD3" s="209"/>
      <c r="GE3" s="209"/>
      <c r="GF3" s="209"/>
      <c r="GG3" s="209"/>
      <c r="GH3" s="209"/>
      <c r="GI3" s="209"/>
      <c r="GJ3" s="209"/>
      <c r="GK3" s="209"/>
      <c r="GL3" s="209"/>
      <c r="GM3" s="209"/>
      <c r="GN3" s="209"/>
      <c r="GO3" s="209"/>
      <c r="GP3" s="209"/>
      <c r="GQ3" s="209"/>
      <c r="GR3" s="209"/>
      <c r="GS3" s="209"/>
      <c r="GT3" s="209"/>
      <c r="GU3" s="209"/>
      <c r="GV3" s="209"/>
      <c r="GW3" s="209"/>
      <c r="GX3" s="209"/>
      <c r="GY3" s="209"/>
      <c r="GZ3" s="209"/>
      <c r="HA3" s="209"/>
      <c r="HB3" s="209"/>
    </row>
    <row r="4" spans="1:210" ht="26.25" customHeight="1" thickBot="1">
      <c r="A4" s="214"/>
      <c r="B4" s="215" t="s">
        <v>348</v>
      </c>
      <c r="C4" s="215" t="s">
        <v>349</v>
      </c>
      <c r="D4" s="215" t="s">
        <v>348</v>
      </c>
      <c r="E4" s="216" t="s">
        <v>350</v>
      </c>
      <c r="F4" s="217" t="s">
        <v>351</v>
      </c>
      <c r="G4" s="216" t="s">
        <v>352</v>
      </c>
      <c r="H4" s="218" t="s">
        <v>352</v>
      </c>
      <c r="I4" s="219" t="s">
        <v>353</v>
      </c>
      <c r="J4" s="220" t="s">
        <v>354</v>
      </c>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221"/>
      <c r="BP4" s="221"/>
      <c r="BQ4" s="221"/>
      <c r="BR4" s="221"/>
      <c r="BS4" s="221"/>
      <c r="BT4" s="221"/>
      <c r="BU4" s="221"/>
      <c r="BV4" s="221"/>
      <c r="BW4" s="221"/>
      <c r="BX4" s="221"/>
      <c r="BY4" s="221"/>
      <c r="BZ4" s="221"/>
      <c r="CA4" s="221"/>
      <c r="CB4" s="221"/>
      <c r="CC4" s="221"/>
      <c r="CD4" s="221"/>
      <c r="CE4" s="221"/>
      <c r="CF4" s="221"/>
      <c r="CG4" s="221"/>
      <c r="CH4" s="221"/>
      <c r="CI4" s="221"/>
      <c r="CJ4" s="221"/>
      <c r="CK4" s="221"/>
      <c r="CL4" s="221"/>
      <c r="CM4" s="221"/>
      <c r="CN4" s="221"/>
      <c r="CO4" s="221"/>
      <c r="CP4" s="221"/>
      <c r="CQ4" s="221"/>
      <c r="CR4" s="221"/>
      <c r="CS4" s="221"/>
      <c r="CT4" s="221"/>
      <c r="CU4" s="221"/>
      <c r="CV4" s="221"/>
      <c r="CW4" s="221"/>
      <c r="CX4" s="221"/>
      <c r="CY4" s="221"/>
      <c r="CZ4" s="221"/>
      <c r="DA4" s="221"/>
      <c r="DB4" s="221"/>
      <c r="DC4" s="221"/>
      <c r="DD4" s="221"/>
      <c r="DE4" s="221"/>
      <c r="DF4" s="221"/>
      <c r="DG4" s="221"/>
      <c r="DH4" s="221"/>
      <c r="DI4" s="221"/>
      <c r="DJ4" s="221"/>
      <c r="DK4" s="221"/>
      <c r="DL4" s="221"/>
      <c r="DM4" s="221"/>
      <c r="DN4" s="221"/>
      <c r="DO4" s="221"/>
      <c r="DP4" s="221"/>
      <c r="DQ4" s="221"/>
      <c r="DR4" s="221"/>
      <c r="DS4" s="221"/>
      <c r="DT4" s="221"/>
      <c r="DU4" s="221"/>
      <c r="DV4" s="221"/>
      <c r="DW4" s="221"/>
      <c r="DX4" s="221"/>
      <c r="DY4" s="221"/>
      <c r="DZ4" s="221"/>
      <c r="EA4" s="221"/>
      <c r="EB4" s="221"/>
      <c r="EC4" s="221"/>
      <c r="ED4" s="221"/>
      <c r="EE4" s="221"/>
      <c r="EF4" s="221"/>
      <c r="EG4" s="221"/>
      <c r="EH4" s="221"/>
      <c r="EI4" s="221"/>
      <c r="EJ4" s="221"/>
      <c r="EK4" s="221"/>
      <c r="EL4" s="221"/>
      <c r="EM4" s="221"/>
      <c r="EN4" s="221"/>
      <c r="EO4" s="221"/>
      <c r="EP4" s="221"/>
      <c r="EQ4" s="221"/>
      <c r="ER4" s="221"/>
      <c r="ES4" s="221"/>
      <c r="ET4" s="221"/>
      <c r="EU4" s="221"/>
      <c r="EV4" s="221"/>
      <c r="EW4" s="221"/>
      <c r="EX4" s="221"/>
      <c r="EY4" s="221"/>
      <c r="EZ4" s="221"/>
      <c r="FA4" s="221"/>
      <c r="FB4" s="221"/>
      <c r="FC4" s="221"/>
      <c r="FD4" s="221"/>
      <c r="FE4" s="221"/>
      <c r="FF4" s="221"/>
      <c r="FG4" s="221"/>
      <c r="FH4" s="221"/>
      <c r="FI4" s="221"/>
      <c r="FJ4" s="221"/>
      <c r="FK4" s="221"/>
      <c r="FL4" s="221"/>
      <c r="FM4" s="221"/>
      <c r="FN4" s="221"/>
      <c r="FO4" s="221"/>
      <c r="FP4" s="221"/>
      <c r="FQ4" s="221"/>
      <c r="FR4" s="221"/>
      <c r="FS4" s="221"/>
      <c r="FT4" s="221"/>
      <c r="FU4" s="221"/>
      <c r="FV4" s="221"/>
      <c r="FW4" s="221"/>
      <c r="FX4" s="221"/>
      <c r="FY4" s="221"/>
      <c r="FZ4" s="221"/>
      <c r="GA4" s="221"/>
      <c r="GB4" s="221"/>
      <c r="GC4" s="221"/>
      <c r="GD4" s="221"/>
      <c r="GE4" s="221"/>
      <c r="GF4" s="221"/>
      <c r="GG4" s="221"/>
      <c r="GH4" s="221"/>
      <c r="GI4" s="221"/>
      <c r="GJ4" s="221"/>
      <c r="GK4" s="221"/>
      <c r="GL4" s="221"/>
      <c r="GM4" s="221"/>
      <c r="GN4" s="221"/>
      <c r="GO4" s="221"/>
      <c r="GP4" s="221"/>
      <c r="GQ4" s="221"/>
      <c r="GR4" s="221"/>
      <c r="GS4" s="221"/>
      <c r="GT4" s="221"/>
      <c r="GU4" s="221"/>
      <c r="GV4" s="221"/>
      <c r="GW4" s="221"/>
      <c r="GX4" s="221"/>
      <c r="GY4" s="221"/>
      <c r="GZ4" s="221"/>
      <c r="HA4" s="221"/>
      <c r="HB4" s="221"/>
    </row>
    <row r="5" spans="1:210" ht="26.25" customHeight="1" thickBot="1">
      <c r="A5" s="222" t="s">
        <v>355</v>
      </c>
      <c r="B5" s="223" t="s">
        <v>356</v>
      </c>
      <c r="C5" s="223" t="s">
        <v>357</v>
      </c>
      <c r="D5" s="223" t="s">
        <v>356</v>
      </c>
      <c r="E5" s="224" t="s">
        <v>358</v>
      </c>
      <c r="F5" s="225" t="s">
        <v>359</v>
      </c>
      <c r="G5" s="224" t="s">
        <v>360</v>
      </c>
      <c r="H5" s="226" t="s">
        <v>360</v>
      </c>
      <c r="I5" s="227" t="s">
        <v>361</v>
      </c>
      <c r="J5" s="220" t="s">
        <v>362</v>
      </c>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221"/>
      <c r="BP5" s="221"/>
      <c r="BQ5" s="221"/>
      <c r="BR5" s="221"/>
      <c r="BS5" s="221"/>
      <c r="BT5" s="221"/>
      <c r="BU5" s="221"/>
      <c r="BV5" s="221"/>
      <c r="BW5" s="221"/>
      <c r="BX5" s="221"/>
      <c r="BY5" s="221"/>
      <c r="BZ5" s="221"/>
      <c r="CA5" s="221"/>
      <c r="CB5" s="221"/>
      <c r="CC5" s="221"/>
      <c r="CD5" s="221"/>
      <c r="CE5" s="221"/>
      <c r="CF5" s="221"/>
      <c r="CG5" s="221"/>
      <c r="CH5" s="221"/>
      <c r="CI5" s="221"/>
      <c r="CJ5" s="221"/>
      <c r="CK5" s="221"/>
      <c r="CL5" s="221"/>
      <c r="CM5" s="221"/>
      <c r="CN5" s="221"/>
      <c r="CO5" s="221"/>
      <c r="CP5" s="221"/>
      <c r="CQ5" s="221"/>
      <c r="CR5" s="221"/>
      <c r="CS5" s="221"/>
      <c r="CT5" s="221"/>
      <c r="CU5" s="221"/>
      <c r="CV5" s="221"/>
      <c r="CW5" s="221"/>
      <c r="CX5" s="221"/>
      <c r="CY5" s="221"/>
      <c r="CZ5" s="221"/>
      <c r="DA5" s="221"/>
      <c r="DB5" s="221"/>
      <c r="DC5" s="221"/>
      <c r="DD5" s="221"/>
      <c r="DE5" s="221"/>
      <c r="DF5" s="221"/>
      <c r="DG5" s="221"/>
      <c r="DH5" s="221"/>
      <c r="DI5" s="221"/>
      <c r="DJ5" s="221"/>
      <c r="DK5" s="221"/>
      <c r="DL5" s="221"/>
      <c r="DM5" s="221"/>
      <c r="DN5" s="221"/>
      <c r="DO5" s="221"/>
      <c r="DP5" s="221"/>
      <c r="DQ5" s="221"/>
      <c r="DR5" s="221"/>
      <c r="DS5" s="221"/>
      <c r="DT5" s="221"/>
      <c r="DU5" s="221"/>
      <c r="DV5" s="221"/>
      <c r="DW5" s="221"/>
      <c r="DX5" s="221"/>
      <c r="DY5" s="221"/>
      <c r="DZ5" s="221"/>
      <c r="EA5" s="221"/>
      <c r="EB5" s="221"/>
      <c r="EC5" s="221"/>
      <c r="ED5" s="221"/>
      <c r="EE5" s="221"/>
      <c r="EF5" s="221"/>
      <c r="EG5" s="221"/>
      <c r="EH5" s="221"/>
      <c r="EI5" s="221"/>
      <c r="EJ5" s="221"/>
      <c r="EK5" s="221"/>
      <c r="EL5" s="221"/>
      <c r="EM5" s="221"/>
      <c r="EN5" s="221"/>
      <c r="EO5" s="221"/>
      <c r="EP5" s="221"/>
      <c r="EQ5" s="221"/>
      <c r="ER5" s="221"/>
      <c r="ES5" s="221"/>
      <c r="ET5" s="221"/>
      <c r="EU5" s="221"/>
      <c r="EV5" s="221"/>
      <c r="EW5" s="221"/>
      <c r="EX5" s="221"/>
      <c r="EY5" s="221"/>
      <c r="EZ5" s="221"/>
      <c r="FA5" s="221"/>
      <c r="FB5" s="221"/>
      <c r="FC5" s="221"/>
      <c r="FD5" s="221"/>
      <c r="FE5" s="221"/>
      <c r="FF5" s="221"/>
      <c r="FG5" s="221"/>
      <c r="FH5" s="221"/>
      <c r="FI5" s="221"/>
      <c r="FJ5" s="221"/>
      <c r="FK5" s="221"/>
      <c r="FL5" s="221"/>
      <c r="FM5" s="221"/>
      <c r="FN5" s="221"/>
      <c r="FO5" s="221"/>
      <c r="FP5" s="221"/>
      <c r="FQ5" s="221"/>
      <c r="FR5" s="221"/>
      <c r="FS5" s="221"/>
      <c r="FT5" s="221"/>
      <c r="FU5" s="221"/>
      <c r="FV5" s="221"/>
      <c r="FW5" s="221"/>
      <c r="FX5" s="221"/>
      <c r="FY5" s="221"/>
      <c r="FZ5" s="221"/>
      <c r="GA5" s="221"/>
      <c r="GB5" s="221"/>
      <c r="GC5" s="221"/>
      <c r="GD5" s="221"/>
      <c r="GE5" s="221"/>
      <c r="GF5" s="221"/>
      <c r="GG5" s="221"/>
      <c r="GH5" s="221"/>
      <c r="GI5" s="221"/>
      <c r="GJ5" s="221"/>
      <c r="GK5" s="221"/>
      <c r="GL5" s="221"/>
      <c r="GM5" s="221"/>
      <c r="GN5" s="221"/>
      <c r="GO5" s="221"/>
      <c r="GP5" s="221"/>
      <c r="GQ5" s="221"/>
      <c r="GR5" s="221"/>
      <c r="GS5" s="221"/>
      <c r="GT5" s="221"/>
      <c r="GU5" s="221"/>
      <c r="GV5" s="221"/>
      <c r="GW5" s="221"/>
      <c r="GX5" s="221"/>
      <c r="GY5" s="221"/>
      <c r="GZ5" s="221"/>
      <c r="HA5" s="221"/>
      <c r="HB5" s="221"/>
    </row>
    <row r="6" spans="1:210" ht="26.25" customHeight="1" thickBot="1">
      <c r="A6" s="228"/>
      <c r="B6" s="229" t="s">
        <v>363</v>
      </c>
      <c r="C6" s="229" t="s">
        <v>364</v>
      </c>
      <c r="D6" s="229" t="s">
        <v>365</v>
      </c>
      <c r="E6" s="230">
        <v>43100</v>
      </c>
      <c r="F6" s="231"/>
      <c r="G6" s="232" t="s">
        <v>366</v>
      </c>
      <c r="H6" s="233" t="s">
        <v>415</v>
      </c>
      <c r="I6" s="234">
        <v>2018</v>
      </c>
      <c r="J6" s="235"/>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1"/>
      <c r="CX6" s="221"/>
      <c r="CY6" s="221"/>
      <c r="CZ6" s="221"/>
      <c r="DA6" s="221"/>
      <c r="DB6" s="221"/>
      <c r="DC6" s="221"/>
      <c r="DD6" s="221"/>
      <c r="DE6" s="221"/>
      <c r="DF6" s="221"/>
      <c r="DG6" s="221"/>
      <c r="DH6" s="221"/>
      <c r="DI6" s="221"/>
      <c r="DJ6" s="221"/>
      <c r="DK6" s="221"/>
      <c r="DL6" s="221"/>
      <c r="DM6" s="221"/>
      <c r="DN6" s="221"/>
      <c r="DO6" s="221"/>
      <c r="DP6" s="221"/>
      <c r="DQ6" s="221"/>
      <c r="DR6" s="221"/>
      <c r="DS6" s="221"/>
      <c r="DT6" s="221"/>
      <c r="DU6" s="221"/>
      <c r="DV6" s="221"/>
      <c r="DW6" s="221"/>
      <c r="DX6" s="221"/>
      <c r="DY6" s="221"/>
      <c r="DZ6" s="221"/>
      <c r="EA6" s="221"/>
      <c r="EB6" s="221"/>
      <c r="EC6" s="221"/>
      <c r="ED6" s="221"/>
      <c r="EE6" s="221"/>
      <c r="EF6" s="221"/>
      <c r="EG6" s="221"/>
      <c r="EH6" s="221"/>
      <c r="EI6" s="221"/>
      <c r="EJ6" s="221"/>
      <c r="EK6" s="221"/>
      <c r="EL6" s="221"/>
      <c r="EM6" s="221"/>
      <c r="EN6" s="221"/>
      <c r="EO6" s="221"/>
      <c r="EP6" s="221"/>
      <c r="EQ6" s="221"/>
      <c r="ER6" s="221"/>
      <c r="ES6" s="221"/>
      <c r="ET6" s="221"/>
      <c r="EU6" s="221"/>
      <c r="EV6" s="221"/>
      <c r="EW6" s="221"/>
      <c r="EX6" s="221"/>
      <c r="EY6" s="221"/>
      <c r="EZ6" s="221"/>
      <c r="FA6" s="221"/>
      <c r="FB6" s="221"/>
      <c r="FC6" s="221"/>
      <c r="FD6" s="221"/>
      <c r="FE6" s="221"/>
      <c r="FF6" s="221"/>
      <c r="FG6" s="221"/>
      <c r="FH6" s="221"/>
      <c r="FI6" s="221"/>
      <c r="FJ6" s="221"/>
      <c r="FK6" s="221"/>
      <c r="FL6" s="221"/>
      <c r="FM6" s="221"/>
      <c r="FN6" s="221"/>
      <c r="FO6" s="221"/>
      <c r="FP6" s="221"/>
      <c r="FQ6" s="221"/>
      <c r="FR6" s="221"/>
      <c r="FS6" s="221"/>
      <c r="FT6" s="221"/>
      <c r="FU6" s="221"/>
      <c r="FV6" s="221"/>
      <c r="FW6" s="221"/>
      <c r="FX6" s="221"/>
      <c r="FY6" s="221"/>
      <c r="FZ6" s="221"/>
      <c r="GA6" s="221"/>
      <c r="GB6" s="221"/>
      <c r="GC6" s="221"/>
      <c r="GD6" s="221"/>
      <c r="GE6" s="221"/>
      <c r="GF6" s="221"/>
      <c r="GG6" s="221"/>
      <c r="GH6" s="221"/>
      <c r="GI6" s="221"/>
      <c r="GJ6" s="221"/>
      <c r="GK6" s="221"/>
      <c r="GL6" s="221"/>
      <c r="GM6" s="221"/>
      <c r="GN6" s="221"/>
      <c r="GO6" s="221"/>
      <c r="GP6" s="221"/>
      <c r="GQ6" s="221"/>
      <c r="GR6" s="221"/>
      <c r="GS6" s="221"/>
      <c r="GT6" s="221"/>
      <c r="GU6" s="221"/>
      <c r="GV6" s="221"/>
      <c r="GW6" s="221"/>
      <c r="GX6" s="221"/>
      <c r="GY6" s="221"/>
      <c r="GZ6" s="221"/>
      <c r="HA6" s="221"/>
      <c r="HB6" s="221"/>
    </row>
    <row r="7" spans="1:210" ht="26.25" customHeight="1">
      <c r="A7" s="236" t="s">
        <v>367</v>
      </c>
      <c r="B7" s="237">
        <v>30000000</v>
      </c>
      <c r="C7" s="237"/>
      <c r="D7" s="237">
        <v>30000000</v>
      </c>
      <c r="E7" s="237">
        <v>0</v>
      </c>
      <c r="F7" s="238">
        <v>0</v>
      </c>
      <c r="G7" s="237"/>
      <c r="H7" s="239"/>
      <c r="I7" s="240"/>
      <c r="J7" s="241">
        <f>D7-I7</f>
        <v>30000000</v>
      </c>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209"/>
      <c r="AY7" s="209"/>
      <c r="AZ7" s="209"/>
      <c r="BA7" s="209"/>
      <c r="BB7" s="209"/>
      <c r="BC7" s="209"/>
      <c r="BD7" s="209"/>
      <c r="BE7" s="209"/>
      <c r="BF7" s="209"/>
      <c r="BG7" s="209"/>
      <c r="BH7" s="209"/>
      <c r="BI7" s="209"/>
      <c r="BJ7" s="209"/>
      <c r="BK7" s="209"/>
      <c r="BL7" s="209"/>
      <c r="BM7" s="209"/>
      <c r="BN7" s="209"/>
      <c r="BO7" s="209"/>
      <c r="BP7" s="209"/>
      <c r="BQ7" s="209"/>
      <c r="BR7" s="209"/>
      <c r="BS7" s="209"/>
      <c r="BT7" s="209"/>
      <c r="BU7" s="209"/>
      <c r="BV7" s="209"/>
      <c r="BW7" s="209"/>
      <c r="BX7" s="209"/>
      <c r="BY7" s="209"/>
      <c r="BZ7" s="209"/>
      <c r="CA7" s="209"/>
      <c r="CB7" s="209"/>
      <c r="CC7" s="209"/>
      <c r="CD7" s="209"/>
      <c r="CE7" s="209"/>
      <c r="CF7" s="209"/>
      <c r="CG7" s="209"/>
      <c r="CH7" s="209"/>
      <c r="CI7" s="209"/>
      <c r="CJ7" s="209"/>
      <c r="CK7" s="209"/>
      <c r="CL7" s="209"/>
      <c r="CM7" s="209"/>
      <c r="CN7" s="209"/>
      <c r="CO7" s="209"/>
      <c r="CP7" s="209"/>
      <c r="CQ7" s="209"/>
      <c r="CR7" s="209"/>
      <c r="CS7" s="209"/>
      <c r="CT7" s="209"/>
      <c r="CU7" s="209"/>
      <c r="CV7" s="209"/>
      <c r="CW7" s="209"/>
      <c r="CX7" s="209"/>
      <c r="CY7" s="209"/>
      <c r="CZ7" s="209"/>
      <c r="DA7" s="209"/>
      <c r="DB7" s="209"/>
      <c r="DC7" s="209"/>
      <c r="DD7" s="209"/>
      <c r="DE7" s="209"/>
      <c r="DF7" s="209"/>
      <c r="DG7" s="209"/>
      <c r="DH7" s="209"/>
      <c r="DI7" s="209"/>
      <c r="DJ7" s="209"/>
      <c r="DK7" s="209"/>
      <c r="DL7" s="209"/>
      <c r="DM7" s="209"/>
      <c r="DN7" s="209"/>
      <c r="DO7" s="209"/>
      <c r="DP7" s="209"/>
      <c r="DQ7" s="209"/>
      <c r="DR7" s="209"/>
      <c r="DS7" s="209"/>
      <c r="DT7" s="209"/>
      <c r="DU7" s="209"/>
      <c r="DV7" s="209"/>
      <c r="DW7" s="209"/>
      <c r="DX7" s="209"/>
      <c r="DY7" s="209"/>
      <c r="DZ7" s="209"/>
      <c r="EA7" s="209"/>
      <c r="EB7" s="209"/>
      <c r="EC7" s="209"/>
      <c r="ED7" s="209"/>
      <c r="EE7" s="209"/>
      <c r="EF7" s="209"/>
      <c r="EG7" s="209"/>
      <c r="EH7" s="209"/>
      <c r="EI7" s="209"/>
      <c r="EJ7" s="209"/>
      <c r="EK7" s="209"/>
      <c r="EL7" s="209"/>
      <c r="EM7" s="209"/>
      <c r="EN7" s="209"/>
      <c r="EO7" s="209"/>
      <c r="EP7" s="209"/>
      <c r="EQ7" s="209"/>
      <c r="ER7" s="209"/>
      <c r="ES7" s="209"/>
      <c r="ET7" s="209"/>
      <c r="EU7" s="209"/>
      <c r="EV7" s="209"/>
      <c r="EW7" s="209"/>
      <c r="EX7" s="209"/>
      <c r="EY7" s="209"/>
      <c r="EZ7" s="209"/>
      <c r="FA7" s="209"/>
      <c r="FB7" s="209"/>
      <c r="FC7" s="209"/>
      <c r="FD7" s="209"/>
      <c r="FE7" s="209"/>
      <c r="FF7" s="209"/>
      <c r="FG7" s="209"/>
      <c r="FH7" s="209"/>
      <c r="FI7" s="209"/>
      <c r="FJ7" s="209"/>
      <c r="FK7" s="209"/>
      <c r="FL7" s="209"/>
      <c r="FM7" s="209"/>
      <c r="FN7" s="209"/>
      <c r="FO7" s="209"/>
      <c r="FP7" s="209"/>
      <c r="FQ7" s="209"/>
      <c r="FR7" s="209"/>
      <c r="FS7" s="209"/>
      <c r="FT7" s="209"/>
      <c r="FU7" s="209"/>
      <c r="FV7" s="209"/>
      <c r="FW7" s="209"/>
      <c r="FX7" s="209"/>
      <c r="FY7" s="209"/>
      <c r="FZ7" s="209"/>
      <c r="GA7" s="209"/>
      <c r="GB7" s="209"/>
      <c r="GC7" s="209"/>
      <c r="GD7" s="209"/>
      <c r="GE7" s="209"/>
      <c r="GF7" s="209"/>
      <c r="GG7" s="209"/>
      <c r="GH7" s="209"/>
      <c r="GI7" s="209"/>
      <c r="GJ7" s="209"/>
      <c r="GK7" s="209"/>
      <c r="GL7" s="209"/>
      <c r="GM7" s="209"/>
      <c r="GN7" s="209"/>
      <c r="GO7" s="209"/>
      <c r="GP7" s="209"/>
      <c r="GQ7" s="209"/>
      <c r="GR7" s="209"/>
      <c r="GS7" s="209"/>
      <c r="GT7" s="209"/>
      <c r="GU7" s="209"/>
      <c r="GV7" s="209"/>
      <c r="GW7" s="209"/>
      <c r="GX7" s="209"/>
      <c r="GY7" s="209"/>
      <c r="GZ7" s="209"/>
      <c r="HA7" s="209"/>
      <c r="HB7" s="209"/>
    </row>
    <row r="8" spans="1:210" ht="26.25" customHeight="1">
      <c r="A8" s="242"/>
      <c r="B8" s="243"/>
      <c r="C8" s="243"/>
      <c r="D8" s="243"/>
      <c r="E8" s="243"/>
      <c r="F8" s="244"/>
      <c r="G8" s="243"/>
      <c r="H8" s="245"/>
      <c r="I8" s="246"/>
      <c r="J8" s="247"/>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09"/>
      <c r="BY8" s="209"/>
      <c r="BZ8" s="209"/>
      <c r="CA8" s="209"/>
      <c r="CB8" s="209"/>
      <c r="CC8" s="209"/>
      <c r="CD8" s="209"/>
      <c r="CE8" s="209"/>
      <c r="CF8" s="209"/>
      <c r="CG8" s="209"/>
      <c r="CH8" s="209"/>
      <c r="CI8" s="209"/>
      <c r="CJ8" s="209"/>
      <c r="CK8" s="209"/>
      <c r="CL8" s="209"/>
      <c r="CM8" s="209"/>
      <c r="CN8" s="209"/>
      <c r="CO8" s="209"/>
      <c r="CP8" s="209"/>
      <c r="CQ8" s="209"/>
      <c r="CR8" s="209"/>
      <c r="CS8" s="209"/>
      <c r="CT8" s="209"/>
      <c r="CU8" s="209"/>
      <c r="CV8" s="209"/>
      <c r="CW8" s="209"/>
      <c r="CX8" s="209"/>
      <c r="CY8" s="209"/>
      <c r="CZ8" s="209"/>
      <c r="DA8" s="209"/>
      <c r="DB8" s="209"/>
      <c r="DC8" s="209"/>
      <c r="DD8" s="209"/>
      <c r="DE8" s="209"/>
      <c r="DF8" s="209"/>
      <c r="DG8" s="209"/>
      <c r="DH8" s="209"/>
      <c r="DI8" s="209"/>
      <c r="DJ8" s="209"/>
      <c r="DK8" s="209"/>
      <c r="DL8" s="209"/>
      <c r="DM8" s="209"/>
      <c r="DN8" s="209"/>
      <c r="DO8" s="209"/>
      <c r="DP8" s="209"/>
      <c r="DQ8" s="209"/>
      <c r="DR8" s="209"/>
      <c r="DS8" s="209"/>
      <c r="DT8" s="209"/>
      <c r="DU8" s="209"/>
      <c r="DV8" s="209"/>
      <c r="DW8" s="209"/>
      <c r="DX8" s="209"/>
      <c r="DY8" s="209"/>
      <c r="DZ8" s="209"/>
      <c r="EA8" s="209"/>
      <c r="EB8" s="209"/>
      <c r="EC8" s="209"/>
      <c r="ED8" s="209"/>
      <c r="EE8" s="209"/>
      <c r="EF8" s="209"/>
      <c r="EG8" s="209"/>
      <c r="EH8" s="209"/>
      <c r="EI8" s="209"/>
      <c r="EJ8" s="209"/>
      <c r="EK8" s="209"/>
      <c r="EL8" s="209"/>
      <c r="EM8" s="209"/>
      <c r="EN8" s="209"/>
      <c r="EO8" s="209"/>
      <c r="EP8" s="209"/>
      <c r="EQ8" s="209"/>
      <c r="ER8" s="209"/>
      <c r="ES8" s="209"/>
      <c r="ET8" s="209"/>
      <c r="EU8" s="209"/>
      <c r="EV8" s="209"/>
      <c r="EW8" s="209"/>
      <c r="EX8" s="209"/>
      <c r="EY8" s="209"/>
      <c r="EZ8" s="209"/>
      <c r="FA8" s="209"/>
      <c r="FB8" s="209"/>
      <c r="FC8" s="209"/>
      <c r="FD8" s="209"/>
      <c r="FE8" s="209"/>
      <c r="FF8" s="209"/>
      <c r="FG8" s="209"/>
      <c r="FH8" s="209"/>
      <c r="FI8" s="209"/>
      <c r="FJ8" s="209"/>
      <c r="FK8" s="209"/>
      <c r="FL8" s="209"/>
      <c r="FM8" s="209"/>
      <c r="FN8" s="209"/>
      <c r="FO8" s="209"/>
      <c r="FP8" s="209"/>
      <c r="FQ8" s="209"/>
      <c r="FR8" s="209"/>
      <c r="FS8" s="209"/>
      <c r="FT8" s="209"/>
      <c r="FU8" s="209"/>
      <c r="FV8" s="209"/>
      <c r="FW8" s="209"/>
      <c r="FX8" s="209"/>
      <c r="FY8" s="209"/>
      <c r="FZ8" s="209"/>
      <c r="GA8" s="209"/>
      <c r="GB8" s="209"/>
      <c r="GC8" s="209"/>
      <c r="GD8" s="209"/>
      <c r="GE8" s="209"/>
      <c r="GF8" s="209"/>
      <c r="GG8" s="209"/>
      <c r="GH8" s="209"/>
      <c r="GI8" s="209"/>
      <c r="GJ8" s="209"/>
      <c r="GK8" s="209"/>
      <c r="GL8" s="209"/>
      <c r="GM8" s="209"/>
      <c r="GN8" s="209"/>
      <c r="GO8" s="209"/>
      <c r="GP8" s="209"/>
      <c r="GQ8" s="209"/>
      <c r="GR8" s="209"/>
      <c r="GS8" s="209"/>
      <c r="GT8" s="209"/>
      <c r="GU8" s="209"/>
      <c r="GV8" s="209"/>
      <c r="GW8" s="209"/>
      <c r="GX8" s="209"/>
      <c r="GY8" s="209"/>
      <c r="GZ8" s="209"/>
      <c r="HA8" s="209"/>
      <c r="HB8" s="209"/>
    </row>
    <row r="9" spans="1:210" ht="26.25" customHeight="1">
      <c r="A9" s="248" t="s">
        <v>368</v>
      </c>
      <c r="B9" s="243"/>
      <c r="C9" s="243"/>
      <c r="D9" s="243"/>
      <c r="E9" s="243"/>
      <c r="F9" s="244"/>
      <c r="G9" s="243"/>
      <c r="H9" s="245"/>
      <c r="I9" s="246"/>
      <c r="J9" s="247"/>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c r="BT9" s="209"/>
      <c r="BU9" s="209"/>
      <c r="BV9" s="209"/>
      <c r="BW9" s="209"/>
      <c r="BX9" s="209"/>
      <c r="BY9" s="209"/>
      <c r="BZ9" s="209"/>
      <c r="CA9" s="209"/>
      <c r="CB9" s="209"/>
      <c r="CC9" s="209"/>
      <c r="CD9" s="209"/>
      <c r="CE9" s="209"/>
      <c r="CF9" s="209"/>
      <c r="CG9" s="209"/>
      <c r="CH9" s="209"/>
      <c r="CI9" s="209"/>
      <c r="CJ9" s="209"/>
      <c r="CK9" s="209"/>
      <c r="CL9" s="209"/>
      <c r="CM9" s="209"/>
      <c r="CN9" s="209"/>
      <c r="CO9" s="209"/>
      <c r="CP9" s="209"/>
      <c r="CQ9" s="209"/>
      <c r="CR9" s="209"/>
      <c r="CS9" s="209"/>
      <c r="CT9" s="209"/>
      <c r="CU9" s="209"/>
      <c r="CV9" s="209"/>
      <c r="CW9" s="209"/>
      <c r="CX9" s="209"/>
      <c r="CY9" s="209"/>
      <c r="CZ9" s="209"/>
      <c r="DA9" s="209"/>
      <c r="DB9" s="209"/>
      <c r="DC9" s="209"/>
      <c r="DD9" s="209"/>
      <c r="DE9" s="209"/>
      <c r="DF9" s="209"/>
      <c r="DG9" s="209"/>
      <c r="DH9" s="209"/>
      <c r="DI9" s="209"/>
      <c r="DJ9" s="209"/>
      <c r="DK9" s="209"/>
      <c r="DL9" s="209"/>
      <c r="DM9" s="209"/>
      <c r="DN9" s="209"/>
      <c r="DO9" s="209"/>
      <c r="DP9" s="209"/>
      <c r="DQ9" s="209"/>
      <c r="DR9" s="209"/>
      <c r="DS9" s="209"/>
      <c r="DT9" s="209"/>
      <c r="DU9" s="209"/>
      <c r="DV9" s="209"/>
      <c r="DW9" s="209"/>
      <c r="DX9" s="209"/>
      <c r="DY9" s="209"/>
      <c r="DZ9" s="209"/>
      <c r="EA9" s="209"/>
      <c r="EB9" s="209"/>
      <c r="EC9" s="209"/>
      <c r="ED9" s="209"/>
      <c r="EE9" s="209"/>
      <c r="EF9" s="209"/>
      <c r="EG9" s="209"/>
      <c r="EH9" s="209"/>
      <c r="EI9" s="209"/>
      <c r="EJ9" s="209"/>
      <c r="EK9" s="209"/>
      <c r="EL9" s="209"/>
      <c r="EM9" s="209"/>
      <c r="EN9" s="209"/>
      <c r="EO9" s="209"/>
      <c r="EP9" s="209"/>
      <c r="EQ9" s="209"/>
      <c r="ER9" s="209"/>
      <c r="ES9" s="209"/>
      <c r="ET9" s="209"/>
      <c r="EU9" s="209"/>
      <c r="EV9" s="209"/>
      <c r="EW9" s="209"/>
      <c r="EX9" s="209"/>
      <c r="EY9" s="209"/>
      <c r="EZ9" s="209"/>
      <c r="FA9" s="209"/>
      <c r="FB9" s="209"/>
      <c r="FC9" s="209"/>
      <c r="FD9" s="209"/>
      <c r="FE9" s="209"/>
      <c r="FF9" s="209"/>
      <c r="FG9" s="209"/>
      <c r="FH9" s="209"/>
      <c r="FI9" s="209"/>
      <c r="FJ9" s="209"/>
      <c r="FK9" s="209"/>
      <c r="FL9" s="209"/>
      <c r="FM9" s="209"/>
      <c r="FN9" s="209"/>
      <c r="FO9" s="209"/>
      <c r="FP9" s="209"/>
      <c r="FQ9" s="209"/>
      <c r="FR9" s="209"/>
      <c r="FS9" s="209"/>
      <c r="FT9" s="209"/>
      <c r="FU9" s="209"/>
      <c r="FV9" s="209"/>
      <c r="FW9" s="209"/>
      <c r="FX9" s="209"/>
      <c r="FY9" s="209"/>
      <c r="FZ9" s="209"/>
      <c r="GA9" s="209"/>
      <c r="GB9" s="209"/>
      <c r="GC9" s="209"/>
      <c r="GD9" s="209"/>
      <c r="GE9" s="209"/>
      <c r="GF9" s="209"/>
      <c r="GG9" s="209"/>
      <c r="GH9" s="209"/>
      <c r="GI9" s="209"/>
      <c r="GJ9" s="209"/>
      <c r="GK9" s="209"/>
      <c r="GL9" s="209"/>
      <c r="GM9" s="209"/>
      <c r="GN9" s="209"/>
      <c r="GO9" s="209"/>
      <c r="GP9" s="209"/>
      <c r="GQ9" s="209"/>
      <c r="GR9" s="209"/>
      <c r="GS9" s="209"/>
      <c r="GT9" s="209"/>
      <c r="GU9" s="209"/>
      <c r="GV9" s="209"/>
      <c r="GW9" s="209"/>
      <c r="GX9" s="209"/>
      <c r="GY9" s="209"/>
      <c r="GZ9" s="209"/>
      <c r="HA9" s="209"/>
      <c r="HB9" s="209"/>
    </row>
    <row r="10" spans="1:210" ht="26.25" customHeight="1">
      <c r="A10" s="242" t="s">
        <v>369</v>
      </c>
      <c r="B10" s="243">
        <v>5811223</v>
      </c>
      <c r="C10" s="243"/>
      <c r="D10" s="249">
        <f t="shared" ref="D10:D19" si="0">B10+C10</f>
        <v>5811223</v>
      </c>
      <c r="E10" s="283">
        <v>1370103</v>
      </c>
      <c r="F10" s="250">
        <v>1.4999999999999999E-2</v>
      </c>
      <c r="G10" s="243">
        <f t="shared" ref="G10:G15" si="1">(B10-E10)*F10</f>
        <v>66616.800000000003</v>
      </c>
      <c r="H10" s="245">
        <f t="shared" ref="H10:H15" si="2">(G10*23%)</f>
        <v>15321.864000000001</v>
      </c>
      <c r="I10" s="246">
        <f t="shared" ref="I10:I15" si="3">E10+H10</f>
        <v>1385424.8640000001</v>
      </c>
      <c r="J10" s="241">
        <f t="shared" ref="J10:J15" si="4">D10-I10</f>
        <v>4425798.1359999999</v>
      </c>
      <c r="K10" s="251"/>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209"/>
      <c r="BP10" s="209"/>
      <c r="BQ10" s="209"/>
      <c r="BR10" s="209"/>
      <c r="BS10" s="209"/>
      <c r="BT10" s="209"/>
      <c r="BU10" s="209"/>
      <c r="BV10" s="209"/>
      <c r="BW10" s="209"/>
      <c r="BX10" s="209"/>
      <c r="BY10" s="209"/>
      <c r="BZ10" s="209"/>
      <c r="CA10" s="209"/>
      <c r="CB10" s="209"/>
      <c r="CC10" s="209"/>
      <c r="CD10" s="209"/>
      <c r="CE10" s="209"/>
      <c r="CF10" s="209"/>
      <c r="CG10" s="209"/>
      <c r="CH10" s="209"/>
      <c r="CI10" s="209"/>
      <c r="CJ10" s="209"/>
      <c r="CK10" s="209"/>
      <c r="CL10" s="209"/>
      <c r="CM10" s="209"/>
      <c r="CN10" s="209"/>
      <c r="CO10" s="209"/>
      <c r="CP10" s="209"/>
      <c r="CQ10" s="209"/>
      <c r="CR10" s="209"/>
      <c r="CS10" s="209"/>
      <c r="CT10" s="209"/>
      <c r="CU10" s="209"/>
      <c r="CV10" s="209"/>
      <c r="CW10" s="209"/>
      <c r="CX10" s="209"/>
      <c r="CY10" s="209"/>
      <c r="CZ10" s="209"/>
      <c r="DA10" s="209"/>
      <c r="DB10" s="209"/>
      <c r="DC10" s="209"/>
      <c r="DD10" s="209"/>
      <c r="DE10" s="209"/>
      <c r="DF10" s="209"/>
      <c r="DG10" s="209"/>
      <c r="DH10" s="209"/>
      <c r="DI10" s="209"/>
      <c r="DJ10" s="209"/>
      <c r="DK10" s="209"/>
      <c r="DL10" s="209"/>
      <c r="DM10" s="209"/>
      <c r="DN10" s="209"/>
      <c r="DO10" s="209"/>
      <c r="DP10" s="209"/>
      <c r="DQ10" s="209"/>
      <c r="DR10" s="209"/>
      <c r="DS10" s="209"/>
      <c r="DT10" s="209"/>
      <c r="DU10" s="209"/>
      <c r="DV10" s="209"/>
      <c r="DW10" s="209"/>
      <c r="DX10" s="209"/>
      <c r="DY10" s="209"/>
      <c r="DZ10" s="209"/>
      <c r="EA10" s="209"/>
      <c r="EB10" s="209"/>
      <c r="EC10" s="209"/>
      <c r="ED10" s="209"/>
      <c r="EE10" s="209"/>
      <c r="EF10" s="209"/>
      <c r="EG10" s="209"/>
      <c r="EH10" s="209"/>
      <c r="EI10" s="209"/>
      <c r="EJ10" s="209"/>
      <c r="EK10" s="209"/>
      <c r="EL10" s="209"/>
      <c r="EM10" s="209"/>
      <c r="EN10" s="209"/>
      <c r="EO10" s="209"/>
      <c r="EP10" s="209"/>
      <c r="EQ10" s="209"/>
      <c r="ER10" s="209"/>
      <c r="ES10" s="209"/>
      <c r="ET10" s="209"/>
      <c r="EU10" s="209"/>
      <c r="EV10" s="209"/>
      <c r="EW10" s="209"/>
      <c r="EX10" s="209"/>
      <c r="EY10" s="209"/>
      <c r="EZ10" s="209"/>
      <c r="FA10" s="209"/>
      <c r="FB10" s="209"/>
      <c r="FC10" s="209"/>
      <c r="FD10" s="209"/>
      <c r="FE10" s="209"/>
      <c r="FF10" s="209"/>
      <c r="FG10" s="209"/>
      <c r="FH10" s="209"/>
      <c r="FI10" s="209"/>
      <c r="FJ10" s="209"/>
      <c r="FK10" s="209"/>
      <c r="FL10" s="209"/>
      <c r="FM10" s="209"/>
      <c r="FN10" s="209"/>
      <c r="FO10" s="209"/>
      <c r="FP10" s="209"/>
      <c r="FQ10" s="209"/>
      <c r="FR10" s="209"/>
      <c r="FS10" s="209"/>
      <c r="FT10" s="209"/>
      <c r="FU10" s="209"/>
      <c r="FV10" s="209"/>
      <c r="FW10" s="209"/>
      <c r="FX10" s="209"/>
      <c r="FY10" s="209"/>
      <c r="FZ10" s="209"/>
      <c r="GA10" s="209"/>
      <c r="GB10" s="209"/>
      <c r="GC10" s="209"/>
      <c r="GD10" s="209"/>
      <c r="GE10" s="209"/>
      <c r="GF10" s="209"/>
      <c r="GG10" s="209"/>
      <c r="GH10" s="209"/>
      <c r="GI10" s="209"/>
      <c r="GJ10" s="209"/>
      <c r="GK10" s="209"/>
      <c r="GL10" s="209"/>
      <c r="GM10" s="209"/>
      <c r="GN10" s="209"/>
      <c r="GO10" s="209"/>
      <c r="GP10" s="209"/>
      <c r="GQ10" s="209"/>
      <c r="GR10" s="209"/>
      <c r="GS10" s="209"/>
      <c r="GT10" s="209"/>
      <c r="GU10" s="209"/>
      <c r="GV10" s="209"/>
      <c r="GW10" s="209"/>
      <c r="GX10" s="209"/>
      <c r="GY10" s="209"/>
      <c r="GZ10" s="209"/>
      <c r="HA10" s="209"/>
      <c r="HB10" s="209"/>
    </row>
    <row r="11" spans="1:210" ht="26.25" customHeight="1">
      <c r="A11" s="242" t="s">
        <v>370</v>
      </c>
      <c r="B11" s="243">
        <v>130898624</v>
      </c>
      <c r="C11" s="243"/>
      <c r="D11" s="249">
        <f t="shared" si="0"/>
        <v>130898624</v>
      </c>
      <c r="E11" s="283">
        <v>30524341.105478294</v>
      </c>
      <c r="F11" s="250">
        <v>1.4999999999999999E-2</v>
      </c>
      <c r="G11" s="243">
        <f t="shared" si="1"/>
        <v>1505614.2434178255</v>
      </c>
      <c r="H11" s="245">
        <f t="shared" si="2"/>
        <v>346291.27598609991</v>
      </c>
      <c r="I11" s="246">
        <f t="shared" si="3"/>
        <v>30870632.381464396</v>
      </c>
      <c r="J11" s="241">
        <f t="shared" si="4"/>
        <v>100027991.61853561</v>
      </c>
      <c r="K11" s="251"/>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09"/>
      <c r="DD11" s="209"/>
      <c r="DE11" s="209"/>
      <c r="DF11" s="209"/>
      <c r="DG11" s="209"/>
      <c r="DH11" s="209"/>
      <c r="DI11" s="209"/>
      <c r="DJ11" s="209"/>
      <c r="DK11" s="209"/>
      <c r="DL11" s="209"/>
      <c r="DM11" s="209"/>
      <c r="DN11" s="209"/>
      <c r="DO11" s="209"/>
      <c r="DP11" s="209"/>
      <c r="DQ11" s="209"/>
      <c r="DR11" s="209"/>
      <c r="DS11" s="209"/>
      <c r="DT11" s="209"/>
      <c r="DU11" s="209"/>
      <c r="DV11" s="209"/>
      <c r="DW11" s="209"/>
      <c r="DX11" s="209"/>
      <c r="DY11" s="209"/>
      <c r="DZ11" s="209"/>
      <c r="EA11" s="209"/>
      <c r="EB11" s="209"/>
      <c r="EC11" s="209"/>
      <c r="ED11" s="209"/>
      <c r="EE11" s="209"/>
      <c r="EF11" s="209"/>
      <c r="EG11" s="209"/>
      <c r="EH11" s="209"/>
      <c r="EI11" s="209"/>
      <c r="EJ11" s="209"/>
      <c r="EK11" s="209"/>
      <c r="EL11" s="209"/>
      <c r="EM11" s="209"/>
      <c r="EN11" s="209"/>
      <c r="EO11" s="209"/>
      <c r="EP11" s="209"/>
      <c r="EQ11" s="209"/>
      <c r="ER11" s="209"/>
      <c r="ES11" s="209"/>
      <c r="ET11" s="209"/>
      <c r="EU11" s="209"/>
      <c r="EV11" s="209"/>
      <c r="EW11" s="209"/>
      <c r="EX11" s="209"/>
      <c r="EY11" s="209"/>
      <c r="EZ11" s="209"/>
      <c r="FA11" s="209"/>
      <c r="FB11" s="209"/>
      <c r="FC11" s="209"/>
      <c r="FD11" s="209"/>
      <c r="FE11" s="209"/>
      <c r="FF11" s="209"/>
      <c r="FG11" s="209"/>
      <c r="FH11" s="209"/>
      <c r="FI11" s="209"/>
      <c r="FJ11" s="209"/>
      <c r="FK11" s="209"/>
      <c r="FL11" s="209"/>
      <c r="FM11" s="209"/>
      <c r="FN11" s="209"/>
      <c r="FO11" s="209"/>
      <c r="FP11" s="209"/>
      <c r="FQ11" s="209"/>
      <c r="FR11" s="209"/>
      <c r="FS11" s="209"/>
      <c r="FT11" s="209"/>
      <c r="FU11" s="209"/>
      <c r="FV11" s="209"/>
      <c r="FW11" s="209"/>
      <c r="FX11" s="209"/>
      <c r="FY11" s="209"/>
      <c r="FZ11" s="209"/>
      <c r="GA11" s="209"/>
      <c r="GB11" s="209"/>
      <c r="GC11" s="209"/>
      <c r="GD11" s="209"/>
      <c r="GE11" s="209"/>
      <c r="GF11" s="209"/>
      <c r="GG11" s="209"/>
      <c r="GH11" s="209"/>
      <c r="GI11" s="209"/>
      <c r="GJ11" s="209"/>
      <c r="GK11" s="209"/>
      <c r="GL11" s="209"/>
      <c r="GM11" s="209"/>
      <c r="GN11" s="209"/>
      <c r="GO11" s="209"/>
      <c r="GP11" s="209"/>
      <c r="GQ11" s="209"/>
      <c r="GR11" s="209"/>
      <c r="GS11" s="209"/>
      <c r="GT11" s="209"/>
      <c r="GU11" s="209"/>
      <c r="GV11" s="209"/>
      <c r="GW11" s="209"/>
      <c r="GX11" s="209"/>
      <c r="GY11" s="209"/>
      <c r="GZ11" s="209"/>
      <c r="HA11" s="209"/>
      <c r="HB11" s="209"/>
    </row>
    <row r="12" spans="1:210" ht="26.25" customHeight="1">
      <c r="A12" s="242" t="s">
        <v>371</v>
      </c>
      <c r="B12" s="243">
        <v>22758047</v>
      </c>
      <c r="C12" s="243"/>
      <c r="D12" s="249">
        <f t="shared" si="0"/>
        <v>22758047</v>
      </c>
      <c r="E12" s="283">
        <v>5261821.1777366633</v>
      </c>
      <c r="F12" s="250">
        <v>1.4999999999999999E-2</v>
      </c>
      <c r="G12" s="243">
        <f t="shared" si="1"/>
        <v>262443.38733395003</v>
      </c>
      <c r="H12" s="245">
        <f t="shared" si="2"/>
        <v>60361.979086808511</v>
      </c>
      <c r="I12" s="246">
        <f t="shared" si="3"/>
        <v>5322183.1568234721</v>
      </c>
      <c r="J12" s="241">
        <f t="shared" si="4"/>
        <v>17435863.843176529</v>
      </c>
      <c r="K12" s="251"/>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09"/>
      <c r="DD12" s="209"/>
      <c r="DE12" s="209"/>
      <c r="DF12" s="209"/>
      <c r="DG12" s="209"/>
      <c r="DH12" s="209"/>
      <c r="DI12" s="209"/>
      <c r="DJ12" s="209"/>
      <c r="DK12" s="209"/>
      <c r="DL12" s="209"/>
      <c r="DM12" s="209"/>
      <c r="DN12" s="209"/>
      <c r="DO12" s="209"/>
      <c r="DP12" s="209"/>
      <c r="DQ12" s="209"/>
      <c r="DR12" s="209"/>
      <c r="DS12" s="209"/>
      <c r="DT12" s="209"/>
      <c r="DU12" s="209"/>
      <c r="DV12" s="209"/>
      <c r="DW12" s="209"/>
      <c r="DX12" s="209"/>
      <c r="DY12" s="209"/>
      <c r="DZ12" s="209"/>
      <c r="EA12" s="209"/>
      <c r="EB12" s="209"/>
      <c r="EC12" s="209"/>
      <c r="ED12" s="209"/>
      <c r="EE12" s="209"/>
      <c r="EF12" s="209"/>
      <c r="EG12" s="209"/>
      <c r="EH12" s="209"/>
      <c r="EI12" s="209"/>
      <c r="EJ12" s="209"/>
      <c r="EK12" s="209"/>
      <c r="EL12" s="209"/>
      <c r="EM12" s="209"/>
      <c r="EN12" s="209"/>
      <c r="EO12" s="209"/>
      <c r="EP12" s="209"/>
      <c r="EQ12" s="209"/>
      <c r="ER12" s="209"/>
      <c r="ES12" s="209"/>
      <c r="ET12" s="209"/>
      <c r="EU12" s="209"/>
      <c r="EV12" s="209"/>
      <c r="EW12" s="209"/>
      <c r="EX12" s="209"/>
      <c r="EY12" s="209"/>
      <c r="EZ12" s="209"/>
      <c r="FA12" s="209"/>
      <c r="FB12" s="209"/>
      <c r="FC12" s="209"/>
      <c r="FD12" s="209"/>
      <c r="FE12" s="209"/>
      <c r="FF12" s="209"/>
      <c r="FG12" s="209"/>
      <c r="FH12" s="209"/>
      <c r="FI12" s="209"/>
      <c r="FJ12" s="209"/>
      <c r="FK12" s="209"/>
      <c r="FL12" s="209"/>
      <c r="FM12" s="209"/>
      <c r="FN12" s="209"/>
      <c r="FO12" s="209"/>
      <c r="FP12" s="209"/>
      <c r="FQ12" s="209"/>
      <c r="FR12" s="209"/>
      <c r="FS12" s="209"/>
      <c r="FT12" s="209"/>
      <c r="FU12" s="209"/>
      <c r="FV12" s="209"/>
      <c r="FW12" s="209"/>
      <c r="FX12" s="209"/>
      <c r="FY12" s="209"/>
      <c r="FZ12" s="209"/>
      <c r="GA12" s="209"/>
      <c r="GB12" s="209"/>
      <c r="GC12" s="209"/>
      <c r="GD12" s="209"/>
      <c r="GE12" s="209"/>
      <c r="GF12" s="209"/>
      <c r="GG12" s="209"/>
      <c r="GH12" s="209"/>
      <c r="GI12" s="209"/>
      <c r="GJ12" s="209"/>
      <c r="GK12" s="209"/>
      <c r="GL12" s="209"/>
      <c r="GM12" s="209"/>
      <c r="GN12" s="209"/>
      <c r="GO12" s="209"/>
      <c r="GP12" s="209"/>
      <c r="GQ12" s="209"/>
      <c r="GR12" s="209"/>
      <c r="GS12" s="209"/>
      <c r="GT12" s="209"/>
      <c r="GU12" s="209"/>
      <c r="GV12" s="209"/>
      <c r="GW12" s="209"/>
      <c r="GX12" s="209"/>
      <c r="GY12" s="209"/>
      <c r="GZ12" s="209"/>
      <c r="HA12" s="209"/>
      <c r="HB12" s="209"/>
    </row>
    <row r="13" spans="1:210" ht="26.25" customHeight="1">
      <c r="A13" s="242" t="s">
        <v>372</v>
      </c>
      <c r="B13" s="243">
        <v>1552619</v>
      </c>
      <c r="C13" s="243"/>
      <c r="D13" s="249">
        <f t="shared" si="0"/>
        <v>1552619</v>
      </c>
      <c r="E13" s="283">
        <v>366004.0483755825</v>
      </c>
      <c r="F13" s="250">
        <v>1.4999999999999999E-2</v>
      </c>
      <c r="G13" s="243">
        <f t="shared" si="1"/>
        <v>17799.224274366261</v>
      </c>
      <c r="H13" s="245">
        <f t="shared" si="2"/>
        <v>4093.8215831042403</v>
      </c>
      <c r="I13" s="246">
        <f t="shared" si="3"/>
        <v>370097.86995868676</v>
      </c>
      <c r="J13" s="241">
        <f t="shared" si="4"/>
        <v>1182521.1300413134</v>
      </c>
      <c r="K13" s="251"/>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09"/>
      <c r="CQ13" s="209"/>
      <c r="CR13" s="209"/>
      <c r="CS13" s="209"/>
      <c r="CT13" s="209"/>
      <c r="CU13" s="209"/>
      <c r="CV13" s="209"/>
      <c r="CW13" s="209"/>
      <c r="CX13" s="209"/>
      <c r="CY13" s="209"/>
      <c r="CZ13" s="209"/>
      <c r="DA13" s="209"/>
      <c r="DB13" s="209"/>
      <c r="DC13" s="209"/>
      <c r="DD13" s="209"/>
      <c r="DE13" s="209"/>
      <c r="DF13" s="209"/>
      <c r="DG13" s="209"/>
      <c r="DH13" s="209"/>
      <c r="DI13" s="209"/>
      <c r="DJ13" s="209"/>
      <c r="DK13" s="209"/>
      <c r="DL13" s="209"/>
      <c r="DM13" s="209"/>
      <c r="DN13" s="209"/>
      <c r="DO13" s="209"/>
      <c r="DP13" s="209"/>
      <c r="DQ13" s="209"/>
      <c r="DR13" s="209"/>
      <c r="DS13" s="209"/>
      <c r="DT13" s="209"/>
      <c r="DU13" s="209"/>
      <c r="DV13" s="209"/>
      <c r="DW13" s="209"/>
      <c r="DX13" s="209"/>
      <c r="DY13" s="209"/>
      <c r="DZ13" s="209"/>
      <c r="EA13" s="209"/>
      <c r="EB13" s="209"/>
      <c r="EC13" s="209"/>
      <c r="ED13" s="209"/>
      <c r="EE13" s="209"/>
      <c r="EF13" s="209"/>
      <c r="EG13" s="209"/>
      <c r="EH13" s="209"/>
      <c r="EI13" s="209"/>
      <c r="EJ13" s="209"/>
      <c r="EK13" s="209"/>
      <c r="EL13" s="209"/>
      <c r="EM13" s="209"/>
      <c r="EN13" s="209"/>
      <c r="EO13" s="209"/>
      <c r="EP13" s="209"/>
      <c r="EQ13" s="209"/>
      <c r="ER13" s="209"/>
      <c r="ES13" s="209"/>
      <c r="ET13" s="209"/>
      <c r="EU13" s="209"/>
      <c r="EV13" s="209"/>
      <c r="EW13" s="209"/>
      <c r="EX13" s="209"/>
      <c r="EY13" s="209"/>
      <c r="EZ13" s="209"/>
      <c r="FA13" s="209"/>
      <c r="FB13" s="209"/>
      <c r="FC13" s="209"/>
      <c r="FD13" s="209"/>
      <c r="FE13" s="209"/>
      <c r="FF13" s="209"/>
      <c r="FG13" s="209"/>
      <c r="FH13" s="209"/>
      <c r="FI13" s="209"/>
      <c r="FJ13" s="209"/>
      <c r="FK13" s="209"/>
      <c r="FL13" s="209"/>
      <c r="FM13" s="209"/>
      <c r="FN13" s="209"/>
      <c r="FO13" s="209"/>
      <c r="FP13" s="209"/>
      <c r="FQ13" s="209"/>
      <c r="FR13" s="209"/>
      <c r="FS13" s="209"/>
      <c r="FT13" s="209"/>
      <c r="FU13" s="209"/>
      <c r="FV13" s="209"/>
      <c r="FW13" s="209"/>
      <c r="FX13" s="209"/>
      <c r="FY13" s="209"/>
      <c r="FZ13" s="209"/>
      <c r="GA13" s="209"/>
      <c r="GB13" s="209"/>
      <c r="GC13" s="209"/>
      <c r="GD13" s="209"/>
      <c r="GE13" s="209"/>
      <c r="GF13" s="209"/>
      <c r="GG13" s="209"/>
      <c r="GH13" s="209"/>
      <c r="GI13" s="209"/>
      <c r="GJ13" s="209"/>
      <c r="GK13" s="209"/>
      <c r="GL13" s="209"/>
      <c r="GM13" s="209"/>
      <c r="GN13" s="209"/>
      <c r="GO13" s="209"/>
      <c r="GP13" s="209"/>
      <c r="GQ13" s="209"/>
      <c r="GR13" s="209"/>
      <c r="GS13" s="209"/>
      <c r="GT13" s="209"/>
      <c r="GU13" s="209"/>
      <c r="GV13" s="209"/>
      <c r="GW13" s="209"/>
      <c r="GX13" s="209"/>
      <c r="GY13" s="209"/>
      <c r="GZ13" s="209"/>
      <c r="HA13" s="209"/>
      <c r="HB13" s="209"/>
    </row>
    <row r="14" spans="1:210" ht="26.25" customHeight="1">
      <c r="A14" s="242" t="s">
        <v>373</v>
      </c>
      <c r="B14" s="243">
        <v>11440700</v>
      </c>
      <c r="C14" s="243"/>
      <c r="D14" s="249">
        <f t="shared" si="0"/>
        <v>11440700</v>
      </c>
      <c r="E14" s="283">
        <v>3058959.7841150519</v>
      </c>
      <c r="F14" s="250">
        <v>1.4999999999999999E-2</v>
      </c>
      <c r="G14" s="243">
        <f t="shared" si="1"/>
        <v>125726.10323827421</v>
      </c>
      <c r="H14" s="245">
        <f t="shared" si="2"/>
        <v>28917.003744803071</v>
      </c>
      <c r="I14" s="246">
        <f t="shared" si="3"/>
        <v>3087876.7878598548</v>
      </c>
      <c r="J14" s="241">
        <f t="shared" si="4"/>
        <v>8352823.2121401448</v>
      </c>
      <c r="K14" s="251"/>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9"/>
      <c r="CF14" s="209"/>
      <c r="CG14" s="209"/>
      <c r="CH14" s="209"/>
      <c r="CI14" s="209"/>
      <c r="CJ14" s="209"/>
      <c r="CK14" s="209"/>
      <c r="CL14" s="209"/>
      <c r="CM14" s="209"/>
      <c r="CN14" s="209"/>
      <c r="CO14" s="209"/>
      <c r="CP14" s="209"/>
      <c r="CQ14" s="209"/>
      <c r="CR14" s="209"/>
      <c r="CS14" s="209"/>
      <c r="CT14" s="209"/>
      <c r="CU14" s="209"/>
      <c r="CV14" s="209"/>
      <c r="CW14" s="209"/>
      <c r="CX14" s="209"/>
      <c r="CY14" s="209"/>
      <c r="CZ14" s="209"/>
      <c r="DA14" s="209"/>
      <c r="DB14" s="209"/>
      <c r="DC14" s="209"/>
      <c r="DD14" s="209"/>
      <c r="DE14" s="209"/>
      <c r="DF14" s="209"/>
      <c r="DG14" s="209"/>
      <c r="DH14" s="209"/>
      <c r="DI14" s="209"/>
      <c r="DJ14" s="209"/>
      <c r="DK14" s="209"/>
      <c r="DL14" s="209"/>
      <c r="DM14" s="209"/>
      <c r="DN14" s="209"/>
      <c r="DO14" s="209"/>
      <c r="DP14" s="209"/>
      <c r="DQ14" s="209"/>
      <c r="DR14" s="209"/>
      <c r="DS14" s="209"/>
      <c r="DT14" s="209"/>
      <c r="DU14" s="209"/>
      <c r="DV14" s="209"/>
      <c r="DW14" s="209"/>
      <c r="DX14" s="209"/>
      <c r="DY14" s="209"/>
      <c r="DZ14" s="209"/>
      <c r="EA14" s="209"/>
      <c r="EB14" s="209"/>
      <c r="EC14" s="209"/>
      <c r="ED14" s="209"/>
      <c r="EE14" s="209"/>
      <c r="EF14" s="209"/>
      <c r="EG14" s="209"/>
      <c r="EH14" s="209"/>
      <c r="EI14" s="209"/>
      <c r="EJ14" s="209"/>
      <c r="EK14" s="209"/>
      <c r="EL14" s="209"/>
      <c r="EM14" s="209"/>
      <c r="EN14" s="209"/>
      <c r="EO14" s="209"/>
      <c r="EP14" s="209"/>
      <c r="EQ14" s="209"/>
      <c r="ER14" s="209"/>
      <c r="ES14" s="209"/>
      <c r="ET14" s="209"/>
      <c r="EU14" s="209"/>
      <c r="EV14" s="209"/>
      <c r="EW14" s="209"/>
      <c r="EX14" s="209"/>
      <c r="EY14" s="209"/>
      <c r="EZ14" s="209"/>
      <c r="FA14" s="209"/>
      <c r="FB14" s="209"/>
      <c r="FC14" s="209"/>
      <c r="FD14" s="209"/>
      <c r="FE14" s="209"/>
      <c r="FF14" s="209"/>
      <c r="FG14" s="209"/>
      <c r="FH14" s="209"/>
      <c r="FI14" s="209"/>
      <c r="FJ14" s="209"/>
      <c r="FK14" s="209"/>
      <c r="FL14" s="209"/>
      <c r="FM14" s="209"/>
      <c r="FN14" s="209"/>
      <c r="FO14" s="209"/>
      <c r="FP14" s="209"/>
      <c r="FQ14" s="209"/>
      <c r="FR14" s="209"/>
      <c r="FS14" s="209"/>
      <c r="FT14" s="209"/>
      <c r="FU14" s="209"/>
      <c r="FV14" s="209"/>
      <c r="FW14" s="209"/>
      <c r="FX14" s="209"/>
      <c r="FY14" s="209"/>
      <c r="FZ14" s="209"/>
      <c r="GA14" s="209"/>
      <c r="GB14" s="209"/>
      <c r="GC14" s="209"/>
      <c r="GD14" s="209"/>
      <c r="GE14" s="209"/>
      <c r="GF14" s="209"/>
      <c r="GG14" s="209"/>
      <c r="GH14" s="209"/>
      <c r="GI14" s="209"/>
      <c r="GJ14" s="209"/>
      <c r="GK14" s="209"/>
      <c r="GL14" s="209"/>
      <c r="GM14" s="209"/>
      <c r="GN14" s="209"/>
      <c r="GO14" s="209"/>
      <c r="GP14" s="209"/>
      <c r="GQ14" s="209"/>
      <c r="GR14" s="209"/>
      <c r="GS14" s="209"/>
      <c r="GT14" s="209"/>
      <c r="GU14" s="209"/>
      <c r="GV14" s="209"/>
      <c r="GW14" s="209"/>
      <c r="GX14" s="209"/>
      <c r="GY14" s="209"/>
      <c r="GZ14" s="209"/>
      <c r="HA14" s="209"/>
      <c r="HB14" s="209"/>
    </row>
    <row r="15" spans="1:210" ht="26.25" customHeight="1">
      <c r="A15" s="242" t="s">
        <v>374</v>
      </c>
      <c r="B15" s="243">
        <v>630365</v>
      </c>
      <c r="C15" s="243"/>
      <c r="D15" s="249">
        <f t="shared" si="0"/>
        <v>630365</v>
      </c>
      <c r="E15" s="283">
        <v>183354.20597499999</v>
      </c>
      <c r="F15" s="250">
        <v>1.4999999999999999E-2</v>
      </c>
      <c r="G15" s="243">
        <f t="shared" si="1"/>
        <v>6705.1619103749999</v>
      </c>
      <c r="H15" s="245">
        <f t="shared" si="2"/>
        <v>1542.18723938625</v>
      </c>
      <c r="I15" s="246">
        <f t="shared" si="3"/>
        <v>184896.39321438625</v>
      </c>
      <c r="J15" s="241">
        <f t="shared" si="4"/>
        <v>445468.60678561375</v>
      </c>
      <c r="K15" s="251"/>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c r="CL15" s="209"/>
      <c r="CM15" s="209"/>
      <c r="CN15" s="209"/>
      <c r="CO15" s="209"/>
      <c r="CP15" s="209"/>
      <c r="CQ15" s="209"/>
      <c r="CR15" s="209"/>
      <c r="CS15" s="209"/>
      <c r="CT15" s="209"/>
      <c r="CU15" s="209"/>
      <c r="CV15" s="209"/>
      <c r="CW15" s="209"/>
      <c r="CX15" s="209"/>
      <c r="CY15" s="209"/>
      <c r="CZ15" s="209"/>
      <c r="DA15" s="209"/>
      <c r="DB15" s="209"/>
      <c r="DC15" s="209"/>
      <c r="DD15" s="209"/>
      <c r="DE15" s="209"/>
      <c r="DF15" s="209"/>
      <c r="DG15" s="209"/>
      <c r="DH15" s="209"/>
      <c r="DI15" s="209"/>
      <c r="DJ15" s="209"/>
      <c r="DK15" s="209"/>
      <c r="DL15" s="209"/>
      <c r="DM15" s="209"/>
      <c r="DN15" s="209"/>
      <c r="DO15" s="209"/>
      <c r="DP15" s="209"/>
      <c r="DQ15" s="209"/>
      <c r="DR15" s="209"/>
      <c r="DS15" s="209"/>
      <c r="DT15" s="209"/>
      <c r="DU15" s="209"/>
      <c r="DV15" s="209"/>
      <c r="DW15" s="209"/>
      <c r="DX15" s="209"/>
      <c r="DY15" s="209"/>
      <c r="DZ15" s="209"/>
      <c r="EA15" s="209"/>
      <c r="EB15" s="209"/>
      <c r="EC15" s="209"/>
      <c r="ED15" s="209"/>
      <c r="EE15" s="209"/>
      <c r="EF15" s="209"/>
      <c r="EG15" s="209"/>
      <c r="EH15" s="209"/>
      <c r="EI15" s="209"/>
      <c r="EJ15" s="209"/>
      <c r="EK15" s="209"/>
      <c r="EL15" s="209"/>
      <c r="EM15" s="209"/>
      <c r="EN15" s="209"/>
      <c r="EO15" s="209"/>
      <c r="EP15" s="209"/>
      <c r="EQ15" s="209"/>
      <c r="ER15" s="209"/>
      <c r="ES15" s="209"/>
      <c r="ET15" s="209"/>
      <c r="EU15" s="209"/>
      <c r="EV15" s="209"/>
      <c r="EW15" s="209"/>
      <c r="EX15" s="209"/>
      <c r="EY15" s="209"/>
      <c r="EZ15" s="209"/>
      <c r="FA15" s="209"/>
      <c r="FB15" s="209"/>
      <c r="FC15" s="209"/>
      <c r="FD15" s="209"/>
      <c r="FE15" s="209"/>
      <c r="FF15" s="209"/>
      <c r="FG15" s="209"/>
      <c r="FH15" s="209"/>
      <c r="FI15" s="209"/>
      <c r="FJ15" s="209"/>
      <c r="FK15" s="209"/>
      <c r="FL15" s="209"/>
      <c r="FM15" s="209"/>
      <c r="FN15" s="209"/>
      <c r="FO15" s="209"/>
      <c r="FP15" s="209"/>
      <c r="FQ15" s="209"/>
      <c r="FR15" s="209"/>
      <c r="FS15" s="209"/>
      <c r="FT15" s="209"/>
      <c r="FU15" s="209"/>
      <c r="FV15" s="209"/>
      <c r="FW15" s="209"/>
      <c r="FX15" s="209"/>
      <c r="FY15" s="209"/>
      <c r="FZ15" s="209"/>
      <c r="GA15" s="209"/>
      <c r="GB15" s="209"/>
      <c r="GC15" s="209"/>
      <c r="GD15" s="209"/>
      <c r="GE15" s="209"/>
      <c r="GF15" s="209"/>
      <c r="GG15" s="209"/>
      <c r="GH15" s="209"/>
      <c r="GI15" s="209"/>
      <c r="GJ15" s="209"/>
      <c r="GK15" s="209"/>
      <c r="GL15" s="209"/>
      <c r="GM15" s="209"/>
      <c r="GN15" s="209"/>
      <c r="GO15" s="209"/>
      <c r="GP15" s="209"/>
      <c r="GQ15" s="209"/>
      <c r="GR15" s="209"/>
      <c r="GS15" s="209"/>
      <c r="GT15" s="209"/>
      <c r="GU15" s="209"/>
      <c r="GV15" s="209"/>
      <c r="GW15" s="209"/>
      <c r="GX15" s="209"/>
      <c r="GY15" s="209"/>
      <c r="GZ15" s="209"/>
      <c r="HA15" s="209"/>
      <c r="HB15" s="209"/>
    </row>
    <row r="16" spans="1:210" ht="26.25" customHeight="1">
      <c r="A16" s="252" t="s">
        <v>375</v>
      </c>
      <c r="B16" s="253">
        <v>173091578</v>
      </c>
      <c r="C16" s="253">
        <f>SUM(C10:C15)</f>
        <v>0</v>
      </c>
      <c r="D16" s="253">
        <f t="shared" ref="D16:J16" si="5">SUM(D10:D15)</f>
        <v>173091578</v>
      </c>
      <c r="E16" s="253">
        <f t="shared" si="5"/>
        <v>40764583.321680598</v>
      </c>
      <c r="F16" s="253"/>
      <c r="G16" s="253">
        <f t="shared" si="5"/>
        <v>1984904.920174791</v>
      </c>
      <c r="H16" s="254">
        <f t="shared" si="5"/>
        <v>456528.13164020202</v>
      </c>
      <c r="I16" s="253">
        <f t="shared" si="5"/>
        <v>41221111.453320801</v>
      </c>
      <c r="J16" s="253">
        <f t="shared" si="5"/>
        <v>131870466.54667921</v>
      </c>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c r="CA16" s="209"/>
      <c r="CB16" s="209"/>
      <c r="CC16" s="209"/>
      <c r="CD16" s="209"/>
      <c r="CE16" s="209"/>
      <c r="CF16" s="209"/>
      <c r="CG16" s="209"/>
      <c r="CH16" s="209"/>
      <c r="CI16" s="209"/>
      <c r="CJ16" s="209"/>
      <c r="CK16" s="209"/>
      <c r="CL16" s="209"/>
      <c r="CM16" s="209"/>
      <c r="CN16" s="209"/>
      <c r="CO16" s="209"/>
      <c r="CP16" s="209"/>
      <c r="CQ16" s="209"/>
      <c r="CR16" s="209"/>
      <c r="CS16" s="209"/>
      <c r="CT16" s="209"/>
      <c r="CU16" s="209"/>
      <c r="CV16" s="209"/>
      <c r="CW16" s="209"/>
      <c r="CX16" s="209"/>
      <c r="CY16" s="209"/>
      <c r="CZ16" s="209"/>
      <c r="DA16" s="209"/>
      <c r="DB16" s="209"/>
      <c r="DC16" s="209"/>
      <c r="DD16" s="209"/>
      <c r="DE16" s="209"/>
      <c r="DF16" s="209"/>
      <c r="DG16" s="209"/>
      <c r="DH16" s="209"/>
      <c r="DI16" s="209"/>
      <c r="DJ16" s="209"/>
      <c r="DK16" s="209"/>
      <c r="DL16" s="209"/>
      <c r="DM16" s="209"/>
      <c r="DN16" s="209"/>
      <c r="DO16" s="209"/>
      <c r="DP16" s="209"/>
      <c r="DQ16" s="209"/>
      <c r="DR16" s="209"/>
      <c r="DS16" s="209"/>
      <c r="DT16" s="209"/>
      <c r="DU16" s="209"/>
      <c r="DV16" s="209"/>
      <c r="DW16" s="209"/>
      <c r="DX16" s="209"/>
      <c r="DY16" s="209"/>
      <c r="DZ16" s="209"/>
      <c r="EA16" s="209"/>
      <c r="EB16" s="209"/>
      <c r="EC16" s="209"/>
      <c r="ED16" s="209"/>
      <c r="EE16" s="209"/>
      <c r="EF16" s="209"/>
      <c r="EG16" s="209"/>
      <c r="EH16" s="209"/>
      <c r="EI16" s="209"/>
      <c r="EJ16" s="209"/>
      <c r="EK16" s="209"/>
      <c r="EL16" s="209"/>
      <c r="EM16" s="209"/>
      <c r="EN16" s="209"/>
      <c r="EO16" s="209"/>
      <c r="EP16" s="209"/>
      <c r="EQ16" s="209"/>
      <c r="ER16" s="209"/>
      <c r="ES16" s="209"/>
      <c r="ET16" s="209"/>
      <c r="EU16" s="209"/>
      <c r="EV16" s="209"/>
      <c r="EW16" s="209"/>
      <c r="EX16" s="209"/>
      <c r="EY16" s="209"/>
      <c r="EZ16" s="209"/>
      <c r="FA16" s="209"/>
      <c r="FB16" s="209"/>
      <c r="FC16" s="209"/>
      <c r="FD16" s="209"/>
      <c r="FE16" s="209"/>
      <c r="FF16" s="209"/>
      <c r="FG16" s="209"/>
      <c r="FH16" s="209"/>
      <c r="FI16" s="209"/>
      <c r="FJ16" s="209"/>
      <c r="FK16" s="209"/>
      <c r="FL16" s="209"/>
      <c r="FM16" s="209"/>
      <c r="FN16" s="209"/>
      <c r="FO16" s="209"/>
      <c r="FP16" s="209"/>
      <c r="FQ16" s="209"/>
      <c r="FR16" s="209"/>
      <c r="FS16" s="209"/>
      <c r="FT16" s="209"/>
      <c r="FU16" s="209"/>
      <c r="FV16" s="209"/>
      <c r="FW16" s="209"/>
      <c r="FX16" s="209"/>
      <c r="FY16" s="209"/>
      <c r="FZ16" s="209"/>
      <c r="GA16" s="209"/>
      <c r="GB16" s="209"/>
      <c r="GC16" s="209"/>
      <c r="GD16" s="209"/>
      <c r="GE16" s="209"/>
      <c r="GF16" s="209"/>
      <c r="GG16" s="209"/>
      <c r="GH16" s="209"/>
      <c r="GI16" s="209"/>
      <c r="GJ16" s="209"/>
      <c r="GK16" s="209"/>
      <c r="GL16" s="209"/>
      <c r="GM16" s="209"/>
      <c r="GN16" s="209"/>
      <c r="GO16" s="209"/>
      <c r="GP16" s="209"/>
      <c r="GQ16" s="209"/>
      <c r="GR16" s="209"/>
      <c r="GS16" s="209"/>
      <c r="GT16" s="209"/>
      <c r="GU16" s="209"/>
      <c r="GV16" s="209"/>
      <c r="GW16" s="209"/>
      <c r="GX16" s="209"/>
      <c r="GY16" s="209"/>
      <c r="GZ16" s="209"/>
      <c r="HA16" s="209"/>
      <c r="HB16" s="209"/>
    </row>
    <row r="17" spans="1:210" ht="26.25" customHeight="1">
      <c r="A17" s="248" t="s">
        <v>376</v>
      </c>
      <c r="B17" s="243"/>
      <c r="C17" s="243"/>
      <c r="D17" s="249"/>
      <c r="E17" s="249"/>
      <c r="F17" s="250"/>
      <c r="G17" s="243"/>
      <c r="H17" s="245"/>
      <c r="I17" s="246"/>
      <c r="J17" s="241"/>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F17" s="209"/>
      <c r="CG17" s="209"/>
      <c r="CH17" s="209"/>
      <c r="CI17" s="209"/>
      <c r="CJ17" s="209"/>
      <c r="CK17" s="209"/>
      <c r="CL17" s="209"/>
      <c r="CM17" s="209"/>
      <c r="CN17" s="209"/>
      <c r="CO17" s="209"/>
      <c r="CP17" s="209"/>
      <c r="CQ17" s="209"/>
      <c r="CR17" s="209"/>
      <c r="CS17" s="209"/>
      <c r="CT17" s="209"/>
      <c r="CU17" s="209"/>
      <c r="CV17" s="209"/>
      <c r="CW17" s="209"/>
      <c r="CX17" s="209"/>
      <c r="CY17" s="209"/>
      <c r="CZ17" s="209"/>
      <c r="DA17" s="209"/>
      <c r="DB17" s="209"/>
      <c r="DC17" s="209"/>
      <c r="DD17" s="209"/>
      <c r="DE17" s="209"/>
      <c r="DF17" s="209"/>
      <c r="DG17" s="209"/>
      <c r="DH17" s="209"/>
      <c r="DI17" s="209"/>
      <c r="DJ17" s="209"/>
      <c r="DK17" s="209"/>
      <c r="DL17" s="209"/>
      <c r="DM17" s="209"/>
      <c r="DN17" s="209"/>
      <c r="DO17" s="209"/>
      <c r="DP17" s="209"/>
      <c r="DQ17" s="209"/>
      <c r="DR17" s="209"/>
      <c r="DS17" s="209"/>
      <c r="DT17" s="209"/>
      <c r="DU17" s="209"/>
      <c r="DV17" s="209"/>
      <c r="DW17" s="209"/>
      <c r="DX17" s="209"/>
      <c r="DY17" s="209"/>
      <c r="DZ17" s="209"/>
      <c r="EA17" s="209"/>
      <c r="EB17" s="209"/>
      <c r="EC17" s="209"/>
      <c r="ED17" s="209"/>
      <c r="EE17" s="209"/>
      <c r="EF17" s="209"/>
      <c r="EG17" s="209"/>
      <c r="EH17" s="209"/>
      <c r="EI17" s="209"/>
      <c r="EJ17" s="209"/>
      <c r="EK17" s="209"/>
      <c r="EL17" s="209"/>
      <c r="EM17" s="209"/>
      <c r="EN17" s="209"/>
      <c r="EO17" s="209"/>
      <c r="EP17" s="209"/>
      <c r="EQ17" s="209"/>
      <c r="ER17" s="209"/>
      <c r="ES17" s="209"/>
      <c r="ET17" s="209"/>
      <c r="EU17" s="209"/>
      <c r="EV17" s="209"/>
      <c r="EW17" s="209"/>
      <c r="EX17" s="209"/>
      <c r="EY17" s="209"/>
      <c r="EZ17" s="209"/>
      <c r="FA17" s="209"/>
      <c r="FB17" s="209"/>
      <c r="FC17" s="209"/>
      <c r="FD17" s="209"/>
      <c r="FE17" s="209"/>
      <c r="FF17" s="209"/>
      <c r="FG17" s="209"/>
      <c r="FH17" s="209"/>
      <c r="FI17" s="209"/>
      <c r="FJ17" s="209"/>
      <c r="FK17" s="209"/>
      <c r="FL17" s="209"/>
      <c r="FM17" s="209"/>
      <c r="FN17" s="209"/>
      <c r="FO17" s="209"/>
      <c r="FP17" s="209"/>
      <c r="FQ17" s="209"/>
      <c r="FR17" s="209"/>
      <c r="FS17" s="209"/>
      <c r="FT17" s="209"/>
      <c r="FU17" s="209"/>
      <c r="FV17" s="209"/>
      <c r="FW17" s="209"/>
      <c r="FX17" s="209"/>
      <c r="FY17" s="209"/>
      <c r="FZ17" s="209"/>
      <c r="GA17" s="209"/>
      <c r="GB17" s="209"/>
      <c r="GC17" s="209"/>
      <c r="GD17" s="209"/>
      <c r="GE17" s="209"/>
      <c r="GF17" s="209"/>
      <c r="GG17" s="209"/>
      <c r="GH17" s="209"/>
      <c r="GI17" s="209"/>
      <c r="GJ17" s="209"/>
      <c r="GK17" s="209"/>
      <c r="GL17" s="209"/>
      <c r="GM17" s="209"/>
      <c r="GN17" s="209"/>
      <c r="GO17" s="209"/>
      <c r="GP17" s="209"/>
      <c r="GQ17" s="209"/>
      <c r="GR17" s="209"/>
      <c r="GS17" s="209"/>
      <c r="GT17" s="209"/>
      <c r="GU17" s="209"/>
      <c r="GV17" s="209"/>
      <c r="GW17" s="209"/>
      <c r="GX17" s="209"/>
      <c r="GY17" s="209"/>
      <c r="GZ17" s="209"/>
      <c r="HA17" s="209"/>
      <c r="HB17" s="209"/>
    </row>
    <row r="18" spans="1:210" ht="26.25" customHeight="1">
      <c r="A18" s="242" t="s">
        <v>377</v>
      </c>
      <c r="B18" s="243">
        <v>159214418</v>
      </c>
      <c r="C18" s="243"/>
      <c r="D18" s="249">
        <f t="shared" si="0"/>
        <v>159214418</v>
      </c>
      <c r="E18" s="283">
        <v>54140775.745899998</v>
      </c>
      <c r="F18" s="250">
        <v>0.03</v>
      </c>
      <c r="G18" s="243">
        <f t="shared" ref="G18:G27" si="6">(B18-E18)*F18</f>
        <v>3152209.2676229998</v>
      </c>
      <c r="H18" s="245">
        <f t="shared" ref="H18:H27" si="7">(G18*23%)</f>
        <v>725008.13155328995</v>
      </c>
      <c r="I18" s="246">
        <f t="shared" ref="I18:I27" si="8">E18+H18</f>
        <v>54865783.87745329</v>
      </c>
      <c r="J18" s="241">
        <f t="shared" ref="J18:J27" si="9">D18-I18</f>
        <v>104348634.1225467</v>
      </c>
      <c r="K18" s="251"/>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09"/>
      <c r="BA18" s="209"/>
      <c r="BB18" s="209"/>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09"/>
      <c r="BZ18" s="209"/>
      <c r="CA18" s="209"/>
      <c r="CB18" s="209"/>
      <c r="CC18" s="209"/>
      <c r="CD18" s="209"/>
      <c r="CE18" s="209"/>
      <c r="CF18" s="209"/>
      <c r="CG18" s="209"/>
      <c r="CH18" s="209"/>
      <c r="CI18" s="209"/>
      <c r="CJ18" s="209"/>
      <c r="CK18" s="209"/>
      <c r="CL18" s="209"/>
      <c r="CM18" s="209"/>
      <c r="CN18" s="209"/>
      <c r="CO18" s="209"/>
      <c r="CP18" s="209"/>
      <c r="CQ18" s="209"/>
      <c r="CR18" s="209"/>
      <c r="CS18" s="209"/>
      <c r="CT18" s="209"/>
      <c r="CU18" s="209"/>
      <c r="CV18" s="209"/>
      <c r="CW18" s="209"/>
      <c r="CX18" s="209"/>
      <c r="CY18" s="209"/>
      <c r="CZ18" s="209"/>
      <c r="DA18" s="209"/>
      <c r="DB18" s="209"/>
      <c r="DC18" s="209"/>
      <c r="DD18" s="209"/>
      <c r="DE18" s="209"/>
      <c r="DF18" s="209"/>
      <c r="DG18" s="209"/>
      <c r="DH18" s="209"/>
      <c r="DI18" s="209"/>
      <c r="DJ18" s="209"/>
      <c r="DK18" s="209"/>
      <c r="DL18" s="209"/>
      <c r="DM18" s="209"/>
      <c r="DN18" s="209"/>
      <c r="DO18" s="209"/>
      <c r="DP18" s="209"/>
      <c r="DQ18" s="209"/>
      <c r="DR18" s="209"/>
      <c r="DS18" s="209"/>
      <c r="DT18" s="209"/>
      <c r="DU18" s="209"/>
      <c r="DV18" s="209"/>
      <c r="DW18" s="209"/>
      <c r="DX18" s="209"/>
      <c r="DY18" s="209"/>
      <c r="DZ18" s="209"/>
      <c r="EA18" s="209"/>
      <c r="EB18" s="209"/>
      <c r="EC18" s="209"/>
      <c r="ED18" s="209"/>
      <c r="EE18" s="209"/>
      <c r="EF18" s="209"/>
      <c r="EG18" s="209"/>
      <c r="EH18" s="209"/>
      <c r="EI18" s="209"/>
      <c r="EJ18" s="209"/>
      <c r="EK18" s="209"/>
      <c r="EL18" s="209"/>
      <c r="EM18" s="209"/>
      <c r="EN18" s="209"/>
      <c r="EO18" s="209"/>
      <c r="EP18" s="209"/>
      <c r="EQ18" s="209"/>
      <c r="ER18" s="209"/>
      <c r="ES18" s="209"/>
      <c r="ET18" s="209"/>
      <c r="EU18" s="209"/>
      <c r="EV18" s="209"/>
      <c r="EW18" s="209"/>
      <c r="EX18" s="209"/>
      <c r="EY18" s="209"/>
      <c r="EZ18" s="209"/>
      <c r="FA18" s="209"/>
      <c r="FB18" s="209"/>
      <c r="FC18" s="209"/>
      <c r="FD18" s="209"/>
      <c r="FE18" s="209"/>
      <c r="FF18" s="209"/>
      <c r="FG18" s="209"/>
      <c r="FH18" s="209"/>
      <c r="FI18" s="209"/>
      <c r="FJ18" s="209"/>
      <c r="FK18" s="209"/>
      <c r="FL18" s="209"/>
      <c r="FM18" s="209"/>
      <c r="FN18" s="209"/>
      <c r="FO18" s="209"/>
      <c r="FP18" s="209"/>
      <c r="FQ18" s="209"/>
      <c r="FR18" s="209"/>
      <c r="FS18" s="209"/>
      <c r="FT18" s="209"/>
      <c r="FU18" s="209"/>
      <c r="FV18" s="209"/>
      <c r="FW18" s="209"/>
      <c r="FX18" s="209"/>
      <c r="FY18" s="209"/>
      <c r="FZ18" s="209"/>
      <c r="GA18" s="209"/>
      <c r="GB18" s="209"/>
      <c r="GC18" s="209"/>
      <c r="GD18" s="209"/>
      <c r="GE18" s="209"/>
      <c r="GF18" s="209"/>
      <c r="GG18" s="209"/>
      <c r="GH18" s="209"/>
      <c r="GI18" s="209"/>
      <c r="GJ18" s="209"/>
      <c r="GK18" s="209"/>
      <c r="GL18" s="209"/>
      <c r="GM18" s="209"/>
      <c r="GN18" s="209"/>
      <c r="GO18" s="209"/>
      <c r="GP18" s="209"/>
      <c r="GQ18" s="209"/>
      <c r="GR18" s="209"/>
      <c r="GS18" s="209"/>
      <c r="GT18" s="209"/>
      <c r="GU18" s="209"/>
      <c r="GV18" s="209"/>
      <c r="GW18" s="209"/>
      <c r="GX18" s="209"/>
      <c r="GY18" s="209"/>
      <c r="GZ18" s="209"/>
      <c r="HA18" s="209"/>
      <c r="HB18" s="209"/>
    </row>
    <row r="19" spans="1:210" ht="26.25" customHeight="1">
      <c r="A19" s="242" t="s">
        <v>378</v>
      </c>
      <c r="B19" s="243">
        <v>45447117</v>
      </c>
      <c r="C19" s="243"/>
      <c r="D19" s="249">
        <f t="shared" si="0"/>
        <v>45447117</v>
      </c>
      <c r="E19" s="283">
        <v>15153239.438979002</v>
      </c>
      <c r="F19" s="250">
        <v>0.03</v>
      </c>
      <c r="G19" s="243">
        <f t="shared" si="6"/>
        <v>908816.32683062996</v>
      </c>
      <c r="H19" s="245">
        <f t="shared" si="7"/>
        <v>209027.7551710449</v>
      </c>
      <c r="I19" s="246">
        <f t="shared" si="8"/>
        <v>15362267.194150047</v>
      </c>
      <c r="J19" s="241">
        <f t="shared" si="9"/>
        <v>30084849.805849954</v>
      </c>
      <c r="K19" s="251"/>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09"/>
      <c r="BA19" s="209"/>
      <c r="BB19" s="209"/>
      <c r="BC19" s="209"/>
      <c r="BD19" s="209"/>
      <c r="BE19" s="209"/>
      <c r="BF19" s="209"/>
      <c r="BG19" s="209"/>
      <c r="BH19" s="209"/>
      <c r="BI19" s="209"/>
      <c r="BJ19" s="209"/>
      <c r="BK19" s="209"/>
      <c r="BL19" s="209"/>
      <c r="BM19" s="209"/>
      <c r="BN19" s="209"/>
      <c r="BO19" s="209"/>
      <c r="BP19" s="209"/>
      <c r="BQ19" s="209"/>
      <c r="BR19" s="209"/>
      <c r="BS19" s="209"/>
      <c r="BT19" s="209"/>
      <c r="BU19" s="209"/>
      <c r="BV19" s="209"/>
      <c r="BW19" s="209"/>
      <c r="BX19" s="209"/>
      <c r="BY19" s="209"/>
      <c r="BZ19" s="209"/>
      <c r="CA19" s="209"/>
      <c r="CB19" s="209"/>
      <c r="CC19" s="209"/>
      <c r="CD19" s="209"/>
      <c r="CE19" s="209"/>
      <c r="CF19" s="209"/>
      <c r="CG19" s="209"/>
      <c r="CH19" s="209"/>
      <c r="CI19" s="209"/>
      <c r="CJ19" s="209"/>
      <c r="CK19" s="209"/>
      <c r="CL19" s="209"/>
      <c r="CM19" s="209"/>
      <c r="CN19" s="209"/>
      <c r="CO19" s="209"/>
      <c r="CP19" s="209"/>
      <c r="CQ19" s="209"/>
      <c r="CR19" s="209"/>
      <c r="CS19" s="209"/>
      <c r="CT19" s="209"/>
      <c r="CU19" s="209"/>
      <c r="CV19" s="209"/>
      <c r="CW19" s="209"/>
      <c r="CX19" s="209"/>
      <c r="CY19" s="209"/>
      <c r="CZ19" s="209"/>
      <c r="DA19" s="209"/>
      <c r="DB19" s="209"/>
      <c r="DC19" s="209"/>
      <c r="DD19" s="209"/>
      <c r="DE19" s="209"/>
      <c r="DF19" s="209"/>
      <c r="DG19" s="209"/>
      <c r="DH19" s="209"/>
      <c r="DI19" s="209"/>
      <c r="DJ19" s="209"/>
      <c r="DK19" s="209"/>
      <c r="DL19" s="209"/>
      <c r="DM19" s="209"/>
      <c r="DN19" s="209"/>
      <c r="DO19" s="209"/>
      <c r="DP19" s="209"/>
      <c r="DQ19" s="209"/>
      <c r="DR19" s="209"/>
      <c r="DS19" s="209"/>
      <c r="DT19" s="209"/>
      <c r="DU19" s="209"/>
      <c r="DV19" s="209"/>
      <c r="DW19" s="209"/>
      <c r="DX19" s="209"/>
      <c r="DY19" s="209"/>
      <c r="DZ19" s="209"/>
      <c r="EA19" s="209"/>
      <c r="EB19" s="209"/>
      <c r="EC19" s="209"/>
      <c r="ED19" s="209"/>
      <c r="EE19" s="209"/>
      <c r="EF19" s="209"/>
      <c r="EG19" s="209"/>
      <c r="EH19" s="209"/>
      <c r="EI19" s="209"/>
      <c r="EJ19" s="209"/>
      <c r="EK19" s="209"/>
      <c r="EL19" s="209"/>
      <c r="EM19" s="209"/>
      <c r="EN19" s="209"/>
      <c r="EO19" s="209"/>
      <c r="EP19" s="209"/>
      <c r="EQ19" s="209"/>
      <c r="ER19" s="209"/>
      <c r="ES19" s="209"/>
      <c r="ET19" s="209"/>
      <c r="EU19" s="209"/>
      <c r="EV19" s="209"/>
      <c r="EW19" s="209"/>
      <c r="EX19" s="209"/>
      <c r="EY19" s="209"/>
      <c r="EZ19" s="209"/>
      <c r="FA19" s="209"/>
      <c r="FB19" s="209"/>
      <c r="FC19" s="209"/>
      <c r="FD19" s="209"/>
      <c r="FE19" s="209"/>
      <c r="FF19" s="209"/>
      <c r="FG19" s="209"/>
      <c r="FH19" s="209"/>
      <c r="FI19" s="209"/>
      <c r="FJ19" s="209"/>
      <c r="FK19" s="209"/>
      <c r="FL19" s="209"/>
      <c r="FM19" s="209"/>
      <c r="FN19" s="209"/>
      <c r="FO19" s="209"/>
      <c r="FP19" s="209"/>
      <c r="FQ19" s="209"/>
      <c r="FR19" s="209"/>
      <c r="FS19" s="209"/>
      <c r="FT19" s="209"/>
      <c r="FU19" s="209"/>
      <c r="FV19" s="209"/>
      <c r="FW19" s="209"/>
      <c r="FX19" s="209"/>
      <c r="FY19" s="209"/>
      <c r="FZ19" s="209"/>
      <c r="GA19" s="209"/>
      <c r="GB19" s="209"/>
      <c r="GC19" s="209"/>
      <c r="GD19" s="209"/>
      <c r="GE19" s="209"/>
      <c r="GF19" s="209"/>
      <c r="GG19" s="209"/>
      <c r="GH19" s="209"/>
      <c r="GI19" s="209"/>
      <c r="GJ19" s="209"/>
      <c r="GK19" s="209"/>
      <c r="GL19" s="209"/>
      <c r="GM19" s="209"/>
      <c r="GN19" s="209"/>
      <c r="GO19" s="209"/>
      <c r="GP19" s="209"/>
      <c r="GQ19" s="209"/>
      <c r="GR19" s="209"/>
      <c r="GS19" s="209"/>
      <c r="GT19" s="209"/>
      <c r="GU19" s="209"/>
      <c r="GV19" s="209"/>
      <c r="GW19" s="209"/>
      <c r="GX19" s="209"/>
      <c r="GY19" s="209"/>
      <c r="GZ19" s="209"/>
      <c r="HA19" s="209"/>
      <c r="HB19" s="209"/>
    </row>
    <row r="20" spans="1:210" ht="26.25" customHeight="1">
      <c r="A20" s="242" t="s">
        <v>379</v>
      </c>
      <c r="B20" s="243">
        <v>9934026</v>
      </c>
      <c r="C20" s="243"/>
      <c r="D20" s="249">
        <v>9934026</v>
      </c>
      <c r="E20" s="283">
        <v>3315380.6030011396</v>
      </c>
      <c r="F20" s="250">
        <v>0.03</v>
      </c>
      <c r="G20" s="243">
        <f t="shared" si="6"/>
        <v>198559.36190996578</v>
      </c>
      <c r="H20" s="245">
        <f t="shared" si="7"/>
        <v>45668.653239292129</v>
      </c>
      <c r="I20" s="246">
        <f t="shared" si="8"/>
        <v>3361049.2562404317</v>
      </c>
      <c r="J20" s="241">
        <f t="shared" si="9"/>
        <v>6572976.7437595688</v>
      </c>
      <c r="K20" s="251"/>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09"/>
      <c r="BA20" s="209"/>
      <c r="BB20" s="209"/>
      <c r="BC20" s="209"/>
      <c r="BD20" s="209"/>
      <c r="BE20" s="209"/>
      <c r="BF20" s="209"/>
      <c r="BG20" s="209"/>
      <c r="BH20" s="209"/>
      <c r="BI20" s="209"/>
      <c r="BJ20" s="209"/>
      <c r="BK20" s="209"/>
      <c r="BL20" s="209"/>
      <c r="BM20" s="209"/>
      <c r="BN20" s="209"/>
      <c r="BO20" s="209"/>
      <c r="BP20" s="209"/>
      <c r="BQ20" s="209"/>
      <c r="BR20" s="209"/>
      <c r="BS20" s="209"/>
      <c r="BT20" s="209"/>
      <c r="BU20" s="209"/>
      <c r="BV20" s="209"/>
      <c r="BW20" s="209"/>
      <c r="BX20" s="209"/>
      <c r="BY20" s="209"/>
      <c r="BZ20" s="209"/>
      <c r="CA20" s="209"/>
      <c r="CB20" s="209"/>
      <c r="CC20" s="209"/>
      <c r="CD20" s="209"/>
      <c r="CE20" s="209"/>
      <c r="CF20" s="209"/>
      <c r="CG20" s="209"/>
      <c r="CH20" s="209"/>
      <c r="CI20" s="209"/>
      <c r="CJ20" s="209"/>
      <c r="CK20" s="209"/>
      <c r="CL20" s="209"/>
      <c r="CM20" s="209"/>
      <c r="CN20" s="209"/>
      <c r="CO20" s="209"/>
      <c r="CP20" s="209"/>
      <c r="CQ20" s="209"/>
      <c r="CR20" s="209"/>
      <c r="CS20" s="209"/>
      <c r="CT20" s="209"/>
      <c r="CU20" s="209"/>
      <c r="CV20" s="209"/>
      <c r="CW20" s="209"/>
      <c r="CX20" s="209"/>
      <c r="CY20" s="209"/>
      <c r="CZ20" s="209"/>
      <c r="DA20" s="209"/>
      <c r="DB20" s="209"/>
      <c r="DC20" s="209"/>
      <c r="DD20" s="209"/>
      <c r="DE20" s="209"/>
      <c r="DF20" s="209"/>
      <c r="DG20" s="209"/>
      <c r="DH20" s="209"/>
      <c r="DI20" s="209"/>
      <c r="DJ20" s="209"/>
      <c r="DK20" s="209"/>
      <c r="DL20" s="209"/>
      <c r="DM20" s="209"/>
      <c r="DN20" s="209"/>
      <c r="DO20" s="209"/>
      <c r="DP20" s="209"/>
      <c r="DQ20" s="209"/>
      <c r="DR20" s="209"/>
      <c r="DS20" s="209"/>
      <c r="DT20" s="209"/>
      <c r="DU20" s="209"/>
      <c r="DV20" s="209"/>
      <c r="DW20" s="209"/>
      <c r="DX20" s="209"/>
      <c r="DY20" s="209"/>
      <c r="DZ20" s="209"/>
      <c r="EA20" s="209"/>
      <c r="EB20" s="209"/>
      <c r="EC20" s="209"/>
      <c r="ED20" s="209"/>
      <c r="EE20" s="209"/>
      <c r="EF20" s="209"/>
      <c r="EG20" s="209"/>
      <c r="EH20" s="209"/>
      <c r="EI20" s="209"/>
      <c r="EJ20" s="209"/>
      <c r="EK20" s="209"/>
      <c r="EL20" s="209"/>
      <c r="EM20" s="209"/>
      <c r="EN20" s="209"/>
      <c r="EO20" s="209"/>
      <c r="EP20" s="209"/>
      <c r="EQ20" s="209"/>
      <c r="ER20" s="209"/>
      <c r="ES20" s="209"/>
      <c r="ET20" s="209"/>
      <c r="EU20" s="209"/>
      <c r="EV20" s="209"/>
      <c r="EW20" s="209"/>
      <c r="EX20" s="209"/>
      <c r="EY20" s="209"/>
      <c r="EZ20" s="209"/>
      <c r="FA20" s="209"/>
      <c r="FB20" s="209"/>
      <c r="FC20" s="209"/>
      <c r="FD20" s="209"/>
      <c r="FE20" s="209"/>
      <c r="FF20" s="209"/>
      <c r="FG20" s="209"/>
      <c r="FH20" s="209"/>
      <c r="FI20" s="209"/>
      <c r="FJ20" s="209"/>
      <c r="FK20" s="209"/>
      <c r="FL20" s="209"/>
      <c r="FM20" s="209"/>
      <c r="FN20" s="209"/>
      <c r="FO20" s="209"/>
      <c r="FP20" s="209"/>
      <c r="FQ20" s="209"/>
      <c r="FR20" s="209"/>
      <c r="FS20" s="209"/>
      <c r="FT20" s="209"/>
      <c r="FU20" s="209"/>
      <c r="FV20" s="209"/>
      <c r="FW20" s="209"/>
      <c r="FX20" s="209"/>
      <c r="FY20" s="209"/>
      <c r="FZ20" s="209"/>
      <c r="GA20" s="209"/>
      <c r="GB20" s="209"/>
      <c r="GC20" s="209"/>
      <c r="GD20" s="209"/>
      <c r="GE20" s="209"/>
      <c r="GF20" s="209"/>
      <c r="GG20" s="209"/>
      <c r="GH20" s="209"/>
      <c r="GI20" s="209"/>
      <c r="GJ20" s="209"/>
      <c r="GK20" s="209"/>
      <c r="GL20" s="209"/>
      <c r="GM20" s="209"/>
      <c r="GN20" s="209"/>
      <c r="GO20" s="209"/>
      <c r="GP20" s="209"/>
      <c r="GQ20" s="209"/>
      <c r="GR20" s="209"/>
      <c r="GS20" s="209"/>
      <c r="GT20" s="209"/>
      <c r="GU20" s="209"/>
      <c r="GV20" s="209"/>
      <c r="GW20" s="209"/>
      <c r="GX20" s="209"/>
      <c r="GY20" s="209"/>
      <c r="GZ20" s="209"/>
      <c r="HA20" s="209"/>
      <c r="HB20" s="209"/>
    </row>
    <row r="21" spans="1:210" ht="26.25" customHeight="1">
      <c r="A21" s="242" t="s">
        <v>380</v>
      </c>
      <c r="B21" s="243">
        <v>4057314</v>
      </c>
      <c r="C21" s="243"/>
      <c r="D21" s="249">
        <f t="shared" ref="D21:D27" si="10">B21+C21</f>
        <v>4057314</v>
      </c>
      <c r="E21" s="283">
        <v>1396249.3292</v>
      </c>
      <c r="F21" s="250">
        <v>0.03</v>
      </c>
      <c r="G21" s="243">
        <f t="shared" si="6"/>
        <v>79831.940124000001</v>
      </c>
      <c r="H21" s="245">
        <f t="shared" si="7"/>
        <v>18361.34622852</v>
      </c>
      <c r="I21" s="246">
        <f t="shared" si="8"/>
        <v>1414610.67542852</v>
      </c>
      <c r="J21" s="241">
        <f t="shared" si="9"/>
        <v>2642703.32457148</v>
      </c>
      <c r="K21" s="251"/>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09"/>
      <c r="BA21" s="209"/>
      <c r="BB21" s="209"/>
      <c r="BC21" s="209"/>
      <c r="BD21" s="209"/>
      <c r="BE21" s="209"/>
      <c r="BF21" s="209"/>
      <c r="BG21" s="209"/>
      <c r="BH21" s="209"/>
      <c r="BI21" s="209"/>
      <c r="BJ21" s="209"/>
      <c r="BK21" s="209"/>
      <c r="BL21" s="209"/>
      <c r="BM21" s="209"/>
      <c r="BN21" s="209"/>
      <c r="BO21" s="209"/>
      <c r="BP21" s="209"/>
      <c r="BQ21" s="209"/>
      <c r="BR21" s="209"/>
      <c r="BS21" s="209"/>
      <c r="BT21" s="209"/>
      <c r="BU21" s="209"/>
      <c r="BV21" s="209"/>
      <c r="BW21" s="209"/>
      <c r="BX21" s="209"/>
      <c r="BY21" s="209"/>
      <c r="BZ21" s="209"/>
      <c r="CA21" s="209"/>
      <c r="CB21" s="209"/>
      <c r="CC21" s="209"/>
      <c r="CD21" s="209"/>
      <c r="CE21" s="209"/>
      <c r="CF21" s="209"/>
      <c r="CG21" s="209"/>
      <c r="CH21" s="209"/>
      <c r="CI21" s="209"/>
      <c r="CJ21" s="209"/>
      <c r="CK21" s="209"/>
      <c r="CL21" s="209"/>
      <c r="CM21" s="209"/>
      <c r="CN21" s="209"/>
      <c r="CO21" s="209"/>
      <c r="CP21" s="209"/>
      <c r="CQ21" s="209"/>
      <c r="CR21" s="209"/>
      <c r="CS21" s="209"/>
      <c r="CT21" s="209"/>
      <c r="CU21" s="209"/>
      <c r="CV21" s="209"/>
      <c r="CW21" s="209"/>
      <c r="CX21" s="209"/>
      <c r="CY21" s="209"/>
      <c r="CZ21" s="209"/>
      <c r="DA21" s="209"/>
      <c r="DB21" s="209"/>
      <c r="DC21" s="209"/>
      <c r="DD21" s="209"/>
      <c r="DE21" s="209"/>
      <c r="DF21" s="209"/>
      <c r="DG21" s="209"/>
      <c r="DH21" s="209"/>
      <c r="DI21" s="209"/>
      <c r="DJ21" s="209"/>
      <c r="DK21" s="209"/>
      <c r="DL21" s="209"/>
      <c r="DM21" s="209"/>
      <c r="DN21" s="209"/>
      <c r="DO21" s="209"/>
      <c r="DP21" s="209"/>
      <c r="DQ21" s="209"/>
      <c r="DR21" s="209"/>
      <c r="DS21" s="209"/>
      <c r="DT21" s="209"/>
      <c r="DU21" s="209"/>
      <c r="DV21" s="209"/>
      <c r="DW21" s="209"/>
      <c r="DX21" s="209"/>
      <c r="DY21" s="209"/>
      <c r="DZ21" s="209"/>
      <c r="EA21" s="209"/>
      <c r="EB21" s="209"/>
      <c r="EC21" s="209"/>
      <c r="ED21" s="209"/>
      <c r="EE21" s="209"/>
      <c r="EF21" s="209"/>
      <c r="EG21" s="209"/>
      <c r="EH21" s="209"/>
      <c r="EI21" s="209"/>
      <c r="EJ21" s="209"/>
      <c r="EK21" s="209"/>
      <c r="EL21" s="209"/>
      <c r="EM21" s="209"/>
      <c r="EN21" s="209"/>
      <c r="EO21" s="209"/>
      <c r="EP21" s="209"/>
      <c r="EQ21" s="209"/>
      <c r="ER21" s="209"/>
      <c r="ES21" s="209"/>
      <c r="ET21" s="209"/>
      <c r="EU21" s="209"/>
      <c r="EV21" s="209"/>
      <c r="EW21" s="209"/>
      <c r="EX21" s="209"/>
      <c r="EY21" s="209"/>
      <c r="EZ21" s="209"/>
      <c r="FA21" s="209"/>
      <c r="FB21" s="209"/>
      <c r="FC21" s="209"/>
      <c r="FD21" s="209"/>
      <c r="FE21" s="209"/>
      <c r="FF21" s="209"/>
      <c r="FG21" s="209"/>
      <c r="FH21" s="209"/>
      <c r="FI21" s="209"/>
      <c r="FJ21" s="209"/>
      <c r="FK21" s="209"/>
      <c r="FL21" s="209"/>
      <c r="FM21" s="209"/>
      <c r="FN21" s="209"/>
      <c r="FO21" s="209"/>
      <c r="FP21" s="209"/>
      <c r="FQ21" s="209"/>
      <c r="FR21" s="209"/>
      <c r="FS21" s="209"/>
      <c r="FT21" s="209"/>
      <c r="FU21" s="209"/>
      <c r="FV21" s="209"/>
      <c r="FW21" s="209"/>
      <c r="FX21" s="209"/>
      <c r="FY21" s="209"/>
      <c r="FZ21" s="209"/>
      <c r="GA21" s="209"/>
      <c r="GB21" s="209"/>
      <c r="GC21" s="209"/>
      <c r="GD21" s="209"/>
      <c r="GE21" s="209"/>
      <c r="GF21" s="209"/>
      <c r="GG21" s="209"/>
      <c r="GH21" s="209"/>
      <c r="GI21" s="209"/>
      <c r="GJ21" s="209"/>
      <c r="GK21" s="209"/>
      <c r="GL21" s="209"/>
      <c r="GM21" s="209"/>
      <c r="GN21" s="209"/>
      <c r="GO21" s="209"/>
      <c r="GP21" s="209"/>
      <c r="GQ21" s="209"/>
      <c r="GR21" s="209"/>
      <c r="GS21" s="209"/>
      <c r="GT21" s="209"/>
      <c r="GU21" s="209"/>
      <c r="GV21" s="209"/>
      <c r="GW21" s="209"/>
      <c r="GX21" s="209"/>
      <c r="GY21" s="209"/>
      <c r="GZ21" s="209"/>
      <c r="HA21" s="209"/>
      <c r="HB21" s="209"/>
    </row>
    <row r="22" spans="1:210" ht="26.25" customHeight="1">
      <c r="A22" s="242" t="s">
        <v>381</v>
      </c>
      <c r="B22" s="243">
        <v>100911560</v>
      </c>
      <c r="C22" s="243"/>
      <c r="D22" s="249">
        <f t="shared" si="10"/>
        <v>100911560</v>
      </c>
      <c r="E22" s="283">
        <v>28484213.673801266</v>
      </c>
      <c r="F22" s="250">
        <v>0.03</v>
      </c>
      <c r="G22" s="243">
        <f t="shared" si="6"/>
        <v>2172820.3897859617</v>
      </c>
      <c r="H22" s="245">
        <f t="shared" si="7"/>
        <v>499748.68965077121</v>
      </c>
      <c r="I22" s="246">
        <f t="shared" si="8"/>
        <v>28983962.363452036</v>
      </c>
      <c r="J22" s="241">
        <f t="shared" si="9"/>
        <v>71927597.636547968</v>
      </c>
      <c r="K22" s="251"/>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09"/>
      <c r="BA22" s="209"/>
      <c r="BB22" s="209"/>
      <c r="BC22" s="209"/>
      <c r="BD22" s="209"/>
      <c r="BE22" s="209"/>
      <c r="BF22" s="209"/>
      <c r="BG22" s="209"/>
      <c r="BH22" s="209"/>
      <c r="BI22" s="209"/>
      <c r="BJ22" s="209"/>
      <c r="BK22" s="209"/>
      <c r="BL22" s="209"/>
      <c r="BM22" s="209"/>
      <c r="BN22" s="209"/>
      <c r="BO22" s="209"/>
      <c r="BP22" s="209"/>
      <c r="BQ22" s="209"/>
      <c r="BR22" s="209"/>
      <c r="BS22" s="209"/>
      <c r="BT22" s="209"/>
      <c r="BU22" s="209"/>
      <c r="BV22" s="209"/>
      <c r="BW22" s="209"/>
      <c r="BX22" s="209"/>
      <c r="BY22" s="209"/>
      <c r="BZ22" s="209"/>
      <c r="CA22" s="209"/>
      <c r="CB22" s="209"/>
      <c r="CC22" s="209"/>
      <c r="CD22" s="209"/>
      <c r="CE22" s="209"/>
      <c r="CF22" s="209"/>
      <c r="CG22" s="209"/>
      <c r="CH22" s="209"/>
      <c r="CI22" s="209"/>
      <c r="CJ22" s="209"/>
      <c r="CK22" s="209"/>
      <c r="CL22" s="209"/>
      <c r="CM22" s="209"/>
      <c r="CN22" s="209"/>
      <c r="CO22" s="209"/>
      <c r="CP22" s="209"/>
      <c r="CQ22" s="209"/>
      <c r="CR22" s="209"/>
      <c r="CS22" s="209"/>
      <c r="CT22" s="209"/>
      <c r="CU22" s="209"/>
      <c r="CV22" s="209"/>
      <c r="CW22" s="209"/>
      <c r="CX22" s="209"/>
      <c r="CY22" s="209"/>
      <c r="CZ22" s="209"/>
      <c r="DA22" s="209"/>
      <c r="DB22" s="209"/>
      <c r="DC22" s="209"/>
      <c r="DD22" s="209"/>
      <c r="DE22" s="209"/>
      <c r="DF22" s="209"/>
      <c r="DG22" s="209"/>
      <c r="DH22" s="209"/>
      <c r="DI22" s="209"/>
      <c r="DJ22" s="209"/>
      <c r="DK22" s="209"/>
      <c r="DL22" s="209"/>
      <c r="DM22" s="209"/>
      <c r="DN22" s="209"/>
      <c r="DO22" s="209"/>
      <c r="DP22" s="209"/>
      <c r="DQ22" s="209"/>
      <c r="DR22" s="209"/>
      <c r="DS22" s="209"/>
      <c r="DT22" s="209"/>
      <c r="DU22" s="209"/>
      <c r="DV22" s="209"/>
      <c r="DW22" s="209"/>
      <c r="DX22" s="209"/>
      <c r="DY22" s="209"/>
      <c r="DZ22" s="209"/>
      <c r="EA22" s="209"/>
      <c r="EB22" s="209"/>
      <c r="EC22" s="209"/>
      <c r="ED22" s="209"/>
      <c r="EE22" s="209"/>
      <c r="EF22" s="209"/>
      <c r="EG22" s="209"/>
      <c r="EH22" s="209"/>
      <c r="EI22" s="209"/>
      <c r="EJ22" s="209"/>
      <c r="EK22" s="209"/>
      <c r="EL22" s="209"/>
      <c r="EM22" s="209"/>
      <c r="EN22" s="209"/>
      <c r="EO22" s="209"/>
      <c r="EP22" s="209"/>
      <c r="EQ22" s="209"/>
      <c r="ER22" s="209"/>
      <c r="ES22" s="209"/>
      <c r="ET22" s="209"/>
      <c r="EU22" s="209"/>
      <c r="EV22" s="209"/>
      <c r="EW22" s="209"/>
      <c r="EX22" s="209"/>
      <c r="EY22" s="209"/>
      <c r="EZ22" s="209"/>
      <c r="FA22" s="209"/>
      <c r="FB22" s="209"/>
      <c r="FC22" s="209"/>
      <c r="FD22" s="209"/>
      <c r="FE22" s="209"/>
      <c r="FF22" s="209"/>
      <c r="FG22" s="209"/>
      <c r="FH22" s="209"/>
      <c r="FI22" s="209"/>
      <c r="FJ22" s="209"/>
      <c r="FK22" s="209"/>
      <c r="FL22" s="209"/>
      <c r="FM22" s="209"/>
      <c r="FN22" s="209"/>
      <c r="FO22" s="209"/>
      <c r="FP22" s="209"/>
      <c r="FQ22" s="209"/>
      <c r="FR22" s="209"/>
      <c r="FS22" s="209"/>
      <c r="FT22" s="209"/>
      <c r="FU22" s="209"/>
      <c r="FV22" s="209"/>
      <c r="FW22" s="209"/>
      <c r="FX22" s="209"/>
      <c r="FY22" s="209"/>
      <c r="FZ22" s="209"/>
      <c r="GA22" s="209"/>
      <c r="GB22" s="209"/>
      <c r="GC22" s="209"/>
      <c r="GD22" s="209"/>
      <c r="GE22" s="209"/>
      <c r="GF22" s="209"/>
      <c r="GG22" s="209"/>
      <c r="GH22" s="209"/>
      <c r="GI22" s="209"/>
      <c r="GJ22" s="209"/>
      <c r="GK22" s="209"/>
      <c r="GL22" s="209"/>
      <c r="GM22" s="209"/>
      <c r="GN22" s="209"/>
      <c r="GO22" s="209"/>
      <c r="GP22" s="209"/>
      <c r="GQ22" s="209"/>
      <c r="GR22" s="209"/>
      <c r="GS22" s="209"/>
      <c r="GT22" s="209"/>
      <c r="GU22" s="209"/>
      <c r="GV22" s="209"/>
      <c r="GW22" s="209"/>
      <c r="GX22" s="209"/>
      <c r="GY22" s="209"/>
      <c r="GZ22" s="209"/>
      <c r="HA22" s="209"/>
      <c r="HB22" s="209"/>
    </row>
    <row r="23" spans="1:210" ht="26.25" customHeight="1">
      <c r="A23" s="242" t="s">
        <v>382</v>
      </c>
      <c r="B23" s="243">
        <v>543379</v>
      </c>
      <c r="C23" s="243"/>
      <c r="D23" s="249">
        <f t="shared" si="10"/>
        <v>543379</v>
      </c>
      <c r="E23" s="283">
        <v>178868.69459999999</v>
      </c>
      <c r="F23" s="250">
        <v>0.03</v>
      </c>
      <c r="G23" s="243">
        <f t="shared" si="6"/>
        <v>10935.309162</v>
      </c>
      <c r="H23" s="245">
        <f t="shared" si="7"/>
        <v>2515.1211072599999</v>
      </c>
      <c r="I23" s="246">
        <f t="shared" si="8"/>
        <v>181383.81570725999</v>
      </c>
      <c r="J23" s="241">
        <f t="shared" si="9"/>
        <v>361995.18429274001</v>
      </c>
      <c r="K23" s="251"/>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09"/>
      <c r="AN23" s="209"/>
      <c r="AO23" s="209"/>
      <c r="AP23" s="209"/>
      <c r="AQ23" s="209"/>
      <c r="AR23" s="209"/>
      <c r="AS23" s="209"/>
      <c r="AT23" s="209"/>
      <c r="AU23" s="209"/>
      <c r="AV23" s="209"/>
      <c r="AW23" s="209"/>
      <c r="AX23" s="209"/>
      <c r="AY23" s="209"/>
      <c r="AZ23" s="209"/>
      <c r="BA23" s="209"/>
      <c r="BB23" s="209"/>
      <c r="BC23" s="209"/>
      <c r="BD23" s="209"/>
      <c r="BE23" s="209"/>
      <c r="BF23" s="209"/>
      <c r="BG23" s="209"/>
      <c r="BH23" s="209"/>
      <c r="BI23" s="209"/>
      <c r="BJ23" s="209"/>
      <c r="BK23" s="209"/>
      <c r="BL23" s="209"/>
      <c r="BM23" s="209"/>
      <c r="BN23" s="209"/>
      <c r="BO23" s="209"/>
      <c r="BP23" s="209"/>
      <c r="BQ23" s="209"/>
      <c r="BR23" s="209"/>
      <c r="BS23" s="209"/>
      <c r="BT23" s="209"/>
      <c r="BU23" s="209"/>
      <c r="BV23" s="209"/>
      <c r="BW23" s="209"/>
      <c r="BX23" s="209"/>
      <c r="BY23" s="209"/>
      <c r="BZ23" s="209"/>
      <c r="CA23" s="209"/>
      <c r="CB23" s="209"/>
      <c r="CC23" s="209"/>
      <c r="CD23" s="209"/>
      <c r="CE23" s="209"/>
      <c r="CF23" s="209"/>
      <c r="CG23" s="209"/>
      <c r="CH23" s="209"/>
      <c r="CI23" s="209"/>
      <c r="CJ23" s="209"/>
      <c r="CK23" s="209"/>
      <c r="CL23" s="209"/>
      <c r="CM23" s="209"/>
      <c r="CN23" s="209"/>
      <c r="CO23" s="209"/>
      <c r="CP23" s="209"/>
      <c r="CQ23" s="209"/>
      <c r="CR23" s="209"/>
      <c r="CS23" s="209"/>
      <c r="CT23" s="209"/>
      <c r="CU23" s="209"/>
      <c r="CV23" s="209"/>
      <c r="CW23" s="209"/>
      <c r="CX23" s="209"/>
      <c r="CY23" s="209"/>
      <c r="CZ23" s="209"/>
      <c r="DA23" s="209"/>
      <c r="DB23" s="209"/>
      <c r="DC23" s="209"/>
      <c r="DD23" s="209"/>
      <c r="DE23" s="209"/>
      <c r="DF23" s="209"/>
      <c r="DG23" s="209"/>
      <c r="DH23" s="209"/>
      <c r="DI23" s="209"/>
      <c r="DJ23" s="209"/>
      <c r="DK23" s="209"/>
      <c r="DL23" s="209"/>
      <c r="DM23" s="209"/>
      <c r="DN23" s="209"/>
      <c r="DO23" s="209"/>
      <c r="DP23" s="209"/>
      <c r="DQ23" s="209"/>
      <c r="DR23" s="209"/>
      <c r="DS23" s="209"/>
      <c r="DT23" s="209"/>
      <c r="DU23" s="209"/>
      <c r="DV23" s="209"/>
      <c r="DW23" s="209"/>
      <c r="DX23" s="209"/>
      <c r="DY23" s="209"/>
      <c r="DZ23" s="209"/>
      <c r="EA23" s="209"/>
      <c r="EB23" s="209"/>
      <c r="EC23" s="209"/>
      <c r="ED23" s="209"/>
      <c r="EE23" s="209"/>
      <c r="EF23" s="209"/>
      <c r="EG23" s="209"/>
      <c r="EH23" s="209"/>
      <c r="EI23" s="209"/>
      <c r="EJ23" s="209"/>
      <c r="EK23" s="209"/>
      <c r="EL23" s="209"/>
      <c r="EM23" s="209"/>
      <c r="EN23" s="209"/>
      <c r="EO23" s="209"/>
      <c r="EP23" s="209"/>
      <c r="EQ23" s="209"/>
      <c r="ER23" s="209"/>
      <c r="ES23" s="209"/>
      <c r="ET23" s="209"/>
      <c r="EU23" s="209"/>
      <c r="EV23" s="209"/>
      <c r="EW23" s="209"/>
      <c r="EX23" s="209"/>
      <c r="EY23" s="209"/>
      <c r="EZ23" s="209"/>
      <c r="FA23" s="209"/>
      <c r="FB23" s="209"/>
      <c r="FC23" s="209"/>
      <c r="FD23" s="209"/>
      <c r="FE23" s="209"/>
      <c r="FF23" s="209"/>
      <c r="FG23" s="209"/>
      <c r="FH23" s="209"/>
      <c r="FI23" s="209"/>
      <c r="FJ23" s="209"/>
      <c r="FK23" s="209"/>
      <c r="FL23" s="209"/>
      <c r="FM23" s="209"/>
      <c r="FN23" s="209"/>
      <c r="FO23" s="209"/>
      <c r="FP23" s="209"/>
      <c r="FQ23" s="209"/>
      <c r="FR23" s="209"/>
      <c r="FS23" s="209"/>
      <c r="FT23" s="209"/>
      <c r="FU23" s="209"/>
      <c r="FV23" s="209"/>
      <c r="FW23" s="209"/>
      <c r="FX23" s="209"/>
      <c r="FY23" s="209"/>
      <c r="FZ23" s="209"/>
      <c r="GA23" s="209"/>
      <c r="GB23" s="209"/>
      <c r="GC23" s="209"/>
      <c r="GD23" s="209"/>
      <c r="GE23" s="209"/>
      <c r="GF23" s="209"/>
      <c r="GG23" s="209"/>
      <c r="GH23" s="209"/>
      <c r="GI23" s="209"/>
      <c r="GJ23" s="209"/>
      <c r="GK23" s="209"/>
      <c r="GL23" s="209"/>
      <c r="GM23" s="209"/>
      <c r="GN23" s="209"/>
      <c r="GO23" s="209"/>
      <c r="GP23" s="209"/>
      <c r="GQ23" s="209"/>
      <c r="GR23" s="209"/>
      <c r="GS23" s="209"/>
      <c r="GT23" s="209"/>
      <c r="GU23" s="209"/>
      <c r="GV23" s="209"/>
      <c r="GW23" s="209"/>
      <c r="GX23" s="209"/>
      <c r="GY23" s="209"/>
      <c r="GZ23" s="209"/>
      <c r="HA23" s="209"/>
      <c r="HB23" s="209"/>
    </row>
    <row r="24" spans="1:210" ht="26.25" customHeight="1">
      <c r="A24" s="242" t="s">
        <v>383</v>
      </c>
      <c r="B24" s="243">
        <v>3321362</v>
      </c>
      <c r="C24" s="243"/>
      <c r="D24" s="249">
        <f t="shared" si="10"/>
        <v>3321362</v>
      </c>
      <c r="E24" s="283">
        <v>988568.87109999999</v>
      </c>
      <c r="F24" s="250">
        <v>0.03</v>
      </c>
      <c r="G24" s="243">
        <f t="shared" si="6"/>
        <v>69983.793867</v>
      </c>
      <c r="H24" s="245">
        <f t="shared" si="7"/>
        <v>16096.27258941</v>
      </c>
      <c r="I24" s="246">
        <f t="shared" si="8"/>
        <v>1004665.1436894099</v>
      </c>
      <c r="J24" s="241">
        <f t="shared" si="9"/>
        <v>2316696.8563105902</v>
      </c>
      <c r="K24" s="251"/>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09"/>
      <c r="AP24" s="209"/>
      <c r="AQ24" s="209"/>
      <c r="AR24" s="209"/>
      <c r="AS24" s="209"/>
      <c r="AT24" s="209"/>
      <c r="AU24" s="209"/>
      <c r="AV24" s="209"/>
      <c r="AW24" s="209"/>
      <c r="AX24" s="209"/>
      <c r="AY24" s="209"/>
      <c r="AZ24" s="209"/>
      <c r="BA24" s="209"/>
      <c r="BB24" s="209"/>
      <c r="BC24" s="209"/>
      <c r="BD24" s="209"/>
      <c r="BE24" s="209"/>
      <c r="BF24" s="209"/>
      <c r="BG24" s="209"/>
      <c r="BH24" s="209"/>
      <c r="BI24" s="209"/>
      <c r="BJ24" s="209"/>
      <c r="BK24" s="209"/>
      <c r="BL24" s="209"/>
      <c r="BM24" s="209"/>
      <c r="BN24" s="209"/>
      <c r="BO24" s="209"/>
      <c r="BP24" s="209"/>
      <c r="BQ24" s="209"/>
      <c r="BR24" s="209"/>
      <c r="BS24" s="209"/>
      <c r="BT24" s="209"/>
      <c r="BU24" s="209"/>
      <c r="BV24" s="209"/>
      <c r="BW24" s="209"/>
      <c r="BX24" s="209"/>
      <c r="BY24" s="209"/>
      <c r="BZ24" s="209"/>
      <c r="CA24" s="209"/>
      <c r="CB24" s="209"/>
      <c r="CC24" s="209"/>
      <c r="CD24" s="209"/>
      <c r="CE24" s="209"/>
      <c r="CF24" s="209"/>
      <c r="CG24" s="209"/>
      <c r="CH24" s="209"/>
      <c r="CI24" s="209"/>
      <c r="CJ24" s="209"/>
      <c r="CK24" s="209"/>
      <c r="CL24" s="209"/>
      <c r="CM24" s="209"/>
      <c r="CN24" s="209"/>
      <c r="CO24" s="209"/>
      <c r="CP24" s="209"/>
      <c r="CQ24" s="209"/>
      <c r="CR24" s="209"/>
      <c r="CS24" s="209"/>
      <c r="CT24" s="209"/>
      <c r="CU24" s="209"/>
      <c r="CV24" s="209"/>
      <c r="CW24" s="209"/>
      <c r="CX24" s="209"/>
      <c r="CY24" s="209"/>
      <c r="CZ24" s="209"/>
      <c r="DA24" s="209"/>
      <c r="DB24" s="209"/>
      <c r="DC24" s="209"/>
      <c r="DD24" s="209"/>
      <c r="DE24" s="209"/>
      <c r="DF24" s="209"/>
      <c r="DG24" s="209"/>
      <c r="DH24" s="209"/>
      <c r="DI24" s="209"/>
      <c r="DJ24" s="209"/>
      <c r="DK24" s="209"/>
      <c r="DL24" s="209"/>
      <c r="DM24" s="209"/>
      <c r="DN24" s="209"/>
      <c r="DO24" s="209"/>
      <c r="DP24" s="209"/>
      <c r="DQ24" s="209"/>
      <c r="DR24" s="209"/>
      <c r="DS24" s="209"/>
      <c r="DT24" s="209"/>
      <c r="DU24" s="209"/>
      <c r="DV24" s="209"/>
      <c r="DW24" s="209"/>
      <c r="DX24" s="209"/>
      <c r="DY24" s="209"/>
      <c r="DZ24" s="209"/>
      <c r="EA24" s="209"/>
      <c r="EB24" s="209"/>
      <c r="EC24" s="209"/>
      <c r="ED24" s="209"/>
      <c r="EE24" s="209"/>
      <c r="EF24" s="209"/>
      <c r="EG24" s="209"/>
      <c r="EH24" s="209"/>
      <c r="EI24" s="209"/>
      <c r="EJ24" s="209"/>
      <c r="EK24" s="209"/>
      <c r="EL24" s="209"/>
      <c r="EM24" s="209"/>
      <c r="EN24" s="209"/>
      <c r="EO24" s="209"/>
      <c r="EP24" s="209"/>
      <c r="EQ24" s="209"/>
      <c r="ER24" s="209"/>
      <c r="ES24" s="209"/>
      <c r="ET24" s="209"/>
      <c r="EU24" s="209"/>
      <c r="EV24" s="209"/>
      <c r="EW24" s="209"/>
      <c r="EX24" s="209"/>
      <c r="EY24" s="209"/>
      <c r="EZ24" s="209"/>
      <c r="FA24" s="209"/>
      <c r="FB24" s="209"/>
      <c r="FC24" s="209"/>
      <c r="FD24" s="209"/>
      <c r="FE24" s="209"/>
      <c r="FF24" s="209"/>
      <c r="FG24" s="209"/>
      <c r="FH24" s="209"/>
      <c r="FI24" s="209"/>
      <c r="FJ24" s="209"/>
      <c r="FK24" s="209"/>
      <c r="FL24" s="209"/>
      <c r="FM24" s="209"/>
      <c r="FN24" s="209"/>
      <c r="FO24" s="209"/>
      <c r="FP24" s="209"/>
      <c r="FQ24" s="209"/>
      <c r="FR24" s="209"/>
      <c r="FS24" s="209"/>
      <c r="FT24" s="209"/>
      <c r="FU24" s="209"/>
      <c r="FV24" s="209"/>
      <c r="FW24" s="209"/>
      <c r="FX24" s="209"/>
      <c r="FY24" s="209"/>
      <c r="FZ24" s="209"/>
      <c r="GA24" s="209"/>
      <c r="GB24" s="209"/>
      <c r="GC24" s="209"/>
      <c r="GD24" s="209"/>
      <c r="GE24" s="209"/>
      <c r="GF24" s="209"/>
      <c r="GG24" s="209"/>
      <c r="GH24" s="209"/>
      <c r="GI24" s="209"/>
      <c r="GJ24" s="209"/>
      <c r="GK24" s="209"/>
      <c r="GL24" s="209"/>
      <c r="GM24" s="209"/>
      <c r="GN24" s="209"/>
      <c r="GO24" s="209"/>
      <c r="GP24" s="209"/>
      <c r="GQ24" s="209"/>
      <c r="GR24" s="209"/>
      <c r="GS24" s="209"/>
      <c r="GT24" s="209"/>
      <c r="GU24" s="209"/>
      <c r="GV24" s="209"/>
      <c r="GW24" s="209"/>
      <c r="GX24" s="209"/>
      <c r="GY24" s="209"/>
      <c r="GZ24" s="209"/>
      <c r="HA24" s="209"/>
      <c r="HB24" s="209"/>
    </row>
    <row r="25" spans="1:210" ht="26.25" customHeight="1">
      <c r="A25" s="242" t="s">
        <v>384</v>
      </c>
      <c r="B25" s="243">
        <v>289359</v>
      </c>
      <c r="C25" s="243"/>
      <c r="D25" s="249">
        <f t="shared" si="10"/>
        <v>289359</v>
      </c>
      <c r="E25" s="283">
        <v>99742.84035100523</v>
      </c>
      <c r="F25" s="250">
        <v>0.03</v>
      </c>
      <c r="G25" s="243">
        <f t="shared" si="6"/>
        <v>5688.4847894698432</v>
      </c>
      <c r="H25" s="245">
        <f t="shared" si="7"/>
        <v>1308.351501578064</v>
      </c>
      <c r="I25" s="246">
        <f t="shared" si="8"/>
        <v>101051.19185258329</v>
      </c>
      <c r="J25" s="241">
        <f t="shared" si="9"/>
        <v>188307.80814741671</v>
      </c>
      <c r="K25" s="251"/>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09"/>
      <c r="AM25" s="209"/>
      <c r="AN25" s="209"/>
      <c r="AO25" s="209"/>
      <c r="AP25" s="209"/>
      <c r="AQ25" s="209"/>
      <c r="AR25" s="209"/>
      <c r="AS25" s="209"/>
      <c r="AT25" s="209"/>
      <c r="AU25" s="209"/>
      <c r="AV25" s="209"/>
      <c r="AW25" s="209"/>
      <c r="AX25" s="209"/>
      <c r="AY25" s="209"/>
      <c r="AZ25" s="209"/>
      <c r="BA25" s="209"/>
      <c r="BB25" s="209"/>
      <c r="BC25" s="209"/>
      <c r="BD25" s="209"/>
      <c r="BE25" s="209"/>
      <c r="BF25" s="209"/>
      <c r="BG25" s="209"/>
      <c r="BH25" s="209"/>
      <c r="BI25" s="209"/>
      <c r="BJ25" s="209"/>
      <c r="BK25" s="209"/>
      <c r="BL25" s="209"/>
      <c r="BM25" s="209"/>
      <c r="BN25" s="209"/>
      <c r="BO25" s="209"/>
      <c r="BP25" s="209"/>
      <c r="BQ25" s="209"/>
      <c r="BR25" s="209"/>
      <c r="BS25" s="209"/>
      <c r="BT25" s="209"/>
      <c r="BU25" s="209"/>
      <c r="BV25" s="209"/>
      <c r="BW25" s="209"/>
      <c r="BX25" s="209"/>
      <c r="BY25" s="209"/>
      <c r="BZ25" s="209"/>
      <c r="CA25" s="209"/>
      <c r="CB25" s="209"/>
      <c r="CC25" s="209"/>
      <c r="CD25" s="209"/>
      <c r="CE25" s="209"/>
      <c r="CF25" s="209"/>
      <c r="CG25" s="209"/>
      <c r="CH25" s="209"/>
      <c r="CI25" s="209"/>
      <c r="CJ25" s="209"/>
      <c r="CK25" s="209"/>
      <c r="CL25" s="209"/>
      <c r="CM25" s="209"/>
      <c r="CN25" s="209"/>
      <c r="CO25" s="209"/>
      <c r="CP25" s="209"/>
      <c r="CQ25" s="209"/>
      <c r="CR25" s="209"/>
      <c r="CS25" s="209"/>
      <c r="CT25" s="209"/>
      <c r="CU25" s="209"/>
      <c r="CV25" s="209"/>
      <c r="CW25" s="209"/>
      <c r="CX25" s="209"/>
      <c r="CY25" s="209"/>
      <c r="CZ25" s="209"/>
      <c r="DA25" s="209"/>
      <c r="DB25" s="209"/>
      <c r="DC25" s="209"/>
      <c r="DD25" s="209"/>
      <c r="DE25" s="209"/>
      <c r="DF25" s="209"/>
      <c r="DG25" s="209"/>
      <c r="DH25" s="209"/>
      <c r="DI25" s="209"/>
      <c r="DJ25" s="209"/>
      <c r="DK25" s="209"/>
      <c r="DL25" s="209"/>
      <c r="DM25" s="209"/>
      <c r="DN25" s="209"/>
      <c r="DO25" s="209"/>
      <c r="DP25" s="209"/>
      <c r="DQ25" s="209"/>
      <c r="DR25" s="209"/>
      <c r="DS25" s="209"/>
      <c r="DT25" s="209"/>
      <c r="DU25" s="209"/>
      <c r="DV25" s="209"/>
      <c r="DW25" s="209"/>
      <c r="DX25" s="209"/>
      <c r="DY25" s="209"/>
      <c r="DZ25" s="209"/>
      <c r="EA25" s="209"/>
      <c r="EB25" s="209"/>
      <c r="EC25" s="209"/>
      <c r="ED25" s="209"/>
      <c r="EE25" s="209"/>
      <c r="EF25" s="209"/>
      <c r="EG25" s="209"/>
      <c r="EH25" s="209"/>
      <c r="EI25" s="209"/>
      <c r="EJ25" s="209"/>
      <c r="EK25" s="209"/>
      <c r="EL25" s="209"/>
      <c r="EM25" s="209"/>
      <c r="EN25" s="209"/>
      <c r="EO25" s="209"/>
      <c r="EP25" s="209"/>
      <c r="EQ25" s="209"/>
      <c r="ER25" s="209"/>
      <c r="ES25" s="209"/>
      <c r="ET25" s="209"/>
      <c r="EU25" s="209"/>
      <c r="EV25" s="209"/>
      <c r="EW25" s="209"/>
      <c r="EX25" s="209"/>
      <c r="EY25" s="209"/>
      <c r="EZ25" s="209"/>
      <c r="FA25" s="209"/>
      <c r="FB25" s="209"/>
      <c r="FC25" s="209"/>
      <c r="FD25" s="209"/>
      <c r="FE25" s="209"/>
      <c r="FF25" s="209"/>
      <c r="FG25" s="209"/>
      <c r="FH25" s="209"/>
      <c r="FI25" s="209"/>
      <c r="FJ25" s="209"/>
      <c r="FK25" s="209"/>
      <c r="FL25" s="209"/>
      <c r="FM25" s="209"/>
      <c r="FN25" s="209"/>
      <c r="FO25" s="209"/>
      <c r="FP25" s="209"/>
      <c r="FQ25" s="209"/>
      <c r="FR25" s="209"/>
      <c r="FS25" s="209"/>
      <c r="FT25" s="209"/>
      <c r="FU25" s="209"/>
      <c r="FV25" s="209"/>
      <c r="FW25" s="209"/>
      <c r="FX25" s="209"/>
      <c r="FY25" s="209"/>
      <c r="FZ25" s="209"/>
      <c r="GA25" s="209"/>
      <c r="GB25" s="209"/>
      <c r="GC25" s="209"/>
      <c r="GD25" s="209"/>
      <c r="GE25" s="209"/>
      <c r="GF25" s="209"/>
      <c r="GG25" s="209"/>
      <c r="GH25" s="209"/>
      <c r="GI25" s="209"/>
      <c r="GJ25" s="209"/>
      <c r="GK25" s="209"/>
      <c r="GL25" s="209"/>
      <c r="GM25" s="209"/>
      <c r="GN25" s="209"/>
      <c r="GO25" s="209"/>
      <c r="GP25" s="209"/>
      <c r="GQ25" s="209"/>
      <c r="GR25" s="209"/>
      <c r="GS25" s="209"/>
      <c r="GT25" s="209"/>
      <c r="GU25" s="209"/>
      <c r="GV25" s="209"/>
      <c r="GW25" s="209"/>
      <c r="GX25" s="209"/>
      <c r="GY25" s="209"/>
      <c r="GZ25" s="209"/>
      <c r="HA25" s="209"/>
      <c r="HB25" s="209"/>
    </row>
    <row r="26" spans="1:210" ht="26.25" customHeight="1">
      <c r="A26" s="242" t="s">
        <v>385</v>
      </c>
      <c r="B26" s="243">
        <v>1321000</v>
      </c>
      <c r="C26" s="243"/>
      <c r="D26" s="249">
        <f t="shared" si="10"/>
        <v>1321000</v>
      </c>
      <c r="E26" s="283">
        <v>293362.68103736173</v>
      </c>
      <c r="F26" s="250">
        <v>0.03</v>
      </c>
      <c r="G26" s="243">
        <f t="shared" si="6"/>
        <v>30829.119568879149</v>
      </c>
      <c r="H26" s="245">
        <f t="shared" si="7"/>
        <v>7090.6975008422041</v>
      </c>
      <c r="I26" s="246">
        <f t="shared" si="8"/>
        <v>300453.37853820395</v>
      </c>
      <c r="J26" s="241">
        <f t="shared" si="9"/>
        <v>1020546.6214617961</v>
      </c>
      <c r="K26" s="251"/>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c r="AN26" s="209"/>
      <c r="AO26" s="209"/>
      <c r="AP26" s="209"/>
      <c r="AQ26" s="209"/>
      <c r="AR26" s="209"/>
      <c r="AS26" s="209"/>
      <c r="AT26" s="209"/>
      <c r="AU26" s="209"/>
      <c r="AV26" s="209"/>
      <c r="AW26" s="209"/>
      <c r="AX26" s="209"/>
      <c r="AY26" s="209"/>
      <c r="AZ26" s="209"/>
      <c r="BA26" s="209"/>
      <c r="BB26" s="209"/>
      <c r="BC26" s="209"/>
      <c r="BD26" s="209"/>
      <c r="BE26" s="209"/>
      <c r="BF26" s="209"/>
      <c r="BG26" s="209"/>
      <c r="BH26" s="209"/>
      <c r="BI26" s="209"/>
      <c r="BJ26" s="209"/>
      <c r="BK26" s="209"/>
      <c r="BL26" s="209"/>
      <c r="BM26" s="209"/>
      <c r="BN26" s="209"/>
      <c r="BO26" s="209"/>
      <c r="BP26" s="209"/>
      <c r="BQ26" s="209"/>
      <c r="BR26" s="209"/>
      <c r="BS26" s="209"/>
      <c r="BT26" s="209"/>
      <c r="BU26" s="209"/>
      <c r="BV26" s="209"/>
      <c r="BW26" s="209"/>
      <c r="BX26" s="209"/>
      <c r="BY26" s="209"/>
      <c r="BZ26" s="209"/>
      <c r="CA26" s="209"/>
      <c r="CB26" s="209"/>
      <c r="CC26" s="209"/>
      <c r="CD26" s="209"/>
      <c r="CE26" s="209"/>
      <c r="CF26" s="209"/>
      <c r="CG26" s="209"/>
      <c r="CH26" s="209"/>
      <c r="CI26" s="209"/>
      <c r="CJ26" s="209"/>
      <c r="CK26" s="209"/>
      <c r="CL26" s="209"/>
      <c r="CM26" s="209"/>
      <c r="CN26" s="209"/>
      <c r="CO26" s="209"/>
      <c r="CP26" s="209"/>
      <c r="CQ26" s="209"/>
      <c r="CR26" s="209"/>
      <c r="CS26" s="209"/>
      <c r="CT26" s="209"/>
      <c r="CU26" s="209"/>
      <c r="CV26" s="209"/>
      <c r="CW26" s="209"/>
      <c r="CX26" s="209"/>
      <c r="CY26" s="209"/>
      <c r="CZ26" s="209"/>
      <c r="DA26" s="209"/>
      <c r="DB26" s="209"/>
      <c r="DC26" s="209"/>
      <c r="DD26" s="209"/>
      <c r="DE26" s="209"/>
      <c r="DF26" s="209"/>
      <c r="DG26" s="209"/>
      <c r="DH26" s="209"/>
      <c r="DI26" s="209"/>
      <c r="DJ26" s="209"/>
      <c r="DK26" s="209"/>
      <c r="DL26" s="209"/>
      <c r="DM26" s="209"/>
      <c r="DN26" s="209"/>
      <c r="DO26" s="209"/>
      <c r="DP26" s="209"/>
      <c r="DQ26" s="209"/>
      <c r="DR26" s="209"/>
      <c r="DS26" s="209"/>
      <c r="DT26" s="209"/>
      <c r="DU26" s="209"/>
      <c r="DV26" s="209"/>
      <c r="DW26" s="209"/>
      <c r="DX26" s="209"/>
      <c r="DY26" s="209"/>
      <c r="DZ26" s="209"/>
      <c r="EA26" s="209"/>
      <c r="EB26" s="209"/>
      <c r="EC26" s="209"/>
      <c r="ED26" s="209"/>
      <c r="EE26" s="209"/>
      <c r="EF26" s="209"/>
      <c r="EG26" s="209"/>
      <c r="EH26" s="209"/>
      <c r="EI26" s="209"/>
      <c r="EJ26" s="209"/>
      <c r="EK26" s="209"/>
      <c r="EL26" s="209"/>
      <c r="EM26" s="209"/>
      <c r="EN26" s="209"/>
      <c r="EO26" s="209"/>
      <c r="EP26" s="209"/>
      <c r="EQ26" s="209"/>
      <c r="ER26" s="209"/>
      <c r="ES26" s="209"/>
      <c r="ET26" s="209"/>
      <c r="EU26" s="209"/>
      <c r="EV26" s="209"/>
      <c r="EW26" s="209"/>
      <c r="EX26" s="209"/>
      <c r="EY26" s="209"/>
      <c r="EZ26" s="209"/>
      <c r="FA26" s="209"/>
      <c r="FB26" s="209"/>
      <c r="FC26" s="209"/>
      <c r="FD26" s="209"/>
      <c r="FE26" s="209"/>
      <c r="FF26" s="209"/>
      <c r="FG26" s="209"/>
      <c r="FH26" s="209"/>
      <c r="FI26" s="209"/>
      <c r="FJ26" s="209"/>
      <c r="FK26" s="209"/>
      <c r="FL26" s="209"/>
      <c r="FM26" s="209"/>
      <c r="FN26" s="209"/>
      <c r="FO26" s="209"/>
      <c r="FP26" s="209"/>
      <c r="FQ26" s="209"/>
      <c r="FR26" s="209"/>
      <c r="FS26" s="209"/>
      <c r="FT26" s="209"/>
      <c r="FU26" s="209"/>
      <c r="FV26" s="209"/>
      <c r="FW26" s="209"/>
      <c r="FX26" s="209"/>
      <c r="FY26" s="209"/>
      <c r="FZ26" s="209"/>
      <c r="GA26" s="209"/>
      <c r="GB26" s="209"/>
      <c r="GC26" s="209"/>
      <c r="GD26" s="209"/>
      <c r="GE26" s="209"/>
      <c r="GF26" s="209"/>
      <c r="GG26" s="209"/>
      <c r="GH26" s="209"/>
      <c r="GI26" s="209"/>
      <c r="GJ26" s="209"/>
      <c r="GK26" s="209"/>
      <c r="GL26" s="209"/>
      <c r="GM26" s="209"/>
      <c r="GN26" s="209"/>
      <c r="GO26" s="209"/>
      <c r="GP26" s="209"/>
      <c r="GQ26" s="209"/>
      <c r="GR26" s="209"/>
      <c r="GS26" s="209"/>
      <c r="GT26" s="209"/>
      <c r="GU26" s="209"/>
      <c r="GV26" s="209"/>
      <c r="GW26" s="209"/>
      <c r="GX26" s="209"/>
      <c r="GY26" s="209"/>
      <c r="GZ26" s="209"/>
      <c r="HA26" s="209"/>
      <c r="HB26" s="209"/>
    </row>
    <row r="27" spans="1:210" ht="26.25" customHeight="1">
      <c r="A27" s="242" t="s">
        <v>386</v>
      </c>
      <c r="B27" s="243">
        <v>339192</v>
      </c>
      <c r="C27" s="243"/>
      <c r="D27" s="249">
        <f t="shared" si="10"/>
        <v>339192</v>
      </c>
      <c r="E27" s="283">
        <v>117306.1393</v>
      </c>
      <c r="F27" s="250">
        <v>0.03</v>
      </c>
      <c r="G27" s="243">
        <f t="shared" si="6"/>
        <v>6656.5758210000004</v>
      </c>
      <c r="H27" s="245">
        <f t="shared" si="7"/>
        <v>1531.0124388300001</v>
      </c>
      <c r="I27" s="246">
        <f t="shared" si="8"/>
        <v>118837.15173883</v>
      </c>
      <c r="J27" s="241">
        <f t="shared" si="9"/>
        <v>220354.84826117</v>
      </c>
      <c r="K27" s="251"/>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09"/>
      <c r="CA27" s="209"/>
      <c r="CB27" s="209"/>
      <c r="CC27" s="209"/>
      <c r="CD27" s="209"/>
      <c r="CE27" s="209"/>
      <c r="CF27" s="209"/>
      <c r="CG27" s="209"/>
      <c r="CH27" s="209"/>
      <c r="CI27" s="209"/>
      <c r="CJ27" s="209"/>
      <c r="CK27" s="209"/>
      <c r="CL27" s="209"/>
      <c r="CM27" s="209"/>
      <c r="CN27" s="209"/>
      <c r="CO27" s="209"/>
      <c r="CP27" s="209"/>
      <c r="CQ27" s="209"/>
      <c r="CR27" s="209"/>
      <c r="CS27" s="209"/>
      <c r="CT27" s="209"/>
      <c r="CU27" s="209"/>
      <c r="CV27" s="209"/>
      <c r="CW27" s="209"/>
      <c r="CX27" s="209"/>
      <c r="CY27" s="209"/>
      <c r="CZ27" s="209"/>
      <c r="DA27" s="209"/>
      <c r="DB27" s="209"/>
      <c r="DC27" s="209"/>
      <c r="DD27" s="209"/>
      <c r="DE27" s="209"/>
      <c r="DF27" s="209"/>
      <c r="DG27" s="209"/>
      <c r="DH27" s="209"/>
      <c r="DI27" s="209"/>
      <c r="DJ27" s="209"/>
      <c r="DK27" s="209"/>
      <c r="DL27" s="209"/>
      <c r="DM27" s="209"/>
      <c r="DN27" s="209"/>
      <c r="DO27" s="209"/>
      <c r="DP27" s="209"/>
      <c r="DQ27" s="209"/>
      <c r="DR27" s="209"/>
      <c r="DS27" s="209"/>
      <c r="DT27" s="209"/>
      <c r="DU27" s="209"/>
      <c r="DV27" s="209"/>
      <c r="DW27" s="209"/>
      <c r="DX27" s="209"/>
      <c r="DY27" s="209"/>
      <c r="DZ27" s="209"/>
      <c r="EA27" s="209"/>
      <c r="EB27" s="209"/>
      <c r="EC27" s="209"/>
      <c r="ED27" s="209"/>
      <c r="EE27" s="209"/>
      <c r="EF27" s="209"/>
      <c r="EG27" s="209"/>
      <c r="EH27" s="209"/>
      <c r="EI27" s="209"/>
      <c r="EJ27" s="209"/>
      <c r="EK27" s="209"/>
      <c r="EL27" s="209"/>
      <c r="EM27" s="209"/>
      <c r="EN27" s="209"/>
      <c r="EO27" s="209"/>
      <c r="EP27" s="209"/>
      <c r="EQ27" s="209"/>
      <c r="ER27" s="209"/>
      <c r="ES27" s="209"/>
      <c r="ET27" s="209"/>
      <c r="EU27" s="209"/>
      <c r="EV27" s="209"/>
      <c r="EW27" s="209"/>
      <c r="EX27" s="209"/>
      <c r="EY27" s="209"/>
      <c r="EZ27" s="209"/>
      <c r="FA27" s="209"/>
      <c r="FB27" s="209"/>
      <c r="FC27" s="209"/>
      <c r="FD27" s="209"/>
      <c r="FE27" s="209"/>
      <c r="FF27" s="209"/>
      <c r="FG27" s="209"/>
      <c r="FH27" s="209"/>
      <c r="FI27" s="209"/>
      <c r="FJ27" s="209"/>
      <c r="FK27" s="209"/>
      <c r="FL27" s="209"/>
      <c r="FM27" s="209"/>
      <c r="FN27" s="209"/>
      <c r="FO27" s="209"/>
      <c r="FP27" s="209"/>
      <c r="FQ27" s="209"/>
      <c r="FR27" s="209"/>
      <c r="FS27" s="209"/>
      <c r="FT27" s="209"/>
      <c r="FU27" s="209"/>
      <c r="FV27" s="209"/>
      <c r="FW27" s="209"/>
      <c r="FX27" s="209"/>
      <c r="FY27" s="209"/>
      <c r="FZ27" s="209"/>
      <c r="GA27" s="209"/>
      <c r="GB27" s="209"/>
      <c r="GC27" s="209"/>
      <c r="GD27" s="209"/>
      <c r="GE27" s="209"/>
      <c r="GF27" s="209"/>
      <c r="GG27" s="209"/>
      <c r="GH27" s="209"/>
      <c r="GI27" s="209"/>
      <c r="GJ27" s="209"/>
      <c r="GK27" s="209"/>
      <c r="GL27" s="209"/>
      <c r="GM27" s="209"/>
      <c r="GN27" s="209"/>
      <c r="GO27" s="209"/>
      <c r="GP27" s="209"/>
      <c r="GQ27" s="209"/>
      <c r="GR27" s="209"/>
      <c r="GS27" s="209"/>
      <c r="GT27" s="209"/>
      <c r="GU27" s="209"/>
      <c r="GV27" s="209"/>
      <c r="GW27" s="209"/>
      <c r="GX27" s="209"/>
      <c r="GY27" s="209"/>
      <c r="GZ27" s="209"/>
      <c r="HA27" s="209"/>
      <c r="HB27" s="209"/>
    </row>
    <row r="28" spans="1:210" ht="26.25" customHeight="1">
      <c r="A28" s="252" t="s">
        <v>375</v>
      </c>
      <c r="B28" s="253">
        <v>325378727</v>
      </c>
      <c r="C28" s="253">
        <f t="shared" ref="C28:J28" si="11">SUM(C18:C27)</f>
        <v>0</v>
      </c>
      <c r="D28" s="253">
        <f t="shared" si="11"/>
        <v>325378727</v>
      </c>
      <c r="E28" s="253">
        <f t="shared" si="11"/>
        <v>104167708.01726976</v>
      </c>
      <c r="F28" s="253">
        <f t="shared" si="11"/>
        <v>0.30000000000000004</v>
      </c>
      <c r="G28" s="253">
        <f t="shared" si="11"/>
        <v>6636330.5694819074</v>
      </c>
      <c r="H28" s="254">
        <f t="shared" si="11"/>
        <v>1526356.0309808385</v>
      </c>
      <c r="I28" s="253">
        <f t="shared" si="11"/>
        <v>105694064.04825063</v>
      </c>
      <c r="J28" s="253">
        <f t="shared" si="11"/>
        <v>219684662.95174941</v>
      </c>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09"/>
      <c r="AM28" s="209"/>
      <c r="AN28" s="209"/>
      <c r="AO28" s="209"/>
      <c r="AP28" s="209"/>
      <c r="AQ28" s="209"/>
      <c r="AR28" s="209"/>
      <c r="AS28" s="209"/>
      <c r="AT28" s="209"/>
      <c r="AU28" s="209"/>
      <c r="AV28" s="209"/>
      <c r="AW28" s="209"/>
      <c r="AX28" s="209"/>
      <c r="AY28" s="209"/>
      <c r="AZ28" s="209"/>
      <c r="BA28" s="209"/>
      <c r="BB28" s="209"/>
      <c r="BC28" s="209"/>
      <c r="BD28" s="209"/>
      <c r="BE28" s="209"/>
      <c r="BF28" s="209"/>
      <c r="BG28" s="209"/>
      <c r="BH28" s="209"/>
      <c r="BI28" s="209"/>
      <c r="BJ28" s="209"/>
      <c r="BK28" s="209"/>
      <c r="BL28" s="209"/>
      <c r="BM28" s="209"/>
      <c r="BN28" s="209"/>
      <c r="BO28" s="209"/>
      <c r="BP28" s="209"/>
      <c r="BQ28" s="209"/>
      <c r="BR28" s="209"/>
      <c r="BS28" s="209"/>
      <c r="BT28" s="209"/>
      <c r="BU28" s="209"/>
      <c r="BV28" s="209"/>
      <c r="BW28" s="209"/>
      <c r="BX28" s="209"/>
      <c r="BY28" s="209"/>
      <c r="BZ28" s="209"/>
      <c r="CA28" s="209"/>
      <c r="CB28" s="209"/>
      <c r="CC28" s="209"/>
      <c r="CD28" s="209"/>
      <c r="CE28" s="209"/>
      <c r="CF28" s="209"/>
      <c r="CG28" s="209"/>
      <c r="CH28" s="209"/>
      <c r="CI28" s="209"/>
      <c r="CJ28" s="209"/>
      <c r="CK28" s="209"/>
      <c r="CL28" s="209"/>
      <c r="CM28" s="209"/>
      <c r="CN28" s="209"/>
      <c r="CO28" s="209"/>
      <c r="CP28" s="209"/>
      <c r="CQ28" s="209"/>
      <c r="CR28" s="209"/>
      <c r="CS28" s="209"/>
      <c r="CT28" s="209"/>
      <c r="CU28" s="209"/>
      <c r="CV28" s="209"/>
      <c r="CW28" s="209"/>
      <c r="CX28" s="209"/>
      <c r="CY28" s="209"/>
      <c r="CZ28" s="209"/>
      <c r="DA28" s="209"/>
      <c r="DB28" s="209"/>
      <c r="DC28" s="209"/>
      <c r="DD28" s="209"/>
      <c r="DE28" s="209"/>
      <c r="DF28" s="209"/>
      <c r="DG28" s="209"/>
      <c r="DH28" s="209"/>
      <c r="DI28" s="209"/>
      <c r="DJ28" s="209"/>
      <c r="DK28" s="209"/>
      <c r="DL28" s="209"/>
      <c r="DM28" s="209"/>
      <c r="DN28" s="209"/>
      <c r="DO28" s="209"/>
      <c r="DP28" s="209"/>
      <c r="DQ28" s="209"/>
      <c r="DR28" s="209"/>
      <c r="DS28" s="209"/>
      <c r="DT28" s="209"/>
      <c r="DU28" s="209"/>
      <c r="DV28" s="209"/>
      <c r="DW28" s="209"/>
      <c r="DX28" s="209"/>
      <c r="DY28" s="209"/>
      <c r="DZ28" s="209"/>
      <c r="EA28" s="209"/>
      <c r="EB28" s="209"/>
      <c r="EC28" s="209"/>
      <c r="ED28" s="209"/>
      <c r="EE28" s="209"/>
      <c r="EF28" s="209"/>
      <c r="EG28" s="209"/>
      <c r="EH28" s="209"/>
      <c r="EI28" s="209"/>
      <c r="EJ28" s="209"/>
      <c r="EK28" s="209"/>
      <c r="EL28" s="209"/>
      <c r="EM28" s="209"/>
      <c r="EN28" s="209"/>
      <c r="EO28" s="209"/>
      <c r="EP28" s="209"/>
      <c r="EQ28" s="209"/>
      <c r="ER28" s="209"/>
      <c r="ES28" s="209"/>
      <c r="ET28" s="209"/>
      <c r="EU28" s="209"/>
      <c r="EV28" s="209"/>
      <c r="EW28" s="209"/>
      <c r="EX28" s="209"/>
      <c r="EY28" s="209"/>
      <c r="EZ28" s="209"/>
      <c r="FA28" s="209"/>
      <c r="FB28" s="209"/>
      <c r="FC28" s="209"/>
      <c r="FD28" s="209"/>
      <c r="FE28" s="209"/>
      <c r="FF28" s="209"/>
      <c r="FG28" s="209"/>
      <c r="FH28" s="209"/>
      <c r="FI28" s="209"/>
      <c r="FJ28" s="209"/>
      <c r="FK28" s="209"/>
      <c r="FL28" s="209"/>
      <c r="FM28" s="209"/>
      <c r="FN28" s="209"/>
      <c r="FO28" s="209"/>
      <c r="FP28" s="209"/>
      <c r="FQ28" s="209"/>
      <c r="FR28" s="209"/>
      <c r="FS28" s="209"/>
      <c r="FT28" s="209"/>
      <c r="FU28" s="209"/>
      <c r="FV28" s="209"/>
      <c r="FW28" s="209"/>
      <c r="FX28" s="209"/>
      <c r="FY28" s="209"/>
      <c r="FZ28" s="209"/>
      <c r="GA28" s="209"/>
      <c r="GB28" s="209"/>
      <c r="GC28" s="209"/>
      <c r="GD28" s="209"/>
      <c r="GE28" s="209"/>
      <c r="GF28" s="209"/>
      <c r="GG28" s="209"/>
      <c r="GH28" s="209"/>
      <c r="GI28" s="209"/>
      <c r="GJ28" s="209"/>
      <c r="GK28" s="209"/>
      <c r="GL28" s="209"/>
      <c r="GM28" s="209"/>
      <c r="GN28" s="209"/>
      <c r="GO28" s="209"/>
      <c r="GP28" s="209"/>
      <c r="GQ28" s="209"/>
      <c r="GR28" s="209"/>
      <c r="GS28" s="209"/>
      <c r="GT28" s="209"/>
      <c r="GU28" s="209"/>
      <c r="GV28" s="209"/>
      <c r="GW28" s="209"/>
      <c r="GX28" s="209"/>
      <c r="GY28" s="209"/>
      <c r="GZ28" s="209"/>
      <c r="HA28" s="209"/>
      <c r="HB28" s="209"/>
    </row>
    <row r="29" spans="1:210" ht="26.25" customHeight="1">
      <c r="A29" s="248"/>
      <c r="B29" s="253"/>
      <c r="C29" s="253"/>
      <c r="D29" s="253"/>
      <c r="E29" s="253"/>
      <c r="F29" s="244"/>
      <c r="G29" s="253"/>
      <c r="H29" s="254"/>
      <c r="I29" s="246"/>
      <c r="J29" s="247"/>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09"/>
      <c r="AQ29" s="209"/>
      <c r="AR29" s="209"/>
      <c r="AS29" s="209"/>
      <c r="AT29" s="209"/>
      <c r="AU29" s="209"/>
      <c r="AV29" s="209"/>
      <c r="AW29" s="209"/>
      <c r="AX29" s="209"/>
      <c r="AY29" s="209"/>
      <c r="AZ29" s="209"/>
      <c r="BA29" s="209"/>
      <c r="BB29" s="209"/>
      <c r="BC29" s="209"/>
      <c r="BD29" s="209"/>
      <c r="BE29" s="209"/>
      <c r="BF29" s="209"/>
      <c r="BG29" s="209"/>
      <c r="BH29" s="209"/>
      <c r="BI29" s="209"/>
      <c r="BJ29" s="209"/>
      <c r="BK29" s="209"/>
      <c r="BL29" s="209"/>
      <c r="BM29" s="209"/>
      <c r="BN29" s="209"/>
      <c r="BO29" s="209"/>
      <c r="BP29" s="209"/>
      <c r="BQ29" s="209"/>
      <c r="BR29" s="209"/>
      <c r="BS29" s="209"/>
      <c r="BT29" s="209"/>
      <c r="BU29" s="209"/>
      <c r="BV29" s="209"/>
      <c r="BW29" s="209"/>
      <c r="BX29" s="209"/>
      <c r="BY29" s="209"/>
      <c r="BZ29" s="209"/>
      <c r="CA29" s="209"/>
      <c r="CB29" s="209"/>
      <c r="CC29" s="209"/>
      <c r="CD29" s="209"/>
      <c r="CE29" s="209"/>
      <c r="CF29" s="209"/>
      <c r="CG29" s="209"/>
      <c r="CH29" s="209"/>
      <c r="CI29" s="209"/>
      <c r="CJ29" s="209"/>
      <c r="CK29" s="209"/>
      <c r="CL29" s="209"/>
      <c r="CM29" s="209"/>
      <c r="CN29" s="209"/>
      <c r="CO29" s="209"/>
      <c r="CP29" s="209"/>
      <c r="CQ29" s="209"/>
      <c r="CR29" s="209"/>
      <c r="CS29" s="209"/>
      <c r="CT29" s="209"/>
      <c r="CU29" s="209"/>
      <c r="CV29" s="209"/>
      <c r="CW29" s="209"/>
      <c r="CX29" s="209"/>
      <c r="CY29" s="209"/>
      <c r="CZ29" s="209"/>
      <c r="DA29" s="209"/>
      <c r="DB29" s="209"/>
      <c r="DC29" s="209"/>
      <c r="DD29" s="209"/>
      <c r="DE29" s="209"/>
      <c r="DF29" s="209"/>
      <c r="DG29" s="209"/>
      <c r="DH29" s="209"/>
      <c r="DI29" s="209"/>
      <c r="DJ29" s="209"/>
      <c r="DK29" s="209"/>
      <c r="DL29" s="209"/>
      <c r="DM29" s="209"/>
      <c r="DN29" s="209"/>
      <c r="DO29" s="209"/>
      <c r="DP29" s="209"/>
      <c r="DQ29" s="209"/>
      <c r="DR29" s="209"/>
      <c r="DS29" s="209"/>
      <c r="DT29" s="209"/>
      <c r="DU29" s="209"/>
      <c r="DV29" s="209"/>
      <c r="DW29" s="209"/>
      <c r="DX29" s="209"/>
      <c r="DY29" s="209"/>
      <c r="DZ29" s="209"/>
      <c r="EA29" s="209"/>
      <c r="EB29" s="209"/>
      <c r="EC29" s="209"/>
      <c r="ED29" s="209"/>
      <c r="EE29" s="209"/>
      <c r="EF29" s="209"/>
      <c r="EG29" s="209"/>
      <c r="EH29" s="209"/>
      <c r="EI29" s="209"/>
      <c r="EJ29" s="209"/>
      <c r="EK29" s="209"/>
      <c r="EL29" s="209"/>
      <c r="EM29" s="209"/>
      <c r="EN29" s="209"/>
      <c r="EO29" s="209"/>
      <c r="EP29" s="209"/>
      <c r="EQ29" s="209"/>
      <c r="ER29" s="209"/>
      <c r="ES29" s="209"/>
      <c r="ET29" s="209"/>
      <c r="EU29" s="209"/>
      <c r="EV29" s="209"/>
      <c r="EW29" s="209"/>
      <c r="EX29" s="209"/>
      <c r="EY29" s="209"/>
      <c r="EZ29" s="209"/>
      <c r="FA29" s="209"/>
      <c r="FB29" s="209"/>
      <c r="FC29" s="209"/>
      <c r="FD29" s="209"/>
      <c r="FE29" s="209"/>
      <c r="FF29" s="209"/>
      <c r="FG29" s="209"/>
      <c r="FH29" s="209"/>
      <c r="FI29" s="209"/>
      <c r="FJ29" s="209"/>
      <c r="FK29" s="209"/>
      <c r="FL29" s="209"/>
      <c r="FM29" s="209"/>
      <c r="FN29" s="209"/>
      <c r="FO29" s="209"/>
      <c r="FP29" s="209"/>
      <c r="FQ29" s="209"/>
      <c r="FR29" s="209"/>
      <c r="FS29" s="209"/>
      <c r="FT29" s="209"/>
      <c r="FU29" s="209"/>
      <c r="FV29" s="209"/>
      <c r="FW29" s="209"/>
      <c r="FX29" s="209"/>
      <c r="FY29" s="209"/>
      <c r="FZ29" s="209"/>
      <c r="GA29" s="209"/>
      <c r="GB29" s="209"/>
      <c r="GC29" s="209"/>
      <c r="GD29" s="209"/>
      <c r="GE29" s="209"/>
      <c r="GF29" s="209"/>
      <c r="GG29" s="209"/>
      <c r="GH29" s="209"/>
      <c r="GI29" s="209"/>
      <c r="GJ29" s="209"/>
      <c r="GK29" s="209"/>
      <c r="GL29" s="209"/>
      <c r="GM29" s="209"/>
      <c r="GN29" s="209"/>
      <c r="GO29" s="209"/>
      <c r="GP29" s="209"/>
      <c r="GQ29" s="209"/>
      <c r="GR29" s="209"/>
      <c r="GS29" s="209"/>
      <c r="GT29" s="209"/>
      <c r="GU29" s="209"/>
      <c r="GV29" s="209"/>
      <c r="GW29" s="209"/>
      <c r="GX29" s="209"/>
      <c r="GY29" s="209"/>
      <c r="GZ29" s="209"/>
      <c r="HA29" s="209"/>
      <c r="HB29" s="209"/>
    </row>
    <row r="30" spans="1:210" ht="26.25" customHeight="1">
      <c r="A30" s="248"/>
      <c r="B30" s="253"/>
      <c r="C30" s="253"/>
      <c r="D30" s="253"/>
      <c r="E30" s="253"/>
      <c r="F30" s="244"/>
      <c r="G30" s="253"/>
      <c r="H30" s="254"/>
      <c r="I30" s="246"/>
      <c r="J30" s="247"/>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09"/>
      <c r="AY30" s="209"/>
      <c r="AZ30" s="209"/>
      <c r="BA30" s="209"/>
      <c r="BB30" s="209"/>
      <c r="BC30" s="209"/>
      <c r="BD30" s="209"/>
      <c r="BE30" s="209"/>
      <c r="BF30" s="209"/>
      <c r="BG30" s="209"/>
      <c r="BH30" s="209"/>
      <c r="BI30" s="209"/>
      <c r="BJ30" s="209"/>
      <c r="BK30" s="209"/>
      <c r="BL30" s="209"/>
      <c r="BM30" s="209"/>
      <c r="BN30" s="209"/>
      <c r="BO30" s="209"/>
      <c r="BP30" s="209"/>
      <c r="BQ30" s="209"/>
      <c r="BR30" s="209"/>
      <c r="BS30" s="209"/>
      <c r="BT30" s="209"/>
      <c r="BU30" s="209"/>
      <c r="BV30" s="209"/>
      <c r="BW30" s="209"/>
      <c r="BX30" s="209"/>
      <c r="BY30" s="209"/>
      <c r="BZ30" s="209"/>
      <c r="CA30" s="209"/>
      <c r="CB30" s="209"/>
      <c r="CC30" s="209"/>
      <c r="CD30" s="209"/>
      <c r="CE30" s="209"/>
      <c r="CF30" s="209"/>
      <c r="CG30" s="209"/>
      <c r="CH30" s="209"/>
      <c r="CI30" s="209"/>
      <c r="CJ30" s="209"/>
      <c r="CK30" s="209"/>
      <c r="CL30" s="209"/>
      <c r="CM30" s="209"/>
      <c r="CN30" s="209"/>
      <c r="CO30" s="209"/>
      <c r="CP30" s="209"/>
      <c r="CQ30" s="209"/>
      <c r="CR30" s="209"/>
      <c r="CS30" s="209"/>
      <c r="CT30" s="209"/>
      <c r="CU30" s="209"/>
      <c r="CV30" s="209"/>
      <c r="CW30" s="209"/>
      <c r="CX30" s="209"/>
      <c r="CY30" s="209"/>
      <c r="CZ30" s="209"/>
      <c r="DA30" s="209"/>
      <c r="DB30" s="209"/>
      <c r="DC30" s="209"/>
      <c r="DD30" s="209"/>
      <c r="DE30" s="209"/>
      <c r="DF30" s="209"/>
      <c r="DG30" s="209"/>
      <c r="DH30" s="209"/>
      <c r="DI30" s="209"/>
      <c r="DJ30" s="209"/>
      <c r="DK30" s="209"/>
      <c r="DL30" s="209"/>
      <c r="DM30" s="209"/>
      <c r="DN30" s="209"/>
      <c r="DO30" s="209"/>
      <c r="DP30" s="209"/>
      <c r="DQ30" s="209"/>
      <c r="DR30" s="209"/>
      <c r="DS30" s="209"/>
      <c r="DT30" s="209"/>
      <c r="DU30" s="209"/>
      <c r="DV30" s="209"/>
      <c r="DW30" s="209"/>
      <c r="DX30" s="209"/>
      <c r="DY30" s="209"/>
      <c r="DZ30" s="209"/>
      <c r="EA30" s="209"/>
      <c r="EB30" s="209"/>
      <c r="EC30" s="209"/>
      <c r="ED30" s="209"/>
      <c r="EE30" s="209"/>
      <c r="EF30" s="209"/>
      <c r="EG30" s="209"/>
      <c r="EH30" s="209"/>
      <c r="EI30" s="209"/>
      <c r="EJ30" s="209"/>
      <c r="EK30" s="209"/>
      <c r="EL30" s="209"/>
      <c r="EM30" s="209"/>
      <c r="EN30" s="209"/>
      <c r="EO30" s="209"/>
      <c r="EP30" s="209"/>
      <c r="EQ30" s="209"/>
      <c r="ER30" s="209"/>
      <c r="ES30" s="209"/>
      <c r="ET30" s="209"/>
      <c r="EU30" s="209"/>
      <c r="EV30" s="209"/>
      <c r="EW30" s="209"/>
      <c r="EX30" s="209"/>
      <c r="EY30" s="209"/>
      <c r="EZ30" s="209"/>
      <c r="FA30" s="209"/>
      <c r="FB30" s="209"/>
      <c r="FC30" s="209"/>
      <c r="FD30" s="209"/>
      <c r="FE30" s="209"/>
      <c r="FF30" s="209"/>
      <c r="FG30" s="209"/>
      <c r="FH30" s="209"/>
      <c r="FI30" s="209"/>
      <c r="FJ30" s="209"/>
      <c r="FK30" s="209"/>
      <c r="FL30" s="209"/>
      <c r="FM30" s="209"/>
      <c r="FN30" s="209"/>
      <c r="FO30" s="209"/>
      <c r="FP30" s="209"/>
      <c r="FQ30" s="209"/>
      <c r="FR30" s="209"/>
      <c r="FS30" s="209"/>
      <c r="FT30" s="209"/>
      <c r="FU30" s="209"/>
      <c r="FV30" s="209"/>
      <c r="FW30" s="209"/>
      <c r="FX30" s="209"/>
      <c r="FY30" s="209"/>
      <c r="FZ30" s="209"/>
      <c r="GA30" s="209"/>
      <c r="GB30" s="209"/>
      <c r="GC30" s="209"/>
      <c r="GD30" s="209"/>
      <c r="GE30" s="209"/>
      <c r="GF30" s="209"/>
      <c r="GG30" s="209"/>
      <c r="GH30" s="209"/>
      <c r="GI30" s="209"/>
      <c r="GJ30" s="209"/>
      <c r="GK30" s="209"/>
      <c r="GL30" s="209"/>
      <c r="GM30" s="209"/>
      <c r="GN30" s="209"/>
      <c r="GO30" s="209"/>
      <c r="GP30" s="209"/>
      <c r="GQ30" s="209"/>
      <c r="GR30" s="209"/>
      <c r="GS30" s="209"/>
      <c r="GT30" s="209"/>
      <c r="GU30" s="209"/>
      <c r="GV30" s="209"/>
      <c r="GW30" s="209"/>
      <c r="GX30" s="209"/>
      <c r="GY30" s="209"/>
      <c r="GZ30" s="209"/>
      <c r="HA30" s="209"/>
      <c r="HB30" s="209"/>
    </row>
    <row r="31" spans="1:210" ht="26.25" customHeight="1">
      <c r="A31" s="242" t="s">
        <v>387</v>
      </c>
      <c r="B31" s="243">
        <v>36393144</v>
      </c>
      <c r="C31" s="243">
        <v>81848</v>
      </c>
      <c r="D31" s="249">
        <f>B31+C31</f>
        <v>36474992</v>
      </c>
      <c r="E31" s="283">
        <v>14238655</v>
      </c>
      <c r="F31" s="250">
        <v>0.03</v>
      </c>
      <c r="G31" s="243">
        <f>(B31-E31)*F31</f>
        <v>664634.66999999993</v>
      </c>
      <c r="H31" s="245">
        <v>152843</v>
      </c>
      <c r="I31" s="246">
        <f>E31+H31</f>
        <v>14391498</v>
      </c>
      <c r="J31" s="241">
        <f>D31-I31</f>
        <v>22083494</v>
      </c>
      <c r="K31" s="251"/>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09"/>
      <c r="AX31" s="209"/>
      <c r="AY31" s="209"/>
      <c r="AZ31" s="209"/>
      <c r="BA31" s="209"/>
      <c r="BB31" s="209"/>
      <c r="BC31" s="209"/>
      <c r="BD31" s="209"/>
      <c r="BE31" s="209"/>
      <c r="BF31" s="209"/>
      <c r="BG31" s="209"/>
      <c r="BH31" s="209"/>
      <c r="BI31" s="209"/>
      <c r="BJ31" s="209"/>
      <c r="BK31" s="209"/>
      <c r="BL31" s="209"/>
      <c r="BM31" s="209"/>
      <c r="BN31" s="209"/>
      <c r="BO31" s="209"/>
      <c r="BP31" s="209"/>
      <c r="BQ31" s="209"/>
      <c r="BR31" s="209"/>
      <c r="BS31" s="209"/>
      <c r="BT31" s="209"/>
      <c r="BU31" s="209"/>
      <c r="BV31" s="209"/>
      <c r="BW31" s="209"/>
      <c r="BX31" s="209"/>
      <c r="BY31" s="209"/>
      <c r="BZ31" s="209"/>
      <c r="CA31" s="209"/>
      <c r="CB31" s="209"/>
      <c r="CC31" s="209"/>
      <c r="CD31" s="209"/>
      <c r="CE31" s="209"/>
      <c r="CF31" s="209"/>
      <c r="CG31" s="209"/>
      <c r="CH31" s="209"/>
      <c r="CI31" s="209"/>
      <c r="CJ31" s="209"/>
      <c r="CK31" s="209"/>
      <c r="CL31" s="209"/>
      <c r="CM31" s="209"/>
      <c r="CN31" s="209"/>
      <c r="CO31" s="209"/>
      <c r="CP31" s="209"/>
      <c r="CQ31" s="209"/>
      <c r="CR31" s="209"/>
      <c r="CS31" s="209"/>
      <c r="CT31" s="209"/>
      <c r="CU31" s="209"/>
      <c r="CV31" s="209"/>
      <c r="CW31" s="209"/>
      <c r="CX31" s="209"/>
      <c r="CY31" s="209"/>
      <c r="CZ31" s="209"/>
      <c r="DA31" s="209"/>
      <c r="DB31" s="209"/>
      <c r="DC31" s="209"/>
      <c r="DD31" s="209"/>
      <c r="DE31" s="209"/>
      <c r="DF31" s="209"/>
      <c r="DG31" s="209"/>
      <c r="DH31" s="209"/>
      <c r="DI31" s="209"/>
      <c r="DJ31" s="209"/>
      <c r="DK31" s="209"/>
      <c r="DL31" s="209"/>
      <c r="DM31" s="209"/>
      <c r="DN31" s="209"/>
      <c r="DO31" s="209"/>
      <c r="DP31" s="209"/>
      <c r="DQ31" s="209"/>
      <c r="DR31" s="209"/>
      <c r="DS31" s="209"/>
      <c r="DT31" s="209"/>
      <c r="DU31" s="209"/>
      <c r="DV31" s="209"/>
      <c r="DW31" s="209"/>
      <c r="DX31" s="209"/>
      <c r="DY31" s="209"/>
      <c r="DZ31" s="209"/>
      <c r="EA31" s="209"/>
      <c r="EB31" s="209"/>
      <c r="EC31" s="209"/>
      <c r="ED31" s="209"/>
      <c r="EE31" s="209"/>
      <c r="EF31" s="209"/>
      <c r="EG31" s="209"/>
      <c r="EH31" s="209"/>
      <c r="EI31" s="209"/>
      <c r="EJ31" s="209"/>
      <c r="EK31" s="209"/>
      <c r="EL31" s="209"/>
      <c r="EM31" s="209"/>
      <c r="EN31" s="209"/>
      <c r="EO31" s="209"/>
      <c r="EP31" s="209"/>
      <c r="EQ31" s="209"/>
      <c r="ER31" s="209"/>
      <c r="ES31" s="209"/>
      <c r="ET31" s="209"/>
      <c r="EU31" s="209"/>
      <c r="EV31" s="209"/>
      <c r="EW31" s="209"/>
      <c r="EX31" s="209"/>
      <c r="EY31" s="209"/>
      <c r="EZ31" s="209"/>
      <c r="FA31" s="209"/>
      <c r="FB31" s="209"/>
      <c r="FC31" s="209"/>
      <c r="FD31" s="209"/>
      <c r="FE31" s="209"/>
      <c r="FF31" s="209"/>
      <c r="FG31" s="209"/>
      <c r="FH31" s="209"/>
      <c r="FI31" s="209"/>
      <c r="FJ31" s="209"/>
      <c r="FK31" s="209"/>
      <c r="FL31" s="209"/>
      <c r="FM31" s="209"/>
      <c r="FN31" s="209"/>
      <c r="FO31" s="209"/>
      <c r="FP31" s="209"/>
      <c r="FQ31" s="209"/>
      <c r="FR31" s="209"/>
      <c r="FS31" s="209"/>
      <c r="FT31" s="209"/>
      <c r="FU31" s="209"/>
      <c r="FV31" s="209"/>
      <c r="FW31" s="209"/>
      <c r="FX31" s="209"/>
      <c r="FY31" s="209"/>
      <c r="FZ31" s="209"/>
      <c r="GA31" s="209"/>
      <c r="GB31" s="209"/>
      <c r="GC31" s="209"/>
      <c r="GD31" s="209"/>
      <c r="GE31" s="209"/>
      <c r="GF31" s="209"/>
      <c r="GG31" s="209"/>
      <c r="GH31" s="209"/>
      <c r="GI31" s="209"/>
      <c r="GJ31" s="209"/>
      <c r="GK31" s="209"/>
      <c r="GL31" s="209"/>
      <c r="GM31" s="209"/>
      <c r="GN31" s="209"/>
      <c r="GO31" s="209"/>
      <c r="GP31" s="209"/>
      <c r="GQ31" s="209"/>
      <c r="GR31" s="209"/>
      <c r="GS31" s="209"/>
      <c r="GT31" s="209"/>
      <c r="GU31" s="209"/>
      <c r="GV31" s="209"/>
      <c r="GW31" s="209"/>
      <c r="GX31" s="209"/>
      <c r="GY31" s="209"/>
      <c r="GZ31" s="209"/>
      <c r="HA31" s="209"/>
      <c r="HB31" s="209"/>
    </row>
    <row r="32" spans="1:210" ht="26.25" customHeight="1">
      <c r="A32" s="252" t="s">
        <v>375</v>
      </c>
      <c r="B32" s="255">
        <v>36393144</v>
      </c>
      <c r="C32" s="255">
        <f>C31</f>
        <v>81848</v>
      </c>
      <c r="D32" s="255">
        <f>D31</f>
        <v>36474992</v>
      </c>
      <c r="E32" s="255">
        <f>E31</f>
        <v>14238655</v>
      </c>
      <c r="F32" s="255"/>
      <c r="G32" s="255">
        <f>G31</f>
        <v>664634.66999999993</v>
      </c>
      <c r="H32" s="256">
        <f>H31</f>
        <v>152843</v>
      </c>
      <c r="I32" s="255">
        <f>I31</f>
        <v>14391498</v>
      </c>
      <c r="J32" s="255">
        <f>J31</f>
        <v>22083494</v>
      </c>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c r="BB32" s="209"/>
      <c r="BC32" s="209"/>
      <c r="BD32" s="209"/>
      <c r="BE32" s="209"/>
      <c r="BF32" s="209"/>
      <c r="BG32" s="209"/>
      <c r="BH32" s="209"/>
      <c r="BI32" s="209"/>
      <c r="BJ32" s="209"/>
      <c r="BK32" s="209"/>
      <c r="BL32" s="209"/>
      <c r="BM32" s="209"/>
      <c r="BN32" s="209"/>
      <c r="BO32" s="209"/>
      <c r="BP32" s="209"/>
      <c r="BQ32" s="209"/>
      <c r="BR32" s="209"/>
      <c r="BS32" s="209"/>
      <c r="BT32" s="209"/>
      <c r="BU32" s="209"/>
      <c r="BV32" s="209"/>
      <c r="BW32" s="209"/>
      <c r="BX32" s="209"/>
      <c r="BY32" s="209"/>
      <c r="BZ32" s="209"/>
      <c r="CA32" s="209"/>
      <c r="CB32" s="209"/>
      <c r="CC32" s="209"/>
      <c r="CD32" s="209"/>
      <c r="CE32" s="209"/>
      <c r="CF32" s="209"/>
      <c r="CG32" s="209"/>
      <c r="CH32" s="209"/>
      <c r="CI32" s="209"/>
      <c r="CJ32" s="209"/>
      <c r="CK32" s="209"/>
      <c r="CL32" s="209"/>
      <c r="CM32" s="209"/>
      <c r="CN32" s="209"/>
      <c r="CO32" s="209"/>
      <c r="CP32" s="209"/>
      <c r="CQ32" s="209"/>
      <c r="CR32" s="209"/>
      <c r="CS32" s="209"/>
      <c r="CT32" s="209"/>
      <c r="CU32" s="209"/>
      <c r="CV32" s="209"/>
      <c r="CW32" s="209"/>
      <c r="CX32" s="209"/>
      <c r="CY32" s="209"/>
      <c r="CZ32" s="209"/>
      <c r="DA32" s="209"/>
      <c r="DB32" s="209"/>
      <c r="DC32" s="209"/>
      <c r="DD32" s="209"/>
      <c r="DE32" s="209"/>
      <c r="DF32" s="209"/>
      <c r="DG32" s="209"/>
      <c r="DH32" s="209"/>
      <c r="DI32" s="209"/>
      <c r="DJ32" s="209"/>
      <c r="DK32" s="209"/>
      <c r="DL32" s="209"/>
      <c r="DM32" s="209"/>
      <c r="DN32" s="209"/>
      <c r="DO32" s="209"/>
      <c r="DP32" s="209"/>
      <c r="DQ32" s="209"/>
      <c r="DR32" s="209"/>
      <c r="DS32" s="209"/>
      <c r="DT32" s="209"/>
      <c r="DU32" s="209"/>
      <c r="DV32" s="209"/>
      <c r="DW32" s="209"/>
      <c r="DX32" s="209"/>
      <c r="DY32" s="209"/>
      <c r="DZ32" s="209"/>
      <c r="EA32" s="209"/>
      <c r="EB32" s="209"/>
      <c r="EC32" s="209"/>
      <c r="ED32" s="209"/>
      <c r="EE32" s="209"/>
      <c r="EF32" s="209"/>
      <c r="EG32" s="209"/>
      <c r="EH32" s="209"/>
      <c r="EI32" s="209"/>
      <c r="EJ32" s="209"/>
      <c r="EK32" s="209"/>
      <c r="EL32" s="209"/>
      <c r="EM32" s="209"/>
      <c r="EN32" s="209"/>
      <c r="EO32" s="209"/>
      <c r="EP32" s="209"/>
      <c r="EQ32" s="209"/>
      <c r="ER32" s="209"/>
      <c r="ES32" s="209"/>
      <c r="ET32" s="209"/>
      <c r="EU32" s="209"/>
      <c r="EV32" s="209"/>
      <c r="EW32" s="209"/>
      <c r="EX32" s="209"/>
      <c r="EY32" s="209"/>
      <c r="EZ32" s="209"/>
      <c r="FA32" s="209"/>
      <c r="FB32" s="209"/>
      <c r="FC32" s="209"/>
      <c r="FD32" s="209"/>
      <c r="FE32" s="209"/>
      <c r="FF32" s="209"/>
      <c r="FG32" s="209"/>
      <c r="FH32" s="209"/>
      <c r="FI32" s="209"/>
      <c r="FJ32" s="209"/>
      <c r="FK32" s="209"/>
      <c r="FL32" s="209"/>
      <c r="FM32" s="209"/>
      <c r="FN32" s="209"/>
      <c r="FO32" s="209"/>
      <c r="FP32" s="209"/>
      <c r="FQ32" s="209"/>
      <c r="FR32" s="209"/>
      <c r="FS32" s="209"/>
      <c r="FT32" s="209"/>
      <c r="FU32" s="209"/>
      <c r="FV32" s="209"/>
      <c r="FW32" s="209"/>
      <c r="FX32" s="209"/>
      <c r="FY32" s="209"/>
      <c r="FZ32" s="209"/>
      <c r="GA32" s="209"/>
      <c r="GB32" s="209"/>
      <c r="GC32" s="209"/>
      <c r="GD32" s="209"/>
      <c r="GE32" s="209"/>
      <c r="GF32" s="209"/>
      <c r="GG32" s="209"/>
      <c r="GH32" s="209"/>
      <c r="GI32" s="209"/>
      <c r="GJ32" s="209"/>
      <c r="GK32" s="209"/>
      <c r="GL32" s="209"/>
      <c r="GM32" s="209"/>
      <c r="GN32" s="209"/>
      <c r="GO32" s="209"/>
      <c r="GP32" s="209"/>
      <c r="GQ32" s="209"/>
      <c r="GR32" s="209"/>
      <c r="GS32" s="209"/>
      <c r="GT32" s="209"/>
      <c r="GU32" s="209"/>
      <c r="GV32" s="209"/>
      <c r="GW32" s="209"/>
      <c r="GX32" s="209"/>
      <c r="GY32" s="209"/>
      <c r="GZ32" s="209"/>
      <c r="HA32" s="209"/>
      <c r="HB32" s="209"/>
    </row>
    <row r="33" spans="1:210" ht="26.25" customHeight="1">
      <c r="A33" s="248"/>
      <c r="B33" s="255"/>
      <c r="C33" s="257"/>
      <c r="D33" s="255"/>
      <c r="E33" s="255"/>
      <c r="F33" s="257"/>
      <c r="G33" s="255"/>
      <c r="H33" s="256"/>
      <c r="I33" s="246"/>
      <c r="J33" s="247"/>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R33" s="209"/>
      <c r="BS33" s="209"/>
      <c r="BT33" s="209"/>
      <c r="BU33" s="209"/>
      <c r="BV33" s="209"/>
      <c r="BW33" s="209"/>
      <c r="BX33" s="209"/>
      <c r="BY33" s="209"/>
      <c r="BZ33" s="209"/>
      <c r="CA33" s="209"/>
      <c r="CB33" s="209"/>
      <c r="CC33" s="209"/>
      <c r="CD33" s="209"/>
      <c r="CE33" s="209"/>
      <c r="CF33" s="209"/>
      <c r="CG33" s="209"/>
      <c r="CH33" s="209"/>
      <c r="CI33" s="209"/>
      <c r="CJ33" s="209"/>
      <c r="CK33" s="209"/>
      <c r="CL33" s="209"/>
      <c r="CM33" s="209"/>
      <c r="CN33" s="209"/>
      <c r="CO33" s="209"/>
      <c r="CP33" s="209"/>
      <c r="CQ33" s="209"/>
      <c r="CR33" s="209"/>
      <c r="CS33" s="209"/>
      <c r="CT33" s="209"/>
      <c r="CU33" s="209"/>
      <c r="CV33" s="209"/>
      <c r="CW33" s="209"/>
      <c r="CX33" s="209"/>
      <c r="CY33" s="209"/>
      <c r="CZ33" s="209"/>
      <c r="DA33" s="209"/>
      <c r="DB33" s="209"/>
      <c r="DC33" s="209"/>
      <c r="DD33" s="209"/>
      <c r="DE33" s="209"/>
      <c r="DF33" s="209"/>
      <c r="DG33" s="209"/>
      <c r="DH33" s="209"/>
      <c r="DI33" s="209"/>
      <c r="DJ33" s="209"/>
      <c r="DK33" s="209"/>
      <c r="DL33" s="209"/>
      <c r="DM33" s="209"/>
      <c r="DN33" s="209"/>
      <c r="DO33" s="209"/>
      <c r="DP33" s="209"/>
      <c r="DQ33" s="209"/>
      <c r="DR33" s="209"/>
      <c r="DS33" s="209"/>
      <c r="DT33" s="209"/>
      <c r="DU33" s="209"/>
      <c r="DV33" s="209"/>
      <c r="DW33" s="209"/>
      <c r="DX33" s="209"/>
      <c r="DY33" s="209"/>
      <c r="DZ33" s="209"/>
      <c r="EA33" s="209"/>
      <c r="EB33" s="209"/>
      <c r="EC33" s="209"/>
      <c r="ED33" s="209"/>
      <c r="EE33" s="209"/>
      <c r="EF33" s="209"/>
      <c r="EG33" s="209"/>
      <c r="EH33" s="209"/>
      <c r="EI33" s="209"/>
      <c r="EJ33" s="209"/>
      <c r="EK33" s="209"/>
      <c r="EL33" s="209"/>
      <c r="EM33" s="209"/>
      <c r="EN33" s="209"/>
      <c r="EO33" s="209"/>
      <c r="EP33" s="209"/>
      <c r="EQ33" s="209"/>
      <c r="ER33" s="209"/>
      <c r="ES33" s="209"/>
      <c r="ET33" s="209"/>
      <c r="EU33" s="209"/>
      <c r="EV33" s="209"/>
      <c r="EW33" s="209"/>
      <c r="EX33" s="209"/>
      <c r="EY33" s="209"/>
      <c r="EZ33" s="209"/>
      <c r="FA33" s="209"/>
      <c r="FB33" s="209"/>
      <c r="FC33" s="209"/>
      <c r="FD33" s="209"/>
      <c r="FE33" s="209"/>
      <c r="FF33" s="209"/>
      <c r="FG33" s="209"/>
      <c r="FH33" s="209"/>
      <c r="FI33" s="209"/>
      <c r="FJ33" s="209"/>
      <c r="FK33" s="209"/>
      <c r="FL33" s="209"/>
      <c r="FM33" s="209"/>
      <c r="FN33" s="209"/>
      <c r="FO33" s="209"/>
      <c r="FP33" s="209"/>
      <c r="FQ33" s="209"/>
      <c r="FR33" s="209"/>
      <c r="FS33" s="209"/>
      <c r="FT33" s="209"/>
      <c r="FU33" s="209"/>
      <c r="FV33" s="209"/>
      <c r="FW33" s="209"/>
      <c r="FX33" s="209"/>
      <c r="FY33" s="209"/>
      <c r="FZ33" s="209"/>
      <c r="GA33" s="209"/>
      <c r="GB33" s="209"/>
      <c r="GC33" s="209"/>
      <c r="GD33" s="209"/>
      <c r="GE33" s="209"/>
      <c r="GF33" s="209"/>
      <c r="GG33" s="209"/>
      <c r="GH33" s="209"/>
      <c r="GI33" s="209"/>
      <c r="GJ33" s="209"/>
      <c r="GK33" s="209"/>
      <c r="GL33" s="209"/>
      <c r="GM33" s="209"/>
      <c r="GN33" s="209"/>
      <c r="GO33" s="209"/>
      <c r="GP33" s="209"/>
      <c r="GQ33" s="209"/>
      <c r="GR33" s="209"/>
      <c r="GS33" s="209"/>
      <c r="GT33" s="209"/>
      <c r="GU33" s="209"/>
      <c r="GV33" s="209"/>
      <c r="GW33" s="209"/>
      <c r="GX33" s="209"/>
      <c r="GY33" s="209"/>
      <c r="GZ33" s="209"/>
      <c r="HA33" s="209"/>
      <c r="HB33" s="209"/>
    </row>
    <row r="34" spans="1:210">
      <c r="A34" s="213"/>
      <c r="B34" s="210"/>
      <c r="C34" s="210" t="str">
        <f>C2</f>
        <v>AMORTIZIMET TEGOLA EDIL CENTRO SHPK VITI 2018</v>
      </c>
      <c r="D34" s="210"/>
      <c r="E34" s="210"/>
      <c r="F34" s="210"/>
      <c r="G34" s="210"/>
      <c r="H34" s="258"/>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c r="BB34" s="210"/>
      <c r="BC34" s="210"/>
      <c r="BD34" s="210"/>
      <c r="BE34" s="210"/>
      <c r="BF34" s="210"/>
      <c r="BG34" s="210"/>
      <c r="BH34" s="210"/>
      <c r="BI34" s="210"/>
      <c r="BJ34" s="210"/>
      <c r="BK34" s="210"/>
      <c r="BL34" s="210"/>
      <c r="BM34" s="210"/>
      <c r="BN34" s="210"/>
      <c r="BO34" s="210"/>
      <c r="BP34" s="210"/>
      <c r="BQ34" s="210"/>
      <c r="BR34" s="210"/>
      <c r="BS34" s="210"/>
      <c r="BT34" s="210"/>
      <c r="BU34" s="210"/>
      <c r="BV34" s="210"/>
      <c r="BW34" s="210"/>
      <c r="BX34" s="210"/>
      <c r="BY34" s="210"/>
      <c r="BZ34" s="210"/>
      <c r="CA34" s="210"/>
      <c r="CB34" s="210"/>
      <c r="CC34" s="210"/>
      <c r="CD34" s="210"/>
      <c r="CE34" s="210"/>
      <c r="CF34" s="210"/>
      <c r="CG34" s="210"/>
      <c r="CH34" s="210"/>
      <c r="CI34" s="210"/>
      <c r="CJ34" s="210"/>
      <c r="CK34" s="210"/>
      <c r="CL34" s="210"/>
      <c r="CM34" s="210"/>
      <c r="CN34" s="210"/>
      <c r="CO34" s="210"/>
      <c r="CP34" s="210"/>
      <c r="CQ34" s="210"/>
      <c r="CR34" s="210"/>
      <c r="CS34" s="210"/>
      <c r="CT34" s="210"/>
      <c r="CU34" s="210"/>
      <c r="CV34" s="210"/>
      <c r="CW34" s="210"/>
      <c r="CX34" s="210"/>
      <c r="CY34" s="210"/>
      <c r="CZ34" s="210"/>
      <c r="DA34" s="210"/>
      <c r="DB34" s="210"/>
      <c r="DC34" s="210"/>
      <c r="DD34" s="210"/>
      <c r="DE34" s="210"/>
      <c r="DF34" s="210"/>
      <c r="DG34" s="210"/>
      <c r="DH34" s="210"/>
      <c r="DI34" s="210"/>
      <c r="DJ34" s="210"/>
      <c r="DK34" s="210"/>
      <c r="DL34" s="210"/>
      <c r="DM34" s="210"/>
      <c r="DN34" s="210"/>
      <c r="DO34" s="210"/>
      <c r="DP34" s="210"/>
      <c r="DQ34" s="210"/>
      <c r="DR34" s="210"/>
      <c r="DS34" s="210"/>
      <c r="DT34" s="210"/>
      <c r="DU34" s="210"/>
      <c r="DV34" s="210"/>
      <c r="DW34" s="210"/>
      <c r="DX34" s="210"/>
      <c r="DY34" s="210"/>
      <c r="DZ34" s="210"/>
      <c r="EA34" s="210"/>
      <c r="EB34" s="210"/>
      <c r="EC34" s="210"/>
      <c r="ED34" s="210"/>
      <c r="EE34" s="210"/>
      <c r="EF34" s="210"/>
      <c r="EG34" s="210"/>
      <c r="EH34" s="210"/>
      <c r="EI34" s="210"/>
      <c r="EJ34" s="210"/>
      <c r="EK34" s="210"/>
      <c r="EL34" s="210"/>
      <c r="EM34" s="210"/>
      <c r="EN34" s="210"/>
      <c r="EO34" s="210"/>
      <c r="EP34" s="210"/>
      <c r="EQ34" s="210"/>
      <c r="ER34" s="210"/>
      <c r="ES34" s="210"/>
      <c r="ET34" s="210"/>
      <c r="EU34" s="210"/>
      <c r="EV34" s="210"/>
      <c r="EW34" s="210"/>
      <c r="EX34" s="210"/>
      <c r="EY34" s="210"/>
      <c r="EZ34" s="210"/>
      <c r="FA34" s="210"/>
      <c r="FB34" s="210"/>
      <c r="FC34" s="210"/>
      <c r="FD34" s="210"/>
      <c r="FE34" s="210"/>
      <c r="FF34" s="210"/>
      <c r="FG34" s="210"/>
      <c r="FH34" s="210"/>
      <c r="FI34" s="210"/>
      <c r="FJ34" s="210"/>
      <c r="FK34" s="210"/>
      <c r="FL34" s="210"/>
      <c r="FM34" s="210"/>
      <c r="FN34" s="210"/>
      <c r="FO34" s="210"/>
      <c r="FP34" s="210"/>
      <c r="FQ34" s="210"/>
      <c r="FR34" s="210"/>
      <c r="FS34" s="210"/>
      <c r="FT34" s="210"/>
      <c r="FU34" s="210"/>
      <c r="FV34" s="210"/>
      <c r="FW34" s="210"/>
      <c r="FX34" s="210"/>
      <c r="FY34" s="210"/>
      <c r="FZ34" s="210"/>
      <c r="GA34" s="210"/>
      <c r="GB34" s="210"/>
      <c r="GC34" s="210"/>
      <c r="GD34" s="210"/>
      <c r="GE34" s="210"/>
      <c r="GF34" s="210"/>
      <c r="GG34" s="210"/>
      <c r="GH34" s="210"/>
      <c r="GI34" s="210"/>
      <c r="GJ34" s="210"/>
      <c r="GK34" s="210"/>
      <c r="GL34" s="210"/>
      <c r="GM34" s="210"/>
      <c r="GN34" s="210"/>
      <c r="GO34" s="210"/>
      <c r="GP34" s="210"/>
      <c r="GQ34" s="210"/>
      <c r="GR34" s="210"/>
      <c r="GS34" s="210"/>
      <c r="GT34" s="210"/>
      <c r="GU34" s="210"/>
      <c r="GV34" s="210"/>
      <c r="GW34" s="210"/>
      <c r="GX34" s="210"/>
      <c r="GY34" s="210"/>
      <c r="GZ34" s="210"/>
      <c r="HA34" s="210"/>
      <c r="HB34" s="210"/>
    </row>
    <row r="35" spans="1:210" ht="21" thickBot="1">
      <c r="A35" s="208"/>
      <c r="B35" s="209"/>
      <c r="C35" s="209"/>
      <c r="D35" s="209"/>
      <c r="E35" s="209"/>
      <c r="F35" s="209"/>
      <c r="G35" s="209"/>
      <c r="H35" s="259"/>
      <c r="I35" s="210"/>
      <c r="J35" s="211"/>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09"/>
      <c r="BR35" s="209"/>
      <c r="BS35" s="209"/>
      <c r="BT35" s="209"/>
      <c r="BU35" s="209"/>
      <c r="BV35" s="209"/>
      <c r="BW35" s="209"/>
      <c r="BX35" s="209"/>
      <c r="BY35" s="209"/>
      <c r="BZ35" s="209"/>
      <c r="CA35" s="209"/>
      <c r="CB35" s="209"/>
      <c r="CC35" s="209"/>
      <c r="CD35" s="209"/>
      <c r="CE35" s="209"/>
      <c r="CF35" s="209"/>
      <c r="CG35" s="209"/>
      <c r="CH35" s="209"/>
      <c r="CI35" s="209"/>
      <c r="CJ35" s="209"/>
      <c r="CK35" s="209"/>
      <c r="CL35" s="209"/>
      <c r="CM35" s="209"/>
      <c r="CN35" s="209"/>
      <c r="CO35" s="209"/>
      <c r="CP35" s="209"/>
      <c r="CQ35" s="209"/>
      <c r="CR35" s="209"/>
      <c r="CS35" s="209"/>
      <c r="CT35" s="209"/>
      <c r="CU35" s="209"/>
      <c r="CV35" s="209"/>
      <c r="CW35" s="209"/>
      <c r="CX35" s="209"/>
      <c r="CY35" s="209"/>
      <c r="CZ35" s="209"/>
      <c r="DA35" s="209"/>
      <c r="DB35" s="209"/>
      <c r="DC35" s="209"/>
      <c r="DD35" s="209"/>
      <c r="DE35" s="209"/>
      <c r="DF35" s="209"/>
      <c r="DG35" s="209"/>
      <c r="DH35" s="209"/>
      <c r="DI35" s="209"/>
      <c r="DJ35" s="209"/>
      <c r="DK35" s="209"/>
      <c r="DL35" s="209"/>
      <c r="DM35" s="209"/>
      <c r="DN35" s="209"/>
      <c r="DO35" s="209"/>
      <c r="DP35" s="209"/>
      <c r="DQ35" s="209"/>
      <c r="DR35" s="209"/>
      <c r="DS35" s="209"/>
      <c r="DT35" s="209"/>
      <c r="DU35" s="209"/>
      <c r="DV35" s="209"/>
      <c r="DW35" s="209"/>
      <c r="DX35" s="209"/>
      <c r="DY35" s="209"/>
      <c r="DZ35" s="209"/>
      <c r="EA35" s="209"/>
      <c r="EB35" s="209"/>
      <c r="EC35" s="209"/>
      <c r="ED35" s="209"/>
      <c r="EE35" s="209"/>
      <c r="EF35" s="209"/>
      <c r="EG35" s="209"/>
      <c r="EH35" s="209"/>
      <c r="EI35" s="209"/>
      <c r="EJ35" s="209"/>
      <c r="EK35" s="209"/>
      <c r="EL35" s="209"/>
      <c r="EM35" s="209"/>
      <c r="EN35" s="209"/>
      <c r="EO35" s="209"/>
      <c r="EP35" s="209"/>
      <c r="EQ35" s="209"/>
      <c r="ER35" s="209"/>
      <c r="ES35" s="209"/>
      <c r="ET35" s="209"/>
      <c r="EU35" s="209"/>
      <c r="EV35" s="209"/>
      <c r="EW35" s="209"/>
      <c r="EX35" s="209"/>
      <c r="EY35" s="209"/>
      <c r="EZ35" s="209"/>
      <c r="FA35" s="209"/>
      <c r="FB35" s="209"/>
      <c r="FC35" s="209"/>
      <c r="FD35" s="209"/>
      <c r="FE35" s="209"/>
      <c r="FF35" s="209"/>
      <c r="FG35" s="209"/>
      <c r="FH35" s="209"/>
      <c r="FI35" s="209"/>
      <c r="FJ35" s="209"/>
      <c r="FK35" s="209"/>
      <c r="FL35" s="209"/>
      <c r="FM35" s="209"/>
      <c r="FN35" s="209"/>
      <c r="FO35" s="209"/>
      <c r="FP35" s="209"/>
      <c r="FQ35" s="209"/>
      <c r="FR35" s="209"/>
      <c r="FS35" s="209"/>
      <c r="FT35" s="209"/>
      <c r="FU35" s="209"/>
      <c r="FV35" s="209"/>
      <c r="FW35" s="209"/>
      <c r="FX35" s="209"/>
      <c r="FY35" s="209"/>
      <c r="FZ35" s="209"/>
      <c r="GA35" s="209"/>
      <c r="GB35" s="209"/>
      <c r="GC35" s="209"/>
      <c r="GD35" s="209"/>
      <c r="GE35" s="209"/>
      <c r="GF35" s="209"/>
      <c r="GG35" s="209"/>
      <c r="GH35" s="209"/>
      <c r="GI35" s="209"/>
      <c r="GJ35" s="209"/>
      <c r="GK35" s="209"/>
      <c r="GL35" s="209"/>
      <c r="GM35" s="209"/>
      <c r="GN35" s="209"/>
      <c r="GO35" s="209"/>
      <c r="GP35" s="209"/>
      <c r="GQ35" s="209"/>
      <c r="GR35" s="209"/>
      <c r="GS35" s="209"/>
      <c r="GT35" s="209"/>
      <c r="GU35" s="209"/>
      <c r="GV35" s="209"/>
      <c r="GW35" s="209"/>
      <c r="GX35" s="209"/>
      <c r="GY35" s="209"/>
      <c r="GZ35" s="209"/>
      <c r="HA35" s="209"/>
      <c r="HB35" s="209"/>
    </row>
    <row r="36" spans="1:210" ht="26.25" customHeight="1" thickBot="1">
      <c r="A36" s="214"/>
      <c r="B36" s="215" t="s">
        <v>348</v>
      </c>
      <c r="C36" s="215" t="s">
        <v>349</v>
      </c>
      <c r="D36" s="215" t="s">
        <v>348</v>
      </c>
      <c r="E36" s="216" t="s">
        <v>353</v>
      </c>
      <c r="F36" s="217" t="s">
        <v>351</v>
      </c>
      <c r="G36" s="216" t="s">
        <v>352</v>
      </c>
      <c r="H36" s="218" t="s">
        <v>352</v>
      </c>
      <c r="I36" s="219" t="s">
        <v>353</v>
      </c>
      <c r="J36" s="220" t="s">
        <v>354</v>
      </c>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1"/>
      <c r="BR36" s="221"/>
      <c r="BS36" s="221"/>
      <c r="BT36" s="221"/>
      <c r="BU36" s="221"/>
      <c r="BV36" s="221"/>
      <c r="BW36" s="221"/>
      <c r="BX36" s="221"/>
      <c r="BY36" s="221"/>
      <c r="BZ36" s="221"/>
      <c r="CA36" s="221"/>
      <c r="CB36" s="221"/>
      <c r="CC36" s="221"/>
      <c r="CD36" s="221"/>
      <c r="CE36" s="221"/>
      <c r="CF36" s="221"/>
      <c r="CG36" s="221"/>
      <c r="CH36" s="221"/>
      <c r="CI36" s="221"/>
      <c r="CJ36" s="221"/>
      <c r="CK36" s="221"/>
      <c r="CL36" s="221"/>
      <c r="CM36" s="221"/>
      <c r="CN36" s="221"/>
      <c r="CO36" s="221"/>
      <c r="CP36" s="221"/>
      <c r="CQ36" s="221"/>
      <c r="CR36" s="221"/>
      <c r="CS36" s="221"/>
      <c r="CT36" s="221"/>
      <c r="CU36" s="221"/>
      <c r="CV36" s="221"/>
      <c r="CW36" s="221"/>
      <c r="CX36" s="221"/>
      <c r="CY36" s="221"/>
      <c r="CZ36" s="221"/>
      <c r="DA36" s="221"/>
      <c r="DB36" s="221"/>
      <c r="DC36" s="221"/>
      <c r="DD36" s="221"/>
      <c r="DE36" s="221"/>
      <c r="DF36" s="221"/>
      <c r="DG36" s="221"/>
      <c r="DH36" s="221"/>
      <c r="DI36" s="221"/>
      <c r="DJ36" s="221"/>
      <c r="DK36" s="221"/>
      <c r="DL36" s="221"/>
      <c r="DM36" s="221"/>
      <c r="DN36" s="221"/>
      <c r="DO36" s="221"/>
      <c r="DP36" s="221"/>
      <c r="DQ36" s="221"/>
      <c r="DR36" s="221"/>
      <c r="DS36" s="221"/>
      <c r="DT36" s="221"/>
      <c r="DU36" s="221"/>
      <c r="DV36" s="221"/>
      <c r="DW36" s="221"/>
      <c r="DX36" s="221"/>
      <c r="DY36" s="221"/>
      <c r="DZ36" s="221"/>
      <c r="EA36" s="221"/>
      <c r="EB36" s="221"/>
      <c r="EC36" s="221"/>
      <c r="ED36" s="221"/>
      <c r="EE36" s="221"/>
      <c r="EF36" s="221"/>
      <c r="EG36" s="221"/>
      <c r="EH36" s="221"/>
      <c r="EI36" s="221"/>
      <c r="EJ36" s="221"/>
      <c r="EK36" s="221"/>
      <c r="EL36" s="221"/>
      <c r="EM36" s="221"/>
      <c r="EN36" s="221"/>
      <c r="EO36" s="221"/>
      <c r="EP36" s="221"/>
      <c r="EQ36" s="221"/>
      <c r="ER36" s="221"/>
      <c r="ES36" s="221"/>
      <c r="ET36" s="221"/>
      <c r="EU36" s="221"/>
      <c r="EV36" s="221"/>
      <c r="EW36" s="221"/>
      <c r="EX36" s="221"/>
      <c r="EY36" s="221"/>
      <c r="EZ36" s="221"/>
      <c r="FA36" s="221"/>
      <c r="FB36" s="221"/>
      <c r="FC36" s="221"/>
      <c r="FD36" s="221"/>
      <c r="FE36" s="221"/>
      <c r="FF36" s="221"/>
      <c r="FG36" s="221"/>
      <c r="FH36" s="221"/>
      <c r="FI36" s="221"/>
      <c r="FJ36" s="221"/>
      <c r="FK36" s="221"/>
      <c r="FL36" s="221"/>
      <c r="FM36" s="221"/>
      <c r="FN36" s="221"/>
      <c r="FO36" s="221"/>
      <c r="FP36" s="221"/>
      <c r="FQ36" s="221"/>
      <c r="FR36" s="221"/>
      <c r="FS36" s="221"/>
      <c r="FT36" s="221"/>
      <c r="FU36" s="221"/>
      <c r="FV36" s="221"/>
      <c r="FW36" s="221"/>
      <c r="FX36" s="221"/>
      <c r="FY36" s="221"/>
      <c r="FZ36" s="221"/>
      <c r="GA36" s="221"/>
      <c r="GB36" s="221"/>
      <c r="GC36" s="221"/>
      <c r="GD36" s="221"/>
      <c r="GE36" s="221"/>
      <c r="GF36" s="221"/>
      <c r="GG36" s="221"/>
      <c r="GH36" s="221"/>
      <c r="GI36" s="221"/>
      <c r="GJ36" s="221"/>
      <c r="GK36" s="221"/>
      <c r="GL36" s="221"/>
      <c r="GM36" s="221"/>
      <c r="GN36" s="221"/>
      <c r="GO36" s="221"/>
      <c r="GP36" s="221"/>
      <c r="GQ36" s="221"/>
      <c r="GR36" s="221"/>
      <c r="GS36" s="221"/>
      <c r="GT36" s="221"/>
      <c r="GU36" s="221"/>
      <c r="GV36" s="221"/>
      <c r="GW36" s="221"/>
      <c r="GX36" s="221"/>
      <c r="GY36" s="221"/>
      <c r="GZ36" s="221"/>
      <c r="HA36" s="221"/>
      <c r="HB36" s="221"/>
    </row>
    <row r="37" spans="1:210" ht="26.25" customHeight="1" thickBot="1">
      <c r="A37" s="222" t="s">
        <v>355</v>
      </c>
      <c r="B37" s="223" t="s">
        <v>356</v>
      </c>
      <c r="C37" s="223" t="s">
        <v>357</v>
      </c>
      <c r="D37" s="223" t="s">
        <v>356</v>
      </c>
      <c r="E37" s="224" t="s">
        <v>361</v>
      </c>
      <c r="F37" s="225" t="s">
        <v>359</v>
      </c>
      <c r="G37" s="224" t="s">
        <v>360</v>
      </c>
      <c r="H37" s="226" t="s">
        <v>360</v>
      </c>
      <c r="I37" s="227" t="s">
        <v>361</v>
      </c>
      <c r="J37" s="220" t="s">
        <v>362</v>
      </c>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1"/>
      <c r="BR37" s="221"/>
      <c r="BS37" s="221"/>
      <c r="BT37" s="221"/>
      <c r="BU37" s="221"/>
      <c r="BV37" s="221"/>
      <c r="BW37" s="221"/>
      <c r="BX37" s="221"/>
      <c r="BY37" s="221"/>
      <c r="BZ37" s="221"/>
      <c r="CA37" s="221"/>
      <c r="CB37" s="221"/>
      <c r="CC37" s="221"/>
      <c r="CD37" s="221"/>
      <c r="CE37" s="221"/>
      <c r="CF37" s="221"/>
      <c r="CG37" s="221"/>
      <c r="CH37" s="221"/>
      <c r="CI37" s="221"/>
      <c r="CJ37" s="221"/>
      <c r="CK37" s="221"/>
      <c r="CL37" s="221"/>
      <c r="CM37" s="221"/>
      <c r="CN37" s="221"/>
      <c r="CO37" s="221"/>
      <c r="CP37" s="221"/>
      <c r="CQ37" s="221"/>
      <c r="CR37" s="221"/>
      <c r="CS37" s="221"/>
      <c r="CT37" s="221"/>
      <c r="CU37" s="221"/>
      <c r="CV37" s="221"/>
      <c r="CW37" s="221"/>
      <c r="CX37" s="221"/>
      <c r="CY37" s="221"/>
      <c r="CZ37" s="221"/>
      <c r="DA37" s="221"/>
      <c r="DB37" s="221"/>
      <c r="DC37" s="221"/>
      <c r="DD37" s="221"/>
      <c r="DE37" s="221"/>
      <c r="DF37" s="221"/>
      <c r="DG37" s="221"/>
      <c r="DH37" s="221"/>
      <c r="DI37" s="221"/>
      <c r="DJ37" s="221"/>
      <c r="DK37" s="221"/>
      <c r="DL37" s="221"/>
      <c r="DM37" s="221"/>
      <c r="DN37" s="221"/>
      <c r="DO37" s="221"/>
      <c r="DP37" s="221"/>
      <c r="DQ37" s="221"/>
      <c r="DR37" s="221"/>
      <c r="DS37" s="221"/>
      <c r="DT37" s="221"/>
      <c r="DU37" s="221"/>
      <c r="DV37" s="221"/>
      <c r="DW37" s="221"/>
      <c r="DX37" s="221"/>
      <c r="DY37" s="221"/>
      <c r="DZ37" s="221"/>
      <c r="EA37" s="221"/>
      <c r="EB37" s="221"/>
      <c r="EC37" s="221"/>
      <c r="ED37" s="221"/>
      <c r="EE37" s="221"/>
      <c r="EF37" s="221"/>
      <c r="EG37" s="221"/>
      <c r="EH37" s="221"/>
      <c r="EI37" s="221"/>
      <c r="EJ37" s="221"/>
      <c r="EK37" s="221"/>
      <c r="EL37" s="221"/>
      <c r="EM37" s="221"/>
      <c r="EN37" s="221"/>
      <c r="EO37" s="221"/>
      <c r="EP37" s="221"/>
      <c r="EQ37" s="221"/>
      <c r="ER37" s="221"/>
      <c r="ES37" s="221"/>
      <c r="ET37" s="221"/>
      <c r="EU37" s="221"/>
      <c r="EV37" s="221"/>
      <c r="EW37" s="221"/>
      <c r="EX37" s="221"/>
      <c r="EY37" s="221"/>
      <c r="EZ37" s="221"/>
      <c r="FA37" s="221"/>
      <c r="FB37" s="221"/>
      <c r="FC37" s="221"/>
      <c r="FD37" s="221"/>
      <c r="FE37" s="221"/>
      <c r="FF37" s="221"/>
      <c r="FG37" s="221"/>
      <c r="FH37" s="221"/>
      <c r="FI37" s="221"/>
      <c r="FJ37" s="221"/>
      <c r="FK37" s="221"/>
      <c r="FL37" s="221"/>
      <c r="FM37" s="221"/>
      <c r="FN37" s="221"/>
      <c r="FO37" s="221"/>
      <c r="FP37" s="221"/>
      <c r="FQ37" s="221"/>
      <c r="FR37" s="221"/>
      <c r="FS37" s="221"/>
      <c r="FT37" s="221"/>
      <c r="FU37" s="221"/>
      <c r="FV37" s="221"/>
      <c r="FW37" s="221"/>
      <c r="FX37" s="221"/>
      <c r="FY37" s="221"/>
      <c r="FZ37" s="221"/>
      <c r="GA37" s="221"/>
      <c r="GB37" s="221"/>
      <c r="GC37" s="221"/>
      <c r="GD37" s="221"/>
      <c r="GE37" s="221"/>
      <c r="GF37" s="221"/>
      <c r="GG37" s="221"/>
      <c r="GH37" s="221"/>
      <c r="GI37" s="221"/>
      <c r="GJ37" s="221"/>
      <c r="GK37" s="221"/>
      <c r="GL37" s="221"/>
      <c r="GM37" s="221"/>
      <c r="GN37" s="221"/>
      <c r="GO37" s="221"/>
      <c r="GP37" s="221"/>
      <c r="GQ37" s="221"/>
      <c r="GR37" s="221"/>
      <c r="GS37" s="221"/>
      <c r="GT37" s="221"/>
      <c r="GU37" s="221"/>
      <c r="GV37" s="221"/>
      <c r="GW37" s="221"/>
      <c r="GX37" s="221"/>
      <c r="GY37" s="221"/>
      <c r="GZ37" s="221"/>
      <c r="HA37" s="221"/>
      <c r="HB37" s="221"/>
    </row>
    <row r="38" spans="1:210" ht="26.25" customHeight="1" thickBot="1">
      <c r="A38" s="228"/>
      <c r="B38" s="229" t="s">
        <v>363</v>
      </c>
      <c r="C38" s="229" t="s">
        <v>388</v>
      </c>
      <c r="D38" s="229" t="s">
        <v>363</v>
      </c>
      <c r="E38" s="230">
        <v>2017</v>
      </c>
      <c r="F38" s="231"/>
      <c r="G38" s="232" t="s">
        <v>389</v>
      </c>
      <c r="H38" s="233" t="s">
        <v>389</v>
      </c>
      <c r="I38" s="234">
        <v>2017</v>
      </c>
      <c r="J38" s="235"/>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1"/>
      <c r="BR38" s="221"/>
      <c r="BS38" s="221"/>
      <c r="BT38" s="221"/>
      <c r="BU38" s="221"/>
      <c r="BV38" s="221"/>
      <c r="BW38" s="221"/>
      <c r="BX38" s="221"/>
      <c r="BY38" s="221"/>
      <c r="BZ38" s="221"/>
      <c r="CA38" s="221"/>
      <c r="CB38" s="221"/>
      <c r="CC38" s="221"/>
      <c r="CD38" s="221"/>
      <c r="CE38" s="221"/>
      <c r="CF38" s="221"/>
      <c r="CG38" s="221"/>
      <c r="CH38" s="221"/>
      <c r="CI38" s="221"/>
      <c r="CJ38" s="221"/>
      <c r="CK38" s="221"/>
      <c r="CL38" s="221"/>
      <c r="CM38" s="221"/>
      <c r="CN38" s="221"/>
      <c r="CO38" s="221"/>
      <c r="CP38" s="221"/>
      <c r="CQ38" s="221"/>
      <c r="CR38" s="221"/>
      <c r="CS38" s="221"/>
      <c r="CT38" s="221"/>
      <c r="CU38" s="221"/>
      <c r="CV38" s="221"/>
      <c r="CW38" s="221"/>
      <c r="CX38" s="221"/>
      <c r="CY38" s="221"/>
      <c r="CZ38" s="221"/>
      <c r="DA38" s="221"/>
      <c r="DB38" s="221"/>
      <c r="DC38" s="221"/>
      <c r="DD38" s="221"/>
      <c r="DE38" s="221"/>
      <c r="DF38" s="221"/>
      <c r="DG38" s="221"/>
      <c r="DH38" s="221"/>
      <c r="DI38" s="221"/>
      <c r="DJ38" s="221"/>
      <c r="DK38" s="221"/>
      <c r="DL38" s="221"/>
      <c r="DM38" s="221"/>
      <c r="DN38" s="221"/>
      <c r="DO38" s="221"/>
      <c r="DP38" s="221"/>
      <c r="DQ38" s="221"/>
      <c r="DR38" s="221"/>
      <c r="DS38" s="221"/>
      <c r="DT38" s="221"/>
      <c r="DU38" s="221"/>
      <c r="DV38" s="221"/>
      <c r="DW38" s="221"/>
      <c r="DX38" s="221"/>
      <c r="DY38" s="221"/>
      <c r="DZ38" s="221"/>
      <c r="EA38" s="221"/>
      <c r="EB38" s="221"/>
      <c r="EC38" s="221"/>
      <c r="ED38" s="221"/>
      <c r="EE38" s="221"/>
      <c r="EF38" s="221"/>
      <c r="EG38" s="221"/>
      <c r="EH38" s="221"/>
      <c r="EI38" s="221"/>
      <c r="EJ38" s="221"/>
      <c r="EK38" s="221"/>
      <c r="EL38" s="221"/>
      <c r="EM38" s="221"/>
      <c r="EN38" s="221"/>
      <c r="EO38" s="221"/>
      <c r="EP38" s="221"/>
      <c r="EQ38" s="221"/>
      <c r="ER38" s="221"/>
      <c r="ES38" s="221"/>
      <c r="ET38" s="221"/>
      <c r="EU38" s="221"/>
      <c r="EV38" s="221"/>
      <c r="EW38" s="221"/>
      <c r="EX38" s="221"/>
      <c r="EY38" s="221"/>
      <c r="EZ38" s="221"/>
      <c r="FA38" s="221"/>
      <c r="FB38" s="221"/>
      <c r="FC38" s="221"/>
      <c r="FD38" s="221"/>
      <c r="FE38" s="221"/>
      <c r="FF38" s="221"/>
      <c r="FG38" s="221"/>
      <c r="FH38" s="221"/>
      <c r="FI38" s="221"/>
      <c r="FJ38" s="221"/>
      <c r="FK38" s="221"/>
      <c r="FL38" s="221"/>
      <c r="FM38" s="221"/>
      <c r="FN38" s="221"/>
      <c r="FO38" s="221"/>
      <c r="FP38" s="221"/>
      <c r="FQ38" s="221"/>
      <c r="FR38" s="221"/>
      <c r="FS38" s="221"/>
      <c r="FT38" s="221"/>
      <c r="FU38" s="221"/>
      <c r="FV38" s="221"/>
      <c r="FW38" s="221"/>
      <c r="FX38" s="221"/>
      <c r="FY38" s="221"/>
      <c r="FZ38" s="221"/>
      <c r="GA38" s="221"/>
      <c r="GB38" s="221"/>
      <c r="GC38" s="221"/>
      <c r="GD38" s="221"/>
      <c r="GE38" s="221"/>
      <c r="GF38" s="221"/>
      <c r="GG38" s="221"/>
      <c r="GH38" s="221"/>
      <c r="GI38" s="221"/>
      <c r="GJ38" s="221"/>
      <c r="GK38" s="221"/>
      <c r="GL38" s="221"/>
      <c r="GM38" s="221"/>
      <c r="GN38" s="221"/>
      <c r="GO38" s="221"/>
      <c r="GP38" s="221"/>
      <c r="GQ38" s="221"/>
      <c r="GR38" s="221"/>
      <c r="GS38" s="221"/>
      <c r="GT38" s="221"/>
      <c r="GU38" s="221"/>
      <c r="GV38" s="221"/>
      <c r="GW38" s="221"/>
      <c r="GX38" s="221"/>
      <c r="GY38" s="221"/>
      <c r="GZ38" s="221"/>
      <c r="HA38" s="221"/>
      <c r="HB38" s="221"/>
    </row>
    <row r="39" spans="1:210" ht="29.25" customHeight="1">
      <c r="A39" s="248"/>
      <c r="B39" s="255"/>
      <c r="C39" s="257"/>
      <c r="D39" s="255"/>
      <c r="E39" s="255"/>
      <c r="F39" s="257"/>
      <c r="G39" s="255"/>
      <c r="H39" s="256"/>
      <c r="I39" s="246"/>
      <c r="J39" s="247"/>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09"/>
      <c r="BQ39" s="209"/>
      <c r="BR39" s="209"/>
      <c r="BS39" s="209"/>
      <c r="BT39" s="209"/>
      <c r="BU39" s="209"/>
      <c r="BV39" s="209"/>
      <c r="BW39" s="209"/>
      <c r="BX39" s="209"/>
      <c r="BY39" s="209"/>
      <c r="BZ39" s="209"/>
      <c r="CA39" s="209"/>
      <c r="CB39" s="209"/>
      <c r="CC39" s="209"/>
      <c r="CD39" s="209"/>
      <c r="CE39" s="209"/>
      <c r="CF39" s="209"/>
      <c r="CG39" s="209"/>
      <c r="CH39" s="209"/>
      <c r="CI39" s="209"/>
      <c r="CJ39" s="209"/>
      <c r="CK39" s="209"/>
      <c r="CL39" s="209"/>
      <c r="CM39" s="209"/>
      <c r="CN39" s="209"/>
      <c r="CO39" s="209"/>
      <c r="CP39" s="209"/>
      <c r="CQ39" s="209"/>
      <c r="CR39" s="209"/>
      <c r="CS39" s="209"/>
      <c r="CT39" s="209"/>
      <c r="CU39" s="209"/>
      <c r="CV39" s="209"/>
      <c r="CW39" s="209"/>
      <c r="CX39" s="209"/>
      <c r="CY39" s="209"/>
      <c r="CZ39" s="209"/>
      <c r="DA39" s="209"/>
      <c r="DB39" s="209"/>
      <c r="DC39" s="209"/>
      <c r="DD39" s="209"/>
      <c r="DE39" s="209"/>
      <c r="DF39" s="209"/>
      <c r="DG39" s="209"/>
      <c r="DH39" s="209"/>
      <c r="DI39" s="209"/>
      <c r="DJ39" s="209"/>
      <c r="DK39" s="209"/>
      <c r="DL39" s="209"/>
      <c r="DM39" s="209"/>
      <c r="DN39" s="209"/>
      <c r="DO39" s="209"/>
      <c r="DP39" s="209"/>
      <c r="DQ39" s="209"/>
      <c r="DR39" s="209"/>
      <c r="DS39" s="209"/>
      <c r="DT39" s="209"/>
      <c r="DU39" s="209"/>
      <c r="DV39" s="209"/>
      <c r="DW39" s="209"/>
      <c r="DX39" s="209"/>
      <c r="DY39" s="209"/>
      <c r="DZ39" s="209"/>
      <c r="EA39" s="209"/>
      <c r="EB39" s="209"/>
      <c r="EC39" s="209"/>
      <c r="ED39" s="209"/>
      <c r="EE39" s="209"/>
      <c r="EF39" s="209"/>
      <c r="EG39" s="209"/>
      <c r="EH39" s="209"/>
      <c r="EI39" s="209"/>
      <c r="EJ39" s="209"/>
      <c r="EK39" s="209"/>
      <c r="EL39" s="209"/>
      <c r="EM39" s="209"/>
      <c r="EN39" s="209"/>
      <c r="EO39" s="209"/>
      <c r="EP39" s="209"/>
      <c r="EQ39" s="209"/>
      <c r="ER39" s="209"/>
      <c r="ES39" s="209"/>
      <c r="ET39" s="209"/>
      <c r="EU39" s="209"/>
      <c r="EV39" s="209"/>
      <c r="EW39" s="209"/>
      <c r="EX39" s="209"/>
      <c r="EY39" s="209"/>
      <c r="EZ39" s="209"/>
      <c r="FA39" s="209"/>
      <c r="FB39" s="209"/>
      <c r="FC39" s="209"/>
      <c r="FD39" s="209"/>
      <c r="FE39" s="209"/>
      <c r="FF39" s="209"/>
      <c r="FG39" s="209"/>
      <c r="FH39" s="209"/>
      <c r="FI39" s="209"/>
      <c r="FJ39" s="209"/>
      <c r="FK39" s="209"/>
      <c r="FL39" s="209"/>
      <c r="FM39" s="209"/>
      <c r="FN39" s="209"/>
      <c r="FO39" s="209"/>
      <c r="FP39" s="209"/>
      <c r="FQ39" s="209"/>
      <c r="FR39" s="209"/>
      <c r="FS39" s="209"/>
      <c r="FT39" s="209"/>
      <c r="FU39" s="209"/>
      <c r="FV39" s="209"/>
      <c r="FW39" s="209"/>
      <c r="FX39" s="209"/>
      <c r="FY39" s="209"/>
      <c r="FZ39" s="209"/>
      <c r="GA39" s="209"/>
      <c r="GB39" s="209"/>
      <c r="GC39" s="209"/>
      <c r="GD39" s="209"/>
      <c r="GE39" s="209"/>
      <c r="GF39" s="209"/>
      <c r="GG39" s="209"/>
      <c r="GH39" s="209"/>
      <c r="GI39" s="209"/>
      <c r="GJ39" s="209"/>
      <c r="GK39" s="209"/>
      <c r="GL39" s="209"/>
      <c r="GM39" s="209"/>
      <c r="GN39" s="209"/>
      <c r="GO39" s="209"/>
      <c r="GP39" s="209"/>
      <c r="GQ39" s="209"/>
      <c r="GR39" s="209"/>
      <c r="GS39" s="209"/>
      <c r="GT39" s="209"/>
      <c r="GU39" s="209"/>
      <c r="GV39" s="209"/>
      <c r="GW39" s="209"/>
      <c r="GX39" s="209"/>
      <c r="GY39" s="209"/>
      <c r="GZ39" s="209"/>
      <c r="HA39" s="209"/>
      <c r="HB39" s="209"/>
    </row>
    <row r="40" spans="1:210" ht="29.25" customHeight="1">
      <c r="A40" s="248" t="s">
        <v>390</v>
      </c>
      <c r="B40" s="257"/>
      <c r="C40" s="257"/>
      <c r="D40" s="257"/>
      <c r="E40" s="257"/>
      <c r="F40" s="257"/>
      <c r="G40" s="257"/>
      <c r="H40" s="260"/>
      <c r="I40" s="246"/>
      <c r="J40" s="247"/>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09"/>
      <c r="BQ40" s="209"/>
      <c r="BR40" s="209"/>
      <c r="BS40" s="209"/>
      <c r="BT40" s="209"/>
      <c r="BU40" s="209"/>
      <c r="BV40" s="209"/>
      <c r="BW40" s="209"/>
      <c r="BX40" s="209"/>
      <c r="BY40" s="209"/>
      <c r="BZ40" s="209"/>
      <c r="CA40" s="209"/>
      <c r="CB40" s="209"/>
      <c r="CC40" s="209"/>
      <c r="CD40" s="209"/>
      <c r="CE40" s="209"/>
      <c r="CF40" s="209"/>
      <c r="CG40" s="209"/>
      <c r="CH40" s="209"/>
      <c r="CI40" s="209"/>
      <c r="CJ40" s="209"/>
      <c r="CK40" s="209"/>
      <c r="CL40" s="209"/>
      <c r="CM40" s="209"/>
      <c r="CN40" s="209"/>
      <c r="CO40" s="209"/>
      <c r="CP40" s="209"/>
      <c r="CQ40" s="209"/>
      <c r="CR40" s="209"/>
      <c r="CS40" s="209"/>
      <c r="CT40" s="209"/>
      <c r="CU40" s="209"/>
      <c r="CV40" s="209"/>
      <c r="CW40" s="209"/>
      <c r="CX40" s="209"/>
      <c r="CY40" s="209"/>
      <c r="CZ40" s="209"/>
      <c r="DA40" s="209"/>
      <c r="DB40" s="209"/>
      <c r="DC40" s="209"/>
      <c r="DD40" s="209"/>
      <c r="DE40" s="209"/>
      <c r="DF40" s="209"/>
      <c r="DG40" s="209"/>
      <c r="DH40" s="209"/>
      <c r="DI40" s="209"/>
      <c r="DJ40" s="209"/>
      <c r="DK40" s="209"/>
      <c r="DL40" s="209"/>
      <c r="DM40" s="209"/>
      <c r="DN40" s="209"/>
      <c r="DO40" s="209"/>
      <c r="DP40" s="209"/>
      <c r="DQ40" s="209"/>
      <c r="DR40" s="209"/>
      <c r="DS40" s="209"/>
      <c r="DT40" s="209"/>
      <c r="DU40" s="209"/>
      <c r="DV40" s="209"/>
      <c r="DW40" s="209"/>
      <c r="DX40" s="209"/>
      <c r="DY40" s="209"/>
      <c r="DZ40" s="209"/>
      <c r="EA40" s="209"/>
      <c r="EB40" s="209"/>
      <c r="EC40" s="209"/>
      <c r="ED40" s="209"/>
      <c r="EE40" s="209"/>
      <c r="EF40" s="209"/>
      <c r="EG40" s="209"/>
      <c r="EH40" s="209"/>
      <c r="EI40" s="209"/>
      <c r="EJ40" s="209"/>
      <c r="EK40" s="209"/>
      <c r="EL40" s="209"/>
      <c r="EM40" s="209"/>
      <c r="EN40" s="209"/>
      <c r="EO40" s="209"/>
      <c r="EP40" s="209"/>
      <c r="EQ40" s="209"/>
      <c r="ER40" s="209"/>
      <c r="ES40" s="209"/>
      <c r="ET40" s="209"/>
      <c r="EU40" s="209"/>
      <c r="EV40" s="209"/>
      <c r="EW40" s="209"/>
      <c r="EX40" s="209"/>
      <c r="EY40" s="209"/>
      <c r="EZ40" s="209"/>
      <c r="FA40" s="209"/>
      <c r="FB40" s="209"/>
      <c r="FC40" s="209"/>
      <c r="FD40" s="209"/>
      <c r="FE40" s="209"/>
      <c r="FF40" s="209"/>
      <c r="FG40" s="209"/>
      <c r="FH40" s="209"/>
      <c r="FI40" s="209"/>
      <c r="FJ40" s="209"/>
      <c r="FK40" s="209"/>
      <c r="FL40" s="209"/>
      <c r="FM40" s="209"/>
      <c r="FN40" s="209"/>
      <c r="FO40" s="209"/>
      <c r="FP40" s="209"/>
      <c r="FQ40" s="209"/>
      <c r="FR40" s="209"/>
      <c r="FS40" s="209"/>
      <c r="FT40" s="209"/>
      <c r="FU40" s="209"/>
      <c r="FV40" s="209"/>
      <c r="FW40" s="209"/>
      <c r="FX40" s="209"/>
      <c r="FY40" s="209"/>
      <c r="FZ40" s="209"/>
      <c r="GA40" s="209"/>
      <c r="GB40" s="209"/>
      <c r="GC40" s="209"/>
      <c r="GD40" s="209"/>
      <c r="GE40" s="209"/>
      <c r="GF40" s="209"/>
      <c r="GG40" s="209"/>
      <c r="GH40" s="209"/>
      <c r="GI40" s="209"/>
      <c r="GJ40" s="209"/>
      <c r="GK40" s="209"/>
      <c r="GL40" s="209"/>
      <c r="GM40" s="209"/>
      <c r="GN40" s="209"/>
      <c r="GO40" s="209"/>
      <c r="GP40" s="209"/>
      <c r="GQ40" s="209"/>
      <c r="GR40" s="209"/>
      <c r="GS40" s="209"/>
      <c r="GT40" s="209"/>
      <c r="GU40" s="209"/>
      <c r="GV40" s="209"/>
      <c r="GW40" s="209"/>
      <c r="GX40" s="209"/>
      <c r="GY40" s="209"/>
      <c r="GZ40" s="209"/>
      <c r="HA40" s="209"/>
      <c r="HB40" s="209"/>
    </row>
    <row r="41" spans="1:210" ht="29.25" customHeight="1">
      <c r="A41" s="242" t="s">
        <v>391</v>
      </c>
      <c r="B41" s="243">
        <v>145748425</v>
      </c>
      <c r="C41" s="243"/>
      <c r="D41" s="249">
        <f t="shared" ref="D41:D52" si="12">B41+C41</f>
        <v>145748425</v>
      </c>
      <c r="E41" s="283">
        <v>74145077</v>
      </c>
      <c r="F41" s="250">
        <v>0.03</v>
      </c>
      <c r="G41" s="243">
        <f t="shared" ref="G41:G52" si="13">(B41-E41)*F41</f>
        <v>2148100.44</v>
      </c>
      <c r="H41" s="245">
        <f t="shared" ref="H41:H52" si="14">(G41*23%)</f>
        <v>494063.10120000003</v>
      </c>
      <c r="I41" s="246">
        <f t="shared" ref="I41:I52" si="15">E41+H41</f>
        <v>74639140.101199999</v>
      </c>
      <c r="J41" s="241">
        <f t="shared" ref="J41:J52" si="16">D41-I41</f>
        <v>71109284.898800001</v>
      </c>
      <c r="K41" s="251"/>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c r="BN41" s="209"/>
      <c r="BO41" s="209"/>
      <c r="BP41" s="209"/>
      <c r="BQ41" s="209"/>
      <c r="BR41" s="209"/>
      <c r="BS41" s="209"/>
      <c r="BT41" s="209"/>
      <c r="BU41" s="209"/>
      <c r="BV41" s="209"/>
      <c r="BW41" s="209"/>
      <c r="BX41" s="209"/>
      <c r="BY41" s="209"/>
      <c r="BZ41" s="209"/>
      <c r="CA41" s="209"/>
      <c r="CB41" s="209"/>
      <c r="CC41" s="209"/>
      <c r="CD41" s="209"/>
      <c r="CE41" s="209"/>
      <c r="CF41" s="209"/>
      <c r="CG41" s="209"/>
      <c r="CH41" s="209"/>
      <c r="CI41" s="209"/>
      <c r="CJ41" s="209"/>
      <c r="CK41" s="209"/>
      <c r="CL41" s="209"/>
      <c r="CM41" s="209"/>
      <c r="CN41" s="209"/>
      <c r="CO41" s="209"/>
      <c r="CP41" s="209"/>
      <c r="CQ41" s="209"/>
      <c r="CR41" s="209"/>
      <c r="CS41" s="209"/>
      <c r="CT41" s="209"/>
      <c r="CU41" s="209"/>
      <c r="CV41" s="209"/>
      <c r="CW41" s="209"/>
      <c r="CX41" s="209"/>
      <c r="CY41" s="209"/>
      <c r="CZ41" s="209"/>
      <c r="DA41" s="209"/>
      <c r="DB41" s="209"/>
      <c r="DC41" s="209"/>
      <c r="DD41" s="209"/>
      <c r="DE41" s="209"/>
      <c r="DF41" s="209"/>
      <c r="DG41" s="209"/>
      <c r="DH41" s="209"/>
      <c r="DI41" s="209"/>
      <c r="DJ41" s="209"/>
      <c r="DK41" s="209"/>
      <c r="DL41" s="209"/>
      <c r="DM41" s="209"/>
      <c r="DN41" s="209"/>
      <c r="DO41" s="209"/>
      <c r="DP41" s="209"/>
      <c r="DQ41" s="209"/>
      <c r="DR41" s="209"/>
      <c r="DS41" s="209"/>
      <c r="DT41" s="209"/>
      <c r="DU41" s="209"/>
      <c r="DV41" s="209"/>
      <c r="DW41" s="209"/>
      <c r="DX41" s="209"/>
      <c r="DY41" s="209"/>
      <c r="DZ41" s="209"/>
      <c r="EA41" s="209"/>
      <c r="EB41" s="209"/>
      <c r="EC41" s="209"/>
      <c r="ED41" s="209"/>
      <c r="EE41" s="209"/>
      <c r="EF41" s="209"/>
      <c r="EG41" s="209"/>
      <c r="EH41" s="209"/>
      <c r="EI41" s="209"/>
      <c r="EJ41" s="209"/>
      <c r="EK41" s="209"/>
      <c r="EL41" s="209"/>
      <c r="EM41" s="209"/>
      <c r="EN41" s="209"/>
      <c r="EO41" s="209"/>
      <c r="EP41" s="209"/>
      <c r="EQ41" s="209"/>
      <c r="ER41" s="209"/>
      <c r="ES41" s="209"/>
      <c r="ET41" s="209"/>
      <c r="EU41" s="209"/>
      <c r="EV41" s="209"/>
      <c r="EW41" s="209"/>
      <c r="EX41" s="209"/>
      <c r="EY41" s="209"/>
      <c r="EZ41" s="209"/>
      <c r="FA41" s="209"/>
      <c r="FB41" s="209"/>
      <c r="FC41" s="209"/>
      <c r="FD41" s="209"/>
      <c r="FE41" s="209"/>
      <c r="FF41" s="209"/>
      <c r="FG41" s="209"/>
      <c r="FH41" s="209"/>
      <c r="FI41" s="209"/>
      <c r="FJ41" s="209"/>
      <c r="FK41" s="209"/>
      <c r="FL41" s="209"/>
      <c r="FM41" s="209"/>
      <c r="FN41" s="209"/>
      <c r="FO41" s="209"/>
      <c r="FP41" s="209"/>
      <c r="FQ41" s="209"/>
      <c r="FR41" s="209"/>
      <c r="FS41" s="209"/>
      <c r="FT41" s="209"/>
      <c r="FU41" s="209"/>
      <c r="FV41" s="209"/>
      <c r="FW41" s="209"/>
      <c r="FX41" s="209"/>
      <c r="FY41" s="209"/>
      <c r="FZ41" s="209"/>
      <c r="GA41" s="209"/>
      <c r="GB41" s="209"/>
      <c r="GC41" s="209"/>
      <c r="GD41" s="209"/>
      <c r="GE41" s="209"/>
      <c r="GF41" s="209"/>
      <c r="GG41" s="209"/>
      <c r="GH41" s="209"/>
      <c r="GI41" s="209"/>
      <c r="GJ41" s="209"/>
      <c r="GK41" s="209"/>
      <c r="GL41" s="209"/>
      <c r="GM41" s="209"/>
      <c r="GN41" s="209"/>
      <c r="GO41" s="209"/>
      <c r="GP41" s="209"/>
      <c r="GQ41" s="209"/>
      <c r="GR41" s="209"/>
      <c r="GS41" s="209"/>
      <c r="GT41" s="209"/>
      <c r="GU41" s="209"/>
      <c r="GV41" s="209"/>
      <c r="GW41" s="209"/>
      <c r="GX41" s="209"/>
      <c r="GY41" s="209"/>
      <c r="GZ41" s="209"/>
      <c r="HA41" s="209"/>
      <c r="HB41" s="209"/>
    </row>
    <row r="42" spans="1:210" ht="29.25" customHeight="1">
      <c r="A42" s="242" t="s">
        <v>392</v>
      </c>
      <c r="B42" s="243">
        <v>185253806</v>
      </c>
      <c r="C42" s="243"/>
      <c r="D42" s="249">
        <f t="shared" si="12"/>
        <v>185253806</v>
      </c>
      <c r="E42" s="283">
        <v>100889423</v>
      </c>
      <c r="F42" s="250">
        <v>0.03</v>
      </c>
      <c r="G42" s="243">
        <f t="shared" si="13"/>
        <v>2530931.4899999998</v>
      </c>
      <c r="H42" s="245">
        <f t="shared" si="14"/>
        <v>582114.24269999994</v>
      </c>
      <c r="I42" s="246">
        <f t="shared" si="15"/>
        <v>101471537.2427</v>
      </c>
      <c r="J42" s="241">
        <f t="shared" si="16"/>
        <v>83782268.757300004</v>
      </c>
      <c r="K42" s="251"/>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9"/>
      <c r="AX42" s="209"/>
      <c r="AY42" s="209"/>
      <c r="AZ42" s="209"/>
      <c r="BA42" s="209"/>
      <c r="BB42" s="209"/>
      <c r="BC42" s="209"/>
      <c r="BD42" s="209"/>
      <c r="BE42" s="209"/>
      <c r="BF42" s="209"/>
      <c r="BG42" s="209"/>
      <c r="BH42" s="209"/>
      <c r="BI42" s="209"/>
      <c r="BJ42" s="209"/>
      <c r="BK42" s="209"/>
      <c r="BL42" s="209"/>
      <c r="BM42" s="209"/>
      <c r="BN42" s="209"/>
      <c r="BO42" s="209"/>
      <c r="BP42" s="209"/>
      <c r="BQ42" s="209"/>
      <c r="BR42" s="209"/>
      <c r="BS42" s="209"/>
      <c r="BT42" s="209"/>
      <c r="BU42" s="209"/>
      <c r="BV42" s="209"/>
      <c r="BW42" s="209"/>
      <c r="BX42" s="209"/>
      <c r="BY42" s="209"/>
      <c r="BZ42" s="209"/>
      <c r="CA42" s="209"/>
      <c r="CB42" s="209"/>
      <c r="CC42" s="209"/>
      <c r="CD42" s="209"/>
      <c r="CE42" s="209"/>
      <c r="CF42" s="209"/>
      <c r="CG42" s="209"/>
      <c r="CH42" s="209"/>
      <c r="CI42" s="209"/>
      <c r="CJ42" s="209"/>
      <c r="CK42" s="209"/>
      <c r="CL42" s="209"/>
      <c r="CM42" s="209"/>
      <c r="CN42" s="209"/>
      <c r="CO42" s="209"/>
      <c r="CP42" s="209"/>
      <c r="CQ42" s="209"/>
      <c r="CR42" s="209"/>
      <c r="CS42" s="209"/>
      <c r="CT42" s="209"/>
      <c r="CU42" s="209"/>
      <c r="CV42" s="209"/>
      <c r="CW42" s="209"/>
      <c r="CX42" s="209"/>
      <c r="CY42" s="209"/>
      <c r="CZ42" s="209"/>
      <c r="DA42" s="209"/>
      <c r="DB42" s="209"/>
      <c r="DC42" s="209"/>
      <c r="DD42" s="209"/>
      <c r="DE42" s="209"/>
      <c r="DF42" s="209"/>
      <c r="DG42" s="209"/>
      <c r="DH42" s="209"/>
      <c r="DI42" s="209"/>
      <c r="DJ42" s="209"/>
      <c r="DK42" s="209"/>
      <c r="DL42" s="209"/>
      <c r="DM42" s="209"/>
      <c r="DN42" s="209"/>
      <c r="DO42" s="209"/>
      <c r="DP42" s="209"/>
      <c r="DQ42" s="209"/>
      <c r="DR42" s="209"/>
      <c r="DS42" s="209"/>
      <c r="DT42" s="209"/>
      <c r="DU42" s="209"/>
      <c r="DV42" s="209"/>
      <c r="DW42" s="209"/>
      <c r="DX42" s="209"/>
      <c r="DY42" s="209"/>
      <c r="DZ42" s="209"/>
      <c r="EA42" s="209"/>
      <c r="EB42" s="209"/>
      <c r="EC42" s="209"/>
      <c r="ED42" s="209"/>
      <c r="EE42" s="209"/>
      <c r="EF42" s="209"/>
      <c r="EG42" s="209"/>
      <c r="EH42" s="209"/>
      <c r="EI42" s="209"/>
      <c r="EJ42" s="209"/>
      <c r="EK42" s="209"/>
      <c r="EL42" s="209"/>
      <c r="EM42" s="209"/>
      <c r="EN42" s="209"/>
      <c r="EO42" s="209"/>
      <c r="EP42" s="209"/>
      <c r="EQ42" s="209"/>
      <c r="ER42" s="209"/>
      <c r="ES42" s="209"/>
      <c r="ET42" s="209"/>
      <c r="EU42" s="209"/>
      <c r="EV42" s="209"/>
      <c r="EW42" s="209"/>
      <c r="EX42" s="209"/>
      <c r="EY42" s="209"/>
      <c r="EZ42" s="209"/>
      <c r="FA42" s="209"/>
      <c r="FB42" s="209"/>
      <c r="FC42" s="209"/>
      <c r="FD42" s="209"/>
      <c r="FE42" s="209"/>
      <c r="FF42" s="209"/>
      <c r="FG42" s="209"/>
      <c r="FH42" s="209"/>
      <c r="FI42" s="209"/>
      <c r="FJ42" s="209"/>
      <c r="FK42" s="209"/>
      <c r="FL42" s="209"/>
      <c r="FM42" s="209"/>
      <c r="FN42" s="209"/>
      <c r="FO42" s="209"/>
      <c r="FP42" s="209"/>
      <c r="FQ42" s="209"/>
      <c r="FR42" s="209"/>
      <c r="FS42" s="209"/>
      <c r="FT42" s="209"/>
      <c r="FU42" s="209"/>
      <c r="FV42" s="209"/>
      <c r="FW42" s="209"/>
      <c r="FX42" s="209"/>
      <c r="FY42" s="209"/>
      <c r="FZ42" s="209"/>
      <c r="GA42" s="209"/>
      <c r="GB42" s="209"/>
      <c r="GC42" s="209"/>
      <c r="GD42" s="209"/>
      <c r="GE42" s="209"/>
      <c r="GF42" s="209"/>
      <c r="GG42" s="209"/>
      <c r="GH42" s="209"/>
      <c r="GI42" s="209"/>
      <c r="GJ42" s="209"/>
      <c r="GK42" s="209"/>
      <c r="GL42" s="209"/>
      <c r="GM42" s="209"/>
      <c r="GN42" s="209"/>
      <c r="GO42" s="209"/>
      <c r="GP42" s="209"/>
      <c r="GQ42" s="209"/>
      <c r="GR42" s="209"/>
      <c r="GS42" s="209"/>
      <c r="GT42" s="209"/>
      <c r="GU42" s="209"/>
      <c r="GV42" s="209"/>
      <c r="GW42" s="209"/>
      <c r="GX42" s="209"/>
      <c r="GY42" s="209"/>
      <c r="GZ42" s="209"/>
      <c r="HA42" s="209"/>
      <c r="HB42" s="209"/>
    </row>
    <row r="43" spans="1:210" ht="29.25" customHeight="1">
      <c r="A43" s="242" t="s">
        <v>393</v>
      </c>
      <c r="B43" s="243">
        <v>55073087</v>
      </c>
      <c r="C43" s="243">
        <v>193917</v>
      </c>
      <c r="D43" s="249">
        <f>B43+C43</f>
        <v>55267004</v>
      </c>
      <c r="E43" s="283">
        <v>8807147</v>
      </c>
      <c r="F43" s="250">
        <v>0.03</v>
      </c>
      <c r="G43" s="243">
        <f t="shared" si="13"/>
        <v>1387978.2</v>
      </c>
      <c r="H43" s="245">
        <f t="shared" si="14"/>
        <v>319234.98599999998</v>
      </c>
      <c r="I43" s="246">
        <f t="shared" si="15"/>
        <v>9126381.9859999996</v>
      </c>
      <c r="J43" s="241">
        <f t="shared" si="16"/>
        <v>46140622.013999999</v>
      </c>
      <c r="K43" s="251"/>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209"/>
      <c r="BM43" s="209"/>
      <c r="BN43" s="209"/>
      <c r="BO43" s="209"/>
      <c r="BP43" s="209"/>
      <c r="BQ43" s="209"/>
      <c r="BR43" s="209"/>
      <c r="BS43" s="209"/>
      <c r="BT43" s="209"/>
      <c r="BU43" s="209"/>
      <c r="BV43" s="209"/>
      <c r="BW43" s="209"/>
      <c r="BX43" s="209"/>
      <c r="BY43" s="209"/>
      <c r="BZ43" s="209"/>
      <c r="CA43" s="209"/>
      <c r="CB43" s="209"/>
      <c r="CC43" s="209"/>
      <c r="CD43" s="209"/>
      <c r="CE43" s="209"/>
      <c r="CF43" s="209"/>
      <c r="CG43" s="209"/>
      <c r="CH43" s="209"/>
      <c r="CI43" s="209"/>
      <c r="CJ43" s="209"/>
      <c r="CK43" s="209"/>
      <c r="CL43" s="209"/>
      <c r="CM43" s="209"/>
      <c r="CN43" s="209"/>
      <c r="CO43" s="209"/>
      <c r="CP43" s="209"/>
      <c r="CQ43" s="209"/>
      <c r="CR43" s="209"/>
      <c r="CS43" s="209"/>
      <c r="CT43" s="209"/>
      <c r="CU43" s="209"/>
      <c r="CV43" s="209"/>
      <c r="CW43" s="209"/>
      <c r="CX43" s="209"/>
      <c r="CY43" s="209"/>
      <c r="CZ43" s="209"/>
      <c r="DA43" s="209"/>
      <c r="DB43" s="209"/>
      <c r="DC43" s="209"/>
      <c r="DD43" s="209"/>
      <c r="DE43" s="209"/>
      <c r="DF43" s="209"/>
      <c r="DG43" s="209"/>
      <c r="DH43" s="209"/>
      <c r="DI43" s="209"/>
      <c r="DJ43" s="209"/>
      <c r="DK43" s="209"/>
      <c r="DL43" s="209"/>
      <c r="DM43" s="209"/>
      <c r="DN43" s="209"/>
      <c r="DO43" s="209"/>
      <c r="DP43" s="209"/>
      <c r="DQ43" s="209"/>
      <c r="DR43" s="209"/>
      <c r="DS43" s="209"/>
      <c r="DT43" s="209"/>
      <c r="DU43" s="209"/>
      <c r="DV43" s="209"/>
      <c r="DW43" s="209"/>
      <c r="DX43" s="209"/>
      <c r="DY43" s="209"/>
      <c r="DZ43" s="209"/>
      <c r="EA43" s="209"/>
      <c r="EB43" s="209"/>
      <c r="EC43" s="209"/>
      <c r="ED43" s="209"/>
      <c r="EE43" s="209"/>
      <c r="EF43" s="209"/>
      <c r="EG43" s="209"/>
      <c r="EH43" s="209"/>
      <c r="EI43" s="209"/>
      <c r="EJ43" s="209"/>
      <c r="EK43" s="209"/>
      <c r="EL43" s="209"/>
      <c r="EM43" s="209"/>
      <c r="EN43" s="209"/>
      <c r="EO43" s="209"/>
      <c r="EP43" s="209"/>
      <c r="EQ43" s="209"/>
      <c r="ER43" s="209"/>
      <c r="ES43" s="209"/>
      <c r="ET43" s="209"/>
      <c r="EU43" s="209"/>
      <c r="EV43" s="209"/>
      <c r="EW43" s="209"/>
      <c r="EX43" s="209"/>
      <c r="EY43" s="209"/>
      <c r="EZ43" s="209"/>
      <c r="FA43" s="209"/>
      <c r="FB43" s="209"/>
      <c r="FC43" s="209"/>
      <c r="FD43" s="209"/>
      <c r="FE43" s="209"/>
      <c r="FF43" s="209"/>
      <c r="FG43" s="209"/>
      <c r="FH43" s="209"/>
      <c r="FI43" s="209"/>
      <c r="FJ43" s="209"/>
      <c r="FK43" s="209"/>
      <c r="FL43" s="209"/>
      <c r="FM43" s="209"/>
      <c r="FN43" s="209"/>
      <c r="FO43" s="209"/>
      <c r="FP43" s="209"/>
      <c r="FQ43" s="209"/>
      <c r="FR43" s="209"/>
      <c r="FS43" s="209"/>
      <c r="FT43" s="209"/>
      <c r="FU43" s="209"/>
      <c r="FV43" s="209"/>
      <c r="FW43" s="209"/>
      <c r="FX43" s="209"/>
      <c r="FY43" s="209"/>
      <c r="FZ43" s="209"/>
      <c r="GA43" s="209"/>
      <c r="GB43" s="209"/>
      <c r="GC43" s="209"/>
      <c r="GD43" s="209"/>
      <c r="GE43" s="209"/>
      <c r="GF43" s="209"/>
      <c r="GG43" s="209"/>
      <c r="GH43" s="209"/>
      <c r="GI43" s="209"/>
      <c r="GJ43" s="209"/>
      <c r="GK43" s="209"/>
      <c r="GL43" s="209"/>
      <c r="GM43" s="209"/>
      <c r="GN43" s="209"/>
      <c r="GO43" s="209"/>
      <c r="GP43" s="209"/>
      <c r="GQ43" s="209"/>
      <c r="GR43" s="209"/>
      <c r="GS43" s="209"/>
      <c r="GT43" s="209"/>
      <c r="GU43" s="209"/>
      <c r="GV43" s="209"/>
      <c r="GW43" s="209"/>
      <c r="GX43" s="209"/>
      <c r="GY43" s="209"/>
      <c r="GZ43" s="209"/>
      <c r="HA43" s="209"/>
      <c r="HB43" s="209"/>
    </row>
    <row r="44" spans="1:210" ht="29.25" customHeight="1">
      <c r="A44" s="242" t="s">
        <v>394</v>
      </c>
      <c r="B44" s="243">
        <v>192066341</v>
      </c>
      <c r="C44" s="243"/>
      <c r="D44" s="249">
        <f t="shared" si="12"/>
        <v>192066341</v>
      </c>
      <c r="E44" s="283">
        <v>107576438</v>
      </c>
      <c r="F44" s="250">
        <v>0.03</v>
      </c>
      <c r="G44" s="243">
        <f t="shared" si="13"/>
        <v>2534697.09</v>
      </c>
      <c r="H44" s="245">
        <f t="shared" si="14"/>
        <v>582980.33069999993</v>
      </c>
      <c r="I44" s="246">
        <f t="shared" si="15"/>
        <v>108159418.3307</v>
      </c>
      <c r="J44" s="241">
        <f t="shared" si="16"/>
        <v>83906922.669300005</v>
      </c>
      <c r="K44" s="251"/>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09"/>
      <c r="AN44" s="209"/>
      <c r="AO44" s="209"/>
      <c r="AP44" s="209"/>
      <c r="AQ44" s="209"/>
      <c r="AR44" s="209"/>
      <c r="AS44" s="209"/>
      <c r="AT44" s="209"/>
      <c r="AU44" s="209"/>
      <c r="AV44" s="209"/>
      <c r="AW44" s="209"/>
      <c r="AX44" s="209"/>
      <c r="AY44" s="209"/>
      <c r="AZ44" s="209"/>
      <c r="BA44" s="209"/>
      <c r="BB44" s="209"/>
      <c r="BC44" s="209"/>
      <c r="BD44" s="209"/>
      <c r="BE44" s="209"/>
      <c r="BF44" s="209"/>
      <c r="BG44" s="209"/>
      <c r="BH44" s="209"/>
      <c r="BI44" s="209"/>
      <c r="BJ44" s="209"/>
      <c r="BK44" s="209"/>
      <c r="BL44" s="209"/>
      <c r="BM44" s="209"/>
      <c r="BN44" s="209"/>
      <c r="BO44" s="209"/>
      <c r="BP44" s="209"/>
      <c r="BQ44" s="209"/>
      <c r="BR44" s="209"/>
      <c r="BS44" s="209"/>
      <c r="BT44" s="209"/>
      <c r="BU44" s="209"/>
      <c r="BV44" s="209"/>
      <c r="BW44" s="209"/>
      <c r="BX44" s="209"/>
      <c r="BY44" s="209"/>
      <c r="BZ44" s="209"/>
      <c r="CA44" s="209"/>
      <c r="CB44" s="209"/>
      <c r="CC44" s="209"/>
      <c r="CD44" s="209"/>
      <c r="CE44" s="209"/>
      <c r="CF44" s="209"/>
      <c r="CG44" s="209"/>
      <c r="CH44" s="209"/>
      <c r="CI44" s="209"/>
      <c r="CJ44" s="209"/>
      <c r="CK44" s="209"/>
      <c r="CL44" s="209"/>
      <c r="CM44" s="209"/>
      <c r="CN44" s="209"/>
      <c r="CO44" s="209"/>
      <c r="CP44" s="209"/>
      <c r="CQ44" s="209"/>
      <c r="CR44" s="209"/>
      <c r="CS44" s="209"/>
      <c r="CT44" s="209"/>
      <c r="CU44" s="209"/>
      <c r="CV44" s="209"/>
      <c r="CW44" s="209"/>
      <c r="CX44" s="209"/>
      <c r="CY44" s="209"/>
      <c r="CZ44" s="209"/>
      <c r="DA44" s="209"/>
      <c r="DB44" s="209"/>
      <c r="DC44" s="209"/>
      <c r="DD44" s="209"/>
      <c r="DE44" s="209"/>
      <c r="DF44" s="209"/>
      <c r="DG44" s="209"/>
      <c r="DH44" s="209"/>
      <c r="DI44" s="209"/>
      <c r="DJ44" s="209"/>
      <c r="DK44" s="209"/>
      <c r="DL44" s="209"/>
      <c r="DM44" s="209"/>
      <c r="DN44" s="209"/>
      <c r="DO44" s="209"/>
      <c r="DP44" s="209"/>
      <c r="DQ44" s="209"/>
      <c r="DR44" s="209"/>
      <c r="DS44" s="209"/>
      <c r="DT44" s="209"/>
      <c r="DU44" s="209"/>
      <c r="DV44" s="209"/>
      <c r="DW44" s="209"/>
      <c r="DX44" s="209"/>
      <c r="DY44" s="209"/>
      <c r="DZ44" s="209"/>
      <c r="EA44" s="209"/>
      <c r="EB44" s="209"/>
      <c r="EC44" s="209"/>
      <c r="ED44" s="209"/>
      <c r="EE44" s="209"/>
      <c r="EF44" s="209"/>
      <c r="EG44" s="209"/>
      <c r="EH44" s="209"/>
      <c r="EI44" s="209"/>
      <c r="EJ44" s="209"/>
      <c r="EK44" s="209"/>
      <c r="EL44" s="209"/>
      <c r="EM44" s="209"/>
      <c r="EN44" s="209"/>
      <c r="EO44" s="209"/>
      <c r="EP44" s="209"/>
      <c r="EQ44" s="209"/>
      <c r="ER44" s="209"/>
      <c r="ES44" s="209"/>
      <c r="ET44" s="209"/>
      <c r="EU44" s="209"/>
      <c r="EV44" s="209"/>
      <c r="EW44" s="209"/>
      <c r="EX44" s="209"/>
      <c r="EY44" s="209"/>
      <c r="EZ44" s="209"/>
      <c r="FA44" s="209"/>
      <c r="FB44" s="209"/>
      <c r="FC44" s="209"/>
      <c r="FD44" s="209"/>
      <c r="FE44" s="209"/>
      <c r="FF44" s="209"/>
      <c r="FG44" s="209"/>
      <c r="FH44" s="209"/>
      <c r="FI44" s="209"/>
      <c r="FJ44" s="209"/>
      <c r="FK44" s="209"/>
      <c r="FL44" s="209"/>
      <c r="FM44" s="209"/>
      <c r="FN44" s="209"/>
      <c r="FO44" s="209"/>
      <c r="FP44" s="209"/>
      <c r="FQ44" s="209"/>
      <c r="FR44" s="209"/>
      <c r="FS44" s="209"/>
      <c r="FT44" s="209"/>
      <c r="FU44" s="209"/>
      <c r="FV44" s="209"/>
      <c r="FW44" s="209"/>
      <c r="FX44" s="209"/>
      <c r="FY44" s="209"/>
      <c r="FZ44" s="209"/>
      <c r="GA44" s="209"/>
      <c r="GB44" s="209"/>
      <c r="GC44" s="209"/>
      <c r="GD44" s="209"/>
      <c r="GE44" s="209"/>
      <c r="GF44" s="209"/>
      <c r="GG44" s="209"/>
      <c r="GH44" s="209"/>
      <c r="GI44" s="209"/>
      <c r="GJ44" s="209"/>
      <c r="GK44" s="209"/>
      <c r="GL44" s="209"/>
      <c r="GM44" s="209"/>
      <c r="GN44" s="209"/>
      <c r="GO44" s="209"/>
      <c r="GP44" s="209"/>
      <c r="GQ44" s="209"/>
      <c r="GR44" s="209"/>
      <c r="GS44" s="209"/>
      <c r="GT44" s="209"/>
      <c r="GU44" s="209"/>
      <c r="GV44" s="209"/>
      <c r="GW44" s="209"/>
      <c r="GX44" s="209"/>
      <c r="GY44" s="209"/>
      <c r="GZ44" s="209"/>
      <c r="HA44" s="209"/>
      <c r="HB44" s="209"/>
    </row>
    <row r="45" spans="1:210" ht="29.25" customHeight="1">
      <c r="A45" s="242" t="s">
        <v>395</v>
      </c>
      <c r="B45" s="243">
        <v>15401665</v>
      </c>
      <c r="C45" s="243"/>
      <c r="D45" s="249">
        <f t="shared" si="12"/>
        <v>15401665</v>
      </c>
      <c r="E45" s="283">
        <v>8443705.7364000008</v>
      </c>
      <c r="F45" s="250">
        <v>0.03</v>
      </c>
      <c r="G45" s="243">
        <f t="shared" si="13"/>
        <v>208738.77790799996</v>
      </c>
      <c r="H45" s="245">
        <f t="shared" si="14"/>
        <v>48009.918918839991</v>
      </c>
      <c r="I45" s="246">
        <f t="shared" si="15"/>
        <v>8491715.6553188413</v>
      </c>
      <c r="J45" s="241">
        <f t="shared" si="16"/>
        <v>6909949.3446811587</v>
      </c>
      <c r="K45" s="251"/>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9"/>
      <c r="AM45" s="209"/>
      <c r="AN45" s="209"/>
      <c r="AO45" s="209"/>
      <c r="AP45" s="209"/>
      <c r="AQ45" s="209"/>
      <c r="AR45" s="209"/>
      <c r="AS45" s="209"/>
      <c r="AT45" s="209"/>
      <c r="AU45" s="209"/>
      <c r="AV45" s="209"/>
      <c r="AW45" s="209"/>
      <c r="AX45" s="209"/>
      <c r="AY45" s="209"/>
      <c r="AZ45" s="209"/>
      <c r="BA45" s="209"/>
      <c r="BB45" s="209"/>
      <c r="BC45" s="209"/>
      <c r="BD45" s="209"/>
      <c r="BE45" s="209"/>
      <c r="BF45" s="209"/>
      <c r="BG45" s="209"/>
      <c r="BH45" s="209"/>
      <c r="BI45" s="209"/>
      <c r="BJ45" s="209"/>
      <c r="BK45" s="209"/>
      <c r="BL45" s="209"/>
      <c r="BM45" s="209"/>
      <c r="BN45" s="209"/>
      <c r="BO45" s="209"/>
      <c r="BP45" s="209"/>
      <c r="BQ45" s="209"/>
      <c r="BR45" s="209"/>
      <c r="BS45" s="209"/>
      <c r="BT45" s="209"/>
      <c r="BU45" s="209"/>
      <c r="BV45" s="209"/>
      <c r="BW45" s="209"/>
      <c r="BX45" s="209"/>
      <c r="BY45" s="209"/>
      <c r="BZ45" s="209"/>
      <c r="CA45" s="209"/>
      <c r="CB45" s="209"/>
      <c r="CC45" s="209"/>
      <c r="CD45" s="209"/>
      <c r="CE45" s="209"/>
      <c r="CF45" s="209"/>
      <c r="CG45" s="209"/>
      <c r="CH45" s="209"/>
      <c r="CI45" s="209"/>
      <c r="CJ45" s="209"/>
      <c r="CK45" s="209"/>
      <c r="CL45" s="209"/>
      <c r="CM45" s="209"/>
      <c r="CN45" s="209"/>
      <c r="CO45" s="209"/>
      <c r="CP45" s="209"/>
      <c r="CQ45" s="209"/>
      <c r="CR45" s="209"/>
      <c r="CS45" s="209"/>
      <c r="CT45" s="209"/>
      <c r="CU45" s="209"/>
      <c r="CV45" s="209"/>
      <c r="CW45" s="209"/>
      <c r="CX45" s="209"/>
      <c r="CY45" s="209"/>
      <c r="CZ45" s="209"/>
      <c r="DA45" s="209"/>
      <c r="DB45" s="209"/>
      <c r="DC45" s="209"/>
      <c r="DD45" s="209"/>
      <c r="DE45" s="209"/>
      <c r="DF45" s="209"/>
      <c r="DG45" s="209"/>
      <c r="DH45" s="209"/>
      <c r="DI45" s="209"/>
      <c r="DJ45" s="209"/>
      <c r="DK45" s="209"/>
      <c r="DL45" s="209"/>
      <c r="DM45" s="209"/>
      <c r="DN45" s="209"/>
      <c r="DO45" s="209"/>
      <c r="DP45" s="209"/>
      <c r="DQ45" s="209"/>
      <c r="DR45" s="209"/>
      <c r="DS45" s="209"/>
      <c r="DT45" s="209"/>
      <c r="DU45" s="209"/>
      <c r="DV45" s="209"/>
      <c r="DW45" s="209"/>
      <c r="DX45" s="209"/>
      <c r="DY45" s="209"/>
      <c r="DZ45" s="209"/>
      <c r="EA45" s="209"/>
      <c r="EB45" s="209"/>
      <c r="EC45" s="209"/>
      <c r="ED45" s="209"/>
      <c r="EE45" s="209"/>
      <c r="EF45" s="209"/>
      <c r="EG45" s="209"/>
      <c r="EH45" s="209"/>
      <c r="EI45" s="209"/>
      <c r="EJ45" s="209"/>
      <c r="EK45" s="209"/>
      <c r="EL45" s="209"/>
      <c r="EM45" s="209"/>
      <c r="EN45" s="209"/>
      <c r="EO45" s="209"/>
      <c r="EP45" s="209"/>
      <c r="EQ45" s="209"/>
      <c r="ER45" s="209"/>
      <c r="ES45" s="209"/>
      <c r="ET45" s="209"/>
      <c r="EU45" s="209"/>
      <c r="EV45" s="209"/>
      <c r="EW45" s="209"/>
      <c r="EX45" s="209"/>
      <c r="EY45" s="209"/>
      <c r="EZ45" s="209"/>
      <c r="FA45" s="209"/>
      <c r="FB45" s="209"/>
      <c r="FC45" s="209"/>
      <c r="FD45" s="209"/>
      <c r="FE45" s="209"/>
      <c r="FF45" s="209"/>
      <c r="FG45" s="209"/>
      <c r="FH45" s="209"/>
      <c r="FI45" s="209"/>
      <c r="FJ45" s="209"/>
      <c r="FK45" s="209"/>
      <c r="FL45" s="209"/>
      <c r="FM45" s="209"/>
      <c r="FN45" s="209"/>
      <c r="FO45" s="209"/>
      <c r="FP45" s="209"/>
      <c r="FQ45" s="209"/>
      <c r="FR45" s="209"/>
      <c r="FS45" s="209"/>
      <c r="FT45" s="209"/>
      <c r="FU45" s="209"/>
      <c r="FV45" s="209"/>
      <c r="FW45" s="209"/>
      <c r="FX45" s="209"/>
      <c r="FY45" s="209"/>
      <c r="FZ45" s="209"/>
      <c r="GA45" s="209"/>
      <c r="GB45" s="209"/>
      <c r="GC45" s="209"/>
      <c r="GD45" s="209"/>
      <c r="GE45" s="209"/>
      <c r="GF45" s="209"/>
      <c r="GG45" s="209"/>
      <c r="GH45" s="209"/>
      <c r="GI45" s="209"/>
      <c r="GJ45" s="209"/>
      <c r="GK45" s="209"/>
      <c r="GL45" s="209"/>
      <c r="GM45" s="209"/>
      <c r="GN45" s="209"/>
      <c r="GO45" s="209"/>
      <c r="GP45" s="209"/>
      <c r="GQ45" s="209"/>
      <c r="GR45" s="209"/>
      <c r="GS45" s="209"/>
      <c r="GT45" s="209"/>
      <c r="GU45" s="209"/>
      <c r="GV45" s="209"/>
      <c r="GW45" s="209"/>
      <c r="GX45" s="209"/>
      <c r="GY45" s="209"/>
      <c r="GZ45" s="209"/>
      <c r="HA45" s="209"/>
      <c r="HB45" s="209"/>
    </row>
    <row r="46" spans="1:210" ht="29.25" customHeight="1">
      <c r="A46" s="242" t="s">
        <v>396</v>
      </c>
      <c r="B46" s="243">
        <v>7930208</v>
      </c>
      <c r="C46" s="243"/>
      <c r="D46" s="249">
        <f t="shared" si="12"/>
        <v>7930208</v>
      </c>
      <c r="E46" s="283">
        <v>3990795.4335569935</v>
      </c>
      <c r="F46" s="250">
        <v>0.03</v>
      </c>
      <c r="G46" s="243">
        <f t="shared" si="13"/>
        <v>118182.37699329019</v>
      </c>
      <c r="H46" s="245">
        <f t="shared" si="14"/>
        <v>27181.946708456744</v>
      </c>
      <c r="I46" s="246">
        <f t="shared" si="15"/>
        <v>4017977.3802654501</v>
      </c>
      <c r="J46" s="241">
        <f t="shared" si="16"/>
        <v>3912230.6197345499</v>
      </c>
      <c r="K46" s="251"/>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09"/>
      <c r="BQ46" s="209"/>
      <c r="BR46" s="209"/>
      <c r="BS46" s="209"/>
      <c r="BT46" s="209"/>
      <c r="BU46" s="209"/>
      <c r="BV46" s="209"/>
      <c r="BW46" s="209"/>
      <c r="BX46" s="209"/>
      <c r="BY46" s="209"/>
      <c r="BZ46" s="209"/>
      <c r="CA46" s="209"/>
      <c r="CB46" s="209"/>
      <c r="CC46" s="209"/>
      <c r="CD46" s="209"/>
      <c r="CE46" s="209"/>
      <c r="CF46" s="209"/>
      <c r="CG46" s="209"/>
      <c r="CH46" s="209"/>
      <c r="CI46" s="209"/>
      <c r="CJ46" s="209"/>
      <c r="CK46" s="209"/>
      <c r="CL46" s="209"/>
      <c r="CM46" s="209"/>
      <c r="CN46" s="209"/>
      <c r="CO46" s="209"/>
      <c r="CP46" s="209"/>
      <c r="CQ46" s="209"/>
      <c r="CR46" s="209"/>
      <c r="CS46" s="209"/>
      <c r="CT46" s="209"/>
      <c r="CU46" s="209"/>
      <c r="CV46" s="209"/>
      <c r="CW46" s="209"/>
      <c r="CX46" s="209"/>
      <c r="CY46" s="209"/>
      <c r="CZ46" s="209"/>
      <c r="DA46" s="209"/>
      <c r="DB46" s="209"/>
      <c r="DC46" s="209"/>
      <c r="DD46" s="209"/>
      <c r="DE46" s="209"/>
      <c r="DF46" s="209"/>
      <c r="DG46" s="209"/>
      <c r="DH46" s="209"/>
      <c r="DI46" s="209"/>
      <c r="DJ46" s="209"/>
      <c r="DK46" s="209"/>
      <c r="DL46" s="209"/>
      <c r="DM46" s="209"/>
      <c r="DN46" s="209"/>
      <c r="DO46" s="209"/>
      <c r="DP46" s="209"/>
      <c r="DQ46" s="209"/>
      <c r="DR46" s="209"/>
      <c r="DS46" s="209"/>
      <c r="DT46" s="209"/>
      <c r="DU46" s="209"/>
      <c r="DV46" s="209"/>
      <c r="DW46" s="209"/>
      <c r="DX46" s="209"/>
      <c r="DY46" s="209"/>
      <c r="DZ46" s="209"/>
      <c r="EA46" s="209"/>
      <c r="EB46" s="209"/>
      <c r="EC46" s="209"/>
      <c r="ED46" s="209"/>
      <c r="EE46" s="209"/>
      <c r="EF46" s="209"/>
      <c r="EG46" s="209"/>
      <c r="EH46" s="209"/>
      <c r="EI46" s="209"/>
      <c r="EJ46" s="209"/>
      <c r="EK46" s="209"/>
      <c r="EL46" s="209"/>
      <c r="EM46" s="209"/>
      <c r="EN46" s="209"/>
      <c r="EO46" s="209"/>
      <c r="EP46" s="209"/>
      <c r="EQ46" s="209"/>
      <c r="ER46" s="209"/>
      <c r="ES46" s="209"/>
      <c r="ET46" s="209"/>
      <c r="EU46" s="209"/>
      <c r="EV46" s="209"/>
      <c r="EW46" s="209"/>
      <c r="EX46" s="209"/>
      <c r="EY46" s="209"/>
      <c r="EZ46" s="209"/>
      <c r="FA46" s="209"/>
      <c r="FB46" s="209"/>
      <c r="FC46" s="209"/>
      <c r="FD46" s="209"/>
      <c r="FE46" s="209"/>
      <c r="FF46" s="209"/>
      <c r="FG46" s="209"/>
      <c r="FH46" s="209"/>
      <c r="FI46" s="209"/>
      <c r="FJ46" s="209"/>
      <c r="FK46" s="209"/>
      <c r="FL46" s="209"/>
      <c r="FM46" s="209"/>
      <c r="FN46" s="209"/>
      <c r="FO46" s="209"/>
      <c r="FP46" s="209"/>
      <c r="FQ46" s="209"/>
      <c r="FR46" s="209"/>
      <c r="FS46" s="209"/>
      <c r="FT46" s="209"/>
      <c r="FU46" s="209"/>
      <c r="FV46" s="209"/>
      <c r="FW46" s="209"/>
      <c r="FX46" s="209"/>
      <c r="FY46" s="209"/>
      <c r="FZ46" s="209"/>
      <c r="GA46" s="209"/>
      <c r="GB46" s="209"/>
      <c r="GC46" s="209"/>
      <c r="GD46" s="209"/>
      <c r="GE46" s="209"/>
      <c r="GF46" s="209"/>
      <c r="GG46" s="209"/>
      <c r="GH46" s="209"/>
      <c r="GI46" s="209"/>
      <c r="GJ46" s="209"/>
      <c r="GK46" s="209"/>
      <c r="GL46" s="209"/>
      <c r="GM46" s="209"/>
      <c r="GN46" s="209"/>
      <c r="GO46" s="209"/>
      <c r="GP46" s="209"/>
      <c r="GQ46" s="209"/>
      <c r="GR46" s="209"/>
      <c r="GS46" s="209"/>
      <c r="GT46" s="209"/>
      <c r="GU46" s="209"/>
      <c r="GV46" s="209"/>
      <c r="GW46" s="209"/>
      <c r="GX46" s="209"/>
      <c r="GY46" s="209"/>
      <c r="GZ46" s="209"/>
      <c r="HA46" s="209"/>
      <c r="HB46" s="209"/>
    </row>
    <row r="47" spans="1:210" ht="29.25" customHeight="1">
      <c r="A47" s="242" t="s">
        <v>397</v>
      </c>
      <c r="B47" s="243">
        <v>161496</v>
      </c>
      <c r="C47" s="243"/>
      <c r="D47" s="249">
        <f t="shared" si="12"/>
        <v>161496</v>
      </c>
      <c r="E47" s="283">
        <v>94864.284699999989</v>
      </c>
      <c r="F47" s="250">
        <v>0.03</v>
      </c>
      <c r="G47" s="243">
        <f t="shared" si="13"/>
        <v>1998.9514590000003</v>
      </c>
      <c r="H47" s="245">
        <f t="shared" si="14"/>
        <v>459.75883557000009</v>
      </c>
      <c r="I47" s="246">
        <f t="shared" si="15"/>
        <v>95324.043535569988</v>
      </c>
      <c r="J47" s="241">
        <f t="shared" si="16"/>
        <v>66171.956464430012</v>
      </c>
      <c r="K47" s="251"/>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09"/>
      <c r="BQ47" s="209"/>
      <c r="BR47" s="209"/>
      <c r="BS47" s="209"/>
      <c r="BT47" s="209"/>
      <c r="BU47" s="209"/>
      <c r="BV47" s="209"/>
      <c r="BW47" s="209"/>
      <c r="BX47" s="209"/>
      <c r="BY47" s="209"/>
      <c r="BZ47" s="209"/>
      <c r="CA47" s="209"/>
      <c r="CB47" s="209"/>
      <c r="CC47" s="209"/>
      <c r="CD47" s="209"/>
      <c r="CE47" s="209"/>
      <c r="CF47" s="209"/>
      <c r="CG47" s="209"/>
      <c r="CH47" s="209"/>
      <c r="CI47" s="209"/>
      <c r="CJ47" s="209"/>
      <c r="CK47" s="209"/>
      <c r="CL47" s="209"/>
      <c r="CM47" s="209"/>
      <c r="CN47" s="209"/>
      <c r="CO47" s="209"/>
      <c r="CP47" s="209"/>
      <c r="CQ47" s="209"/>
      <c r="CR47" s="209"/>
      <c r="CS47" s="209"/>
      <c r="CT47" s="209"/>
      <c r="CU47" s="209"/>
      <c r="CV47" s="209"/>
      <c r="CW47" s="209"/>
      <c r="CX47" s="209"/>
      <c r="CY47" s="209"/>
      <c r="CZ47" s="209"/>
      <c r="DA47" s="209"/>
      <c r="DB47" s="209"/>
      <c r="DC47" s="209"/>
      <c r="DD47" s="209"/>
      <c r="DE47" s="209"/>
      <c r="DF47" s="209"/>
      <c r="DG47" s="209"/>
      <c r="DH47" s="209"/>
      <c r="DI47" s="209"/>
      <c r="DJ47" s="209"/>
      <c r="DK47" s="209"/>
      <c r="DL47" s="209"/>
      <c r="DM47" s="209"/>
      <c r="DN47" s="209"/>
      <c r="DO47" s="209"/>
      <c r="DP47" s="209"/>
      <c r="DQ47" s="209"/>
      <c r="DR47" s="209"/>
      <c r="DS47" s="209"/>
      <c r="DT47" s="209"/>
      <c r="DU47" s="209"/>
      <c r="DV47" s="209"/>
      <c r="DW47" s="209"/>
      <c r="DX47" s="209"/>
      <c r="DY47" s="209"/>
      <c r="DZ47" s="209"/>
      <c r="EA47" s="209"/>
      <c r="EB47" s="209"/>
      <c r="EC47" s="209"/>
      <c r="ED47" s="209"/>
      <c r="EE47" s="209"/>
      <c r="EF47" s="209"/>
      <c r="EG47" s="209"/>
      <c r="EH47" s="209"/>
      <c r="EI47" s="209"/>
      <c r="EJ47" s="209"/>
      <c r="EK47" s="209"/>
      <c r="EL47" s="209"/>
      <c r="EM47" s="209"/>
      <c r="EN47" s="209"/>
      <c r="EO47" s="209"/>
      <c r="EP47" s="209"/>
      <c r="EQ47" s="209"/>
      <c r="ER47" s="209"/>
      <c r="ES47" s="209"/>
      <c r="ET47" s="209"/>
      <c r="EU47" s="209"/>
      <c r="EV47" s="209"/>
      <c r="EW47" s="209"/>
      <c r="EX47" s="209"/>
      <c r="EY47" s="209"/>
      <c r="EZ47" s="209"/>
      <c r="FA47" s="209"/>
      <c r="FB47" s="209"/>
      <c r="FC47" s="209"/>
      <c r="FD47" s="209"/>
      <c r="FE47" s="209"/>
      <c r="FF47" s="209"/>
      <c r="FG47" s="209"/>
      <c r="FH47" s="209"/>
      <c r="FI47" s="209"/>
      <c r="FJ47" s="209"/>
      <c r="FK47" s="209"/>
      <c r="FL47" s="209"/>
      <c r="FM47" s="209"/>
      <c r="FN47" s="209"/>
      <c r="FO47" s="209"/>
      <c r="FP47" s="209"/>
      <c r="FQ47" s="209"/>
      <c r="FR47" s="209"/>
      <c r="FS47" s="209"/>
      <c r="FT47" s="209"/>
      <c r="FU47" s="209"/>
      <c r="FV47" s="209"/>
      <c r="FW47" s="209"/>
      <c r="FX47" s="209"/>
      <c r="FY47" s="209"/>
      <c r="FZ47" s="209"/>
      <c r="GA47" s="209"/>
      <c r="GB47" s="209"/>
      <c r="GC47" s="209"/>
      <c r="GD47" s="209"/>
      <c r="GE47" s="209"/>
      <c r="GF47" s="209"/>
      <c r="GG47" s="209"/>
      <c r="GH47" s="209"/>
      <c r="GI47" s="209"/>
      <c r="GJ47" s="209"/>
      <c r="GK47" s="209"/>
      <c r="GL47" s="209"/>
      <c r="GM47" s="209"/>
      <c r="GN47" s="209"/>
      <c r="GO47" s="209"/>
      <c r="GP47" s="209"/>
      <c r="GQ47" s="209"/>
      <c r="GR47" s="209"/>
      <c r="GS47" s="209"/>
      <c r="GT47" s="209"/>
      <c r="GU47" s="209"/>
      <c r="GV47" s="209"/>
      <c r="GW47" s="209"/>
      <c r="GX47" s="209"/>
      <c r="GY47" s="209"/>
      <c r="GZ47" s="209"/>
      <c r="HA47" s="209"/>
      <c r="HB47" s="209"/>
    </row>
    <row r="48" spans="1:210" ht="29.25" customHeight="1">
      <c r="A48" s="242" t="s">
        <v>398</v>
      </c>
      <c r="B48" s="243">
        <v>6824220</v>
      </c>
      <c r="C48" s="243"/>
      <c r="D48" s="249">
        <f t="shared" si="12"/>
        <v>6824220</v>
      </c>
      <c r="E48" s="283">
        <v>3990286.4303329145</v>
      </c>
      <c r="F48" s="250">
        <v>0.03</v>
      </c>
      <c r="G48" s="243">
        <f t="shared" si="13"/>
        <v>85018.007090012557</v>
      </c>
      <c r="H48" s="245">
        <f t="shared" si="14"/>
        <v>19554.141630702889</v>
      </c>
      <c r="I48" s="246">
        <f t="shared" si="15"/>
        <v>4009840.5719636176</v>
      </c>
      <c r="J48" s="241">
        <f t="shared" si="16"/>
        <v>2814379.4280363824</v>
      </c>
      <c r="K48" s="251"/>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09"/>
      <c r="BR48" s="209"/>
      <c r="BS48" s="209"/>
      <c r="BT48" s="209"/>
      <c r="BU48" s="209"/>
      <c r="BV48" s="209"/>
      <c r="BW48" s="209"/>
      <c r="BX48" s="209"/>
      <c r="BY48" s="209"/>
      <c r="BZ48" s="209"/>
      <c r="CA48" s="209"/>
      <c r="CB48" s="209"/>
      <c r="CC48" s="209"/>
      <c r="CD48" s="209"/>
      <c r="CE48" s="209"/>
      <c r="CF48" s="209"/>
      <c r="CG48" s="209"/>
      <c r="CH48" s="209"/>
      <c r="CI48" s="209"/>
      <c r="CJ48" s="209"/>
      <c r="CK48" s="209"/>
      <c r="CL48" s="209"/>
      <c r="CM48" s="209"/>
      <c r="CN48" s="209"/>
      <c r="CO48" s="209"/>
      <c r="CP48" s="209"/>
      <c r="CQ48" s="209"/>
      <c r="CR48" s="209"/>
      <c r="CS48" s="209"/>
      <c r="CT48" s="209"/>
      <c r="CU48" s="209"/>
      <c r="CV48" s="209"/>
      <c r="CW48" s="209"/>
      <c r="CX48" s="209"/>
      <c r="CY48" s="209"/>
      <c r="CZ48" s="209"/>
      <c r="DA48" s="209"/>
      <c r="DB48" s="209"/>
      <c r="DC48" s="209"/>
      <c r="DD48" s="209"/>
      <c r="DE48" s="209"/>
      <c r="DF48" s="209"/>
      <c r="DG48" s="209"/>
      <c r="DH48" s="209"/>
      <c r="DI48" s="209"/>
      <c r="DJ48" s="209"/>
      <c r="DK48" s="209"/>
      <c r="DL48" s="209"/>
      <c r="DM48" s="209"/>
      <c r="DN48" s="209"/>
      <c r="DO48" s="209"/>
      <c r="DP48" s="209"/>
      <c r="DQ48" s="209"/>
      <c r="DR48" s="209"/>
      <c r="DS48" s="209"/>
      <c r="DT48" s="209"/>
      <c r="DU48" s="209"/>
      <c r="DV48" s="209"/>
      <c r="DW48" s="209"/>
      <c r="DX48" s="209"/>
      <c r="DY48" s="209"/>
      <c r="DZ48" s="209"/>
      <c r="EA48" s="209"/>
      <c r="EB48" s="209"/>
      <c r="EC48" s="209"/>
      <c r="ED48" s="209"/>
      <c r="EE48" s="209"/>
      <c r="EF48" s="209"/>
      <c r="EG48" s="209"/>
      <c r="EH48" s="209"/>
      <c r="EI48" s="209"/>
      <c r="EJ48" s="209"/>
      <c r="EK48" s="209"/>
      <c r="EL48" s="209"/>
      <c r="EM48" s="209"/>
      <c r="EN48" s="209"/>
      <c r="EO48" s="209"/>
      <c r="EP48" s="209"/>
      <c r="EQ48" s="209"/>
      <c r="ER48" s="209"/>
      <c r="ES48" s="209"/>
      <c r="ET48" s="209"/>
      <c r="EU48" s="209"/>
      <c r="EV48" s="209"/>
      <c r="EW48" s="209"/>
      <c r="EX48" s="209"/>
      <c r="EY48" s="209"/>
      <c r="EZ48" s="209"/>
      <c r="FA48" s="209"/>
      <c r="FB48" s="209"/>
      <c r="FC48" s="209"/>
      <c r="FD48" s="209"/>
      <c r="FE48" s="209"/>
      <c r="FF48" s="209"/>
      <c r="FG48" s="209"/>
      <c r="FH48" s="209"/>
      <c r="FI48" s="209"/>
      <c r="FJ48" s="209"/>
      <c r="FK48" s="209"/>
      <c r="FL48" s="209"/>
      <c r="FM48" s="209"/>
      <c r="FN48" s="209"/>
      <c r="FO48" s="209"/>
      <c r="FP48" s="209"/>
      <c r="FQ48" s="209"/>
      <c r="FR48" s="209"/>
      <c r="FS48" s="209"/>
      <c r="FT48" s="209"/>
      <c r="FU48" s="209"/>
      <c r="FV48" s="209"/>
      <c r="FW48" s="209"/>
      <c r="FX48" s="209"/>
      <c r="FY48" s="209"/>
      <c r="FZ48" s="209"/>
      <c r="GA48" s="209"/>
      <c r="GB48" s="209"/>
      <c r="GC48" s="209"/>
      <c r="GD48" s="209"/>
      <c r="GE48" s="209"/>
      <c r="GF48" s="209"/>
      <c r="GG48" s="209"/>
      <c r="GH48" s="209"/>
      <c r="GI48" s="209"/>
      <c r="GJ48" s="209"/>
      <c r="GK48" s="209"/>
      <c r="GL48" s="209"/>
      <c r="GM48" s="209"/>
      <c r="GN48" s="209"/>
      <c r="GO48" s="209"/>
      <c r="GP48" s="209"/>
      <c r="GQ48" s="209"/>
      <c r="GR48" s="209"/>
      <c r="GS48" s="209"/>
      <c r="GT48" s="209"/>
      <c r="GU48" s="209"/>
      <c r="GV48" s="209"/>
      <c r="GW48" s="209"/>
      <c r="GX48" s="209"/>
      <c r="GY48" s="209"/>
      <c r="GZ48" s="209"/>
      <c r="HA48" s="209"/>
      <c r="HB48" s="209"/>
    </row>
    <row r="49" spans="1:210" ht="29.25" customHeight="1">
      <c r="A49" s="242" t="s">
        <v>399</v>
      </c>
      <c r="B49" s="243">
        <v>1625855</v>
      </c>
      <c r="C49" s="243"/>
      <c r="D49" s="249">
        <f t="shared" si="12"/>
        <v>1625855</v>
      </c>
      <c r="E49" s="283">
        <v>840357.80759999994</v>
      </c>
      <c r="F49" s="250">
        <v>0.03</v>
      </c>
      <c r="G49" s="243">
        <f t="shared" si="13"/>
        <v>23564.915772</v>
      </c>
      <c r="H49" s="245">
        <f t="shared" si="14"/>
        <v>5419.9306275600002</v>
      </c>
      <c r="I49" s="246">
        <f t="shared" si="15"/>
        <v>845777.73822755995</v>
      </c>
      <c r="J49" s="241">
        <f t="shared" si="16"/>
        <v>780077.26177244005</v>
      </c>
      <c r="K49" s="251"/>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09"/>
      <c r="BR49" s="209"/>
      <c r="BS49" s="209"/>
      <c r="BT49" s="209"/>
      <c r="BU49" s="209"/>
      <c r="BV49" s="209"/>
      <c r="BW49" s="209"/>
      <c r="BX49" s="209"/>
      <c r="BY49" s="209"/>
      <c r="BZ49" s="209"/>
      <c r="CA49" s="209"/>
      <c r="CB49" s="209"/>
      <c r="CC49" s="209"/>
      <c r="CD49" s="209"/>
      <c r="CE49" s="209"/>
      <c r="CF49" s="209"/>
      <c r="CG49" s="209"/>
      <c r="CH49" s="209"/>
      <c r="CI49" s="209"/>
      <c r="CJ49" s="209"/>
      <c r="CK49" s="209"/>
      <c r="CL49" s="209"/>
      <c r="CM49" s="209"/>
      <c r="CN49" s="209"/>
      <c r="CO49" s="209"/>
      <c r="CP49" s="209"/>
      <c r="CQ49" s="209"/>
      <c r="CR49" s="209"/>
      <c r="CS49" s="209"/>
      <c r="CT49" s="209"/>
      <c r="CU49" s="209"/>
      <c r="CV49" s="209"/>
      <c r="CW49" s="209"/>
      <c r="CX49" s="209"/>
      <c r="CY49" s="209"/>
      <c r="CZ49" s="209"/>
      <c r="DA49" s="209"/>
      <c r="DB49" s="209"/>
      <c r="DC49" s="209"/>
      <c r="DD49" s="209"/>
      <c r="DE49" s="209"/>
      <c r="DF49" s="209"/>
      <c r="DG49" s="209"/>
      <c r="DH49" s="209"/>
      <c r="DI49" s="209"/>
      <c r="DJ49" s="209"/>
      <c r="DK49" s="209"/>
      <c r="DL49" s="209"/>
      <c r="DM49" s="209"/>
      <c r="DN49" s="209"/>
      <c r="DO49" s="209"/>
      <c r="DP49" s="209"/>
      <c r="DQ49" s="209"/>
      <c r="DR49" s="209"/>
      <c r="DS49" s="209"/>
      <c r="DT49" s="209"/>
      <c r="DU49" s="209"/>
      <c r="DV49" s="209"/>
      <c r="DW49" s="209"/>
      <c r="DX49" s="209"/>
      <c r="DY49" s="209"/>
      <c r="DZ49" s="209"/>
      <c r="EA49" s="209"/>
      <c r="EB49" s="209"/>
      <c r="EC49" s="209"/>
      <c r="ED49" s="209"/>
      <c r="EE49" s="209"/>
      <c r="EF49" s="209"/>
      <c r="EG49" s="209"/>
      <c r="EH49" s="209"/>
      <c r="EI49" s="209"/>
      <c r="EJ49" s="209"/>
      <c r="EK49" s="209"/>
      <c r="EL49" s="209"/>
      <c r="EM49" s="209"/>
      <c r="EN49" s="209"/>
      <c r="EO49" s="209"/>
      <c r="EP49" s="209"/>
      <c r="EQ49" s="209"/>
      <c r="ER49" s="209"/>
      <c r="ES49" s="209"/>
      <c r="ET49" s="209"/>
      <c r="EU49" s="209"/>
      <c r="EV49" s="209"/>
      <c r="EW49" s="209"/>
      <c r="EX49" s="209"/>
      <c r="EY49" s="209"/>
      <c r="EZ49" s="209"/>
      <c r="FA49" s="209"/>
      <c r="FB49" s="209"/>
      <c r="FC49" s="209"/>
      <c r="FD49" s="209"/>
      <c r="FE49" s="209"/>
      <c r="FF49" s="209"/>
      <c r="FG49" s="209"/>
      <c r="FH49" s="209"/>
      <c r="FI49" s="209"/>
      <c r="FJ49" s="209"/>
      <c r="FK49" s="209"/>
      <c r="FL49" s="209"/>
      <c r="FM49" s="209"/>
      <c r="FN49" s="209"/>
      <c r="FO49" s="209"/>
      <c r="FP49" s="209"/>
      <c r="FQ49" s="209"/>
      <c r="FR49" s="209"/>
      <c r="FS49" s="209"/>
      <c r="FT49" s="209"/>
      <c r="FU49" s="209"/>
      <c r="FV49" s="209"/>
      <c r="FW49" s="209"/>
      <c r="FX49" s="209"/>
      <c r="FY49" s="209"/>
      <c r="FZ49" s="209"/>
      <c r="GA49" s="209"/>
      <c r="GB49" s="209"/>
      <c r="GC49" s="209"/>
      <c r="GD49" s="209"/>
      <c r="GE49" s="209"/>
      <c r="GF49" s="209"/>
      <c r="GG49" s="209"/>
      <c r="GH49" s="209"/>
      <c r="GI49" s="209"/>
      <c r="GJ49" s="209"/>
      <c r="GK49" s="209"/>
      <c r="GL49" s="209"/>
      <c r="GM49" s="209"/>
      <c r="GN49" s="209"/>
      <c r="GO49" s="209"/>
      <c r="GP49" s="209"/>
      <c r="GQ49" s="209"/>
      <c r="GR49" s="209"/>
      <c r="GS49" s="209"/>
      <c r="GT49" s="209"/>
      <c r="GU49" s="209"/>
      <c r="GV49" s="209"/>
      <c r="GW49" s="209"/>
      <c r="GX49" s="209"/>
      <c r="GY49" s="209"/>
      <c r="GZ49" s="209"/>
      <c r="HA49" s="209"/>
      <c r="HB49" s="209"/>
    </row>
    <row r="50" spans="1:210" ht="29.25" customHeight="1">
      <c r="A50" s="242" t="s">
        <v>400</v>
      </c>
      <c r="B50" s="243">
        <v>330359</v>
      </c>
      <c r="C50" s="243"/>
      <c r="D50" s="249">
        <f t="shared" si="12"/>
        <v>330359</v>
      </c>
      <c r="E50" s="283">
        <v>81732.272032000008</v>
      </c>
      <c r="F50" s="250">
        <v>0.03</v>
      </c>
      <c r="G50" s="243">
        <f t="shared" si="13"/>
        <v>7458.8018390399993</v>
      </c>
      <c r="H50" s="245">
        <f t="shared" si="14"/>
        <v>1715.5244229791999</v>
      </c>
      <c r="I50" s="246">
        <f t="shared" si="15"/>
        <v>83447.796454979209</v>
      </c>
      <c r="J50" s="241">
        <f t="shared" si="16"/>
        <v>246911.20354502078</v>
      </c>
      <c r="K50" s="251"/>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c r="AK50" s="209"/>
      <c r="AL50" s="209"/>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09"/>
      <c r="BR50" s="209"/>
      <c r="BS50" s="209"/>
      <c r="BT50" s="209"/>
      <c r="BU50" s="209"/>
      <c r="BV50" s="209"/>
      <c r="BW50" s="209"/>
      <c r="BX50" s="209"/>
      <c r="BY50" s="209"/>
      <c r="BZ50" s="209"/>
      <c r="CA50" s="209"/>
      <c r="CB50" s="209"/>
      <c r="CC50" s="209"/>
      <c r="CD50" s="209"/>
      <c r="CE50" s="209"/>
      <c r="CF50" s="209"/>
      <c r="CG50" s="209"/>
      <c r="CH50" s="209"/>
      <c r="CI50" s="209"/>
      <c r="CJ50" s="209"/>
      <c r="CK50" s="209"/>
      <c r="CL50" s="209"/>
      <c r="CM50" s="209"/>
      <c r="CN50" s="209"/>
      <c r="CO50" s="209"/>
      <c r="CP50" s="209"/>
      <c r="CQ50" s="209"/>
      <c r="CR50" s="209"/>
      <c r="CS50" s="209"/>
      <c r="CT50" s="209"/>
      <c r="CU50" s="209"/>
      <c r="CV50" s="209"/>
      <c r="CW50" s="209"/>
      <c r="CX50" s="209"/>
      <c r="CY50" s="209"/>
      <c r="CZ50" s="209"/>
      <c r="DA50" s="209"/>
      <c r="DB50" s="209"/>
      <c r="DC50" s="209"/>
      <c r="DD50" s="209"/>
      <c r="DE50" s="209"/>
      <c r="DF50" s="209"/>
      <c r="DG50" s="209"/>
      <c r="DH50" s="209"/>
      <c r="DI50" s="209"/>
      <c r="DJ50" s="209"/>
      <c r="DK50" s="209"/>
      <c r="DL50" s="209"/>
      <c r="DM50" s="209"/>
      <c r="DN50" s="209"/>
      <c r="DO50" s="209"/>
      <c r="DP50" s="209"/>
      <c r="DQ50" s="209"/>
      <c r="DR50" s="209"/>
      <c r="DS50" s="209"/>
      <c r="DT50" s="209"/>
      <c r="DU50" s="209"/>
      <c r="DV50" s="209"/>
      <c r="DW50" s="209"/>
      <c r="DX50" s="209"/>
      <c r="DY50" s="209"/>
      <c r="DZ50" s="209"/>
      <c r="EA50" s="209"/>
      <c r="EB50" s="209"/>
      <c r="EC50" s="209"/>
      <c r="ED50" s="209"/>
      <c r="EE50" s="209"/>
      <c r="EF50" s="209"/>
      <c r="EG50" s="209"/>
      <c r="EH50" s="209"/>
      <c r="EI50" s="209"/>
      <c r="EJ50" s="209"/>
      <c r="EK50" s="209"/>
      <c r="EL50" s="209"/>
      <c r="EM50" s="209"/>
      <c r="EN50" s="209"/>
      <c r="EO50" s="209"/>
      <c r="EP50" s="209"/>
      <c r="EQ50" s="209"/>
      <c r="ER50" s="209"/>
      <c r="ES50" s="209"/>
      <c r="ET50" s="209"/>
      <c r="EU50" s="209"/>
      <c r="EV50" s="209"/>
      <c r="EW50" s="209"/>
      <c r="EX50" s="209"/>
      <c r="EY50" s="209"/>
      <c r="EZ50" s="209"/>
      <c r="FA50" s="209"/>
      <c r="FB50" s="209"/>
      <c r="FC50" s="209"/>
      <c r="FD50" s="209"/>
      <c r="FE50" s="209"/>
      <c r="FF50" s="209"/>
      <c r="FG50" s="209"/>
      <c r="FH50" s="209"/>
      <c r="FI50" s="209"/>
      <c r="FJ50" s="209"/>
      <c r="FK50" s="209"/>
      <c r="FL50" s="209"/>
      <c r="FM50" s="209"/>
      <c r="FN50" s="209"/>
      <c r="FO50" s="209"/>
      <c r="FP50" s="209"/>
      <c r="FQ50" s="209"/>
      <c r="FR50" s="209"/>
      <c r="FS50" s="209"/>
      <c r="FT50" s="209"/>
      <c r="FU50" s="209"/>
      <c r="FV50" s="209"/>
      <c r="FW50" s="209"/>
      <c r="FX50" s="209"/>
      <c r="FY50" s="209"/>
      <c r="FZ50" s="209"/>
      <c r="GA50" s="209"/>
      <c r="GB50" s="209"/>
      <c r="GC50" s="209"/>
      <c r="GD50" s="209"/>
      <c r="GE50" s="209"/>
      <c r="GF50" s="209"/>
      <c r="GG50" s="209"/>
      <c r="GH50" s="209"/>
      <c r="GI50" s="209"/>
      <c r="GJ50" s="209"/>
      <c r="GK50" s="209"/>
      <c r="GL50" s="209"/>
      <c r="GM50" s="209"/>
      <c r="GN50" s="209"/>
      <c r="GO50" s="209"/>
      <c r="GP50" s="209"/>
      <c r="GQ50" s="209"/>
      <c r="GR50" s="209"/>
      <c r="GS50" s="209"/>
      <c r="GT50" s="209"/>
      <c r="GU50" s="209"/>
      <c r="GV50" s="209"/>
      <c r="GW50" s="209"/>
      <c r="GX50" s="209"/>
      <c r="GY50" s="209"/>
      <c r="GZ50" s="209"/>
      <c r="HA50" s="209"/>
      <c r="HB50" s="209"/>
    </row>
    <row r="51" spans="1:210" ht="29.25" customHeight="1">
      <c r="A51" s="242" t="s">
        <v>401</v>
      </c>
      <c r="B51" s="243">
        <v>84167</v>
      </c>
      <c r="C51" s="243"/>
      <c r="D51" s="249">
        <f t="shared" si="12"/>
        <v>84167</v>
      </c>
      <c r="E51" s="283">
        <v>42640.950667538164</v>
      </c>
      <c r="F51" s="250">
        <v>0.03</v>
      </c>
      <c r="G51" s="243">
        <f t="shared" si="13"/>
        <v>1245.7814799738551</v>
      </c>
      <c r="H51" s="245">
        <f t="shared" si="14"/>
        <v>286.52974039398669</v>
      </c>
      <c r="I51" s="246">
        <f t="shared" si="15"/>
        <v>42927.480407932148</v>
      </c>
      <c r="J51" s="241">
        <f t="shared" si="16"/>
        <v>41239.519592067852</v>
      </c>
      <c r="K51" s="251"/>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09"/>
      <c r="BR51" s="209"/>
      <c r="BS51" s="209"/>
      <c r="BT51" s="209"/>
      <c r="BU51" s="209"/>
      <c r="BV51" s="209"/>
      <c r="BW51" s="209"/>
      <c r="BX51" s="209"/>
      <c r="BY51" s="209"/>
      <c r="BZ51" s="209"/>
      <c r="CA51" s="209"/>
      <c r="CB51" s="209"/>
      <c r="CC51" s="209"/>
      <c r="CD51" s="209"/>
      <c r="CE51" s="209"/>
      <c r="CF51" s="209"/>
      <c r="CG51" s="209"/>
      <c r="CH51" s="209"/>
      <c r="CI51" s="209"/>
      <c r="CJ51" s="209"/>
      <c r="CK51" s="209"/>
      <c r="CL51" s="209"/>
      <c r="CM51" s="209"/>
      <c r="CN51" s="209"/>
      <c r="CO51" s="209"/>
      <c r="CP51" s="209"/>
      <c r="CQ51" s="209"/>
      <c r="CR51" s="209"/>
      <c r="CS51" s="209"/>
      <c r="CT51" s="209"/>
      <c r="CU51" s="209"/>
      <c r="CV51" s="209"/>
      <c r="CW51" s="209"/>
      <c r="CX51" s="209"/>
      <c r="CY51" s="209"/>
      <c r="CZ51" s="209"/>
      <c r="DA51" s="209"/>
      <c r="DB51" s="209"/>
      <c r="DC51" s="209"/>
      <c r="DD51" s="209"/>
      <c r="DE51" s="209"/>
      <c r="DF51" s="209"/>
      <c r="DG51" s="209"/>
      <c r="DH51" s="209"/>
      <c r="DI51" s="209"/>
      <c r="DJ51" s="209"/>
      <c r="DK51" s="209"/>
      <c r="DL51" s="209"/>
      <c r="DM51" s="209"/>
      <c r="DN51" s="209"/>
      <c r="DO51" s="209"/>
      <c r="DP51" s="209"/>
      <c r="DQ51" s="209"/>
      <c r="DR51" s="209"/>
      <c r="DS51" s="209"/>
      <c r="DT51" s="209"/>
      <c r="DU51" s="209"/>
      <c r="DV51" s="209"/>
      <c r="DW51" s="209"/>
      <c r="DX51" s="209"/>
      <c r="DY51" s="209"/>
      <c r="DZ51" s="209"/>
      <c r="EA51" s="209"/>
      <c r="EB51" s="209"/>
      <c r="EC51" s="209"/>
      <c r="ED51" s="209"/>
      <c r="EE51" s="209"/>
      <c r="EF51" s="209"/>
      <c r="EG51" s="209"/>
      <c r="EH51" s="209"/>
      <c r="EI51" s="209"/>
      <c r="EJ51" s="209"/>
      <c r="EK51" s="209"/>
      <c r="EL51" s="209"/>
      <c r="EM51" s="209"/>
      <c r="EN51" s="209"/>
      <c r="EO51" s="209"/>
      <c r="EP51" s="209"/>
      <c r="EQ51" s="209"/>
      <c r="ER51" s="209"/>
      <c r="ES51" s="209"/>
      <c r="ET51" s="209"/>
      <c r="EU51" s="209"/>
      <c r="EV51" s="209"/>
      <c r="EW51" s="209"/>
      <c r="EX51" s="209"/>
      <c r="EY51" s="209"/>
      <c r="EZ51" s="209"/>
      <c r="FA51" s="209"/>
      <c r="FB51" s="209"/>
      <c r="FC51" s="209"/>
      <c r="FD51" s="209"/>
      <c r="FE51" s="209"/>
      <c r="FF51" s="209"/>
      <c r="FG51" s="209"/>
      <c r="FH51" s="209"/>
      <c r="FI51" s="209"/>
      <c r="FJ51" s="209"/>
      <c r="FK51" s="209"/>
      <c r="FL51" s="209"/>
      <c r="FM51" s="209"/>
      <c r="FN51" s="209"/>
      <c r="FO51" s="209"/>
      <c r="FP51" s="209"/>
      <c r="FQ51" s="209"/>
      <c r="FR51" s="209"/>
      <c r="FS51" s="209"/>
      <c r="FT51" s="209"/>
      <c r="FU51" s="209"/>
      <c r="FV51" s="209"/>
      <c r="FW51" s="209"/>
      <c r="FX51" s="209"/>
      <c r="FY51" s="209"/>
      <c r="FZ51" s="209"/>
      <c r="GA51" s="209"/>
      <c r="GB51" s="209"/>
      <c r="GC51" s="209"/>
      <c r="GD51" s="209"/>
      <c r="GE51" s="209"/>
      <c r="GF51" s="209"/>
      <c r="GG51" s="209"/>
      <c r="GH51" s="209"/>
      <c r="GI51" s="209"/>
      <c r="GJ51" s="209"/>
      <c r="GK51" s="209"/>
      <c r="GL51" s="209"/>
      <c r="GM51" s="209"/>
      <c r="GN51" s="209"/>
      <c r="GO51" s="209"/>
      <c r="GP51" s="209"/>
      <c r="GQ51" s="209"/>
      <c r="GR51" s="209"/>
      <c r="GS51" s="209"/>
      <c r="GT51" s="209"/>
      <c r="GU51" s="209"/>
      <c r="GV51" s="209"/>
      <c r="GW51" s="209"/>
      <c r="GX51" s="209"/>
      <c r="GY51" s="209"/>
      <c r="GZ51" s="209"/>
      <c r="HA51" s="209"/>
      <c r="HB51" s="209"/>
    </row>
    <row r="52" spans="1:210" ht="29.25" customHeight="1">
      <c r="A52" s="242" t="s">
        <v>402</v>
      </c>
      <c r="B52" s="243">
        <v>2732200</v>
      </c>
      <c r="C52" s="243"/>
      <c r="D52" s="249">
        <f t="shared" si="12"/>
        <v>2732200</v>
      </c>
      <c r="E52" s="283">
        <v>567018.79709999997</v>
      </c>
      <c r="F52" s="250">
        <v>0.03</v>
      </c>
      <c r="G52" s="243">
        <f t="shared" si="13"/>
        <v>64955.436086999995</v>
      </c>
      <c r="H52" s="245">
        <f t="shared" si="14"/>
        <v>14939.750300009999</v>
      </c>
      <c r="I52" s="246">
        <f t="shared" si="15"/>
        <v>581958.54740000993</v>
      </c>
      <c r="J52" s="241">
        <f t="shared" si="16"/>
        <v>2150241.4525999902</v>
      </c>
      <c r="K52" s="251"/>
      <c r="L52" s="209"/>
      <c r="M52" s="209"/>
      <c r="N52" s="209"/>
      <c r="O52" s="209"/>
      <c r="P52" s="209"/>
      <c r="Q52" s="209"/>
      <c r="R52" s="209"/>
      <c r="S52" s="209"/>
      <c r="T52" s="209"/>
      <c r="U52" s="209"/>
      <c r="V52" s="209"/>
      <c r="W52" s="209"/>
      <c r="X52" s="209"/>
      <c r="Y52" s="209"/>
      <c r="Z52" s="209"/>
      <c r="AA52" s="209"/>
      <c r="AB52" s="209"/>
      <c r="AC52" s="209"/>
      <c r="AD52" s="209"/>
      <c r="AE52" s="209"/>
      <c r="AF52" s="209"/>
      <c r="AG52" s="209"/>
      <c r="AH52" s="209"/>
      <c r="AI52" s="209"/>
      <c r="AJ52" s="209"/>
      <c r="AK52" s="209"/>
      <c r="AL52" s="209"/>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09"/>
      <c r="BR52" s="209"/>
      <c r="BS52" s="209"/>
      <c r="BT52" s="209"/>
      <c r="BU52" s="209"/>
      <c r="BV52" s="209"/>
      <c r="BW52" s="209"/>
      <c r="BX52" s="209"/>
      <c r="BY52" s="209"/>
      <c r="BZ52" s="209"/>
      <c r="CA52" s="209"/>
      <c r="CB52" s="209"/>
      <c r="CC52" s="209"/>
      <c r="CD52" s="209"/>
      <c r="CE52" s="209"/>
      <c r="CF52" s="209"/>
      <c r="CG52" s="209"/>
      <c r="CH52" s="209"/>
      <c r="CI52" s="209"/>
      <c r="CJ52" s="209"/>
      <c r="CK52" s="209"/>
      <c r="CL52" s="209"/>
      <c r="CM52" s="209"/>
      <c r="CN52" s="209"/>
      <c r="CO52" s="209"/>
      <c r="CP52" s="209"/>
      <c r="CQ52" s="209"/>
      <c r="CR52" s="209"/>
      <c r="CS52" s="209"/>
      <c r="CT52" s="209"/>
      <c r="CU52" s="209"/>
      <c r="CV52" s="209"/>
      <c r="CW52" s="209"/>
      <c r="CX52" s="209"/>
      <c r="CY52" s="209"/>
      <c r="CZ52" s="209"/>
      <c r="DA52" s="209"/>
      <c r="DB52" s="209"/>
      <c r="DC52" s="209"/>
      <c r="DD52" s="209"/>
      <c r="DE52" s="209"/>
      <c r="DF52" s="209"/>
      <c r="DG52" s="209"/>
      <c r="DH52" s="209"/>
      <c r="DI52" s="209"/>
      <c r="DJ52" s="209"/>
      <c r="DK52" s="209"/>
      <c r="DL52" s="209"/>
      <c r="DM52" s="209"/>
      <c r="DN52" s="209"/>
      <c r="DO52" s="209"/>
      <c r="DP52" s="209"/>
      <c r="DQ52" s="209"/>
      <c r="DR52" s="209"/>
      <c r="DS52" s="209"/>
      <c r="DT52" s="209"/>
      <c r="DU52" s="209"/>
      <c r="DV52" s="209"/>
      <c r="DW52" s="209"/>
      <c r="DX52" s="209"/>
      <c r="DY52" s="209"/>
      <c r="DZ52" s="209"/>
      <c r="EA52" s="209"/>
      <c r="EB52" s="209"/>
      <c r="EC52" s="209"/>
      <c r="ED52" s="209"/>
      <c r="EE52" s="209"/>
      <c r="EF52" s="209"/>
      <c r="EG52" s="209"/>
      <c r="EH52" s="209"/>
      <c r="EI52" s="209"/>
      <c r="EJ52" s="209"/>
      <c r="EK52" s="209"/>
      <c r="EL52" s="209"/>
      <c r="EM52" s="209"/>
      <c r="EN52" s="209"/>
      <c r="EO52" s="209"/>
      <c r="EP52" s="209"/>
      <c r="EQ52" s="209"/>
      <c r="ER52" s="209"/>
      <c r="ES52" s="209"/>
      <c r="ET52" s="209"/>
      <c r="EU52" s="209"/>
      <c r="EV52" s="209"/>
      <c r="EW52" s="209"/>
      <c r="EX52" s="209"/>
      <c r="EY52" s="209"/>
      <c r="EZ52" s="209"/>
      <c r="FA52" s="209"/>
      <c r="FB52" s="209"/>
      <c r="FC52" s="209"/>
      <c r="FD52" s="209"/>
      <c r="FE52" s="209"/>
      <c r="FF52" s="209"/>
      <c r="FG52" s="209"/>
      <c r="FH52" s="209"/>
      <c r="FI52" s="209"/>
      <c r="FJ52" s="209"/>
      <c r="FK52" s="209"/>
      <c r="FL52" s="209"/>
      <c r="FM52" s="209"/>
      <c r="FN52" s="209"/>
      <c r="FO52" s="209"/>
      <c r="FP52" s="209"/>
      <c r="FQ52" s="209"/>
      <c r="FR52" s="209"/>
      <c r="FS52" s="209"/>
      <c r="FT52" s="209"/>
      <c r="FU52" s="209"/>
      <c r="FV52" s="209"/>
      <c r="FW52" s="209"/>
      <c r="FX52" s="209"/>
      <c r="FY52" s="209"/>
      <c r="FZ52" s="209"/>
      <c r="GA52" s="209"/>
      <c r="GB52" s="209"/>
      <c r="GC52" s="209"/>
      <c r="GD52" s="209"/>
      <c r="GE52" s="209"/>
      <c r="GF52" s="209"/>
      <c r="GG52" s="209"/>
      <c r="GH52" s="209"/>
      <c r="GI52" s="209"/>
      <c r="GJ52" s="209"/>
      <c r="GK52" s="209"/>
      <c r="GL52" s="209"/>
      <c r="GM52" s="209"/>
      <c r="GN52" s="209"/>
      <c r="GO52" s="209"/>
      <c r="GP52" s="209"/>
      <c r="GQ52" s="209"/>
      <c r="GR52" s="209"/>
      <c r="GS52" s="209"/>
      <c r="GT52" s="209"/>
      <c r="GU52" s="209"/>
      <c r="GV52" s="209"/>
      <c r="GW52" s="209"/>
      <c r="GX52" s="209"/>
      <c r="GY52" s="209"/>
      <c r="GZ52" s="209"/>
      <c r="HA52" s="209"/>
      <c r="HB52" s="209"/>
    </row>
    <row r="53" spans="1:210" ht="29.25" customHeight="1">
      <c r="A53" s="252" t="s">
        <v>375</v>
      </c>
      <c r="B53" s="246">
        <v>613231829</v>
      </c>
      <c r="C53" s="246">
        <f>SUM(C41:C52)</f>
        <v>193917</v>
      </c>
      <c r="D53" s="246">
        <f>SUM(D41:D52)</f>
        <v>613425746</v>
      </c>
      <c r="E53" s="246">
        <f>SUM(E41:E52)</f>
        <v>309469486.71238947</v>
      </c>
      <c r="F53" s="246"/>
      <c r="G53" s="246">
        <f>SUM(G41:G52)</f>
        <v>9112870.268628316</v>
      </c>
      <c r="H53" s="261">
        <f>SUM(H41:H52)</f>
        <v>2095960.1617845129</v>
      </c>
      <c r="I53" s="246">
        <f>SUM(I41:I52)</f>
        <v>311565446.874174</v>
      </c>
      <c r="J53" s="246">
        <f>SUM(J41:J52)</f>
        <v>301860299.125826</v>
      </c>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09"/>
      <c r="BR53" s="209"/>
      <c r="BS53" s="209"/>
      <c r="BT53" s="209"/>
      <c r="BU53" s="209"/>
      <c r="BV53" s="209"/>
      <c r="BW53" s="209"/>
      <c r="BX53" s="209"/>
      <c r="BY53" s="209"/>
      <c r="BZ53" s="209"/>
      <c r="CA53" s="209"/>
      <c r="CB53" s="209"/>
      <c r="CC53" s="209"/>
      <c r="CD53" s="209"/>
      <c r="CE53" s="209"/>
      <c r="CF53" s="209"/>
      <c r="CG53" s="209"/>
      <c r="CH53" s="209"/>
      <c r="CI53" s="209"/>
      <c r="CJ53" s="209"/>
      <c r="CK53" s="209"/>
      <c r="CL53" s="209"/>
      <c r="CM53" s="209"/>
      <c r="CN53" s="209"/>
      <c r="CO53" s="209"/>
      <c r="CP53" s="209"/>
      <c r="CQ53" s="209"/>
      <c r="CR53" s="209"/>
      <c r="CS53" s="209"/>
      <c r="CT53" s="209"/>
      <c r="CU53" s="209"/>
      <c r="CV53" s="209"/>
      <c r="CW53" s="209"/>
      <c r="CX53" s="209"/>
      <c r="CY53" s="209"/>
      <c r="CZ53" s="209"/>
      <c r="DA53" s="209"/>
      <c r="DB53" s="209"/>
      <c r="DC53" s="209"/>
      <c r="DD53" s="209"/>
      <c r="DE53" s="209"/>
      <c r="DF53" s="209"/>
      <c r="DG53" s="209"/>
      <c r="DH53" s="209"/>
      <c r="DI53" s="209"/>
      <c r="DJ53" s="209"/>
      <c r="DK53" s="209"/>
      <c r="DL53" s="209"/>
      <c r="DM53" s="209"/>
      <c r="DN53" s="209"/>
      <c r="DO53" s="209"/>
      <c r="DP53" s="209"/>
      <c r="DQ53" s="209"/>
      <c r="DR53" s="209"/>
      <c r="DS53" s="209"/>
      <c r="DT53" s="209"/>
      <c r="DU53" s="209"/>
      <c r="DV53" s="209"/>
      <c r="DW53" s="209"/>
      <c r="DX53" s="209"/>
      <c r="DY53" s="209"/>
      <c r="DZ53" s="209"/>
      <c r="EA53" s="209"/>
      <c r="EB53" s="209"/>
      <c r="EC53" s="209"/>
      <c r="ED53" s="209"/>
      <c r="EE53" s="209"/>
      <c r="EF53" s="209"/>
      <c r="EG53" s="209"/>
      <c r="EH53" s="209"/>
      <c r="EI53" s="209"/>
      <c r="EJ53" s="209"/>
      <c r="EK53" s="209"/>
      <c r="EL53" s="209"/>
      <c r="EM53" s="209"/>
      <c r="EN53" s="209"/>
      <c r="EO53" s="209"/>
      <c r="EP53" s="209"/>
      <c r="EQ53" s="209"/>
      <c r="ER53" s="209"/>
      <c r="ES53" s="209"/>
      <c r="ET53" s="209"/>
      <c r="EU53" s="209"/>
      <c r="EV53" s="209"/>
      <c r="EW53" s="209"/>
      <c r="EX53" s="209"/>
      <c r="EY53" s="209"/>
      <c r="EZ53" s="209"/>
      <c r="FA53" s="209"/>
      <c r="FB53" s="209"/>
      <c r="FC53" s="209"/>
      <c r="FD53" s="209"/>
      <c r="FE53" s="209"/>
      <c r="FF53" s="209"/>
      <c r="FG53" s="209"/>
      <c r="FH53" s="209"/>
      <c r="FI53" s="209"/>
      <c r="FJ53" s="209"/>
      <c r="FK53" s="209"/>
      <c r="FL53" s="209"/>
      <c r="FM53" s="209"/>
      <c r="FN53" s="209"/>
      <c r="FO53" s="209"/>
      <c r="FP53" s="209"/>
      <c r="FQ53" s="209"/>
      <c r="FR53" s="209"/>
      <c r="FS53" s="209"/>
      <c r="FT53" s="209"/>
      <c r="FU53" s="209"/>
      <c r="FV53" s="209"/>
      <c r="FW53" s="209"/>
      <c r="FX53" s="209"/>
      <c r="FY53" s="209"/>
      <c r="FZ53" s="209"/>
      <c r="GA53" s="209"/>
      <c r="GB53" s="209"/>
      <c r="GC53" s="209"/>
      <c r="GD53" s="209"/>
      <c r="GE53" s="209"/>
      <c r="GF53" s="209"/>
      <c r="GG53" s="209"/>
      <c r="GH53" s="209"/>
      <c r="GI53" s="209"/>
      <c r="GJ53" s="209"/>
      <c r="GK53" s="209"/>
      <c r="GL53" s="209"/>
      <c r="GM53" s="209"/>
      <c r="GN53" s="209"/>
      <c r="GO53" s="209"/>
      <c r="GP53" s="209"/>
      <c r="GQ53" s="209"/>
      <c r="GR53" s="209"/>
      <c r="GS53" s="209"/>
      <c r="GT53" s="209"/>
      <c r="GU53" s="209"/>
      <c r="GV53" s="209"/>
      <c r="GW53" s="209"/>
      <c r="GX53" s="209"/>
      <c r="GY53" s="209"/>
      <c r="GZ53" s="209"/>
      <c r="HA53" s="209"/>
      <c r="HB53" s="209"/>
    </row>
    <row r="54" spans="1:210" ht="29.25" customHeight="1">
      <c r="A54" s="252"/>
      <c r="B54" s="246"/>
      <c r="C54" s="246"/>
      <c r="D54" s="246"/>
      <c r="E54" s="246"/>
      <c r="F54" s="255"/>
      <c r="G54" s="246"/>
      <c r="H54" s="261"/>
      <c r="I54" s="246"/>
      <c r="J54" s="246"/>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209"/>
      <c r="AH54" s="209"/>
      <c r="AI54" s="209"/>
      <c r="AJ54" s="209"/>
      <c r="AK54" s="209"/>
      <c r="AL54" s="209"/>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209"/>
      <c r="BR54" s="209"/>
      <c r="BS54" s="209"/>
      <c r="BT54" s="209"/>
      <c r="BU54" s="209"/>
      <c r="BV54" s="209"/>
      <c r="BW54" s="209"/>
      <c r="BX54" s="209"/>
      <c r="BY54" s="209"/>
      <c r="BZ54" s="209"/>
      <c r="CA54" s="209"/>
      <c r="CB54" s="209"/>
      <c r="CC54" s="209"/>
      <c r="CD54" s="209"/>
      <c r="CE54" s="209"/>
      <c r="CF54" s="209"/>
      <c r="CG54" s="209"/>
      <c r="CH54" s="209"/>
      <c r="CI54" s="209"/>
      <c r="CJ54" s="209"/>
      <c r="CK54" s="209"/>
      <c r="CL54" s="209"/>
      <c r="CM54" s="209"/>
      <c r="CN54" s="209"/>
      <c r="CO54" s="209"/>
      <c r="CP54" s="209"/>
      <c r="CQ54" s="209"/>
      <c r="CR54" s="209"/>
      <c r="CS54" s="209"/>
      <c r="CT54" s="209"/>
      <c r="CU54" s="209"/>
      <c r="CV54" s="209"/>
      <c r="CW54" s="209"/>
      <c r="CX54" s="209"/>
      <c r="CY54" s="209"/>
      <c r="CZ54" s="209"/>
      <c r="DA54" s="209"/>
      <c r="DB54" s="209"/>
      <c r="DC54" s="209"/>
      <c r="DD54" s="209"/>
      <c r="DE54" s="209"/>
      <c r="DF54" s="209"/>
      <c r="DG54" s="209"/>
      <c r="DH54" s="209"/>
      <c r="DI54" s="209"/>
      <c r="DJ54" s="209"/>
      <c r="DK54" s="209"/>
      <c r="DL54" s="209"/>
      <c r="DM54" s="209"/>
      <c r="DN54" s="209"/>
      <c r="DO54" s="209"/>
      <c r="DP54" s="209"/>
      <c r="DQ54" s="209"/>
      <c r="DR54" s="209"/>
      <c r="DS54" s="209"/>
      <c r="DT54" s="209"/>
      <c r="DU54" s="209"/>
      <c r="DV54" s="209"/>
      <c r="DW54" s="209"/>
      <c r="DX54" s="209"/>
      <c r="DY54" s="209"/>
      <c r="DZ54" s="209"/>
      <c r="EA54" s="209"/>
      <c r="EB54" s="209"/>
      <c r="EC54" s="209"/>
      <c r="ED54" s="209"/>
      <c r="EE54" s="209"/>
      <c r="EF54" s="209"/>
      <c r="EG54" s="209"/>
      <c r="EH54" s="209"/>
      <c r="EI54" s="209"/>
      <c r="EJ54" s="209"/>
      <c r="EK54" s="209"/>
      <c r="EL54" s="209"/>
      <c r="EM54" s="209"/>
      <c r="EN54" s="209"/>
      <c r="EO54" s="209"/>
      <c r="EP54" s="209"/>
      <c r="EQ54" s="209"/>
      <c r="ER54" s="209"/>
      <c r="ES54" s="209"/>
      <c r="ET54" s="209"/>
      <c r="EU54" s="209"/>
      <c r="EV54" s="209"/>
      <c r="EW54" s="209"/>
      <c r="EX54" s="209"/>
      <c r="EY54" s="209"/>
      <c r="EZ54" s="209"/>
      <c r="FA54" s="209"/>
      <c r="FB54" s="209"/>
      <c r="FC54" s="209"/>
      <c r="FD54" s="209"/>
      <c r="FE54" s="209"/>
      <c r="FF54" s="209"/>
      <c r="FG54" s="209"/>
      <c r="FH54" s="209"/>
      <c r="FI54" s="209"/>
      <c r="FJ54" s="209"/>
      <c r="FK54" s="209"/>
      <c r="FL54" s="209"/>
      <c r="FM54" s="209"/>
      <c r="FN54" s="209"/>
      <c r="FO54" s="209"/>
      <c r="FP54" s="209"/>
      <c r="FQ54" s="209"/>
      <c r="FR54" s="209"/>
      <c r="FS54" s="209"/>
      <c r="FT54" s="209"/>
      <c r="FU54" s="209"/>
      <c r="FV54" s="209"/>
      <c r="FW54" s="209"/>
      <c r="FX54" s="209"/>
      <c r="FY54" s="209"/>
      <c r="FZ54" s="209"/>
      <c r="GA54" s="209"/>
      <c r="GB54" s="209"/>
      <c r="GC54" s="209"/>
      <c r="GD54" s="209"/>
      <c r="GE54" s="209"/>
      <c r="GF54" s="209"/>
      <c r="GG54" s="209"/>
      <c r="GH54" s="209"/>
      <c r="GI54" s="209"/>
      <c r="GJ54" s="209"/>
      <c r="GK54" s="209"/>
      <c r="GL54" s="209"/>
      <c r="GM54" s="209"/>
      <c r="GN54" s="209"/>
      <c r="GO54" s="209"/>
      <c r="GP54" s="209"/>
      <c r="GQ54" s="209"/>
      <c r="GR54" s="209"/>
      <c r="GS54" s="209"/>
      <c r="GT54" s="209"/>
      <c r="GU54" s="209"/>
      <c r="GV54" s="209"/>
      <c r="GW54" s="209"/>
      <c r="GX54" s="209"/>
      <c r="GY54" s="209"/>
      <c r="GZ54" s="209"/>
      <c r="HA54" s="209"/>
      <c r="HB54" s="209"/>
    </row>
    <row r="55" spans="1:210" ht="29.25" customHeight="1">
      <c r="A55" s="242" t="s">
        <v>403</v>
      </c>
      <c r="B55" s="243">
        <v>2684399</v>
      </c>
      <c r="C55" s="243"/>
      <c r="D55" s="249">
        <f>B55+C55</f>
        <v>2684399</v>
      </c>
      <c r="E55" s="283">
        <v>1551540</v>
      </c>
      <c r="F55" s="250">
        <v>0.03</v>
      </c>
      <c r="G55" s="243">
        <f>(B55-E55)*F55</f>
        <v>33985.769999999997</v>
      </c>
      <c r="H55" s="245">
        <f>(G55*23%)</f>
        <v>7816.7270999999992</v>
      </c>
      <c r="I55" s="246">
        <f>E55+H55</f>
        <v>1559356.7271</v>
      </c>
      <c r="J55" s="241">
        <f t="shared" ref="J55:J60" si="17">D55-I55</f>
        <v>1125042.2729</v>
      </c>
      <c r="K55" s="251"/>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09"/>
      <c r="BP55" s="209"/>
      <c r="BQ55" s="209"/>
      <c r="BR55" s="209"/>
      <c r="BS55" s="209"/>
      <c r="BT55" s="209"/>
      <c r="BU55" s="209"/>
      <c r="BV55" s="209"/>
      <c r="BW55" s="209"/>
      <c r="BX55" s="209"/>
      <c r="BY55" s="209"/>
      <c r="BZ55" s="209"/>
      <c r="CA55" s="209"/>
      <c r="CB55" s="209"/>
      <c r="CC55" s="209"/>
      <c r="CD55" s="209"/>
      <c r="CE55" s="209"/>
      <c r="CF55" s="209"/>
      <c r="CG55" s="209"/>
      <c r="CH55" s="209"/>
      <c r="CI55" s="209"/>
      <c r="CJ55" s="209"/>
      <c r="CK55" s="209"/>
      <c r="CL55" s="209"/>
      <c r="CM55" s="209"/>
      <c r="CN55" s="209"/>
      <c r="CO55" s="209"/>
      <c r="CP55" s="209"/>
      <c r="CQ55" s="209"/>
      <c r="CR55" s="209"/>
      <c r="CS55" s="209"/>
      <c r="CT55" s="209"/>
      <c r="CU55" s="209"/>
      <c r="CV55" s="209"/>
      <c r="CW55" s="209"/>
      <c r="CX55" s="209"/>
      <c r="CY55" s="209"/>
      <c r="CZ55" s="209"/>
      <c r="DA55" s="209"/>
      <c r="DB55" s="209"/>
      <c r="DC55" s="209"/>
      <c r="DD55" s="209"/>
      <c r="DE55" s="209"/>
      <c r="DF55" s="209"/>
      <c r="DG55" s="209"/>
      <c r="DH55" s="209"/>
      <c r="DI55" s="209"/>
      <c r="DJ55" s="209"/>
      <c r="DK55" s="209"/>
      <c r="DL55" s="209"/>
      <c r="DM55" s="209"/>
      <c r="DN55" s="209"/>
      <c r="DO55" s="209"/>
      <c r="DP55" s="209"/>
      <c r="DQ55" s="209"/>
      <c r="DR55" s="209"/>
      <c r="DS55" s="209"/>
      <c r="DT55" s="209"/>
      <c r="DU55" s="209"/>
      <c r="DV55" s="209"/>
      <c r="DW55" s="209"/>
      <c r="DX55" s="209"/>
      <c r="DY55" s="209"/>
      <c r="DZ55" s="209"/>
      <c r="EA55" s="209"/>
      <c r="EB55" s="209"/>
      <c r="EC55" s="209"/>
      <c r="ED55" s="209"/>
      <c r="EE55" s="209"/>
      <c r="EF55" s="209"/>
      <c r="EG55" s="209"/>
      <c r="EH55" s="209"/>
      <c r="EI55" s="209"/>
      <c r="EJ55" s="209"/>
      <c r="EK55" s="209"/>
      <c r="EL55" s="209"/>
      <c r="EM55" s="209"/>
      <c r="EN55" s="209"/>
      <c r="EO55" s="209"/>
      <c r="EP55" s="209"/>
      <c r="EQ55" s="209"/>
      <c r="ER55" s="209"/>
      <c r="ES55" s="209"/>
      <c r="ET55" s="209"/>
      <c r="EU55" s="209"/>
      <c r="EV55" s="209"/>
      <c r="EW55" s="209"/>
      <c r="EX55" s="209"/>
      <c r="EY55" s="209"/>
      <c r="EZ55" s="209"/>
      <c r="FA55" s="209"/>
      <c r="FB55" s="209"/>
      <c r="FC55" s="209"/>
      <c r="FD55" s="209"/>
      <c r="FE55" s="209"/>
      <c r="FF55" s="209"/>
      <c r="FG55" s="209"/>
      <c r="FH55" s="209"/>
      <c r="FI55" s="209"/>
      <c r="FJ55" s="209"/>
      <c r="FK55" s="209"/>
      <c r="FL55" s="209"/>
      <c r="FM55" s="209"/>
      <c r="FN55" s="209"/>
      <c r="FO55" s="209"/>
      <c r="FP55" s="209"/>
      <c r="FQ55" s="209"/>
      <c r="FR55" s="209"/>
      <c r="FS55" s="209"/>
      <c r="FT55" s="209"/>
      <c r="FU55" s="209"/>
      <c r="FV55" s="209"/>
      <c r="FW55" s="209"/>
      <c r="FX55" s="209"/>
      <c r="FY55" s="209"/>
      <c r="FZ55" s="209"/>
      <c r="GA55" s="209"/>
      <c r="GB55" s="209"/>
      <c r="GC55" s="209"/>
      <c r="GD55" s="209"/>
      <c r="GE55" s="209"/>
      <c r="GF55" s="209"/>
      <c r="GG55" s="209"/>
      <c r="GH55" s="209"/>
      <c r="GI55" s="209"/>
      <c r="GJ55" s="209"/>
      <c r="GK55" s="209"/>
      <c r="GL55" s="209"/>
      <c r="GM55" s="209"/>
      <c r="GN55" s="209"/>
      <c r="GO55" s="209"/>
      <c r="GP55" s="209"/>
      <c r="GQ55" s="209"/>
      <c r="GR55" s="209"/>
      <c r="GS55" s="209"/>
      <c r="GT55" s="209"/>
      <c r="GU55" s="209"/>
      <c r="GV55" s="209"/>
      <c r="GW55" s="209"/>
      <c r="GX55" s="209"/>
      <c r="GY55" s="209"/>
      <c r="GZ55" s="209"/>
      <c r="HA55" s="209"/>
      <c r="HB55" s="209"/>
    </row>
    <row r="56" spans="1:210" ht="29.25" customHeight="1">
      <c r="A56" s="242" t="s">
        <v>404</v>
      </c>
      <c r="B56" s="243">
        <v>1473761</v>
      </c>
      <c r="C56" s="243"/>
      <c r="D56" s="249">
        <f>B56+C56</f>
        <v>1473761</v>
      </c>
      <c r="E56" s="283">
        <v>285558</v>
      </c>
      <c r="F56" s="250">
        <v>0.03</v>
      </c>
      <c r="G56" s="243">
        <f>(B56-E56)*F56</f>
        <v>35646.089999999997</v>
      </c>
      <c r="H56" s="245">
        <f>(G56*23%)</f>
        <v>8198.6006999999991</v>
      </c>
      <c r="I56" s="246">
        <f>E56+H56</f>
        <v>293756.60070000001</v>
      </c>
      <c r="J56" s="241">
        <f t="shared" si="17"/>
        <v>1180004.3992999999</v>
      </c>
      <c r="K56" s="251"/>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209"/>
      <c r="BP56" s="209"/>
      <c r="BQ56" s="209"/>
      <c r="BR56" s="209"/>
      <c r="BS56" s="209"/>
      <c r="BT56" s="209"/>
      <c r="BU56" s="209"/>
      <c r="BV56" s="209"/>
      <c r="BW56" s="209"/>
      <c r="BX56" s="209"/>
      <c r="BY56" s="209"/>
      <c r="BZ56" s="209"/>
      <c r="CA56" s="209"/>
      <c r="CB56" s="209"/>
      <c r="CC56" s="209"/>
      <c r="CD56" s="209"/>
      <c r="CE56" s="209"/>
      <c r="CF56" s="209"/>
      <c r="CG56" s="209"/>
      <c r="CH56" s="209"/>
      <c r="CI56" s="209"/>
      <c r="CJ56" s="209"/>
      <c r="CK56" s="209"/>
      <c r="CL56" s="209"/>
      <c r="CM56" s="209"/>
      <c r="CN56" s="209"/>
      <c r="CO56" s="209"/>
      <c r="CP56" s="209"/>
      <c r="CQ56" s="209"/>
      <c r="CR56" s="209"/>
      <c r="CS56" s="209"/>
      <c r="CT56" s="209"/>
      <c r="CU56" s="209"/>
      <c r="CV56" s="209"/>
      <c r="CW56" s="209"/>
      <c r="CX56" s="209"/>
      <c r="CY56" s="209"/>
      <c r="CZ56" s="209"/>
      <c r="DA56" s="209"/>
      <c r="DB56" s="209"/>
      <c r="DC56" s="209"/>
      <c r="DD56" s="209"/>
      <c r="DE56" s="209"/>
      <c r="DF56" s="209"/>
      <c r="DG56" s="209"/>
      <c r="DH56" s="209"/>
      <c r="DI56" s="209"/>
      <c r="DJ56" s="209"/>
      <c r="DK56" s="209"/>
      <c r="DL56" s="209"/>
      <c r="DM56" s="209"/>
      <c r="DN56" s="209"/>
      <c r="DO56" s="209"/>
      <c r="DP56" s="209"/>
      <c r="DQ56" s="209"/>
      <c r="DR56" s="209"/>
      <c r="DS56" s="209"/>
      <c r="DT56" s="209"/>
      <c r="DU56" s="209"/>
      <c r="DV56" s="209"/>
      <c r="DW56" s="209"/>
      <c r="DX56" s="209"/>
      <c r="DY56" s="209"/>
      <c r="DZ56" s="209"/>
      <c r="EA56" s="209"/>
      <c r="EB56" s="209"/>
      <c r="EC56" s="209"/>
      <c r="ED56" s="209"/>
      <c r="EE56" s="209"/>
      <c r="EF56" s="209"/>
      <c r="EG56" s="209"/>
      <c r="EH56" s="209"/>
      <c r="EI56" s="209"/>
      <c r="EJ56" s="209"/>
      <c r="EK56" s="209"/>
      <c r="EL56" s="209"/>
      <c r="EM56" s="209"/>
      <c r="EN56" s="209"/>
      <c r="EO56" s="209"/>
      <c r="EP56" s="209"/>
      <c r="EQ56" s="209"/>
      <c r="ER56" s="209"/>
      <c r="ES56" s="209"/>
      <c r="ET56" s="209"/>
      <c r="EU56" s="209"/>
      <c r="EV56" s="209"/>
      <c r="EW56" s="209"/>
      <c r="EX56" s="209"/>
      <c r="EY56" s="209"/>
      <c r="EZ56" s="209"/>
      <c r="FA56" s="209"/>
      <c r="FB56" s="209"/>
      <c r="FC56" s="209"/>
      <c r="FD56" s="209"/>
      <c r="FE56" s="209"/>
      <c r="FF56" s="209"/>
      <c r="FG56" s="209"/>
      <c r="FH56" s="209"/>
      <c r="FI56" s="209"/>
      <c r="FJ56" s="209"/>
      <c r="FK56" s="209"/>
      <c r="FL56" s="209"/>
      <c r="FM56" s="209"/>
      <c r="FN56" s="209"/>
      <c r="FO56" s="209"/>
      <c r="FP56" s="209"/>
      <c r="FQ56" s="209"/>
      <c r="FR56" s="209"/>
      <c r="FS56" s="209"/>
      <c r="FT56" s="209"/>
      <c r="FU56" s="209"/>
      <c r="FV56" s="209"/>
      <c r="FW56" s="209"/>
      <c r="FX56" s="209"/>
      <c r="FY56" s="209"/>
      <c r="FZ56" s="209"/>
      <c r="GA56" s="209"/>
      <c r="GB56" s="209"/>
      <c r="GC56" s="209"/>
      <c r="GD56" s="209"/>
      <c r="GE56" s="209"/>
      <c r="GF56" s="209"/>
      <c r="GG56" s="209"/>
      <c r="GH56" s="209"/>
      <c r="GI56" s="209"/>
      <c r="GJ56" s="209"/>
      <c r="GK56" s="209"/>
      <c r="GL56" s="209"/>
      <c r="GM56" s="209"/>
      <c r="GN56" s="209"/>
      <c r="GO56" s="209"/>
      <c r="GP56" s="209"/>
      <c r="GQ56" s="209"/>
      <c r="GR56" s="209"/>
      <c r="GS56" s="209"/>
      <c r="GT56" s="209"/>
      <c r="GU56" s="209"/>
      <c r="GV56" s="209"/>
      <c r="GW56" s="209"/>
      <c r="GX56" s="209"/>
      <c r="GY56" s="209"/>
      <c r="GZ56" s="209"/>
      <c r="HA56" s="209"/>
      <c r="HB56" s="209"/>
    </row>
    <row r="57" spans="1:210" ht="29.25" customHeight="1">
      <c r="A57" s="242" t="s">
        <v>405</v>
      </c>
      <c r="B57" s="243">
        <v>1523313</v>
      </c>
      <c r="C57" s="243"/>
      <c r="D57" s="249">
        <f>B57+C57</f>
        <v>1523313</v>
      </c>
      <c r="E57" s="283">
        <v>621635.88430399995</v>
      </c>
      <c r="F57" s="250">
        <v>0.03</v>
      </c>
      <c r="G57" s="243">
        <f>(B57-E57)*F57</f>
        <v>27050.313470879999</v>
      </c>
      <c r="H57" s="245">
        <f>(G57*23%)</f>
        <v>6221.5720983024003</v>
      </c>
      <c r="I57" s="246">
        <f>E57+H57</f>
        <v>627857.45640230237</v>
      </c>
      <c r="J57" s="241">
        <f t="shared" si="17"/>
        <v>895455.54359769763</v>
      </c>
      <c r="K57" s="251"/>
      <c r="L57" s="209"/>
      <c r="M57" s="209"/>
      <c r="N57" s="209"/>
      <c r="O57" s="209"/>
      <c r="P57" s="209"/>
      <c r="Q57" s="209"/>
      <c r="R57" s="209"/>
      <c r="S57" s="209"/>
      <c r="T57" s="209"/>
      <c r="U57" s="209"/>
      <c r="V57" s="209"/>
      <c r="W57" s="209"/>
      <c r="X57" s="209"/>
      <c r="Y57" s="209"/>
      <c r="Z57" s="209"/>
      <c r="AA57" s="209"/>
      <c r="AB57" s="209"/>
      <c r="AC57" s="209"/>
      <c r="AD57" s="209"/>
      <c r="AE57" s="209"/>
      <c r="AF57" s="209"/>
      <c r="AG57" s="209"/>
      <c r="AH57" s="209"/>
      <c r="AI57" s="209"/>
      <c r="AJ57" s="209"/>
      <c r="AK57" s="209"/>
      <c r="AL57" s="209"/>
      <c r="AM57" s="209"/>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09"/>
      <c r="BR57" s="209"/>
      <c r="BS57" s="209"/>
      <c r="BT57" s="209"/>
      <c r="BU57" s="209"/>
      <c r="BV57" s="209"/>
      <c r="BW57" s="209"/>
      <c r="BX57" s="209"/>
      <c r="BY57" s="209"/>
      <c r="BZ57" s="209"/>
      <c r="CA57" s="209"/>
      <c r="CB57" s="209"/>
      <c r="CC57" s="209"/>
      <c r="CD57" s="209"/>
      <c r="CE57" s="209"/>
      <c r="CF57" s="209"/>
      <c r="CG57" s="209"/>
      <c r="CH57" s="209"/>
      <c r="CI57" s="209"/>
      <c r="CJ57" s="209"/>
      <c r="CK57" s="209"/>
      <c r="CL57" s="209"/>
      <c r="CM57" s="209"/>
      <c r="CN57" s="209"/>
      <c r="CO57" s="209"/>
      <c r="CP57" s="209"/>
      <c r="CQ57" s="209"/>
      <c r="CR57" s="209"/>
      <c r="CS57" s="209"/>
      <c r="CT57" s="209"/>
      <c r="CU57" s="209"/>
      <c r="CV57" s="209"/>
      <c r="CW57" s="209"/>
      <c r="CX57" s="209"/>
      <c r="CY57" s="209"/>
      <c r="CZ57" s="209"/>
      <c r="DA57" s="209"/>
      <c r="DB57" s="209"/>
      <c r="DC57" s="209"/>
      <c r="DD57" s="209"/>
      <c r="DE57" s="209"/>
      <c r="DF57" s="209"/>
      <c r="DG57" s="209"/>
      <c r="DH57" s="209"/>
      <c r="DI57" s="209"/>
      <c r="DJ57" s="209"/>
      <c r="DK57" s="209"/>
      <c r="DL57" s="209"/>
      <c r="DM57" s="209"/>
      <c r="DN57" s="209"/>
      <c r="DO57" s="209"/>
      <c r="DP57" s="209"/>
      <c r="DQ57" s="209"/>
      <c r="DR57" s="209"/>
      <c r="DS57" s="209"/>
      <c r="DT57" s="209"/>
      <c r="DU57" s="209"/>
      <c r="DV57" s="209"/>
      <c r="DW57" s="209"/>
      <c r="DX57" s="209"/>
      <c r="DY57" s="209"/>
      <c r="DZ57" s="209"/>
      <c r="EA57" s="209"/>
      <c r="EB57" s="209"/>
      <c r="EC57" s="209"/>
      <c r="ED57" s="209"/>
      <c r="EE57" s="209"/>
      <c r="EF57" s="209"/>
      <c r="EG57" s="209"/>
      <c r="EH57" s="209"/>
      <c r="EI57" s="209"/>
      <c r="EJ57" s="209"/>
      <c r="EK57" s="209"/>
      <c r="EL57" s="209"/>
      <c r="EM57" s="209"/>
      <c r="EN57" s="209"/>
      <c r="EO57" s="209"/>
      <c r="EP57" s="209"/>
      <c r="EQ57" s="209"/>
      <c r="ER57" s="209"/>
      <c r="ES57" s="209"/>
      <c r="ET57" s="209"/>
      <c r="EU57" s="209"/>
      <c r="EV57" s="209"/>
      <c r="EW57" s="209"/>
      <c r="EX57" s="209"/>
      <c r="EY57" s="209"/>
      <c r="EZ57" s="209"/>
      <c r="FA57" s="209"/>
      <c r="FB57" s="209"/>
      <c r="FC57" s="209"/>
      <c r="FD57" s="209"/>
      <c r="FE57" s="209"/>
      <c r="FF57" s="209"/>
      <c r="FG57" s="209"/>
      <c r="FH57" s="209"/>
      <c r="FI57" s="209"/>
      <c r="FJ57" s="209"/>
      <c r="FK57" s="209"/>
      <c r="FL57" s="209"/>
      <c r="FM57" s="209"/>
      <c r="FN57" s="209"/>
      <c r="FO57" s="209"/>
      <c r="FP57" s="209"/>
      <c r="FQ57" s="209"/>
      <c r="FR57" s="209"/>
      <c r="FS57" s="209"/>
      <c r="FT57" s="209"/>
      <c r="FU57" s="209"/>
      <c r="FV57" s="209"/>
      <c r="FW57" s="209"/>
      <c r="FX57" s="209"/>
      <c r="FY57" s="209"/>
      <c r="FZ57" s="209"/>
      <c r="GA57" s="209"/>
      <c r="GB57" s="209"/>
      <c r="GC57" s="209"/>
      <c r="GD57" s="209"/>
      <c r="GE57" s="209"/>
      <c r="GF57" s="209"/>
      <c r="GG57" s="209"/>
      <c r="GH57" s="209"/>
      <c r="GI57" s="209"/>
      <c r="GJ57" s="209"/>
      <c r="GK57" s="209"/>
      <c r="GL57" s="209"/>
      <c r="GM57" s="209"/>
      <c r="GN57" s="209"/>
      <c r="GO57" s="209"/>
      <c r="GP57" s="209"/>
      <c r="GQ57" s="209"/>
      <c r="GR57" s="209"/>
      <c r="GS57" s="209"/>
      <c r="GT57" s="209"/>
      <c r="GU57" s="209"/>
      <c r="GV57" s="209"/>
      <c r="GW57" s="209"/>
      <c r="GX57" s="209"/>
      <c r="GY57" s="209"/>
      <c r="GZ57" s="209"/>
      <c r="HA57" s="209"/>
      <c r="HB57" s="209"/>
    </row>
    <row r="58" spans="1:210" ht="29.25" customHeight="1">
      <c r="A58" s="242" t="s">
        <v>183</v>
      </c>
      <c r="B58" s="243">
        <v>183617</v>
      </c>
      <c r="C58" s="243"/>
      <c r="D58" s="249">
        <f>B58+C58</f>
        <v>183617</v>
      </c>
      <c r="E58" s="283">
        <v>52675.793281587503</v>
      </c>
      <c r="F58" s="250">
        <v>0.03</v>
      </c>
      <c r="G58" s="243">
        <f>(B58-E58)*F58</f>
        <v>3928.2362015523745</v>
      </c>
      <c r="H58" s="245">
        <f>(G58*23%)</f>
        <v>903.49432635704613</v>
      </c>
      <c r="I58" s="246">
        <f>E58+H58</f>
        <v>53579.287607944549</v>
      </c>
      <c r="J58" s="241">
        <f t="shared" si="17"/>
        <v>130037.71239205546</v>
      </c>
      <c r="K58" s="251"/>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09"/>
      <c r="BP58" s="209"/>
      <c r="BQ58" s="209"/>
      <c r="BR58" s="209"/>
      <c r="BS58" s="209"/>
      <c r="BT58" s="209"/>
      <c r="BU58" s="209"/>
      <c r="BV58" s="209"/>
      <c r="BW58" s="209"/>
      <c r="BX58" s="209"/>
      <c r="BY58" s="209"/>
      <c r="BZ58" s="209"/>
      <c r="CA58" s="209"/>
      <c r="CB58" s="209"/>
      <c r="CC58" s="209"/>
      <c r="CD58" s="209"/>
      <c r="CE58" s="209"/>
      <c r="CF58" s="209"/>
      <c r="CG58" s="209"/>
      <c r="CH58" s="209"/>
      <c r="CI58" s="209"/>
      <c r="CJ58" s="209"/>
      <c r="CK58" s="209"/>
      <c r="CL58" s="209"/>
      <c r="CM58" s="209"/>
      <c r="CN58" s="209"/>
      <c r="CO58" s="209"/>
      <c r="CP58" s="209"/>
      <c r="CQ58" s="209"/>
      <c r="CR58" s="209"/>
      <c r="CS58" s="209"/>
      <c r="CT58" s="209"/>
      <c r="CU58" s="209"/>
      <c r="CV58" s="209"/>
      <c r="CW58" s="209"/>
      <c r="CX58" s="209"/>
      <c r="CY58" s="209"/>
      <c r="CZ58" s="209"/>
      <c r="DA58" s="209"/>
      <c r="DB58" s="209"/>
      <c r="DC58" s="209"/>
      <c r="DD58" s="209"/>
      <c r="DE58" s="209"/>
      <c r="DF58" s="209"/>
      <c r="DG58" s="209"/>
      <c r="DH58" s="209"/>
      <c r="DI58" s="209"/>
      <c r="DJ58" s="209"/>
      <c r="DK58" s="209"/>
      <c r="DL58" s="209"/>
      <c r="DM58" s="209"/>
      <c r="DN58" s="209"/>
      <c r="DO58" s="209"/>
      <c r="DP58" s="209"/>
      <c r="DQ58" s="209"/>
      <c r="DR58" s="209"/>
      <c r="DS58" s="209"/>
      <c r="DT58" s="209"/>
      <c r="DU58" s="209"/>
      <c r="DV58" s="209"/>
      <c r="DW58" s="209"/>
      <c r="DX58" s="209"/>
      <c r="DY58" s="209"/>
      <c r="DZ58" s="209"/>
      <c r="EA58" s="209"/>
      <c r="EB58" s="209"/>
      <c r="EC58" s="209"/>
      <c r="ED58" s="209"/>
      <c r="EE58" s="209"/>
      <c r="EF58" s="209"/>
      <c r="EG58" s="209"/>
      <c r="EH58" s="209"/>
      <c r="EI58" s="209"/>
      <c r="EJ58" s="209"/>
      <c r="EK58" s="209"/>
      <c r="EL58" s="209"/>
      <c r="EM58" s="209"/>
      <c r="EN58" s="209"/>
      <c r="EO58" s="209"/>
      <c r="EP58" s="209"/>
      <c r="EQ58" s="209"/>
      <c r="ER58" s="209"/>
      <c r="ES58" s="209"/>
      <c r="ET58" s="209"/>
      <c r="EU58" s="209"/>
      <c r="EV58" s="209"/>
      <c r="EW58" s="209"/>
      <c r="EX58" s="209"/>
      <c r="EY58" s="209"/>
      <c r="EZ58" s="209"/>
      <c r="FA58" s="209"/>
      <c r="FB58" s="209"/>
      <c r="FC58" s="209"/>
      <c r="FD58" s="209"/>
      <c r="FE58" s="209"/>
      <c r="FF58" s="209"/>
      <c r="FG58" s="209"/>
      <c r="FH58" s="209"/>
      <c r="FI58" s="209"/>
      <c r="FJ58" s="209"/>
      <c r="FK58" s="209"/>
      <c r="FL58" s="209"/>
      <c r="FM58" s="209"/>
      <c r="FN58" s="209"/>
      <c r="FO58" s="209"/>
      <c r="FP58" s="209"/>
      <c r="FQ58" s="209"/>
      <c r="FR58" s="209"/>
      <c r="FS58" s="209"/>
      <c r="FT58" s="209"/>
      <c r="FU58" s="209"/>
      <c r="FV58" s="209"/>
      <c r="FW58" s="209"/>
      <c r="FX58" s="209"/>
      <c r="FY58" s="209"/>
      <c r="FZ58" s="209"/>
      <c r="GA58" s="209"/>
      <c r="GB58" s="209"/>
      <c r="GC58" s="209"/>
      <c r="GD58" s="209"/>
      <c r="GE58" s="209"/>
      <c r="GF58" s="209"/>
      <c r="GG58" s="209"/>
      <c r="GH58" s="209"/>
      <c r="GI58" s="209"/>
      <c r="GJ58" s="209"/>
      <c r="GK58" s="209"/>
      <c r="GL58" s="209"/>
      <c r="GM58" s="209"/>
      <c r="GN58" s="209"/>
      <c r="GO58" s="209"/>
      <c r="GP58" s="209"/>
      <c r="GQ58" s="209"/>
      <c r="GR58" s="209"/>
      <c r="GS58" s="209"/>
      <c r="GT58" s="209"/>
      <c r="GU58" s="209"/>
      <c r="GV58" s="209"/>
      <c r="GW58" s="209"/>
      <c r="GX58" s="209"/>
      <c r="GY58" s="209"/>
      <c r="GZ58" s="209"/>
      <c r="HA58" s="209"/>
      <c r="HB58" s="209"/>
    </row>
    <row r="59" spans="1:210" ht="29.25" customHeight="1">
      <c r="A59" s="242" t="s">
        <v>416</v>
      </c>
      <c r="B59" s="249">
        <v>392599</v>
      </c>
      <c r="C59" s="243"/>
      <c r="D59" s="249">
        <v>392599</v>
      </c>
      <c r="E59" s="284">
        <v>159692</v>
      </c>
      <c r="F59" s="250">
        <v>0</v>
      </c>
      <c r="G59" s="243"/>
      <c r="H59" s="245"/>
      <c r="I59" s="246">
        <v>159692</v>
      </c>
      <c r="J59" s="241">
        <f t="shared" si="17"/>
        <v>232907</v>
      </c>
      <c r="K59" s="251"/>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09"/>
      <c r="BR59" s="209"/>
      <c r="BS59" s="209"/>
      <c r="BT59" s="209"/>
      <c r="BU59" s="209"/>
      <c r="BV59" s="209"/>
      <c r="BW59" s="209"/>
      <c r="BX59" s="209"/>
      <c r="BY59" s="209"/>
      <c r="BZ59" s="209"/>
      <c r="CA59" s="209"/>
      <c r="CB59" s="209"/>
      <c r="CC59" s="209"/>
      <c r="CD59" s="209"/>
      <c r="CE59" s="209"/>
      <c r="CF59" s="209"/>
      <c r="CG59" s="209"/>
      <c r="CH59" s="209"/>
      <c r="CI59" s="209"/>
      <c r="CJ59" s="209"/>
      <c r="CK59" s="209"/>
      <c r="CL59" s="209"/>
      <c r="CM59" s="209"/>
      <c r="CN59" s="209"/>
      <c r="CO59" s="209"/>
      <c r="CP59" s="209"/>
      <c r="CQ59" s="209"/>
      <c r="CR59" s="209"/>
      <c r="CS59" s="209"/>
      <c r="CT59" s="209"/>
      <c r="CU59" s="209"/>
      <c r="CV59" s="209"/>
      <c r="CW59" s="209"/>
      <c r="CX59" s="209"/>
      <c r="CY59" s="209"/>
      <c r="CZ59" s="209"/>
      <c r="DA59" s="209"/>
      <c r="DB59" s="209"/>
      <c r="DC59" s="209"/>
      <c r="DD59" s="209"/>
      <c r="DE59" s="209"/>
      <c r="DF59" s="209"/>
      <c r="DG59" s="209"/>
      <c r="DH59" s="209"/>
      <c r="DI59" s="209"/>
      <c r="DJ59" s="209"/>
      <c r="DK59" s="209"/>
      <c r="DL59" s="209"/>
      <c r="DM59" s="209"/>
      <c r="DN59" s="209"/>
      <c r="DO59" s="209"/>
      <c r="DP59" s="209"/>
      <c r="DQ59" s="209"/>
      <c r="DR59" s="209"/>
      <c r="DS59" s="209"/>
      <c r="DT59" s="209"/>
      <c r="DU59" s="209"/>
      <c r="DV59" s="209"/>
      <c r="DW59" s="209"/>
      <c r="DX59" s="209"/>
      <c r="DY59" s="209"/>
      <c r="DZ59" s="209"/>
      <c r="EA59" s="209"/>
      <c r="EB59" s="209"/>
      <c r="EC59" s="209"/>
      <c r="ED59" s="209"/>
      <c r="EE59" s="209"/>
      <c r="EF59" s="209"/>
      <c r="EG59" s="209"/>
      <c r="EH59" s="209"/>
      <c r="EI59" s="209"/>
      <c r="EJ59" s="209"/>
      <c r="EK59" s="209"/>
      <c r="EL59" s="209"/>
      <c r="EM59" s="209"/>
      <c r="EN59" s="209"/>
      <c r="EO59" s="209"/>
      <c r="EP59" s="209"/>
      <c r="EQ59" s="209"/>
      <c r="ER59" s="209"/>
      <c r="ES59" s="209"/>
      <c r="ET59" s="209"/>
      <c r="EU59" s="209"/>
      <c r="EV59" s="209"/>
      <c r="EW59" s="209"/>
      <c r="EX59" s="209"/>
      <c r="EY59" s="209"/>
      <c r="EZ59" s="209"/>
      <c r="FA59" s="209"/>
      <c r="FB59" s="209"/>
      <c r="FC59" s="209"/>
      <c r="FD59" s="209"/>
      <c r="FE59" s="209"/>
      <c r="FF59" s="209"/>
      <c r="FG59" s="209"/>
      <c r="FH59" s="209"/>
      <c r="FI59" s="209"/>
      <c r="FJ59" s="209"/>
      <c r="FK59" s="209"/>
      <c r="FL59" s="209"/>
      <c r="FM59" s="209"/>
      <c r="FN59" s="209"/>
      <c r="FO59" s="209"/>
      <c r="FP59" s="209"/>
      <c r="FQ59" s="209"/>
      <c r="FR59" s="209"/>
      <c r="FS59" s="209"/>
      <c r="FT59" s="209"/>
      <c r="FU59" s="209"/>
      <c r="FV59" s="209"/>
      <c r="FW59" s="209"/>
      <c r="FX59" s="209"/>
      <c r="FY59" s="209"/>
      <c r="FZ59" s="209"/>
      <c r="GA59" s="209"/>
      <c r="GB59" s="209"/>
      <c r="GC59" s="209"/>
      <c r="GD59" s="209"/>
      <c r="GE59" s="209"/>
      <c r="GF59" s="209"/>
      <c r="GG59" s="209"/>
      <c r="GH59" s="209"/>
      <c r="GI59" s="209"/>
      <c r="GJ59" s="209"/>
      <c r="GK59" s="209"/>
      <c r="GL59" s="209"/>
      <c r="GM59" s="209"/>
      <c r="GN59" s="209"/>
      <c r="GO59" s="209"/>
      <c r="GP59" s="209"/>
      <c r="GQ59" s="209"/>
      <c r="GR59" s="209"/>
      <c r="GS59" s="209"/>
      <c r="GT59" s="209"/>
      <c r="GU59" s="209"/>
      <c r="GV59" s="209"/>
      <c r="GW59" s="209"/>
      <c r="GX59" s="209"/>
      <c r="GY59" s="209"/>
      <c r="GZ59" s="209"/>
      <c r="HA59" s="209"/>
      <c r="HB59" s="209"/>
    </row>
    <row r="60" spans="1:210" ht="29.25" customHeight="1">
      <c r="A60" s="242" t="s">
        <v>416</v>
      </c>
      <c r="B60" s="249">
        <v>4165516</v>
      </c>
      <c r="C60" s="243"/>
      <c r="D60" s="249">
        <v>4165516</v>
      </c>
      <c r="E60" s="283">
        <v>1745189</v>
      </c>
      <c r="F60" s="250">
        <v>0</v>
      </c>
      <c r="G60" s="243"/>
      <c r="H60" s="245"/>
      <c r="I60" s="246">
        <v>1745189</v>
      </c>
      <c r="J60" s="241">
        <f t="shared" si="17"/>
        <v>2420327</v>
      </c>
      <c r="K60" s="251"/>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c r="AN60" s="209"/>
      <c r="AO60" s="209"/>
      <c r="AP60" s="209"/>
      <c r="AQ60" s="209"/>
      <c r="AR60" s="209"/>
      <c r="AS60" s="209"/>
      <c r="AT60" s="209"/>
      <c r="AU60" s="209"/>
      <c r="AV60" s="209"/>
      <c r="AW60" s="209"/>
      <c r="AX60" s="209"/>
      <c r="AY60" s="209"/>
      <c r="AZ60" s="209"/>
      <c r="BA60" s="209"/>
      <c r="BB60" s="209"/>
      <c r="BC60" s="209"/>
      <c r="BD60" s="209"/>
      <c r="BE60" s="209"/>
      <c r="BF60" s="209"/>
      <c r="BG60" s="209"/>
      <c r="BH60" s="209"/>
      <c r="BI60" s="209"/>
      <c r="BJ60" s="209"/>
      <c r="BK60" s="209"/>
      <c r="BL60" s="209"/>
      <c r="BM60" s="209"/>
      <c r="BN60" s="209"/>
      <c r="BO60" s="209"/>
      <c r="BP60" s="209"/>
      <c r="BQ60" s="209"/>
      <c r="BR60" s="209"/>
      <c r="BS60" s="209"/>
      <c r="BT60" s="209"/>
      <c r="BU60" s="209"/>
      <c r="BV60" s="209"/>
      <c r="BW60" s="209"/>
      <c r="BX60" s="209"/>
      <c r="BY60" s="209"/>
      <c r="BZ60" s="209"/>
      <c r="CA60" s="209"/>
      <c r="CB60" s="209"/>
      <c r="CC60" s="209"/>
      <c r="CD60" s="209"/>
      <c r="CE60" s="209"/>
      <c r="CF60" s="209"/>
      <c r="CG60" s="209"/>
      <c r="CH60" s="209"/>
      <c r="CI60" s="209"/>
      <c r="CJ60" s="209"/>
      <c r="CK60" s="209"/>
      <c r="CL60" s="209"/>
      <c r="CM60" s="209"/>
      <c r="CN60" s="209"/>
      <c r="CO60" s="209"/>
      <c r="CP60" s="209"/>
      <c r="CQ60" s="209"/>
      <c r="CR60" s="209"/>
      <c r="CS60" s="209"/>
      <c r="CT60" s="209"/>
      <c r="CU60" s="209"/>
      <c r="CV60" s="209"/>
      <c r="CW60" s="209"/>
      <c r="CX60" s="209"/>
      <c r="CY60" s="209"/>
      <c r="CZ60" s="209"/>
      <c r="DA60" s="209"/>
      <c r="DB60" s="209"/>
      <c r="DC60" s="209"/>
      <c r="DD60" s="209"/>
      <c r="DE60" s="209"/>
      <c r="DF60" s="209"/>
      <c r="DG60" s="209"/>
      <c r="DH60" s="209"/>
      <c r="DI60" s="209"/>
      <c r="DJ60" s="209"/>
      <c r="DK60" s="209"/>
      <c r="DL60" s="209"/>
      <c r="DM60" s="209"/>
      <c r="DN60" s="209"/>
      <c r="DO60" s="209"/>
      <c r="DP60" s="209"/>
      <c r="DQ60" s="209"/>
      <c r="DR60" s="209"/>
      <c r="DS60" s="209"/>
      <c r="DT60" s="209"/>
      <c r="DU60" s="209"/>
      <c r="DV60" s="209"/>
      <c r="DW60" s="209"/>
      <c r="DX60" s="209"/>
      <c r="DY60" s="209"/>
      <c r="DZ60" s="209"/>
      <c r="EA60" s="209"/>
      <c r="EB60" s="209"/>
      <c r="EC60" s="209"/>
      <c r="ED60" s="209"/>
      <c r="EE60" s="209"/>
      <c r="EF60" s="209"/>
      <c r="EG60" s="209"/>
      <c r="EH60" s="209"/>
      <c r="EI60" s="209"/>
      <c r="EJ60" s="209"/>
      <c r="EK60" s="209"/>
      <c r="EL60" s="209"/>
      <c r="EM60" s="209"/>
      <c r="EN60" s="209"/>
      <c r="EO60" s="209"/>
      <c r="EP60" s="209"/>
      <c r="EQ60" s="209"/>
      <c r="ER60" s="209"/>
      <c r="ES60" s="209"/>
      <c r="ET60" s="209"/>
      <c r="EU60" s="209"/>
      <c r="EV60" s="209"/>
      <c r="EW60" s="209"/>
      <c r="EX60" s="209"/>
      <c r="EY60" s="209"/>
      <c r="EZ60" s="209"/>
      <c r="FA60" s="209"/>
      <c r="FB60" s="209"/>
      <c r="FC60" s="209"/>
      <c r="FD60" s="209"/>
      <c r="FE60" s="209"/>
      <c r="FF60" s="209"/>
      <c r="FG60" s="209"/>
      <c r="FH60" s="209"/>
      <c r="FI60" s="209"/>
      <c r="FJ60" s="209"/>
      <c r="FK60" s="209"/>
      <c r="FL60" s="209"/>
      <c r="FM60" s="209"/>
      <c r="FN60" s="209"/>
      <c r="FO60" s="209"/>
      <c r="FP60" s="209"/>
      <c r="FQ60" s="209"/>
      <c r="FR60" s="209"/>
      <c r="FS60" s="209"/>
      <c r="FT60" s="209"/>
      <c r="FU60" s="209"/>
      <c r="FV60" s="209"/>
      <c r="FW60" s="209"/>
      <c r="FX60" s="209"/>
      <c r="FY60" s="209"/>
      <c r="FZ60" s="209"/>
      <c r="GA60" s="209"/>
      <c r="GB60" s="209"/>
      <c r="GC60" s="209"/>
      <c r="GD60" s="209"/>
      <c r="GE60" s="209"/>
      <c r="GF60" s="209"/>
      <c r="GG60" s="209"/>
      <c r="GH60" s="209"/>
      <c r="GI60" s="209"/>
      <c r="GJ60" s="209"/>
      <c r="GK60" s="209"/>
      <c r="GL60" s="209"/>
      <c r="GM60" s="209"/>
      <c r="GN60" s="209"/>
      <c r="GO60" s="209"/>
      <c r="GP60" s="209"/>
      <c r="GQ60" s="209"/>
      <c r="GR60" s="209"/>
      <c r="GS60" s="209"/>
      <c r="GT60" s="209"/>
      <c r="GU60" s="209"/>
      <c r="GV60" s="209"/>
      <c r="GW60" s="209"/>
      <c r="GX60" s="209"/>
      <c r="GY60" s="209"/>
      <c r="GZ60" s="209"/>
      <c r="HA60" s="209"/>
      <c r="HB60" s="209"/>
    </row>
    <row r="61" spans="1:210" ht="29.25" customHeight="1">
      <c r="A61" s="252" t="s">
        <v>375</v>
      </c>
      <c r="B61" s="262">
        <f>B55+B56+B57+B58+B59+B60</f>
        <v>10423205</v>
      </c>
      <c r="C61" s="262">
        <f>C55+C56+C57+C58</f>
        <v>0</v>
      </c>
      <c r="D61" s="262">
        <f>D55+D56+D57+D58+D59+D60</f>
        <v>10423205</v>
      </c>
      <c r="E61" s="262">
        <f>E55+E56+E57+E58+E59+E60</f>
        <v>4416290.6775855869</v>
      </c>
      <c r="F61" s="262"/>
      <c r="G61" s="262">
        <f>G55+G56+G57+G58</f>
        <v>100610.40967243236</v>
      </c>
      <c r="H61" s="263">
        <f>H55+H56+H57+H58</f>
        <v>23140.394224659445</v>
      </c>
      <c r="I61" s="262">
        <f>I55+I56+I57+I58+I59+I60</f>
        <v>4439431.0718102474</v>
      </c>
      <c r="J61" s="262">
        <f>J55+J56+J57+J58+J59+J60</f>
        <v>5983773.9281897526</v>
      </c>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I61" s="211"/>
      <c r="AJ61" s="211"/>
      <c r="AK61" s="211"/>
      <c r="AL61" s="211"/>
      <c r="AM61" s="211"/>
      <c r="AN61" s="211"/>
      <c r="AO61" s="211"/>
      <c r="AP61" s="211"/>
      <c r="AQ61" s="211"/>
      <c r="AR61" s="211"/>
      <c r="AS61" s="211"/>
      <c r="AT61" s="211"/>
      <c r="AU61" s="211"/>
      <c r="AV61" s="211"/>
      <c r="AW61" s="211"/>
      <c r="AX61" s="211"/>
      <c r="AY61" s="211"/>
      <c r="AZ61" s="211"/>
      <c r="BA61" s="211"/>
      <c r="BB61" s="211"/>
      <c r="BC61" s="211"/>
      <c r="BD61" s="211"/>
      <c r="BE61" s="211"/>
      <c r="BF61" s="211"/>
      <c r="BG61" s="211"/>
      <c r="BH61" s="211"/>
      <c r="BI61" s="211"/>
      <c r="BJ61" s="211"/>
      <c r="BK61" s="211"/>
      <c r="BL61" s="211"/>
      <c r="BM61" s="211"/>
      <c r="BN61" s="211"/>
      <c r="BO61" s="211"/>
      <c r="BP61" s="211"/>
      <c r="BQ61" s="211"/>
      <c r="BR61" s="211"/>
      <c r="BS61" s="211"/>
      <c r="BT61" s="211"/>
      <c r="BU61" s="211"/>
      <c r="BV61" s="211"/>
      <c r="BW61" s="211"/>
      <c r="BX61" s="211"/>
      <c r="BY61" s="211"/>
      <c r="BZ61" s="211"/>
      <c r="CA61" s="211"/>
      <c r="CB61" s="211"/>
      <c r="CC61" s="211"/>
      <c r="CD61" s="211"/>
      <c r="CE61" s="211"/>
      <c r="CF61" s="211"/>
      <c r="CG61" s="211"/>
      <c r="CH61" s="211"/>
      <c r="CI61" s="211"/>
      <c r="CJ61" s="211"/>
      <c r="CK61" s="211"/>
      <c r="CL61" s="211"/>
      <c r="CM61" s="211"/>
      <c r="CN61" s="211"/>
      <c r="CO61" s="211"/>
      <c r="CP61" s="211"/>
      <c r="CQ61" s="211"/>
      <c r="CR61" s="211"/>
      <c r="CS61" s="211"/>
      <c r="CT61" s="211"/>
      <c r="CU61" s="211"/>
      <c r="CV61" s="211"/>
      <c r="CW61" s="211"/>
      <c r="CX61" s="211"/>
      <c r="CY61" s="211"/>
      <c r="CZ61" s="211"/>
      <c r="DA61" s="211"/>
      <c r="DB61" s="211"/>
      <c r="DC61" s="211"/>
      <c r="DD61" s="211"/>
      <c r="DE61" s="211"/>
      <c r="DF61" s="211"/>
      <c r="DG61" s="211"/>
      <c r="DH61" s="211"/>
      <c r="DI61" s="211"/>
      <c r="DJ61" s="211"/>
      <c r="DK61" s="211"/>
      <c r="DL61" s="211"/>
      <c r="DM61" s="211"/>
      <c r="DN61" s="211"/>
      <c r="DO61" s="211"/>
      <c r="DP61" s="211"/>
      <c r="DQ61" s="211"/>
      <c r="DR61" s="211"/>
      <c r="DS61" s="211"/>
      <c r="DT61" s="211"/>
      <c r="DU61" s="211"/>
      <c r="DV61" s="211"/>
      <c r="DW61" s="211"/>
      <c r="DX61" s="211"/>
      <c r="DY61" s="211"/>
      <c r="DZ61" s="211"/>
      <c r="EA61" s="211"/>
      <c r="EB61" s="211"/>
      <c r="EC61" s="211"/>
      <c r="ED61" s="211"/>
      <c r="EE61" s="211"/>
      <c r="EF61" s="211"/>
      <c r="EG61" s="211"/>
      <c r="EH61" s="211"/>
      <c r="EI61" s="211"/>
      <c r="EJ61" s="211"/>
      <c r="EK61" s="211"/>
      <c r="EL61" s="211"/>
      <c r="EM61" s="211"/>
      <c r="EN61" s="211"/>
      <c r="EO61" s="211"/>
      <c r="EP61" s="211"/>
      <c r="EQ61" s="211"/>
      <c r="ER61" s="211"/>
      <c r="ES61" s="211"/>
      <c r="ET61" s="211"/>
      <c r="EU61" s="211"/>
      <c r="EV61" s="211"/>
      <c r="EW61" s="211"/>
      <c r="EX61" s="211"/>
      <c r="EY61" s="211"/>
      <c r="EZ61" s="211"/>
      <c r="FA61" s="211"/>
      <c r="FB61" s="211"/>
      <c r="FC61" s="211"/>
      <c r="FD61" s="211"/>
      <c r="FE61" s="211"/>
      <c r="FF61" s="211"/>
      <c r="FG61" s="211"/>
      <c r="FH61" s="211"/>
      <c r="FI61" s="211"/>
      <c r="FJ61" s="211"/>
      <c r="FK61" s="211"/>
      <c r="FL61" s="211"/>
      <c r="FM61" s="211"/>
      <c r="FN61" s="211"/>
      <c r="FO61" s="211"/>
      <c r="FP61" s="211"/>
      <c r="FQ61" s="211"/>
      <c r="FR61" s="211"/>
      <c r="FS61" s="211"/>
      <c r="FT61" s="211"/>
      <c r="FU61" s="211"/>
      <c r="FV61" s="211"/>
      <c r="FW61" s="211"/>
      <c r="FX61" s="211"/>
      <c r="FY61" s="211"/>
      <c r="FZ61" s="211"/>
      <c r="GA61" s="211"/>
      <c r="GB61" s="211"/>
      <c r="GC61" s="211"/>
      <c r="GD61" s="211"/>
      <c r="GE61" s="211"/>
      <c r="GF61" s="211"/>
      <c r="GG61" s="211"/>
      <c r="GH61" s="211"/>
      <c r="GI61" s="211"/>
      <c r="GJ61" s="211"/>
      <c r="GK61" s="211"/>
      <c r="GL61" s="211"/>
      <c r="GM61" s="211"/>
      <c r="GN61" s="211"/>
      <c r="GO61" s="211"/>
      <c r="GP61" s="211"/>
      <c r="GQ61" s="211"/>
      <c r="GR61" s="211"/>
      <c r="GS61" s="211"/>
      <c r="GT61" s="211"/>
      <c r="GU61" s="211"/>
      <c r="GV61" s="211"/>
      <c r="GW61" s="211"/>
      <c r="GX61" s="211"/>
      <c r="GY61" s="211"/>
      <c r="GZ61" s="211"/>
      <c r="HA61" s="211"/>
      <c r="HB61" s="211"/>
    </row>
    <row r="62" spans="1:210" ht="29.25" customHeight="1">
      <c r="A62" s="248"/>
      <c r="B62" s="253"/>
      <c r="C62" s="253"/>
      <c r="D62" s="253"/>
      <c r="E62" s="253"/>
      <c r="F62" s="253"/>
      <c r="G62" s="253"/>
      <c r="H62" s="254"/>
      <c r="I62" s="246"/>
      <c r="J62" s="247"/>
      <c r="K62" s="211"/>
      <c r="L62" s="211"/>
      <c r="M62" s="211"/>
      <c r="N62" s="211"/>
      <c r="O62" s="211"/>
      <c r="P62" s="211"/>
      <c r="Q62" s="211"/>
      <c r="R62" s="211"/>
      <c r="S62" s="211"/>
      <c r="T62" s="211"/>
      <c r="U62" s="211"/>
      <c r="V62" s="211"/>
      <c r="W62" s="211"/>
      <c r="X62" s="211"/>
      <c r="Y62" s="211"/>
      <c r="Z62" s="211"/>
      <c r="AA62" s="211"/>
      <c r="AB62" s="211"/>
      <c r="AC62" s="211"/>
      <c r="AD62" s="211"/>
      <c r="AE62" s="211"/>
      <c r="AF62" s="211"/>
      <c r="AG62" s="211"/>
      <c r="AH62" s="211"/>
      <c r="AI62" s="211"/>
      <c r="AJ62" s="211"/>
      <c r="AK62" s="211"/>
      <c r="AL62" s="211"/>
      <c r="AM62" s="211"/>
      <c r="AN62" s="211"/>
      <c r="AO62" s="211"/>
      <c r="AP62" s="211"/>
      <c r="AQ62" s="211"/>
      <c r="AR62" s="211"/>
      <c r="AS62" s="211"/>
      <c r="AT62" s="211"/>
      <c r="AU62" s="211"/>
      <c r="AV62" s="211"/>
      <c r="AW62" s="211"/>
      <c r="AX62" s="211"/>
      <c r="AY62" s="211"/>
      <c r="AZ62" s="211"/>
      <c r="BA62" s="211"/>
      <c r="BB62" s="211"/>
      <c r="BC62" s="211"/>
      <c r="BD62" s="211"/>
      <c r="BE62" s="211"/>
      <c r="BF62" s="211"/>
      <c r="BG62" s="211"/>
      <c r="BH62" s="211"/>
      <c r="BI62" s="211"/>
      <c r="BJ62" s="211"/>
      <c r="BK62" s="211"/>
      <c r="BL62" s="211"/>
      <c r="BM62" s="211"/>
      <c r="BN62" s="211"/>
      <c r="BO62" s="211"/>
      <c r="BP62" s="211"/>
      <c r="BQ62" s="211"/>
      <c r="BR62" s="211"/>
      <c r="BS62" s="211"/>
      <c r="BT62" s="211"/>
      <c r="BU62" s="211"/>
      <c r="BV62" s="211"/>
      <c r="BW62" s="211"/>
      <c r="BX62" s="211"/>
      <c r="BY62" s="211"/>
      <c r="BZ62" s="211"/>
      <c r="CA62" s="211"/>
      <c r="CB62" s="211"/>
      <c r="CC62" s="211"/>
      <c r="CD62" s="211"/>
      <c r="CE62" s="211"/>
      <c r="CF62" s="211"/>
      <c r="CG62" s="211"/>
      <c r="CH62" s="211"/>
      <c r="CI62" s="211"/>
      <c r="CJ62" s="211"/>
      <c r="CK62" s="211"/>
      <c r="CL62" s="211"/>
      <c r="CM62" s="211"/>
      <c r="CN62" s="211"/>
      <c r="CO62" s="211"/>
      <c r="CP62" s="211"/>
      <c r="CQ62" s="211"/>
      <c r="CR62" s="211"/>
      <c r="CS62" s="211"/>
      <c r="CT62" s="211"/>
      <c r="CU62" s="211"/>
      <c r="CV62" s="211"/>
      <c r="CW62" s="211"/>
      <c r="CX62" s="211"/>
      <c r="CY62" s="211"/>
      <c r="CZ62" s="211"/>
      <c r="DA62" s="211"/>
      <c r="DB62" s="211"/>
      <c r="DC62" s="211"/>
      <c r="DD62" s="211"/>
      <c r="DE62" s="211"/>
      <c r="DF62" s="211"/>
      <c r="DG62" s="211"/>
      <c r="DH62" s="211"/>
      <c r="DI62" s="211"/>
      <c r="DJ62" s="211"/>
      <c r="DK62" s="211"/>
      <c r="DL62" s="211"/>
      <c r="DM62" s="211"/>
      <c r="DN62" s="211"/>
      <c r="DO62" s="211"/>
      <c r="DP62" s="211"/>
      <c r="DQ62" s="211"/>
      <c r="DR62" s="211"/>
      <c r="DS62" s="211"/>
      <c r="DT62" s="211"/>
      <c r="DU62" s="211"/>
      <c r="DV62" s="211"/>
      <c r="DW62" s="211"/>
      <c r="DX62" s="211"/>
      <c r="DY62" s="211"/>
      <c r="DZ62" s="211"/>
      <c r="EA62" s="211"/>
      <c r="EB62" s="211"/>
      <c r="EC62" s="211"/>
      <c r="ED62" s="211"/>
      <c r="EE62" s="211"/>
      <c r="EF62" s="211"/>
      <c r="EG62" s="211"/>
      <c r="EH62" s="211"/>
      <c r="EI62" s="211"/>
      <c r="EJ62" s="211"/>
      <c r="EK62" s="211"/>
      <c r="EL62" s="211"/>
      <c r="EM62" s="211"/>
      <c r="EN62" s="211"/>
      <c r="EO62" s="211"/>
      <c r="EP62" s="211"/>
      <c r="EQ62" s="211"/>
      <c r="ER62" s="211"/>
      <c r="ES62" s="211"/>
      <c r="ET62" s="211"/>
      <c r="EU62" s="211"/>
      <c r="EV62" s="211"/>
      <c r="EW62" s="211"/>
      <c r="EX62" s="211"/>
      <c r="EY62" s="211"/>
      <c r="EZ62" s="211"/>
      <c r="FA62" s="211"/>
      <c r="FB62" s="211"/>
      <c r="FC62" s="211"/>
      <c r="FD62" s="211"/>
      <c r="FE62" s="211"/>
      <c r="FF62" s="211"/>
      <c r="FG62" s="211"/>
      <c r="FH62" s="211"/>
      <c r="FI62" s="211"/>
      <c r="FJ62" s="211"/>
      <c r="FK62" s="211"/>
      <c r="FL62" s="211"/>
      <c r="FM62" s="211"/>
      <c r="FN62" s="211"/>
      <c r="FO62" s="211"/>
      <c r="FP62" s="211"/>
      <c r="FQ62" s="211"/>
      <c r="FR62" s="211"/>
      <c r="FS62" s="211"/>
      <c r="FT62" s="211"/>
      <c r="FU62" s="211"/>
      <c r="FV62" s="211"/>
      <c r="FW62" s="211"/>
      <c r="FX62" s="211"/>
      <c r="FY62" s="211"/>
      <c r="FZ62" s="211"/>
      <c r="GA62" s="211"/>
      <c r="GB62" s="211"/>
      <c r="GC62" s="211"/>
      <c r="GD62" s="211"/>
      <c r="GE62" s="211"/>
      <c r="GF62" s="211"/>
      <c r="GG62" s="211"/>
      <c r="GH62" s="211"/>
      <c r="GI62" s="211"/>
      <c r="GJ62" s="211"/>
      <c r="GK62" s="211"/>
      <c r="GL62" s="211"/>
      <c r="GM62" s="211"/>
      <c r="GN62" s="211"/>
      <c r="GO62" s="211"/>
      <c r="GP62" s="211"/>
      <c r="GQ62" s="211"/>
      <c r="GR62" s="211"/>
      <c r="GS62" s="211"/>
      <c r="GT62" s="211"/>
      <c r="GU62" s="211"/>
      <c r="GV62" s="211"/>
      <c r="GW62" s="211"/>
      <c r="GX62" s="211"/>
      <c r="GY62" s="211"/>
      <c r="GZ62" s="211"/>
      <c r="HA62" s="211"/>
      <c r="HB62" s="211"/>
    </row>
    <row r="63" spans="1:210" ht="29.25" customHeight="1">
      <c r="A63" s="248"/>
      <c r="B63" s="253"/>
      <c r="C63" s="253"/>
      <c r="D63" s="253"/>
      <c r="E63" s="253"/>
      <c r="F63" s="253"/>
      <c r="G63" s="253"/>
      <c r="H63" s="254"/>
      <c r="I63" s="246"/>
      <c r="J63" s="247"/>
      <c r="K63" s="211"/>
      <c r="L63" s="211"/>
      <c r="M63" s="211"/>
      <c r="N63" s="211"/>
      <c r="O63" s="211"/>
      <c r="P63" s="211"/>
      <c r="Q63" s="211"/>
      <c r="R63" s="211"/>
      <c r="S63" s="211"/>
      <c r="T63" s="211"/>
      <c r="U63" s="211"/>
      <c r="V63" s="211"/>
      <c r="W63" s="211"/>
      <c r="X63" s="211"/>
      <c r="Y63" s="211"/>
      <c r="Z63" s="211"/>
      <c r="AA63" s="211"/>
      <c r="AB63" s="211"/>
      <c r="AC63" s="211"/>
      <c r="AD63" s="211"/>
      <c r="AE63" s="211"/>
      <c r="AF63" s="211"/>
      <c r="AG63" s="211"/>
      <c r="AH63" s="211"/>
      <c r="AI63" s="211"/>
      <c r="AJ63" s="211"/>
      <c r="AK63" s="211"/>
      <c r="AL63" s="211"/>
      <c r="AM63" s="211"/>
      <c r="AN63" s="211"/>
      <c r="AO63" s="211"/>
      <c r="AP63" s="211"/>
      <c r="AQ63" s="211"/>
      <c r="AR63" s="211"/>
      <c r="AS63" s="211"/>
      <c r="AT63" s="211"/>
      <c r="AU63" s="211"/>
      <c r="AV63" s="211"/>
      <c r="AW63" s="211"/>
      <c r="AX63" s="211"/>
      <c r="AY63" s="211"/>
      <c r="AZ63" s="211"/>
      <c r="BA63" s="211"/>
      <c r="BB63" s="211"/>
      <c r="BC63" s="211"/>
      <c r="BD63" s="211"/>
      <c r="BE63" s="211"/>
      <c r="BF63" s="211"/>
      <c r="BG63" s="211"/>
      <c r="BH63" s="211"/>
      <c r="BI63" s="211"/>
      <c r="BJ63" s="211"/>
      <c r="BK63" s="211"/>
      <c r="BL63" s="211"/>
      <c r="BM63" s="211"/>
      <c r="BN63" s="211"/>
      <c r="BO63" s="211"/>
      <c r="BP63" s="211"/>
      <c r="BQ63" s="211"/>
      <c r="BR63" s="211"/>
      <c r="BS63" s="211"/>
      <c r="BT63" s="211"/>
      <c r="BU63" s="211"/>
      <c r="BV63" s="211"/>
      <c r="BW63" s="211"/>
      <c r="BX63" s="211"/>
      <c r="BY63" s="211"/>
      <c r="BZ63" s="211"/>
      <c r="CA63" s="211"/>
      <c r="CB63" s="211"/>
      <c r="CC63" s="211"/>
      <c r="CD63" s="211"/>
      <c r="CE63" s="211"/>
      <c r="CF63" s="211"/>
      <c r="CG63" s="211"/>
      <c r="CH63" s="211"/>
      <c r="CI63" s="211"/>
      <c r="CJ63" s="211"/>
      <c r="CK63" s="211"/>
      <c r="CL63" s="211"/>
      <c r="CM63" s="211"/>
      <c r="CN63" s="211"/>
      <c r="CO63" s="211"/>
      <c r="CP63" s="211"/>
      <c r="CQ63" s="211"/>
      <c r="CR63" s="211"/>
      <c r="CS63" s="211"/>
      <c r="CT63" s="211"/>
      <c r="CU63" s="211"/>
      <c r="CV63" s="211"/>
      <c r="CW63" s="211"/>
      <c r="CX63" s="211"/>
      <c r="CY63" s="211"/>
      <c r="CZ63" s="211"/>
      <c r="DA63" s="211"/>
      <c r="DB63" s="211"/>
      <c r="DC63" s="211"/>
      <c r="DD63" s="211"/>
      <c r="DE63" s="211"/>
      <c r="DF63" s="211"/>
      <c r="DG63" s="211"/>
      <c r="DH63" s="211"/>
      <c r="DI63" s="211"/>
      <c r="DJ63" s="211"/>
      <c r="DK63" s="211"/>
      <c r="DL63" s="211"/>
      <c r="DM63" s="211"/>
      <c r="DN63" s="211"/>
      <c r="DO63" s="211"/>
      <c r="DP63" s="211"/>
      <c r="DQ63" s="211"/>
      <c r="DR63" s="211"/>
      <c r="DS63" s="211"/>
      <c r="DT63" s="211"/>
      <c r="DU63" s="211"/>
      <c r="DV63" s="211"/>
      <c r="DW63" s="211"/>
      <c r="DX63" s="211"/>
      <c r="DY63" s="211"/>
      <c r="DZ63" s="211"/>
      <c r="EA63" s="211"/>
      <c r="EB63" s="211"/>
      <c r="EC63" s="211"/>
      <c r="ED63" s="211"/>
      <c r="EE63" s="211"/>
      <c r="EF63" s="211"/>
      <c r="EG63" s="211"/>
      <c r="EH63" s="211"/>
      <c r="EI63" s="211"/>
      <c r="EJ63" s="211"/>
      <c r="EK63" s="211"/>
      <c r="EL63" s="211"/>
      <c r="EM63" s="211"/>
      <c r="EN63" s="211"/>
      <c r="EO63" s="211"/>
      <c r="EP63" s="211"/>
      <c r="EQ63" s="211"/>
      <c r="ER63" s="211"/>
      <c r="ES63" s="211"/>
      <c r="ET63" s="211"/>
      <c r="EU63" s="211"/>
      <c r="EV63" s="211"/>
      <c r="EW63" s="211"/>
      <c r="EX63" s="211"/>
      <c r="EY63" s="211"/>
      <c r="EZ63" s="211"/>
      <c r="FA63" s="211"/>
      <c r="FB63" s="211"/>
      <c r="FC63" s="211"/>
      <c r="FD63" s="211"/>
      <c r="FE63" s="211"/>
      <c r="FF63" s="211"/>
      <c r="FG63" s="211"/>
      <c r="FH63" s="211"/>
      <c r="FI63" s="211"/>
      <c r="FJ63" s="211"/>
      <c r="FK63" s="211"/>
      <c r="FL63" s="211"/>
      <c r="FM63" s="211"/>
      <c r="FN63" s="211"/>
      <c r="FO63" s="211"/>
      <c r="FP63" s="211"/>
      <c r="FQ63" s="211"/>
      <c r="FR63" s="211"/>
      <c r="FS63" s="211"/>
      <c r="FT63" s="211"/>
      <c r="FU63" s="211"/>
      <c r="FV63" s="211"/>
      <c r="FW63" s="211"/>
      <c r="FX63" s="211"/>
      <c r="FY63" s="211"/>
      <c r="FZ63" s="211"/>
      <c r="GA63" s="211"/>
      <c r="GB63" s="211"/>
      <c r="GC63" s="211"/>
      <c r="GD63" s="211"/>
      <c r="GE63" s="211"/>
      <c r="GF63" s="211"/>
      <c r="GG63" s="211"/>
      <c r="GH63" s="211"/>
      <c r="GI63" s="211"/>
      <c r="GJ63" s="211"/>
      <c r="GK63" s="211"/>
      <c r="GL63" s="211"/>
      <c r="GM63" s="211"/>
      <c r="GN63" s="211"/>
      <c r="GO63" s="211"/>
      <c r="GP63" s="211"/>
      <c r="GQ63" s="211"/>
      <c r="GR63" s="211"/>
      <c r="GS63" s="211"/>
      <c r="GT63" s="211"/>
      <c r="GU63" s="211"/>
      <c r="GV63" s="211"/>
      <c r="GW63" s="211"/>
      <c r="GX63" s="211"/>
      <c r="GY63" s="211"/>
      <c r="GZ63" s="211"/>
      <c r="HA63" s="211"/>
      <c r="HB63" s="211"/>
    </row>
    <row r="64" spans="1:210" s="266" customFormat="1" ht="39" customHeight="1">
      <c r="A64" s="252" t="s">
        <v>406</v>
      </c>
      <c r="B64" s="262">
        <f>B61+B53+B32+B28+B16+B7</f>
        <v>1188518483</v>
      </c>
      <c r="C64" s="262">
        <f>C61+C53+C32+C28+C16+C7</f>
        <v>275765</v>
      </c>
      <c r="D64" s="262">
        <f>D61+D53+D32+D28+D16+D7</f>
        <v>1188794248</v>
      </c>
      <c r="E64" s="262">
        <f>E61+E53+E32+E28+E16</f>
        <v>473056723.72892541</v>
      </c>
      <c r="F64" s="262">
        <f>F61+F53+F32+F28+F16+F7</f>
        <v>0.30000000000000004</v>
      </c>
      <c r="G64" s="264">
        <f>G61+G53+G32+G28+G16+G7</f>
        <v>18499350.837957446</v>
      </c>
      <c r="H64" s="265">
        <f>H61+H53+H32+H28+H16+H7</f>
        <v>4254827.7186302133</v>
      </c>
      <c r="I64" s="262">
        <f>I61+I53+I32+I28+I16+I7</f>
        <v>477311551.44755566</v>
      </c>
      <c r="J64" s="262">
        <f>J61+J53+J32+J28+J16+J7</f>
        <v>711482696.55244446</v>
      </c>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10"/>
      <c r="AS64" s="210"/>
      <c r="AT64" s="210"/>
      <c r="AU64" s="210"/>
      <c r="AV64" s="210"/>
      <c r="AW64" s="210"/>
      <c r="AX64" s="210"/>
      <c r="AY64" s="210"/>
      <c r="AZ64" s="210"/>
      <c r="BA64" s="210"/>
      <c r="BB64" s="210"/>
      <c r="BC64" s="210"/>
      <c r="BD64" s="210"/>
      <c r="BE64" s="210"/>
      <c r="BF64" s="210"/>
      <c r="BG64" s="210"/>
      <c r="BH64" s="210"/>
      <c r="BI64" s="210"/>
      <c r="BJ64" s="210"/>
      <c r="BK64" s="210"/>
      <c r="BL64" s="210"/>
      <c r="BM64" s="210"/>
      <c r="BN64" s="210"/>
      <c r="BO64" s="210"/>
      <c r="BP64" s="210"/>
      <c r="BQ64" s="210"/>
      <c r="BR64" s="210"/>
      <c r="BS64" s="210"/>
      <c r="BT64" s="210"/>
      <c r="BU64" s="210"/>
      <c r="BV64" s="210"/>
      <c r="BW64" s="210"/>
      <c r="BX64" s="210"/>
      <c r="BY64" s="210"/>
      <c r="BZ64" s="210"/>
      <c r="CA64" s="210"/>
      <c r="CB64" s="210"/>
      <c r="CC64" s="210"/>
      <c r="CD64" s="210"/>
      <c r="CE64" s="210"/>
      <c r="CF64" s="210"/>
      <c r="CG64" s="210"/>
      <c r="CH64" s="210"/>
      <c r="CI64" s="210"/>
      <c r="CJ64" s="210"/>
      <c r="CK64" s="210"/>
      <c r="CL64" s="210"/>
      <c r="CM64" s="210"/>
      <c r="CN64" s="210"/>
      <c r="CO64" s="210"/>
      <c r="CP64" s="210"/>
      <c r="CQ64" s="210"/>
      <c r="CR64" s="210"/>
      <c r="CS64" s="210"/>
      <c r="CT64" s="210"/>
      <c r="CU64" s="210"/>
      <c r="CV64" s="210"/>
      <c r="CW64" s="210"/>
      <c r="CX64" s="210"/>
      <c r="CY64" s="210"/>
      <c r="CZ64" s="210"/>
      <c r="DA64" s="210"/>
      <c r="DB64" s="210"/>
      <c r="DC64" s="210"/>
      <c r="DD64" s="210"/>
      <c r="DE64" s="210"/>
      <c r="DF64" s="210"/>
      <c r="DG64" s="210"/>
      <c r="DH64" s="210"/>
      <c r="DI64" s="210"/>
      <c r="DJ64" s="210"/>
      <c r="DK64" s="210"/>
      <c r="DL64" s="210"/>
      <c r="DM64" s="210"/>
      <c r="DN64" s="210"/>
      <c r="DO64" s="210"/>
      <c r="DP64" s="210"/>
      <c r="DQ64" s="210"/>
      <c r="DR64" s="210"/>
      <c r="DS64" s="210"/>
      <c r="DT64" s="210"/>
      <c r="DU64" s="210"/>
      <c r="DV64" s="210"/>
      <c r="DW64" s="210"/>
      <c r="DX64" s="210"/>
      <c r="DY64" s="210"/>
      <c r="DZ64" s="210"/>
      <c r="EA64" s="210"/>
      <c r="EB64" s="210"/>
      <c r="EC64" s="210"/>
      <c r="ED64" s="210"/>
      <c r="EE64" s="210"/>
      <c r="EF64" s="210"/>
      <c r="EG64" s="210"/>
      <c r="EH64" s="210"/>
      <c r="EI64" s="210"/>
      <c r="EJ64" s="210"/>
      <c r="EK64" s="210"/>
      <c r="EL64" s="210"/>
      <c r="EM64" s="210"/>
      <c r="EN64" s="210"/>
      <c r="EO64" s="210"/>
      <c r="EP64" s="210"/>
      <c r="EQ64" s="210"/>
      <c r="ER64" s="210"/>
      <c r="ES64" s="210"/>
      <c r="ET64" s="210"/>
      <c r="EU64" s="210"/>
      <c r="EV64" s="210"/>
      <c r="EW64" s="210"/>
      <c r="EX64" s="210"/>
      <c r="EY64" s="210"/>
      <c r="EZ64" s="210"/>
      <c r="FA64" s="210"/>
      <c r="FB64" s="210"/>
      <c r="FC64" s="210"/>
      <c r="FD64" s="210"/>
      <c r="FE64" s="210"/>
      <c r="FF64" s="210"/>
      <c r="FG64" s="210"/>
      <c r="FH64" s="210"/>
      <c r="FI64" s="210"/>
      <c r="FJ64" s="210"/>
      <c r="FK64" s="210"/>
      <c r="FL64" s="210"/>
      <c r="FM64" s="210"/>
      <c r="FN64" s="210"/>
      <c r="FO64" s="210"/>
      <c r="FP64" s="210"/>
      <c r="FQ64" s="210"/>
      <c r="FR64" s="210"/>
      <c r="FS64" s="210"/>
      <c r="FT64" s="210"/>
      <c r="FU64" s="210"/>
      <c r="FV64" s="210"/>
      <c r="FW64" s="210"/>
      <c r="FX64" s="210"/>
      <c r="FY64" s="210"/>
      <c r="FZ64" s="210"/>
      <c r="GA64" s="210"/>
      <c r="GB64" s="210"/>
      <c r="GC64" s="210"/>
      <c r="GD64" s="210"/>
      <c r="GE64" s="210"/>
      <c r="GF64" s="210"/>
      <c r="GG64" s="210"/>
      <c r="GH64" s="210"/>
      <c r="GI64" s="210"/>
      <c r="GJ64" s="210"/>
      <c r="GK64" s="210"/>
      <c r="GL64" s="210"/>
      <c r="GM64" s="210"/>
      <c r="GN64" s="210"/>
      <c r="GO64" s="210"/>
      <c r="GP64" s="210"/>
      <c r="GQ64" s="210"/>
      <c r="GR64" s="210"/>
      <c r="GS64" s="210"/>
      <c r="GT64" s="210"/>
      <c r="GU64" s="210"/>
      <c r="GV64" s="210"/>
      <c r="GW64" s="210"/>
      <c r="GX64" s="210"/>
      <c r="GY64" s="210"/>
      <c r="GZ64" s="210"/>
      <c r="HA64" s="210"/>
      <c r="HB64" s="210"/>
    </row>
    <row r="65" spans="1:9">
      <c r="A65" s="208"/>
      <c r="B65" s="267"/>
      <c r="C65" s="267"/>
      <c r="D65" s="267"/>
      <c r="E65" s="267"/>
      <c r="F65" s="268"/>
      <c r="G65" s="267"/>
      <c r="H65" s="267"/>
      <c r="I65" s="269"/>
    </row>
    <row r="66" spans="1:9" s="271" customFormat="1">
      <c r="A66" s="208"/>
      <c r="B66" s="209"/>
      <c r="C66" s="209"/>
      <c r="D66" s="209"/>
      <c r="E66" s="209"/>
      <c r="F66" s="209"/>
      <c r="G66" s="209"/>
      <c r="H66" s="209"/>
      <c r="I66" s="210"/>
    </row>
    <row r="67" spans="1:9" s="271" customFormat="1">
      <c r="A67" s="208"/>
      <c r="B67" s="209"/>
      <c r="C67" s="209"/>
      <c r="D67" s="209"/>
      <c r="E67" s="209"/>
      <c r="F67" s="209"/>
      <c r="G67" s="209"/>
      <c r="H67" s="209"/>
      <c r="I67" s="210"/>
    </row>
    <row r="68" spans="1:9" s="271" customFormat="1">
      <c r="A68" s="208"/>
      <c r="B68" s="209"/>
      <c r="C68" s="209"/>
      <c r="D68" s="209"/>
      <c r="E68" s="209"/>
      <c r="F68" s="209"/>
      <c r="G68" s="209"/>
      <c r="H68" s="209"/>
      <c r="I68" s="210"/>
    </row>
    <row r="69" spans="1:9" s="271" customFormat="1">
      <c r="A69" s="208"/>
      <c r="B69" s="209"/>
      <c r="C69" s="209"/>
      <c r="D69" s="209"/>
      <c r="E69" s="209"/>
      <c r="F69" s="209"/>
      <c r="G69" s="209"/>
      <c r="H69" s="209"/>
      <c r="I69" s="210"/>
    </row>
    <row r="70" spans="1:9" s="271" customFormat="1">
      <c r="A70" s="208"/>
      <c r="B70" s="267"/>
      <c r="C70" s="267"/>
      <c r="D70" s="267"/>
      <c r="E70" s="267"/>
      <c r="F70" s="268"/>
      <c r="G70" s="267"/>
      <c r="H70" s="267"/>
      <c r="I70" s="269"/>
    </row>
    <row r="71" spans="1:9" s="271" customFormat="1">
      <c r="A71" s="208"/>
      <c r="B71" s="267"/>
      <c r="C71" s="267"/>
      <c r="D71" s="267"/>
      <c r="E71" s="267"/>
      <c r="F71" s="268"/>
      <c r="G71" s="209"/>
      <c r="H71" s="209"/>
      <c r="I71" s="269"/>
    </row>
    <row r="72" spans="1:9" s="271" customFormat="1">
      <c r="A72" s="208"/>
      <c r="B72" s="267"/>
      <c r="C72" s="267"/>
      <c r="D72" s="267"/>
      <c r="E72" s="267"/>
      <c r="F72" s="268"/>
      <c r="G72" s="267"/>
      <c r="H72" s="267"/>
      <c r="I72" s="269"/>
    </row>
    <row r="73" spans="1:9" s="271" customFormat="1">
      <c r="A73" s="208"/>
      <c r="B73" s="267"/>
      <c r="C73" s="267"/>
      <c r="D73" s="267"/>
      <c r="E73" s="267"/>
      <c r="F73" s="268"/>
      <c r="G73" s="267"/>
      <c r="H73" s="267"/>
      <c r="I73" s="269"/>
    </row>
    <row r="74" spans="1:9" s="271" customFormat="1">
      <c r="A74" s="208"/>
      <c r="B74" s="267"/>
      <c r="C74" s="267"/>
      <c r="D74" s="267"/>
      <c r="E74" s="267"/>
      <c r="F74" s="268"/>
      <c r="G74" s="267"/>
      <c r="H74" s="267"/>
      <c r="I74" s="269"/>
    </row>
    <row r="75" spans="1:9" s="271" customFormat="1">
      <c r="A75" s="208"/>
      <c r="B75" s="267"/>
      <c r="C75" s="272"/>
      <c r="D75" s="267"/>
      <c r="E75" s="267"/>
      <c r="F75" s="268"/>
      <c r="G75" s="267"/>
      <c r="H75" s="267"/>
      <c r="I75" s="269"/>
    </row>
    <row r="76" spans="1:9" s="271" customFormat="1">
      <c r="A76" s="208"/>
      <c r="B76" s="267"/>
      <c r="C76" s="267"/>
      <c r="D76" s="267"/>
      <c r="E76" s="267"/>
      <c r="F76" s="268"/>
      <c r="G76" s="267"/>
      <c r="H76" s="267"/>
      <c r="I76" s="269"/>
    </row>
    <row r="77" spans="1:9" s="271" customFormat="1">
      <c r="A77" s="208"/>
      <c r="B77" s="267"/>
      <c r="C77" s="267"/>
      <c r="D77" s="267"/>
      <c r="E77" s="267"/>
      <c r="F77" s="268"/>
      <c r="G77" s="267"/>
      <c r="H77" s="267"/>
      <c r="I77" s="269"/>
    </row>
    <row r="78" spans="1:9" s="271" customFormat="1">
      <c r="A78" s="208"/>
      <c r="B78" s="267"/>
      <c r="C78" s="272"/>
      <c r="D78" s="267"/>
      <c r="E78" s="267"/>
      <c r="F78" s="268"/>
      <c r="G78" s="267"/>
      <c r="H78" s="267"/>
      <c r="I78" s="269"/>
    </row>
    <row r="79" spans="1:9" s="271" customFormat="1">
      <c r="A79" s="208"/>
      <c r="B79" s="267"/>
      <c r="C79" s="267"/>
      <c r="D79" s="267"/>
      <c r="E79" s="267"/>
      <c r="F79" s="268"/>
      <c r="G79" s="267"/>
      <c r="H79" s="267"/>
      <c r="I79" s="269"/>
    </row>
    <row r="80" spans="1:9" s="271" customFormat="1">
      <c r="A80" s="208"/>
      <c r="B80" s="267"/>
      <c r="C80" s="267"/>
      <c r="D80" s="267"/>
      <c r="E80" s="267"/>
      <c r="F80" s="268"/>
      <c r="G80" s="267"/>
      <c r="H80" s="267"/>
      <c r="I80" s="269"/>
    </row>
    <row r="81" spans="1:9" s="271" customFormat="1">
      <c r="A81" s="208"/>
      <c r="B81" s="267"/>
      <c r="C81" s="267"/>
      <c r="D81" s="267"/>
      <c r="E81" s="267"/>
      <c r="F81" s="268"/>
      <c r="G81" s="267"/>
      <c r="H81" s="267"/>
      <c r="I81" s="269"/>
    </row>
    <row r="82" spans="1:9" s="271" customFormat="1">
      <c r="A82" s="208"/>
      <c r="B82" s="267"/>
      <c r="C82" s="267"/>
      <c r="D82" s="267"/>
      <c r="E82" s="267"/>
      <c r="F82" s="268"/>
      <c r="G82" s="267"/>
      <c r="H82" s="267"/>
      <c r="I82" s="269"/>
    </row>
    <row r="83" spans="1:9" s="271" customFormat="1">
      <c r="A83" s="208"/>
      <c r="B83" s="267"/>
      <c r="C83" s="267"/>
      <c r="D83" s="267"/>
      <c r="E83" s="267"/>
      <c r="F83" s="268"/>
      <c r="G83" s="267"/>
      <c r="H83" s="267"/>
      <c r="I83" s="269"/>
    </row>
    <row r="84" spans="1:9" s="271" customFormat="1">
      <c r="A84" s="208"/>
      <c r="B84" s="267"/>
      <c r="C84" s="267"/>
      <c r="D84" s="267"/>
      <c r="E84" s="267"/>
      <c r="F84" s="268"/>
      <c r="G84" s="267"/>
      <c r="H84" s="267"/>
      <c r="I84" s="269"/>
    </row>
    <row r="85" spans="1:9" s="271" customFormat="1">
      <c r="A85" s="208"/>
      <c r="B85" s="267"/>
      <c r="C85" s="267"/>
      <c r="D85" s="267"/>
      <c r="E85" s="267"/>
      <c r="F85" s="268"/>
      <c r="G85" s="267"/>
      <c r="H85" s="267"/>
      <c r="I85" s="269"/>
    </row>
    <row r="86" spans="1:9" s="271" customFormat="1">
      <c r="A86" s="208"/>
      <c r="B86" s="267"/>
      <c r="C86" s="267"/>
      <c r="D86" s="267"/>
      <c r="E86" s="267"/>
      <c r="F86" s="268"/>
      <c r="G86" s="267"/>
      <c r="H86" s="267"/>
      <c r="I86" s="269"/>
    </row>
    <row r="87" spans="1:9" s="271" customFormat="1">
      <c r="A87" s="208"/>
      <c r="B87" s="267"/>
      <c r="C87" s="267"/>
      <c r="D87" s="267"/>
      <c r="E87" s="267"/>
      <c r="F87" s="268"/>
      <c r="G87" s="267"/>
      <c r="H87" s="267"/>
      <c r="I87" s="269"/>
    </row>
    <row r="88" spans="1:9" s="271" customFormat="1">
      <c r="A88" s="213"/>
      <c r="B88" s="273">
        <v>0</v>
      </c>
      <c r="C88" s="273">
        <v>0</v>
      </c>
      <c r="D88" s="273">
        <v>0</v>
      </c>
      <c r="E88" s="273"/>
      <c r="F88" s="268"/>
      <c r="G88" s="273">
        <v>0</v>
      </c>
      <c r="H88" s="273"/>
      <c r="I88" s="274">
        <v>0</v>
      </c>
    </row>
    <row r="89" spans="1:9" s="271" customFormat="1">
      <c r="A89" s="208"/>
      <c r="B89" s="267"/>
      <c r="C89" s="267"/>
      <c r="D89" s="267"/>
      <c r="E89" s="267"/>
      <c r="F89" s="268"/>
      <c r="G89" s="267"/>
      <c r="H89" s="267"/>
      <c r="I89" s="269"/>
    </row>
    <row r="90" spans="1:9" s="271" customFormat="1">
      <c r="A90" s="208"/>
      <c r="B90" s="267"/>
      <c r="C90" s="267"/>
      <c r="D90" s="267"/>
      <c r="E90" s="267"/>
      <c r="F90" s="268"/>
      <c r="G90" s="267"/>
      <c r="H90" s="267"/>
      <c r="I90" s="269"/>
    </row>
    <row r="91" spans="1:9" s="271" customFormat="1">
      <c r="A91" s="275"/>
      <c r="B91" s="276">
        <v>0</v>
      </c>
      <c r="C91" s="276">
        <v>0</v>
      </c>
      <c r="D91" s="276">
        <v>0</v>
      </c>
      <c r="E91" s="276"/>
      <c r="F91" s="277"/>
      <c r="G91" s="276">
        <v>0</v>
      </c>
      <c r="H91" s="276"/>
      <c r="I91" s="278">
        <v>0</v>
      </c>
    </row>
    <row r="92" spans="1:9" s="271" customFormat="1">
      <c r="A92" s="213"/>
      <c r="B92" s="279">
        <v>0</v>
      </c>
      <c r="C92" s="279">
        <v>0</v>
      </c>
      <c r="D92" s="279">
        <v>0</v>
      </c>
      <c r="E92" s="279"/>
      <c r="F92" s="211"/>
      <c r="G92" s="279">
        <v>0</v>
      </c>
      <c r="H92" s="279"/>
      <c r="I92" s="280">
        <v>0</v>
      </c>
    </row>
    <row r="93" spans="1:9" s="271" customFormat="1">
      <c r="A93" s="208"/>
      <c r="B93" s="209"/>
      <c r="C93" s="209"/>
      <c r="D93" s="209"/>
      <c r="E93" s="209"/>
      <c r="F93" s="209"/>
      <c r="G93" s="209"/>
      <c r="H93" s="209"/>
      <c r="I93" s="210"/>
    </row>
    <row r="94" spans="1:9" s="271" customFormat="1">
      <c r="A94" s="208"/>
      <c r="B94" s="209"/>
      <c r="C94" s="209"/>
      <c r="D94" s="209"/>
      <c r="E94" s="209"/>
      <c r="F94" s="209"/>
      <c r="G94" s="209"/>
      <c r="H94" s="209"/>
      <c r="I94" s="210"/>
    </row>
    <row r="95" spans="1:9" s="271" customFormat="1">
      <c r="A95" s="208"/>
      <c r="B95" s="209"/>
      <c r="C95" s="209"/>
      <c r="D95" s="209"/>
      <c r="E95" s="209"/>
      <c r="F95" s="209"/>
      <c r="G95" s="209"/>
      <c r="H95" s="209"/>
      <c r="I95" s="210"/>
    </row>
    <row r="96" spans="1:9" s="271" customFormat="1">
      <c r="A96" s="208"/>
      <c r="B96" s="209"/>
      <c r="C96" s="209"/>
      <c r="D96" s="209"/>
      <c r="E96" s="209"/>
      <c r="F96" s="209"/>
      <c r="G96" s="209"/>
      <c r="H96" s="209"/>
      <c r="I96" s="210"/>
    </row>
    <row r="97" spans="1:9" s="271" customFormat="1">
      <c r="A97" s="208"/>
      <c r="B97" s="209"/>
      <c r="C97" s="209"/>
      <c r="D97" s="209"/>
      <c r="E97" s="209"/>
      <c r="F97" s="209"/>
      <c r="G97" s="209"/>
      <c r="H97" s="209"/>
      <c r="I97" s="210"/>
    </row>
    <row r="98" spans="1:9" s="271" customFormat="1">
      <c r="A98" s="208"/>
      <c r="B98" s="209"/>
      <c r="C98" s="209"/>
      <c r="D98" s="209"/>
      <c r="E98" s="209"/>
      <c r="F98" s="209"/>
      <c r="G98" s="209"/>
      <c r="H98" s="209"/>
      <c r="I98" s="210"/>
    </row>
    <row r="99" spans="1:9" s="271" customFormat="1">
      <c r="A99" s="208"/>
      <c r="B99" s="209"/>
      <c r="C99" s="209"/>
      <c r="D99" s="209"/>
      <c r="E99" s="209"/>
      <c r="F99" s="209"/>
      <c r="G99" s="209"/>
      <c r="H99" s="209"/>
      <c r="I99" s="210"/>
    </row>
    <row r="100" spans="1:9" s="271" customFormat="1">
      <c r="A100" s="208"/>
      <c r="B100" s="209"/>
      <c r="C100" s="209"/>
      <c r="D100" s="209"/>
      <c r="E100" s="209"/>
      <c r="F100" s="209"/>
      <c r="G100" s="209"/>
      <c r="H100" s="209"/>
      <c r="I100" s="210"/>
    </row>
    <row r="101" spans="1:9" s="271" customFormat="1">
      <c r="A101" s="208"/>
      <c r="B101" s="209"/>
      <c r="C101" s="209"/>
      <c r="D101" s="209"/>
      <c r="E101" s="209"/>
      <c r="F101" s="209"/>
      <c r="G101" s="209"/>
      <c r="H101" s="209"/>
      <c r="I101" s="210"/>
    </row>
    <row r="102" spans="1:9" s="271" customFormat="1">
      <c r="A102" s="208"/>
      <c r="B102" s="209"/>
      <c r="C102" s="209"/>
      <c r="D102" s="209"/>
      <c r="E102" s="209"/>
      <c r="F102" s="209"/>
      <c r="G102" s="209"/>
      <c r="H102" s="209"/>
      <c r="I102" s="210"/>
    </row>
    <row r="103" spans="1:9" s="271" customFormat="1">
      <c r="A103" s="208"/>
      <c r="B103" s="209"/>
      <c r="C103" s="209"/>
      <c r="D103" s="209"/>
      <c r="E103" s="209"/>
      <c r="F103" s="209"/>
      <c r="G103" s="209"/>
      <c r="H103" s="209"/>
      <c r="I103" s="210"/>
    </row>
    <row r="104" spans="1:9" s="271" customFormat="1">
      <c r="A104" s="208"/>
      <c r="B104" s="209"/>
      <c r="C104" s="209"/>
      <c r="D104" s="209"/>
      <c r="E104" s="209"/>
      <c r="F104" s="209"/>
      <c r="G104" s="209"/>
      <c r="H104" s="209"/>
      <c r="I104" s="210"/>
    </row>
    <row r="105" spans="1:9" s="271" customFormat="1">
      <c r="A105" s="208"/>
      <c r="B105" s="209"/>
      <c r="C105" s="209"/>
      <c r="D105" s="209"/>
      <c r="E105" s="209"/>
      <c r="F105" s="209"/>
      <c r="G105" s="209"/>
      <c r="H105" s="209"/>
      <c r="I105" s="210"/>
    </row>
    <row r="106" spans="1:9" s="271" customFormat="1">
      <c r="A106" s="208"/>
      <c r="B106" s="209"/>
      <c r="C106" s="209"/>
      <c r="D106" s="209"/>
      <c r="E106" s="209"/>
      <c r="F106" s="209"/>
      <c r="G106" s="209"/>
      <c r="H106" s="209"/>
      <c r="I106" s="210"/>
    </row>
    <row r="107" spans="1:9" s="271" customFormat="1">
      <c r="A107" s="208"/>
      <c r="B107" s="209"/>
      <c r="C107" s="209"/>
      <c r="D107" s="209"/>
      <c r="E107" s="209"/>
      <c r="F107" s="209"/>
      <c r="G107" s="209"/>
      <c r="H107" s="209"/>
      <c r="I107" s="210"/>
    </row>
    <row r="108" spans="1:9" s="271" customFormat="1">
      <c r="A108" s="208"/>
      <c r="B108" s="209"/>
      <c r="C108" s="209"/>
      <c r="D108" s="209"/>
      <c r="E108" s="209"/>
      <c r="F108" s="209"/>
      <c r="G108" s="209"/>
      <c r="H108" s="209"/>
      <c r="I108" s="210"/>
    </row>
    <row r="109" spans="1:9" s="271" customFormat="1">
      <c r="A109" s="208"/>
      <c r="B109" s="209"/>
      <c r="C109" s="209"/>
      <c r="D109" s="209"/>
      <c r="E109" s="209"/>
      <c r="F109" s="209"/>
      <c r="G109" s="209"/>
      <c r="H109" s="209"/>
      <c r="I109" s="210"/>
    </row>
    <row r="110" spans="1:9" s="271" customFormat="1">
      <c r="A110" s="208"/>
      <c r="B110" s="209"/>
      <c r="C110" s="209"/>
      <c r="D110" s="209"/>
      <c r="E110" s="209"/>
      <c r="F110" s="209"/>
      <c r="G110" s="209"/>
      <c r="H110" s="209"/>
      <c r="I110" s="210"/>
    </row>
    <row r="111" spans="1:9" s="271" customFormat="1">
      <c r="A111" s="208"/>
      <c r="B111" s="209"/>
      <c r="C111" s="209"/>
      <c r="D111" s="209"/>
      <c r="E111" s="209"/>
      <c r="F111" s="209"/>
      <c r="G111" s="209"/>
      <c r="H111" s="209"/>
      <c r="I111" s="210"/>
    </row>
    <row r="112" spans="1:9" s="271" customFormat="1">
      <c r="A112" s="208"/>
      <c r="B112" s="209"/>
      <c r="C112" s="209"/>
      <c r="D112" s="209"/>
      <c r="E112" s="209"/>
      <c r="F112" s="209"/>
      <c r="G112" s="209"/>
      <c r="H112" s="209"/>
      <c r="I112" s="210"/>
    </row>
    <row r="113" spans="1:9" s="271" customFormat="1">
      <c r="A113" s="208"/>
      <c r="B113" s="209"/>
      <c r="C113" s="209"/>
      <c r="D113" s="209"/>
      <c r="E113" s="209"/>
      <c r="F113" s="209"/>
      <c r="G113" s="209"/>
      <c r="H113" s="209"/>
      <c r="I113" s="210"/>
    </row>
    <row r="114" spans="1:9" s="271" customFormat="1">
      <c r="A114" s="208"/>
      <c r="B114" s="209"/>
      <c r="C114" s="209"/>
      <c r="D114" s="209"/>
      <c r="E114" s="209"/>
      <c r="F114" s="209"/>
      <c r="G114" s="209"/>
      <c r="H114" s="209"/>
      <c r="I114" s="210"/>
    </row>
    <row r="115" spans="1:9" s="271" customFormat="1">
      <c r="A115" s="208"/>
      <c r="B115" s="209"/>
      <c r="C115" s="209"/>
      <c r="D115" s="209"/>
      <c r="E115" s="209"/>
      <c r="F115" s="209"/>
      <c r="G115" s="209"/>
      <c r="H115" s="209"/>
      <c r="I115" s="210"/>
    </row>
    <row r="116" spans="1:9" s="271" customFormat="1">
      <c r="A116" s="208"/>
      <c r="B116" s="209"/>
      <c r="C116" s="209"/>
      <c r="D116" s="209"/>
      <c r="E116" s="209"/>
      <c r="F116" s="209"/>
      <c r="G116" s="209"/>
      <c r="H116" s="209"/>
      <c r="I116" s="210"/>
    </row>
    <row r="117" spans="1:9" s="271" customFormat="1">
      <c r="A117" s="208"/>
      <c r="B117" s="209"/>
      <c r="C117" s="209"/>
      <c r="D117" s="209"/>
      <c r="E117" s="209"/>
      <c r="F117" s="209"/>
      <c r="G117" s="209"/>
      <c r="H117" s="209"/>
      <c r="I117" s="210"/>
    </row>
    <row r="118" spans="1:9" s="271" customFormat="1">
      <c r="A118" s="208"/>
      <c r="B118" s="209"/>
      <c r="C118" s="209"/>
      <c r="D118" s="209"/>
      <c r="E118" s="209"/>
      <c r="F118" s="209"/>
      <c r="G118" s="209"/>
      <c r="H118" s="209"/>
      <c r="I118" s="210"/>
    </row>
  </sheetData>
  <pageMargins left="0.7" right="0.7" top="0.75" bottom="0.75" header="0.3" footer="0.3"/>
  <pageSetup paperSize="9" scale="5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vt:i4>
      </vt:variant>
    </vt:vector>
  </HeadingPairs>
  <TitlesOfParts>
    <vt:vector size="18" baseType="lpstr">
      <vt:lpstr>verifikime</vt:lpstr>
      <vt:lpstr>shenime</vt:lpstr>
      <vt:lpstr>Bilanci </vt:lpstr>
      <vt:lpstr>Shenime bilanci </vt:lpstr>
      <vt:lpstr>PASH </vt:lpstr>
      <vt:lpstr>Shenime PASH </vt:lpstr>
      <vt:lpstr>Cash Flow</vt:lpstr>
      <vt:lpstr>Kapitali</vt:lpstr>
      <vt:lpstr>Amortizimi</vt:lpstr>
      <vt:lpstr>Kontrate qeraje</vt:lpstr>
      <vt:lpstr>Inventar</vt:lpstr>
      <vt:lpstr>Inventar mjetesh</vt:lpstr>
      <vt:lpstr>Aktive afatgjata</vt:lpstr>
      <vt:lpstr>PASH</vt:lpstr>
      <vt:lpstr>Aktive per BM</vt:lpstr>
      <vt:lpstr>'Bilanci '!Print_Area</vt:lpstr>
      <vt:lpstr>'Cash Flow'!Print_Area</vt:lpstr>
      <vt:lpstr>'PASH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Ilda Duhanxhiu</dc:creator>
  <cp:lastModifiedBy>utente06</cp:lastModifiedBy>
  <cp:lastPrinted>2019-03-29T11:06:36Z</cp:lastPrinted>
  <dcterms:created xsi:type="dcterms:W3CDTF">2012-02-28T12:55:00Z</dcterms:created>
  <dcterms:modified xsi:type="dcterms:W3CDTF">2019-03-29T16:11:37Z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howPageNumber">
    <vt:lpwstr>False</vt:lpwstr>
  </property>
</Properties>
</file>