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45" windowWidth="15195" windowHeight="8445" activeTab="4"/>
  </bookViews>
  <sheets>
    <sheet name="AAM" sheetId="1" r:id="rId1"/>
    <sheet name="AAJM" sheetId="2" r:id="rId2"/>
    <sheet name="kapitali" sheetId="3" r:id="rId3"/>
    <sheet name="kap" sheetId="4" r:id="rId4"/>
    <sheet name="IBA" sheetId="6" r:id="rId5"/>
    <sheet name="IBL" sheetId="7" r:id="rId6"/>
    <sheet name="IPL" sheetId="9" r:id="rId7"/>
    <sheet name="cash Fl" sheetId="5" r:id="rId8"/>
  </sheets>
  <externalReferences>
    <externalReference r:id="rId9"/>
    <externalReference r:id="rId10"/>
  </externalReferences>
  <definedNames>
    <definedName name="ap">[1]INPUT!$AH$1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APIND" localSheetId="6">IF([1]CAPITAL!XEU1=0,0,IF(RS=3,INDEX([1]IND!$B$6:$AN$17,MONTH([1]CAPITAL!XEU1),YEAR([1]CAPITAL!XEU1)-1969),INDEX([1]IND!$B$6:$AN$17,MONTH(ap),YEAR(ap)-1969)/INDEX([1]IND!$B$6:$AN$17,MONTH([1]CAPITAL!XEU1),YEAR([1]CAPITAL!XEU1)-1969)))</definedName>
    <definedName name="CAPIND">IF([1]CAPITAL!XEU1=0,0,IF(RS=3,INDEX([1]IND!$B$6:$AN$17,MONTH([1]CAPITAL!XEU1),YEAR([1]CAPITAL!XEU1)-1969),INDEX([1]IND!$B$6:$AN$17,MONTH(ap),YEAR(ap)-1969)/INDEX([1]IND!$B$6:$AN$17,MONTH([1]CAPITAL!XEU1),YEAR([1]CAPITAL!XEU1)-1969)))</definedName>
    <definedName name="cc" localSheetId="6" hidden="1">{#N/A,#N/A,FALSE,"Aging Summary";#N/A,#N/A,FALSE,"Ratio Analysis";#N/A,#N/A,FALSE,"Test 120 Day Accts";#N/A,#N/A,FALSE,"Tickmarks"}</definedName>
    <definedName name="cc" hidden="1">{#N/A,#N/A,FALSE,"Aging Summary";#N/A,#N/A,FALSE,"Ratio Analysis";#N/A,#N/A,FALSE,"Test 120 Day Accts";#N/A,#N/A,FALSE,"Tickmarks"}</definedName>
    <definedName name="CY">[1]INPUT!$AH$1</definedName>
    <definedName name="ER">[1]INPUT!$H$33</definedName>
    <definedName name="FOREX">INDEX([1]IND!$B$6:$AN$17,MONTH([1]INPUT!$AH$2),YEAR([1]INPUT!$AH$2)-1969)</definedName>
    <definedName name="INDEX" localSheetId="6">INDEX([1]IND!$B$6:$AN$17,MONTH(ap),YEAR(ap)-1969)/INDEX([1]IND!$B$6:$AN$17,MONTH([1]INPUT!$AH$2),YEAR([1]INPUT!$AH$2)-1969)</definedName>
    <definedName name="INDEX">INDEX([1]IND!$B$6:$AN$17,MONTH(ap),YEAR(ap)-1969)/INDEX([1]IND!$B$6:$AN$17,MONTH([1]INPUT!$AH$2),YEAR([1]INPUT!$AH$2)-1969)</definedName>
    <definedName name="NAME">[1]INPUT!$H$7</definedName>
    <definedName name="PLCY">"01.01.- "&amp; [1]INPUT!$AH$1</definedName>
    <definedName name="PLIP">"01.01.- "&amp; [1]INPUT!$AH$4</definedName>
    <definedName name="PLPY">[1]INPUT!$H$27</definedName>
    <definedName name="_xlnm.Print_Area" localSheetId="4">IBA!$C$2:$L$46</definedName>
    <definedName name="_xlnm.Print_Area" localSheetId="5">IBL!$A$1:$L$44</definedName>
    <definedName name="_xlnm.Print_Area" localSheetId="6">IPL!$C$2:$J$42</definedName>
    <definedName name="_xlnm.Print_Area" localSheetId="3">kap!$A$1:$P$32</definedName>
    <definedName name="PY">[1]INPUT!$AH$2</definedName>
    <definedName name="RESIND" localSheetId="6">IF('[1]LG RES'!XEL1=0,0,IF(RS=3,INDEX([1]IND!$B$6:$AN$17,MONTH('[1]LG RES'!XEL1),YEAR('[1]LG RES'!XEL1)-1969),INDEX([1]IND!$B$6:$AN$17,MONTH(ap),YEAR(ap)-1969)/INDEX([1]IND!$B$6:$AN$17,MONTH('[1]LG RES'!XEL1),YEAR('[1]LG RES'!XEL1)-1969)))</definedName>
    <definedName name="RESIND">IF('[1]LG RES'!XEL1=0,0,IF(RS=3,INDEX([1]IND!$B$6:$AN$17,MONTH('[1]LG RES'!XEL1),YEAR('[1]LG RES'!XEL1)-1969),INDEX([1]IND!$B$6:$AN$17,MONTH(ap),YEAR(ap)-1969)/INDEX([1]IND!$B$6:$AN$17,MONTH('[1]LG RES'!XEL1),YEAR('[1]LG RES'!XEL1)-1969)))</definedName>
    <definedName name="RS">[1]INPUT!$H$25</definedName>
    <definedName name="TextRefCopyRangeCount" hidden="1">2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e110soc">#REF!</definedName>
    <definedName name="xe180soc">#REF!</definedName>
    <definedName name="XRefCopyRangeCount" hidden="1">1</definedName>
    <definedName name="Z_E023C305_47F3_4B24_8889_A90030203DB5_.wvu.PrintArea" localSheetId="4" hidden="1">IBA!$C$3:$J$34</definedName>
    <definedName name="Z_E023C305_47F3_4B24_8889_A90030203DB5_.wvu.PrintArea" localSheetId="6" hidden="1">IPL!$C$2:$J$31</definedName>
  </definedNames>
  <calcPr calcId="124519"/>
</workbook>
</file>

<file path=xl/calcChain.xml><?xml version="1.0" encoding="utf-8"?>
<calcChain xmlns="http://schemas.openxmlformats.org/spreadsheetml/2006/main">
  <c r="M24" i="4"/>
  <c r="I18" i="9"/>
  <c r="D47" i="5"/>
  <c r="I37" i="3"/>
  <c r="K45"/>
  <c r="G20" i="4"/>
  <c r="M11"/>
  <c r="F37" i="5"/>
  <c r="F9"/>
  <c r="F25" s="1"/>
  <c r="F62" s="1"/>
  <c r="F64" s="1"/>
  <c r="M12" i="4"/>
  <c r="M13"/>
  <c r="M14"/>
  <c r="M15"/>
  <c r="M16"/>
  <c r="M17"/>
  <c r="M18"/>
  <c r="M19"/>
  <c r="M20"/>
  <c r="M21"/>
  <c r="M22"/>
  <c r="E24"/>
  <c r="K10"/>
  <c r="F10"/>
  <c r="E10"/>
  <c r="E26" i="3"/>
  <c r="E16"/>
  <c r="G16"/>
  <c r="G26"/>
  <c r="E45"/>
  <c r="G27" i="6"/>
  <c r="G16" i="2"/>
  <c r="E11"/>
  <c r="G11"/>
  <c r="I11"/>
  <c r="H31" i="1"/>
  <c r="I31"/>
  <c r="J31"/>
  <c r="G31"/>
  <c r="H22"/>
  <c r="I22"/>
  <c r="J22"/>
  <c r="G22"/>
  <c r="H14"/>
  <c r="I14"/>
  <c r="J14"/>
  <c r="G14"/>
  <c r="E31"/>
  <c r="E22"/>
  <c r="E14"/>
  <c r="I16" i="2"/>
  <c r="G16" i="7"/>
  <c r="C3" i="9"/>
  <c r="I16" i="7"/>
  <c r="I21"/>
  <c r="I28"/>
  <c r="I30"/>
  <c r="C2"/>
  <c r="I19" i="6"/>
  <c r="I27"/>
  <c r="I29"/>
  <c r="I14" i="9"/>
  <c r="I23"/>
  <c r="I27"/>
  <c r="C2" i="6"/>
  <c r="H8" i="4"/>
  <c r="M8"/>
  <c r="M10"/>
  <c r="G10"/>
  <c r="G24"/>
  <c r="F24"/>
  <c r="I10"/>
  <c r="I24"/>
  <c r="J10"/>
  <c r="J24"/>
  <c r="G22" i="2"/>
  <c r="I22"/>
  <c r="E22"/>
  <c r="L31" i="1"/>
  <c r="H10" i="4"/>
  <c r="H24"/>
  <c r="L22" i="1"/>
  <c r="L14"/>
  <c r="G14" i="9"/>
  <c r="G18"/>
  <c r="G23"/>
  <c r="F47" i="5"/>
  <c r="G21" i="7"/>
  <c r="G28"/>
  <c r="F35" i="5"/>
  <c r="K24" i="4"/>
  <c r="D35" i="5"/>
  <c r="G30" i="7"/>
  <c r="J40" i="1"/>
  <c r="L40"/>
  <c r="H40"/>
  <c r="I40"/>
  <c r="G40"/>
  <c r="D37" i="5"/>
  <c r="E40" i="1"/>
  <c r="G45" i="3"/>
  <c r="G27" i="9"/>
  <c r="D9" i="5"/>
  <c r="D25" s="1"/>
  <c r="D62" s="1"/>
  <c r="D64" s="1"/>
  <c r="G19" i="6"/>
  <c r="G29"/>
  <c r="I45" i="3"/>
</calcChain>
</file>

<file path=xl/comments1.xml><?xml version="1.0" encoding="utf-8"?>
<comments xmlns="http://schemas.openxmlformats.org/spreadsheetml/2006/main">
  <authors>
    <author>Administrator</author>
  </authors>
  <commentList>
    <comment ref="G10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te verifikohet humbja e CT</t>
        </r>
      </text>
    </comment>
  </commentList>
</comments>
</file>

<file path=xl/sharedStrings.xml><?xml version="1.0" encoding="utf-8"?>
<sst xmlns="http://schemas.openxmlformats.org/spreadsheetml/2006/main" count="223" uniqueCount="162">
  <si>
    <t>31.12.2008</t>
  </si>
  <si>
    <t>Aktivet Afatgjata Materiale</t>
  </si>
  <si>
    <t>Toka dhe Ndertesa</t>
  </si>
  <si>
    <t>Linja dhe pajisje te telekomunikacionit</t>
  </si>
  <si>
    <t>Makineri e pajisje</t>
  </si>
  <si>
    <t>Mjete transporti</t>
  </si>
  <si>
    <t>Pajisje zyre e informatike</t>
  </si>
  <si>
    <t>Aktive ne proces</t>
  </si>
  <si>
    <t>Kosto AAM</t>
  </si>
  <si>
    <t>Amortizimi i akumuluar AAM</t>
  </si>
  <si>
    <t>Zhvleresimi i AAM</t>
  </si>
  <si>
    <t>Vlera neto kontabel</t>
  </si>
  <si>
    <t>Shtesa</t>
  </si>
  <si>
    <t>Pakesime</t>
  </si>
  <si>
    <t>Jashte perdorimit</t>
  </si>
  <si>
    <t>Kosto AAJM</t>
  </si>
  <si>
    <t xml:space="preserve">Licenca </t>
  </si>
  <si>
    <t>Emri i mire</t>
  </si>
  <si>
    <t>Licenca</t>
  </si>
  <si>
    <t>Aktivet Afatgjata JoMateriale</t>
  </si>
  <si>
    <t>Revaluation reserves</t>
  </si>
  <si>
    <t>1.000 Leke</t>
  </si>
  <si>
    <t>CT Telekom Sh.a</t>
  </si>
  <si>
    <t>Share capital</t>
  </si>
  <si>
    <t>Rezerva ligjore</t>
  </si>
  <si>
    <t>Rezerva zhvillimit</t>
  </si>
  <si>
    <t>Humbje CT (si rezultat i bashkimit)</t>
  </si>
  <si>
    <t>Rezultat i mbartur</t>
  </si>
  <si>
    <t>Rezerva krijuar si rezultat i ndryshimit te politikave kontabel</t>
  </si>
  <si>
    <t>Rezultati neto i periudhes ushtrimore</t>
  </si>
  <si>
    <t>Levizjet ne rezerva ligjore</t>
  </si>
  <si>
    <t>Gjendja ne fillim te vitit</t>
  </si>
  <si>
    <t>Rritje nga rezultati i vitit</t>
  </si>
  <si>
    <t>Kapitali aksioner</t>
  </si>
  <si>
    <t>Vlera per cdo aksion</t>
  </si>
  <si>
    <t>Aksioneret  %</t>
  </si>
  <si>
    <t>Aksioneret ne vlere</t>
  </si>
  <si>
    <t>Ministria e Ekonomise, Tregetise dhe Energjetikes</t>
  </si>
  <si>
    <t>PASQYRA   E NDRYSHIMEVE NE KAPITALIN  E SHOQERISE</t>
  </si>
  <si>
    <t>Kapitalet e veta</t>
  </si>
  <si>
    <t>Kapitali  Aksioner</t>
  </si>
  <si>
    <t>Rezerva te konvertimit M.Huaj</t>
  </si>
  <si>
    <t>Totali</t>
  </si>
  <si>
    <t>Efekti I ndryshimit ne politikat kontabel</t>
  </si>
  <si>
    <t>Pozicioni I rregulluar</t>
  </si>
  <si>
    <t>Fitimi neto I periudhes</t>
  </si>
  <si>
    <t>Dividende te paguar/deklaruar</t>
  </si>
  <si>
    <t>Transferime ne rezerven e detyrueshme ligjore</t>
  </si>
  <si>
    <t>Transferime ne rezerven e detyrueshme statutore</t>
  </si>
  <si>
    <t>Transferime ne rezerva te tjera</t>
  </si>
  <si>
    <t>Emetim I kapitalit aksioner</t>
  </si>
  <si>
    <t>Transferim ne detyrimet</t>
  </si>
  <si>
    <t>Gjendja me 31 Dhjetor 2008</t>
  </si>
  <si>
    <t>PASQYRA  E FLUKSEVE MONETARE :</t>
  </si>
  <si>
    <t>Periudha 1 janar 2008-31. Dhjetor 2008</t>
  </si>
  <si>
    <t>Shenime</t>
  </si>
  <si>
    <t>Fluksi  monetar  nga veprimtaria e shfrytezimit</t>
  </si>
  <si>
    <t>Fitimi para tatimit</t>
  </si>
  <si>
    <t>Rregullime per:</t>
  </si>
  <si>
    <t>Tatimi Fitimin e njohur ne PASH</t>
  </si>
  <si>
    <t>Shpenzime per interesa te njohura ne PASH</t>
  </si>
  <si>
    <t>Te ardhura nga investimet</t>
  </si>
  <si>
    <t>Shuma e zhvleresimit te kredive dhe paradhenieve  (Llogari te arketueshme)</t>
  </si>
  <si>
    <t>Shuma e zhvleresimit te aktiveve financiare</t>
  </si>
  <si>
    <t>Shuma e zhvleresimit te AASH Materjale</t>
  </si>
  <si>
    <t>Shuma e zhvleresimit te detyrimeve financiare</t>
  </si>
  <si>
    <t>Provizione te tjera</t>
  </si>
  <si>
    <t>Amortizimi I Aktiveve Afat gjate</t>
  </si>
  <si>
    <t>Te ardhura (Humbje) nga kembimet valutore</t>
  </si>
  <si>
    <t>Ndryshimet ne Flukset e MM nga aktiviteti I shfrytezimit</t>
  </si>
  <si>
    <t>Rritje/renie e kerkesave te arketueshme</t>
  </si>
  <si>
    <t>Rritje/renie e tepricave te inventarit</t>
  </si>
  <si>
    <t>Rritje/renie ne shpenzimet e shtyra</t>
  </si>
  <si>
    <t>Rritje/renie ne llogarite e furnitoreve</t>
  </si>
  <si>
    <t>Rritje/renie ne llogarite e tjera te pagueshme</t>
  </si>
  <si>
    <t>Rritje/renie ne parapagime te ardhura te shtyra</t>
  </si>
  <si>
    <t>Interes I paguar</t>
  </si>
  <si>
    <t>Tatim mbi fitimin e paguar</t>
  </si>
  <si>
    <t>MM Neto nga aktivitet e shfrytezimit</t>
  </si>
  <si>
    <t>Fluksi  monetar  nga veprimtaria e investimit</t>
  </si>
  <si>
    <t>MM te paguar /arketuar per blerje shoq.te kontrolluara</t>
  </si>
  <si>
    <t>MM te arketuara per shitjen  shoq.te kontrolluara</t>
  </si>
  <si>
    <t>Interes I arketuar</t>
  </si>
  <si>
    <t>Dividend I arketuar</t>
  </si>
  <si>
    <t>Pagesa per blerje  AAM</t>
  </si>
  <si>
    <t>Arketime nga shitja e AAM</t>
  </si>
  <si>
    <t>MM Neto nga aktiviteti i investimit</t>
  </si>
  <si>
    <t>Fluksi  monetar  nga veprimtaria e financiare</t>
  </si>
  <si>
    <t>Emetim I aksione preferenciale</t>
  </si>
  <si>
    <t>Pagesa e kostove te emetimit te kapitali aksioner</t>
  </si>
  <si>
    <t>Te dala nga pakesimi I kapitali aksioner</t>
  </si>
  <si>
    <t>Te tjera rivleresime kapitali</t>
  </si>
  <si>
    <t>Rritje pakesim I detyrimeve te ortakeve</t>
  </si>
  <si>
    <t>Rritje pakesim I detyrimeve te qerase financiare</t>
  </si>
  <si>
    <t>Rritje/renie ne llogarite e furnitoreve afat gjate</t>
  </si>
  <si>
    <t>Rritje/renie ne huamarrje afat gjate</t>
  </si>
  <si>
    <t>Rritje/renie ne Institucionet financiare afat gjate</t>
  </si>
  <si>
    <t>Dividende te pagueshem</t>
  </si>
  <si>
    <t>MM Neto nga aktiviteti  financiar</t>
  </si>
  <si>
    <t>Diference konvertimi MM te mbajtura ne monedhe te huaj</t>
  </si>
  <si>
    <t>Rritja /renia neto e mjeteve monetare</t>
  </si>
  <si>
    <t>Paraja dhe ekuivalenteve te saj ne fillim te vitit</t>
  </si>
  <si>
    <t>Paraja dhe ekuivalenteve te saj ne fund te vitit</t>
  </si>
  <si>
    <t>ALBTELECOM  sh.a.</t>
  </si>
  <si>
    <t>Ne 000/leke</t>
  </si>
  <si>
    <t>Rezerva Ligjore</t>
  </si>
  <si>
    <t>Rezerva rivleresimi</t>
  </si>
  <si>
    <t>Rezerva rivleresimi I AAM</t>
  </si>
  <si>
    <t>Nga bashkimi me CT Telekom</t>
  </si>
  <si>
    <t>Rezultati i mbartur</t>
  </si>
  <si>
    <t>Rezultati i ushtrimit</t>
  </si>
  <si>
    <t>Transferime nga rezervat per zmadhim kapitali</t>
  </si>
  <si>
    <t>Pagesa per blerje  AAJM</t>
  </si>
  <si>
    <t>Rritje/renie ne llogarite e kerkesave per arketim afat gjate</t>
  </si>
  <si>
    <t>Rrimarje e shumave te  zhvleresimit te kredive dhe paradhenieve  (Llogari te arketueshme)</t>
  </si>
  <si>
    <t>Kapital 
aksioner I paregjistruar</t>
  </si>
  <si>
    <t>BILANCI</t>
  </si>
  <si>
    <t>(Monedhat jane shprehur ne mije Leke)</t>
  </si>
  <si>
    <t>Shenimet shoqeruese jane pjese integrale e ketyre pasqyrave financiare.</t>
  </si>
  <si>
    <t>Aktive afatshkurtera</t>
  </si>
  <si>
    <t>Mjete monetare</t>
  </si>
  <si>
    <t>Kerkesa te arketueshme</t>
  </si>
  <si>
    <t>Inventari</t>
  </si>
  <si>
    <t>Aktive totale afatshkurtera</t>
  </si>
  <si>
    <t>Aktive afatgjata</t>
  </si>
  <si>
    <t>Aktive afatgjata materiale</t>
  </si>
  <si>
    <t>Aktive afatgjata jomateriale</t>
  </si>
  <si>
    <t>Totali i aktiveve afatgjata</t>
  </si>
  <si>
    <t>TOTALI  I  AKTIVEVE</t>
  </si>
  <si>
    <t>PASIVET  DHE  KAPITALI</t>
  </si>
  <si>
    <t>AKTIVET</t>
  </si>
  <si>
    <t>Pasive  afatshkurtera</t>
  </si>
  <si>
    <t>Te pagueshme ndaj furnitoreve</t>
  </si>
  <si>
    <t>Te tjera llogari te pagueshme</t>
  </si>
  <si>
    <t>Pasive  afatgjata</t>
  </si>
  <si>
    <t>Huara</t>
  </si>
  <si>
    <t>Totali i pasiveve afatgjata</t>
  </si>
  <si>
    <t>Totali i pasiveve afatshkurtera</t>
  </si>
  <si>
    <t>Kapitali</t>
  </si>
  <si>
    <t>Rezerva</t>
  </si>
  <si>
    <t xml:space="preserve">Totali i kapitalit </t>
  </si>
  <si>
    <t>TOTALI  I  PASIVEVE  DHE  KAPITALIT</t>
  </si>
  <si>
    <t xml:space="preserve">Te tjera llogari te arketueshme </t>
  </si>
  <si>
    <t>Investime ne pjesemarrje</t>
  </si>
  <si>
    <t xml:space="preserve">Kerkesa te arketueshme </t>
  </si>
  <si>
    <t>14/15</t>
  </si>
  <si>
    <t>Shitjet neto</t>
  </si>
  <si>
    <t>Kosto e sherbimeve te shitura</t>
  </si>
  <si>
    <t>Fitimi bruto</t>
  </si>
  <si>
    <t>Shpenzime te pergjithshme dhe administrative</t>
  </si>
  <si>
    <t>Te ardhura te tjera</t>
  </si>
  <si>
    <t xml:space="preserve">Te ardhurat dhe shpenzimet financiare </t>
  </si>
  <si>
    <t>Fitimi nga veprimtaria e shfrytezimit</t>
  </si>
  <si>
    <t>Fitimi/humbja para tatimit</t>
  </si>
  <si>
    <t>Shpenzimet e tatimit mbi fitimin</t>
  </si>
  <si>
    <t>Fitimi/humbja neto e vitit financiar</t>
  </si>
  <si>
    <t>31.12.2009</t>
  </si>
  <si>
    <t>Gjendja me 31 Dhjetor 2009</t>
  </si>
  <si>
    <t>Shtesa te tjera</t>
  </si>
  <si>
    <t>Posta Shqiptare sh.a.</t>
  </si>
  <si>
    <t>Punonjesit e shoqerise Albtelecom sh.a.</t>
  </si>
  <si>
    <t>Ish pronaret e truallit</t>
  </si>
</sst>
</file>

<file path=xl/styles.xml><?xml version="1.0" encoding="utf-8"?>
<styleSheet xmlns="http://schemas.openxmlformats.org/spreadsheetml/2006/main">
  <numFmts count="18">
    <numFmt numFmtId="43" formatCode="_(* #,##0.00_);_(* \(#,##0.00\);_(* &quot;-&quot;??_);_(@_)"/>
    <numFmt numFmtId="164" formatCode="#,##0;\(#,##0\);\-\-"/>
    <numFmt numFmtId="165" formatCode="#,##0\ ;\(#,##0\);\-\-"/>
    <numFmt numFmtId="166" formatCode="#,##0.0;\(#,##0.0\);\-\-"/>
    <numFmt numFmtId="167" formatCode="0.0%"/>
    <numFmt numFmtId="168" formatCode="_-* #,##0.0_-;\-* #,##0.0_-;_-* &quot;-&quot;??_-;_-@_-"/>
    <numFmt numFmtId="169" formatCode="_(* #,##0.0_);_(* \(#,##0.0\);_(* &quot;-&quot;??_);_(@_)"/>
    <numFmt numFmtId="171" formatCode="_-* #,##0.00\ _T_L_-;\-* #,##0.00\ _T_L_-;_-* &quot;-&quot;??\ _T_L_-;_-@_-"/>
    <numFmt numFmtId="172" formatCode="#,##0;\(#,##0\);\-"/>
    <numFmt numFmtId="173" formatCode="* \(#,##0\);* #,##0_);&quot;-&quot;??_);@"/>
    <numFmt numFmtId="174" formatCode="* \(#,##0.00\);* #,##0.00_);&quot;-&quot;??_);@"/>
    <numFmt numFmtId="175" formatCode="* #,##0_);* \(#,##0\);&quot;-&quot;??_);@"/>
    <numFmt numFmtId="176" formatCode="* \(#,##0.0\);* #,##0.0_);&quot;-&quot;??_);@"/>
    <numFmt numFmtId="177" formatCode="0_)%;\(0\)%"/>
    <numFmt numFmtId="178" formatCode="_-* #,##0\ _T_L_-;\-* #,##0\ _T_L_-;_-* &quot;-&quot;??\ _T_L_-;_-@_-"/>
    <numFmt numFmtId="180" formatCode="_(* #,##0_);_(* \(#,##0\);_(* &quot;-&quot;??_);_(@_)"/>
    <numFmt numFmtId="181" formatCode="#,##0.0\ ;\(#,##0.0\);\-\-"/>
    <numFmt numFmtId="187" formatCode="#,##0\ &quot;Journal record error !&quot;"/>
  </numFmts>
  <fonts count="53">
    <font>
      <sz val="10"/>
      <name val="Arial"/>
    </font>
    <font>
      <sz val="10"/>
      <name val="Arial"/>
    </font>
    <font>
      <sz val="12"/>
      <name val="Times New Roman Tur"/>
      <charset val="16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2"/>
      <name val="Arial CE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0"/>
      <name val="Arial Tur"/>
      <charset val="162"/>
    </font>
    <font>
      <b/>
      <sz val="11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u/>
      <sz val="8"/>
      <name val="Calibri"/>
      <family val="2"/>
    </font>
    <font>
      <b/>
      <i/>
      <sz val="8"/>
      <name val="Calibri"/>
      <family val="2"/>
    </font>
    <font>
      <u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sz val="8"/>
      <color rgb="FFFF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0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24" borderId="1" applyNumberFormat="0" applyAlignment="0" applyProtection="0"/>
    <xf numFmtId="0" fontId="9" fillId="24" borderId="1" applyNumberFormat="0" applyAlignment="0" applyProtection="0"/>
    <xf numFmtId="0" fontId="43" fillId="25" borderId="1" applyNumberFormat="0" applyAlignment="0" applyProtection="0"/>
    <xf numFmtId="0" fontId="43" fillId="25" borderId="1" applyNumberFormat="0" applyAlignment="0" applyProtection="0"/>
    <xf numFmtId="0" fontId="10" fillId="0" borderId="2" applyNumberFormat="0" applyFill="0" applyAlignment="0" applyProtection="0"/>
    <xf numFmtId="0" fontId="11" fillId="26" borderId="3" applyNumberFormat="0" applyAlignment="0" applyProtection="0"/>
    <xf numFmtId="0" fontId="11" fillId="26" borderId="3" applyNumberFormat="0" applyAlignment="0" applyProtection="0"/>
    <xf numFmtId="0" fontId="11" fillId="26" borderId="3" applyNumberFormat="0" applyAlignment="0" applyProtection="0"/>
    <xf numFmtId="0" fontId="11" fillId="26" borderId="3" applyNumberFormat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5" borderId="0" applyNumberFormat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3" fontId="28" fillId="0" borderId="0" applyFill="0" applyBorder="0" applyProtection="0"/>
    <xf numFmtId="173" fontId="28" fillId="0" borderId="4" applyFill="0" applyProtection="0"/>
    <xf numFmtId="173" fontId="28" fillId="0" borderId="5" applyFill="0" applyProtection="0"/>
    <xf numFmtId="174" fontId="29" fillId="0" borderId="0" applyFill="0" applyBorder="0" applyProtection="0"/>
    <xf numFmtId="175" fontId="28" fillId="0" borderId="0" applyFill="0" applyBorder="0" applyProtection="0"/>
    <xf numFmtId="175" fontId="28" fillId="0" borderId="4" applyFill="0" applyProtection="0"/>
    <xf numFmtId="175" fontId="28" fillId="0" borderId="5" applyFill="0" applyProtection="0"/>
    <xf numFmtId="176" fontId="29" fillId="0" borderId="0" applyFill="0" applyBorder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16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17" fillId="0" borderId="10" applyNumberFormat="0" applyFill="0" applyAlignment="0" applyProtection="0"/>
    <xf numFmtId="0" fontId="46" fillId="0" borderId="11" applyNumberFormat="0" applyFill="0" applyAlignment="0" applyProtection="0"/>
    <xf numFmtId="0" fontId="4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9" borderId="1" applyNumberFormat="0" applyAlignment="0" applyProtection="0"/>
    <xf numFmtId="0" fontId="18" fillId="12" borderId="1" applyNumberFormat="0" applyAlignment="0" applyProtection="0"/>
    <xf numFmtId="0" fontId="18" fillId="12" borderId="1" applyNumberFormat="0" applyAlignment="0" applyProtection="0"/>
    <xf numFmtId="0" fontId="10" fillId="0" borderId="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43" fontId="12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19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19" fillId="1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6" fillId="0" borderId="0"/>
    <xf numFmtId="0" fontId="26" fillId="0" borderId="0"/>
    <xf numFmtId="0" fontId="12" fillId="0" borderId="0"/>
    <xf numFmtId="0" fontId="6" fillId="0" borderId="0"/>
    <xf numFmtId="0" fontId="20" fillId="0" borderId="0"/>
    <xf numFmtId="0" fontId="21" fillId="0" borderId="0"/>
    <xf numFmtId="0" fontId="12" fillId="7" borderId="13" applyNumberFormat="0" applyFont="0" applyAlignment="0" applyProtection="0"/>
    <xf numFmtId="0" fontId="6" fillId="7" borderId="13" applyNumberFormat="0" applyFont="0" applyAlignment="0" applyProtection="0"/>
    <xf numFmtId="0" fontId="12" fillId="7" borderId="13" applyNumberFormat="0" applyFont="0" applyAlignment="0" applyProtection="0"/>
    <xf numFmtId="0" fontId="12" fillId="7" borderId="13" applyNumberFormat="0" applyFont="0" applyAlignment="0" applyProtection="0"/>
    <xf numFmtId="0" fontId="22" fillId="24" borderId="14" applyNumberFormat="0" applyAlignment="0" applyProtection="0"/>
    <xf numFmtId="0" fontId="22" fillId="25" borderId="14" applyNumberFormat="0" applyAlignment="0" applyProtection="0"/>
    <xf numFmtId="0" fontId="22" fillId="25" borderId="14" applyNumberFormat="0" applyAlignment="0" applyProtection="0"/>
    <xf numFmtId="9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8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25" fillId="0" borderId="15" applyNumberFormat="0" applyFill="0" applyAlignment="0" applyProtection="0"/>
    <xf numFmtId="0" fontId="8" fillId="4" borderId="0" applyNumberFormat="0" applyBorder="0" applyAlignment="0" applyProtection="0"/>
    <xf numFmtId="0" fontId="14" fillId="6" borderId="0" applyNumberFormat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49">
    <xf numFmtId="0" fontId="0" fillId="0" borderId="0" xfId="0"/>
    <xf numFmtId="164" fontId="34" fillId="0" borderId="0" xfId="169" applyNumberFormat="1" applyFont="1" applyFill="1" applyAlignment="1">
      <alignment vertical="center"/>
    </xf>
    <xf numFmtId="0" fontId="34" fillId="0" borderId="0" xfId="0" applyFont="1" applyFill="1"/>
    <xf numFmtId="164" fontId="33" fillId="0" borderId="0" xfId="169" applyNumberFormat="1" applyFont="1" applyFill="1" applyBorder="1" applyAlignment="1">
      <alignment horizontal="center" vertical="center"/>
    </xf>
    <xf numFmtId="164" fontId="33" fillId="0" borderId="0" xfId="0" applyNumberFormat="1" applyFont="1" applyFill="1" applyBorder="1" applyAlignment="1">
      <alignment horizontal="left" vertical="center"/>
    </xf>
    <xf numFmtId="164" fontId="34" fillId="0" borderId="0" xfId="0" applyNumberFormat="1" applyFont="1" applyFill="1" applyBorder="1" applyAlignment="1">
      <alignment vertical="center"/>
    </xf>
    <xf numFmtId="164" fontId="34" fillId="0" borderId="0" xfId="0" applyNumberFormat="1" applyFont="1" applyFill="1" applyAlignment="1">
      <alignment vertical="center"/>
    </xf>
    <xf numFmtId="164" fontId="33" fillId="0" borderId="0" xfId="0" applyNumberFormat="1" applyFont="1" applyFill="1" applyAlignment="1">
      <alignment vertical="center"/>
    </xf>
    <xf numFmtId="164" fontId="33" fillId="0" borderId="17" xfId="0" applyNumberFormat="1" applyFont="1" applyFill="1" applyBorder="1" applyAlignment="1">
      <alignment vertical="center"/>
    </xf>
    <xf numFmtId="164" fontId="34" fillId="0" borderId="17" xfId="0" applyNumberFormat="1" applyFont="1" applyFill="1" applyBorder="1" applyAlignment="1">
      <alignment vertical="center"/>
    </xf>
    <xf numFmtId="164" fontId="33" fillId="0" borderId="0" xfId="0" applyNumberFormat="1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horizontal="left" vertical="center"/>
    </xf>
    <xf numFmtId="164" fontId="34" fillId="0" borderId="17" xfId="169" applyNumberFormat="1" applyFont="1" applyFill="1" applyBorder="1" applyAlignment="1">
      <alignment vertical="center"/>
    </xf>
    <xf numFmtId="164" fontId="34" fillId="0" borderId="0" xfId="0" applyNumberFormat="1" applyFont="1" applyFill="1"/>
    <xf numFmtId="37" fontId="34" fillId="0" borderId="0" xfId="0" applyNumberFormat="1" applyFont="1" applyFill="1"/>
    <xf numFmtId="0" fontId="34" fillId="0" borderId="0" xfId="0" applyFont="1" applyFill="1" applyBorder="1"/>
    <xf numFmtId="180" fontId="34" fillId="0" borderId="0" xfId="109" applyNumberFormat="1" applyFont="1" applyFill="1"/>
    <xf numFmtId="165" fontId="34" fillId="0" borderId="0" xfId="169" applyNumberFormat="1" applyFont="1" applyFill="1" applyBorder="1" applyAlignment="1">
      <alignment horizontal="right" vertical="center"/>
    </xf>
    <xf numFmtId="164" fontId="34" fillId="0" borderId="0" xfId="169" applyNumberFormat="1" applyFont="1" applyFill="1" applyBorder="1" applyAlignment="1">
      <alignment vertical="center"/>
    </xf>
    <xf numFmtId="37" fontId="33" fillId="0" borderId="0" xfId="172" applyNumberFormat="1" applyFont="1" applyFill="1" applyBorder="1" applyAlignment="1">
      <alignment horizontal="left" vertical="center"/>
    </xf>
    <xf numFmtId="37" fontId="34" fillId="0" borderId="0" xfId="172" applyNumberFormat="1" applyFont="1" applyFill="1" applyBorder="1"/>
    <xf numFmtId="37" fontId="33" fillId="0" borderId="0" xfId="172" applyNumberFormat="1" applyFont="1" applyFill="1" applyBorder="1" applyAlignment="1">
      <alignment horizontal="right"/>
    </xf>
    <xf numFmtId="37" fontId="34" fillId="0" borderId="0" xfId="172" applyNumberFormat="1" applyFont="1" applyFill="1" applyBorder="1" applyAlignment="1">
      <alignment horizontal="right"/>
    </xf>
    <xf numFmtId="37" fontId="33" fillId="0" borderId="0" xfId="172" applyNumberFormat="1" applyFont="1" applyFill="1" applyBorder="1" applyAlignment="1">
      <alignment horizontal="right" vertical="center"/>
    </xf>
    <xf numFmtId="164" fontId="34" fillId="0" borderId="0" xfId="0" applyNumberFormat="1" applyFont="1" applyFill="1" applyBorder="1" applyAlignment="1">
      <alignment horizontal="right" vertical="center"/>
    </xf>
    <xf numFmtId="164" fontId="33" fillId="0" borderId="18" xfId="0" applyNumberFormat="1" applyFont="1" applyFill="1" applyBorder="1" applyAlignment="1">
      <alignment horizontal="left" vertical="center"/>
    </xf>
    <xf numFmtId="164" fontId="33" fillId="0" borderId="18" xfId="0" applyNumberFormat="1" applyFont="1" applyFill="1" applyBorder="1" applyAlignment="1">
      <alignment horizontal="right" vertical="center"/>
    </xf>
    <xf numFmtId="164" fontId="33" fillId="0" borderId="0" xfId="0" applyNumberFormat="1" applyFont="1" applyFill="1" applyBorder="1" applyAlignment="1">
      <alignment horizontal="right" vertical="center"/>
    </xf>
    <xf numFmtId="164" fontId="34" fillId="0" borderId="0" xfId="169" applyNumberFormat="1" applyFont="1" applyFill="1" applyAlignment="1">
      <alignment horizontal="right" vertical="center"/>
    </xf>
    <xf numFmtId="166" fontId="34" fillId="0" borderId="0" xfId="0" applyNumberFormat="1" applyFont="1" applyFill="1" applyAlignment="1">
      <alignment horizontal="right" vertical="center"/>
    </xf>
    <xf numFmtId="164" fontId="34" fillId="0" borderId="0" xfId="0" applyNumberFormat="1" applyFont="1" applyFill="1" applyAlignment="1">
      <alignment horizontal="right" vertical="center"/>
    </xf>
    <xf numFmtId="167" fontId="34" fillId="0" borderId="0" xfId="183" applyNumberFormat="1" applyFont="1" applyFill="1" applyAlignment="1">
      <alignment horizontal="right" vertical="center"/>
    </xf>
    <xf numFmtId="164" fontId="34" fillId="0" borderId="0" xfId="0" applyNumberFormat="1" applyFont="1" applyFill="1" applyAlignment="1">
      <alignment horizontal="justify" vertical="center"/>
    </xf>
    <xf numFmtId="164" fontId="34" fillId="0" borderId="0" xfId="0" applyNumberFormat="1" applyFont="1" applyFill="1" applyBorder="1" applyAlignment="1">
      <alignment horizontal="center" vertical="center" wrapText="1"/>
    </xf>
    <xf numFmtId="164" fontId="37" fillId="0" borderId="17" xfId="0" applyNumberFormat="1" applyFont="1" applyFill="1" applyBorder="1" applyAlignment="1">
      <alignment horizontal="justify" vertical="center"/>
    </xf>
    <xf numFmtId="164" fontId="34" fillId="0" borderId="17" xfId="0" applyNumberFormat="1" applyFont="1" applyFill="1" applyBorder="1" applyAlignment="1">
      <alignment horizontal="right" vertical="center"/>
    </xf>
    <xf numFmtId="164" fontId="37" fillId="0" borderId="0" xfId="0" applyNumberFormat="1" applyFont="1" applyFill="1" applyAlignment="1">
      <alignment horizontal="justify" vertical="center"/>
    </xf>
    <xf numFmtId="164" fontId="33" fillId="0" borderId="0" xfId="0" applyNumberFormat="1" applyFont="1" applyFill="1" applyAlignment="1">
      <alignment horizontal="right" vertical="center"/>
    </xf>
    <xf numFmtId="164" fontId="34" fillId="0" borderId="17" xfId="0" applyNumberFormat="1" applyFont="1" applyFill="1" applyBorder="1" applyAlignment="1">
      <alignment horizontal="justify" vertical="center"/>
    </xf>
    <xf numFmtId="164" fontId="34" fillId="0" borderId="17" xfId="0" applyNumberFormat="1" applyFont="1" applyFill="1" applyBorder="1" applyAlignment="1">
      <alignment horizontal="center" vertical="center" wrapText="1"/>
    </xf>
    <xf numFmtId="165" fontId="33" fillId="0" borderId="17" xfId="0" applyNumberFormat="1" applyFont="1" applyFill="1" applyBorder="1" applyAlignment="1">
      <alignment horizontal="right" vertical="center"/>
    </xf>
    <xf numFmtId="164" fontId="33" fillId="0" borderId="17" xfId="0" applyNumberFormat="1" applyFont="1" applyFill="1" applyBorder="1" applyAlignment="1">
      <alignment horizontal="center" vertical="center" wrapText="1"/>
    </xf>
    <xf numFmtId="14" fontId="33" fillId="0" borderId="17" xfId="0" applyNumberFormat="1" applyFont="1" applyFill="1" applyBorder="1" applyAlignment="1">
      <alignment horizontal="center" vertical="center" wrapText="1"/>
    </xf>
    <xf numFmtId="164" fontId="33" fillId="0" borderId="5" xfId="0" applyNumberFormat="1" applyFont="1" applyFill="1" applyBorder="1" applyAlignment="1">
      <alignment vertical="center"/>
    </xf>
    <xf numFmtId="164" fontId="34" fillId="0" borderId="17" xfId="0" applyNumberFormat="1" applyFont="1" applyFill="1" applyBorder="1" applyAlignment="1">
      <alignment horizontal="left" vertical="center"/>
    </xf>
    <xf numFmtId="164" fontId="33" fillId="0" borderId="17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left" vertical="center"/>
    </xf>
    <xf numFmtId="164" fontId="34" fillId="0" borderId="0" xfId="0" applyNumberFormat="1" applyFont="1" applyFill="1" applyBorder="1" applyAlignment="1">
      <alignment horizontal="justify" vertical="center"/>
    </xf>
    <xf numFmtId="164" fontId="37" fillId="0" borderId="0" xfId="0" applyNumberFormat="1" applyFont="1" applyFill="1" applyBorder="1" applyAlignment="1">
      <alignment horizontal="justify" vertical="center"/>
    </xf>
    <xf numFmtId="164" fontId="33" fillId="0" borderId="17" xfId="0" applyNumberFormat="1" applyFont="1" applyFill="1" applyBorder="1" applyAlignment="1">
      <alignment horizontal="right" vertical="center"/>
    </xf>
    <xf numFmtId="164" fontId="33" fillId="0" borderId="5" xfId="0" applyNumberFormat="1" applyFont="1" applyFill="1" applyBorder="1" applyAlignment="1">
      <alignment horizontal="right" vertical="center"/>
    </xf>
    <xf numFmtId="164" fontId="33" fillId="0" borderId="0" xfId="0" applyNumberFormat="1" applyFont="1" applyFill="1" applyBorder="1" applyAlignment="1">
      <alignment vertical="center" wrapText="1"/>
    </xf>
    <xf numFmtId="165" fontId="33" fillId="0" borderId="0" xfId="0" applyNumberFormat="1" applyFont="1" applyFill="1" applyBorder="1" applyAlignment="1">
      <alignment horizontal="right" vertical="center"/>
    </xf>
    <xf numFmtId="164" fontId="33" fillId="0" borderId="0" xfId="0" applyNumberFormat="1" applyFont="1" applyFill="1" applyBorder="1" applyAlignment="1">
      <alignment horizontal="center" vertical="center"/>
    </xf>
    <xf numFmtId="164" fontId="34" fillId="0" borderId="0" xfId="169" applyNumberFormat="1" applyFont="1" applyFill="1" applyBorder="1" applyAlignment="1">
      <alignment horizontal="right" vertical="center"/>
    </xf>
    <xf numFmtId="37" fontId="33" fillId="0" borderId="0" xfId="172" applyNumberFormat="1" applyFont="1" applyFill="1" applyBorder="1"/>
    <xf numFmtId="37" fontId="36" fillId="0" borderId="0" xfId="172" applyNumberFormat="1" applyFont="1" applyFill="1" applyBorder="1" applyAlignment="1">
      <alignment horizontal="right" vertical="center"/>
    </xf>
    <xf numFmtId="37" fontId="33" fillId="0" borderId="0" xfId="172" applyNumberFormat="1" applyFont="1" applyFill="1" applyBorder="1" applyAlignment="1">
      <alignment wrapText="1"/>
    </xf>
    <xf numFmtId="37" fontId="34" fillId="0" borderId="0" xfId="172" applyNumberFormat="1" applyFont="1" applyFill="1" applyBorder="1" applyAlignment="1">
      <alignment wrapText="1"/>
    </xf>
    <xf numFmtId="37" fontId="34" fillId="0" borderId="0" xfId="172" applyNumberFormat="1" applyFont="1" applyFill="1" applyBorder="1" applyAlignment="1">
      <alignment horizontal="left" vertical="justify"/>
    </xf>
    <xf numFmtId="37" fontId="33" fillId="0" borderId="0" xfId="172" applyNumberFormat="1" applyFont="1" applyFill="1" applyBorder="1" applyAlignment="1">
      <alignment horizontal="center" wrapText="1"/>
    </xf>
    <xf numFmtId="37" fontId="33" fillId="0" borderId="17" xfId="172" applyNumberFormat="1" applyFont="1" applyFill="1" applyBorder="1" applyAlignment="1">
      <alignment wrapText="1"/>
    </xf>
    <xf numFmtId="37" fontId="33" fillId="0" borderId="4" xfId="172" applyNumberFormat="1" applyFont="1" applyFill="1" applyBorder="1" applyAlignment="1">
      <alignment wrapText="1"/>
    </xf>
    <xf numFmtId="3" fontId="33" fillId="0" borderId="0" xfId="172" applyNumberFormat="1" applyFont="1" applyFill="1" applyBorder="1" applyAlignment="1">
      <alignment horizontal="center" vertical="justify" wrapText="1"/>
    </xf>
    <xf numFmtId="3" fontId="33" fillId="0" borderId="0" xfId="172" applyNumberFormat="1" applyFont="1" applyFill="1" applyBorder="1" applyAlignment="1">
      <alignment horizontal="center" wrapText="1"/>
    </xf>
    <xf numFmtId="3" fontId="34" fillId="0" borderId="0" xfId="172" applyNumberFormat="1" applyFont="1" applyFill="1" applyBorder="1"/>
    <xf numFmtId="3" fontId="33" fillId="0" borderId="0" xfId="172" applyNumberFormat="1" applyFont="1" applyFill="1" applyBorder="1" applyAlignment="1">
      <alignment horizontal="right"/>
    </xf>
    <xf numFmtId="3" fontId="34" fillId="0" borderId="0" xfId="172" applyNumberFormat="1" applyFont="1" applyFill="1" applyBorder="1" applyAlignment="1">
      <alignment horizontal="right"/>
    </xf>
    <xf numFmtId="3" fontId="33" fillId="0" borderId="4" xfId="172" applyNumberFormat="1" applyFont="1" applyFill="1" applyBorder="1" applyAlignment="1">
      <alignment horizontal="right"/>
    </xf>
    <xf numFmtId="3" fontId="34" fillId="0" borderId="0" xfId="172" applyNumberFormat="1" applyFont="1" applyFill="1" applyBorder="1" applyAlignment="1">
      <alignment horizontal="right" vertical="justify"/>
    </xf>
    <xf numFmtId="3" fontId="34" fillId="0" borderId="0" xfId="172" applyNumberFormat="1" applyFont="1" applyFill="1" applyBorder="1" applyAlignment="1">
      <alignment horizontal="left" vertical="justify"/>
    </xf>
    <xf numFmtId="3" fontId="33" fillId="0" borderId="5" xfId="172" applyNumberFormat="1" applyFont="1" applyFill="1" applyBorder="1" applyAlignment="1">
      <alignment horizontal="right"/>
    </xf>
    <xf numFmtId="3" fontId="33" fillId="0" borderId="0" xfId="172" applyNumberFormat="1" applyFont="1" applyFill="1" applyBorder="1" applyAlignment="1">
      <alignment wrapText="1"/>
    </xf>
    <xf numFmtId="3" fontId="33" fillId="0" borderId="0" xfId="172" applyNumberFormat="1" applyFont="1" applyFill="1" applyBorder="1"/>
    <xf numFmtId="37" fontId="33" fillId="0" borderId="17" xfId="172" applyNumberFormat="1" applyFont="1" applyFill="1" applyBorder="1" applyAlignment="1">
      <alignment horizontal="center" vertical="center" wrapText="1"/>
    </xf>
    <xf numFmtId="37" fontId="34" fillId="0" borderId="0" xfId="172" applyNumberFormat="1" applyFont="1" applyFill="1" applyBorder="1" applyAlignment="1">
      <alignment horizontal="center" vertical="center"/>
    </xf>
    <xf numFmtId="0" fontId="38" fillId="0" borderId="0" xfId="169" applyFont="1" applyFill="1" applyBorder="1" applyAlignment="1">
      <alignment horizontal="center" vertical="center"/>
    </xf>
    <xf numFmtId="0" fontId="38" fillId="0" borderId="0" xfId="169" applyFont="1" applyFill="1" applyBorder="1" applyAlignment="1">
      <alignment vertical="center"/>
    </xf>
    <xf numFmtId="164" fontId="39" fillId="0" borderId="0" xfId="170" applyNumberFormat="1" applyFont="1" applyFill="1" applyBorder="1" applyAlignment="1">
      <alignment horizontal="center" vertical="center"/>
    </xf>
    <xf numFmtId="165" fontId="39" fillId="0" borderId="0" xfId="170" applyNumberFormat="1" applyFont="1" applyFill="1" applyBorder="1" applyAlignment="1">
      <alignment horizontal="center" vertical="center"/>
    </xf>
    <xf numFmtId="165" fontId="39" fillId="0" borderId="0" xfId="170" quotePrefix="1" applyNumberFormat="1" applyFont="1" applyFill="1" applyBorder="1" applyAlignment="1">
      <alignment horizontal="center" vertical="center"/>
    </xf>
    <xf numFmtId="0" fontId="39" fillId="0" borderId="0" xfId="170" quotePrefix="1" applyFont="1" applyFill="1" applyBorder="1" applyAlignment="1">
      <alignment horizontal="center" vertical="center"/>
    </xf>
    <xf numFmtId="164" fontId="38" fillId="0" borderId="0" xfId="170" applyNumberFormat="1" applyFont="1" applyFill="1" applyBorder="1" applyAlignment="1">
      <alignment horizontal="center" vertical="center"/>
    </xf>
    <xf numFmtId="0" fontId="39" fillId="0" borderId="0" xfId="170" quotePrefix="1" applyFont="1" applyFill="1" applyAlignment="1">
      <alignment horizontal="center" vertical="center"/>
    </xf>
    <xf numFmtId="0" fontId="38" fillId="0" borderId="0" xfId="169" applyFont="1" applyFill="1" applyAlignment="1">
      <alignment vertical="center"/>
    </xf>
    <xf numFmtId="0" fontId="38" fillId="0" borderId="0" xfId="170" applyNumberFormat="1" applyFont="1" applyFill="1" applyAlignment="1">
      <alignment horizontal="center" vertical="center"/>
    </xf>
    <xf numFmtId="0" fontId="38" fillId="0" borderId="0" xfId="170" quotePrefix="1" applyNumberFormat="1" applyFont="1" applyFill="1" applyAlignment="1">
      <alignment horizontal="center" vertical="center"/>
    </xf>
    <xf numFmtId="0" fontId="38" fillId="0" borderId="0" xfId="170" quotePrefix="1" applyNumberFormat="1" applyFont="1" applyFill="1" applyBorder="1" applyAlignment="1">
      <alignment horizontal="center" vertical="center"/>
    </xf>
    <xf numFmtId="172" fontId="39" fillId="0" borderId="19" xfId="169" applyNumberFormat="1" applyFont="1" applyFill="1" applyBorder="1" applyAlignment="1">
      <alignment horizontal="left" vertical="center"/>
    </xf>
    <xf numFmtId="172" fontId="39" fillId="0" borderId="19" xfId="169" applyNumberFormat="1" applyFont="1" applyFill="1" applyBorder="1" applyAlignment="1">
      <alignment horizontal="center" vertical="center"/>
    </xf>
    <xf numFmtId="14" fontId="39" fillId="0" borderId="0" xfId="169" applyNumberFormat="1" applyFont="1" applyFill="1" applyBorder="1" applyAlignment="1">
      <alignment horizontal="right" vertical="center"/>
    </xf>
    <xf numFmtId="172" fontId="38" fillId="0" borderId="0" xfId="169" applyNumberFormat="1" applyFont="1" applyFill="1" applyBorder="1" applyAlignment="1">
      <alignment horizontal="left" vertical="center"/>
    </xf>
    <xf numFmtId="172" fontId="38" fillId="0" borderId="0" xfId="169" applyNumberFormat="1" applyFont="1" applyFill="1" applyBorder="1" applyAlignment="1">
      <alignment horizontal="center" vertical="center"/>
    </xf>
    <xf numFmtId="172" fontId="38" fillId="0" borderId="0" xfId="169" applyNumberFormat="1" applyFont="1" applyFill="1" applyBorder="1" applyAlignment="1">
      <alignment horizontal="right" vertical="center"/>
    </xf>
    <xf numFmtId="172" fontId="39" fillId="0" borderId="0" xfId="169" applyNumberFormat="1" applyFont="1" applyFill="1" applyBorder="1" applyAlignment="1">
      <alignment horizontal="left" vertical="center"/>
    </xf>
    <xf numFmtId="165" fontId="38" fillId="0" borderId="0" xfId="169" applyNumberFormat="1" applyFont="1" applyFill="1" applyBorder="1" applyAlignment="1">
      <alignment horizontal="right" vertical="center"/>
    </xf>
    <xf numFmtId="164" fontId="38" fillId="0" borderId="0" xfId="169" applyNumberFormat="1" applyFont="1" applyFill="1" applyBorder="1" applyAlignment="1">
      <alignment vertical="center"/>
    </xf>
    <xf numFmtId="164" fontId="38" fillId="0" borderId="0" xfId="169" applyNumberFormat="1" applyFont="1" applyFill="1" applyAlignment="1">
      <alignment vertical="center"/>
    </xf>
    <xf numFmtId="178" fontId="38" fillId="0" borderId="0" xfId="118" applyNumberFormat="1" applyFont="1" applyFill="1" applyBorder="1" applyAlignment="1">
      <alignment horizontal="right" vertical="center"/>
    </xf>
    <xf numFmtId="172" fontId="38" fillId="0" borderId="17" xfId="169" applyNumberFormat="1" applyFont="1" applyFill="1" applyBorder="1" applyAlignment="1">
      <alignment horizontal="left" vertical="center"/>
    </xf>
    <xf numFmtId="172" fontId="38" fillId="0" borderId="17" xfId="169" applyNumberFormat="1" applyFont="1" applyFill="1" applyBorder="1" applyAlignment="1">
      <alignment horizontal="center" vertical="center"/>
    </xf>
    <xf numFmtId="165" fontId="38" fillId="0" borderId="17" xfId="169" applyNumberFormat="1" applyFont="1" applyFill="1" applyBorder="1" applyAlignment="1">
      <alignment horizontal="right" vertical="center"/>
    </xf>
    <xf numFmtId="172" fontId="39" fillId="0" borderId="0" xfId="169" applyNumberFormat="1" applyFont="1" applyFill="1" applyBorder="1" applyAlignment="1">
      <alignment horizontal="center" vertical="center"/>
    </xf>
    <xf numFmtId="165" fontId="39" fillId="0" borderId="0" xfId="169" applyNumberFormat="1" applyFont="1" applyFill="1" applyBorder="1" applyAlignment="1">
      <alignment horizontal="right" vertical="center"/>
    </xf>
    <xf numFmtId="172" fontId="39" fillId="0" borderId="0" xfId="169" applyNumberFormat="1" applyFont="1" applyFill="1" applyBorder="1" applyAlignment="1">
      <alignment horizontal="right" vertical="center"/>
    </xf>
    <xf numFmtId="165" fontId="38" fillId="0" borderId="0" xfId="169" applyNumberFormat="1" applyFont="1" applyFill="1" applyAlignment="1">
      <alignment vertical="center"/>
    </xf>
    <xf numFmtId="165" fontId="38" fillId="0" borderId="0" xfId="169" applyNumberFormat="1" applyFont="1" applyFill="1" applyBorder="1" applyAlignment="1">
      <alignment vertical="center"/>
    </xf>
    <xf numFmtId="172" fontId="39" fillId="0" borderId="18" xfId="169" applyNumberFormat="1" applyFont="1" applyFill="1" applyBorder="1" applyAlignment="1">
      <alignment horizontal="left" vertical="center"/>
    </xf>
    <xf numFmtId="0" fontId="39" fillId="0" borderId="18" xfId="169" applyFont="1" applyFill="1" applyBorder="1" applyAlignment="1">
      <alignment vertical="center"/>
    </xf>
    <xf numFmtId="165" fontId="39" fillId="0" borderId="18" xfId="169" applyNumberFormat="1" applyFont="1" applyFill="1" applyBorder="1" applyAlignment="1">
      <alignment horizontal="right" vertical="center"/>
    </xf>
    <xf numFmtId="164" fontId="38" fillId="0" borderId="0" xfId="171" applyNumberFormat="1" applyFont="1" applyFill="1" applyAlignment="1">
      <alignment horizontal="center" vertical="center"/>
    </xf>
    <xf numFmtId="0" fontId="39" fillId="0" borderId="0" xfId="169" applyFont="1" applyFill="1" applyBorder="1" applyAlignment="1">
      <alignment vertical="center"/>
    </xf>
    <xf numFmtId="0" fontId="38" fillId="0" borderId="0" xfId="170" applyNumberFormat="1" applyFont="1" applyFill="1" applyBorder="1" applyAlignment="1">
      <alignment horizontal="center" vertical="center"/>
    </xf>
    <xf numFmtId="164" fontId="39" fillId="0" borderId="0" xfId="170" applyNumberFormat="1" applyFont="1" applyFill="1" applyBorder="1" applyAlignment="1">
      <alignment vertical="center"/>
    </xf>
    <xf numFmtId="165" fontId="39" fillId="0" borderId="0" xfId="170" applyNumberFormat="1" applyFont="1" applyFill="1" applyBorder="1" applyAlignment="1">
      <alignment vertical="center"/>
    </xf>
    <xf numFmtId="0" fontId="39" fillId="0" borderId="0" xfId="170" quotePrefix="1" applyFont="1" applyFill="1" applyBorder="1" applyAlignment="1">
      <alignment vertical="center"/>
    </xf>
    <xf numFmtId="0" fontId="39" fillId="0" borderId="0" xfId="170" quotePrefix="1" applyFont="1" applyFill="1" applyAlignment="1">
      <alignment vertical="center"/>
    </xf>
    <xf numFmtId="0" fontId="38" fillId="0" borderId="0" xfId="170" quotePrefix="1" applyNumberFormat="1" applyFont="1" applyFill="1" applyAlignment="1">
      <alignment vertical="center"/>
    </xf>
    <xf numFmtId="14" fontId="39" fillId="0" borderId="19" xfId="169" applyNumberFormat="1" applyFont="1" applyFill="1" applyBorder="1" applyAlignment="1">
      <alignment horizontal="center" vertical="center"/>
    </xf>
    <xf numFmtId="14" fontId="39" fillId="0" borderId="0" xfId="169" applyNumberFormat="1" applyFont="1" applyFill="1" applyBorder="1" applyAlignment="1">
      <alignment horizontal="center" vertical="center"/>
    </xf>
    <xf numFmtId="165" fontId="38" fillId="0" borderId="0" xfId="171" applyNumberFormat="1" applyFont="1" applyFill="1" applyAlignment="1">
      <alignment vertical="center"/>
    </xf>
    <xf numFmtId="165" fontId="38" fillId="0" borderId="0" xfId="171" applyNumberFormat="1" applyFont="1" applyFill="1" applyBorder="1" applyAlignment="1">
      <alignment vertical="center"/>
    </xf>
    <xf numFmtId="165" fontId="38" fillId="0" borderId="0" xfId="171" applyNumberFormat="1" applyFont="1" applyFill="1" applyAlignment="1">
      <alignment horizontal="center" vertical="center"/>
    </xf>
    <xf numFmtId="165" fontId="38" fillId="0" borderId="17" xfId="171" applyNumberFormat="1" applyFont="1" applyFill="1" applyBorder="1" applyAlignment="1">
      <alignment vertical="center"/>
    </xf>
    <xf numFmtId="165" fontId="38" fillId="0" borderId="17" xfId="171" applyNumberFormat="1" applyFont="1" applyFill="1" applyBorder="1" applyAlignment="1">
      <alignment horizontal="center" vertical="center"/>
    </xf>
    <xf numFmtId="165" fontId="38" fillId="0" borderId="17" xfId="170" quotePrefix="1" applyNumberFormat="1" applyFont="1" applyFill="1" applyBorder="1" applyAlignment="1">
      <alignment horizontal="right" vertical="center"/>
    </xf>
    <xf numFmtId="165" fontId="39" fillId="0" borderId="0" xfId="171" applyNumberFormat="1" applyFont="1" applyFill="1" applyBorder="1" applyAlignment="1">
      <alignment horizontal="left" vertical="center"/>
    </xf>
    <xf numFmtId="181" fontId="39" fillId="0" borderId="0" xfId="171" applyNumberFormat="1" applyFont="1" applyFill="1" applyBorder="1" applyAlignment="1">
      <alignment horizontal="left" vertical="center"/>
    </xf>
    <xf numFmtId="165" fontId="39" fillId="0" borderId="0" xfId="170" applyNumberFormat="1" applyFont="1" applyFill="1" applyBorder="1" applyAlignment="1">
      <alignment horizontal="right" vertical="center"/>
    </xf>
    <xf numFmtId="165" fontId="38" fillId="0" borderId="0" xfId="170" applyNumberFormat="1" applyFont="1" applyFill="1" applyAlignment="1">
      <alignment horizontal="right" vertical="center"/>
    </xf>
    <xf numFmtId="165" fontId="39" fillId="0" borderId="0" xfId="171" applyNumberFormat="1" applyFont="1" applyFill="1" applyAlignment="1">
      <alignment vertical="center"/>
    </xf>
    <xf numFmtId="165" fontId="39" fillId="0" borderId="0" xfId="171" applyNumberFormat="1" applyFont="1" applyFill="1" applyBorder="1" applyAlignment="1">
      <alignment vertical="center"/>
    </xf>
    <xf numFmtId="165" fontId="39" fillId="0" borderId="0" xfId="171" applyNumberFormat="1" applyFont="1" applyFill="1" applyAlignment="1">
      <alignment horizontal="right" vertical="center"/>
    </xf>
    <xf numFmtId="165" fontId="38" fillId="0" borderId="0" xfId="171" applyNumberFormat="1" applyFont="1" applyFill="1" applyBorder="1" applyAlignment="1">
      <alignment horizontal="center" vertical="center"/>
    </xf>
    <xf numFmtId="165" fontId="38" fillId="0" borderId="0" xfId="170" quotePrefix="1" applyNumberFormat="1" applyFont="1" applyFill="1" applyAlignment="1">
      <alignment horizontal="right" vertical="center"/>
    </xf>
    <xf numFmtId="164" fontId="38" fillId="0" borderId="0" xfId="171" applyNumberFormat="1" applyFont="1" applyFill="1" applyAlignment="1">
      <alignment vertical="center"/>
    </xf>
    <xf numFmtId="165" fontId="39" fillId="0" borderId="4" xfId="171" applyNumberFormat="1" applyFont="1" applyFill="1" applyBorder="1" applyAlignment="1">
      <alignment horizontal="left" vertical="center"/>
    </xf>
    <xf numFmtId="165" fontId="39" fillId="0" borderId="5" xfId="170" applyNumberFormat="1" applyFont="1" applyFill="1" applyBorder="1" applyAlignment="1">
      <alignment horizontal="right" vertical="center"/>
    </xf>
    <xf numFmtId="172" fontId="39" fillId="0" borderId="17" xfId="169" applyNumberFormat="1" applyFont="1" applyFill="1" applyBorder="1" applyAlignment="1">
      <alignment horizontal="center" vertical="center"/>
    </xf>
    <xf numFmtId="165" fontId="39" fillId="0" borderId="17" xfId="170" applyNumberFormat="1" applyFont="1" applyFill="1" applyBorder="1" applyAlignment="1">
      <alignment horizontal="right" vertical="center"/>
    </xf>
    <xf numFmtId="0" fontId="40" fillId="0" borderId="17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180" fontId="40" fillId="0" borderId="0" xfId="109" applyNumberFormat="1" applyFont="1" applyFill="1"/>
    <xf numFmtId="0" fontId="41" fillId="0" borderId="0" xfId="0" applyFont="1" applyFill="1" applyAlignment="1">
      <alignment horizontal="left" vertical="center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0" xfId="0" applyFont="1" applyFill="1" applyAlignment="1">
      <alignment vertical="center"/>
    </xf>
    <xf numFmtId="0" fontId="41" fillId="0" borderId="20" xfId="0" applyFont="1" applyFill="1" applyBorder="1" applyAlignment="1">
      <alignment horizontal="center" vertical="center"/>
    </xf>
    <xf numFmtId="3" fontId="41" fillId="0" borderId="20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center" vertical="center"/>
    </xf>
    <xf numFmtId="3" fontId="40" fillId="0" borderId="0" xfId="0" applyNumberFormat="1" applyFont="1" applyFill="1"/>
    <xf numFmtId="3" fontId="41" fillId="0" borderId="0" xfId="0" applyNumberFormat="1" applyFont="1" applyFill="1"/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3" fontId="41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180" fontId="34" fillId="0" borderId="0" xfId="109" applyNumberFormat="1" applyFont="1" applyFill="1" applyBorder="1"/>
    <xf numFmtId="180" fontId="34" fillId="0" borderId="0" xfId="0" applyNumberFormat="1" applyFont="1" applyFill="1"/>
    <xf numFmtId="9" fontId="33" fillId="0" borderId="5" xfId="183" applyFont="1" applyFill="1" applyBorder="1" applyAlignment="1">
      <alignment horizontal="right" vertical="center"/>
    </xf>
    <xf numFmtId="180" fontId="34" fillId="0" borderId="0" xfId="109" applyNumberFormat="1" applyFont="1" applyFill="1" applyAlignment="1">
      <alignment horizontal="right" vertical="center"/>
    </xf>
    <xf numFmtId="180" fontId="33" fillId="0" borderId="5" xfId="109" applyNumberFormat="1" applyFont="1" applyFill="1" applyBorder="1" applyAlignment="1">
      <alignment horizontal="right" vertical="center"/>
    </xf>
    <xf numFmtId="180" fontId="34" fillId="0" borderId="0" xfId="109" applyNumberFormat="1" applyFont="1" applyFill="1" applyBorder="1" applyAlignment="1">
      <alignment horizontal="right"/>
    </xf>
    <xf numFmtId="180" fontId="39" fillId="0" borderId="0" xfId="109" applyNumberFormat="1" applyFont="1" applyFill="1" applyAlignment="1">
      <alignment vertical="center"/>
    </xf>
    <xf numFmtId="172" fontId="38" fillId="27" borderId="0" xfId="169" applyNumberFormat="1" applyFont="1" applyFill="1" applyBorder="1" applyAlignment="1">
      <alignment horizontal="left" vertical="center"/>
    </xf>
    <xf numFmtId="165" fontId="38" fillId="27" borderId="0" xfId="169" applyNumberFormat="1" applyFont="1" applyFill="1" applyBorder="1" applyAlignment="1">
      <alignment horizontal="right" vertical="center"/>
    </xf>
    <xf numFmtId="165" fontId="38" fillId="27" borderId="17" xfId="169" applyNumberFormat="1" applyFont="1" applyFill="1" applyBorder="1" applyAlignment="1">
      <alignment horizontal="right" vertical="center"/>
    </xf>
    <xf numFmtId="165" fontId="39" fillId="27" borderId="0" xfId="169" applyNumberFormat="1" applyFont="1" applyFill="1" applyBorder="1" applyAlignment="1">
      <alignment horizontal="right" vertical="center"/>
    </xf>
    <xf numFmtId="180" fontId="40" fillId="0" borderId="17" xfId="109" applyNumberFormat="1" applyFont="1" applyFill="1" applyBorder="1"/>
    <xf numFmtId="180" fontId="40" fillId="0" borderId="0" xfId="109" applyNumberFormat="1" applyFont="1" applyFill="1" applyBorder="1"/>
    <xf numFmtId="180" fontId="40" fillId="0" borderId="0" xfId="109" applyNumberFormat="1" applyFont="1" applyFill="1" applyBorder="1" applyAlignment="1" applyProtection="1">
      <alignment horizontal="center"/>
    </xf>
    <xf numFmtId="180" fontId="42" fillId="0" borderId="0" xfId="109" applyNumberFormat="1" applyFont="1" applyFill="1" applyAlignment="1">
      <alignment horizontal="right" vertical="center"/>
    </xf>
    <xf numFmtId="180" fontId="41" fillId="0" borderId="20" xfId="109" applyNumberFormat="1" applyFont="1" applyFill="1" applyBorder="1" applyAlignment="1">
      <alignment horizontal="right" vertical="center" wrapText="1"/>
    </xf>
    <xf numFmtId="180" fontId="41" fillId="0" borderId="0" xfId="109" applyNumberFormat="1" applyFont="1" applyFill="1" applyBorder="1" applyAlignment="1">
      <alignment horizontal="center" vertical="center"/>
    </xf>
    <xf numFmtId="180" fontId="40" fillId="0" borderId="0" xfId="109" applyNumberFormat="1" applyFont="1" applyFill="1" applyBorder="1" applyAlignment="1">
      <alignment horizontal="center" vertical="center"/>
    </xf>
    <xf numFmtId="37" fontId="41" fillId="27" borderId="0" xfId="0" applyNumberFormat="1" applyFont="1" applyFill="1" applyBorder="1" applyAlignment="1" applyProtection="1">
      <alignment horizontal="right"/>
    </xf>
    <xf numFmtId="180" fontId="40" fillId="27" borderId="0" xfId="109" applyNumberFormat="1" applyFont="1" applyFill="1" applyBorder="1" applyAlignment="1">
      <alignment horizontal="center" vertical="center"/>
    </xf>
    <xf numFmtId="37" fontId="40" fillId="27" borderId="0" xfId="0" applyNumberFormat="1" applyFont="1" applyFill="1" applyBorder="1" applyAlignment="1" applyProtection="1">
      <alignment horizontal="right"/>
    </xf>
    <xf numFmtId="37" fontId="40" fillId="27" borderId="17" xfId="0" applyNumberFormat="1" applyFont="1" applyFill="1" applyBorder="1"/>
    <xf numFmtId="37" fontId="40" fillId="27" borderId="0" xfId="0" applyNumberFormat="1" applyFont="1" applyFill="1" applyBorder="1"/>
    <xf numFmtId="37" fontId="42" fillId="27" borderId="0" xfId="0" applyNumberFormat="1" applyFont="1" applyFill="1" applyAlignment="1">
      <alignment horizontal="right" vertical="center"/>
    </xf>
    <xf numFmtId="37" fontId="41" fillId="27" borderId="20" xfId="0" applyNumberFormat="1" applyFont="1" applyFill="1" applyBorder="1" applyAlignment="1">
      <alignment horizontal="right" vertical="center" wrapText="1"/>
    </xf>
    <xf numFmtId="37" fontId="41" fillId="27" borderId="0" xfId="0" applyNumberFormat="1" applyFont="1" applyFill="1" applyBorder="1" applyAlignment="1">
      <alignment horizontal="right" vertical="center" wrapText="1"/>
    </xf>
    <xf numFmtId="37" fontId="40" fillId="27" borderId="0" xfId="0" applyNumberFormat="1" applyFont="1" applyFill="1" applyBorder="1" applyAlignment="1">
      <alignment horizontal="right" vertical="center" wrapText="1"/>
    </xf>
    <xf numFmtId="37" fontId="40" fillId="27" borderId="0" xfId="0" applyNumberFormat="1" applyFont="1" applyFill="1"/>
    <xf numFmtId="37" fontId="40" fillId="27" borderId="0" xfId="109" applyNumberFormat="1" applyFont="1" applyFill="1"/>
    <xf numFmtId="172" fontId="38" fillId="0" borderId="21" xfId="169" applyNumberFormat="1" applyFont="1" applyFill="1" applyBorder="1" applyAlignment="1">
      <alignment vertical="center"/>
    </xf>
    <xf numFmtId="180" fontId="50" fillId="27" borderId="0" xfId="109" applyNumberFormat="1" applyFont="1" applyFill="1"/>
    <xf numFmtId="0" fontId="51" fillId="0" borderId="0" xfId="0" applyFont="1" applyFill="1" applyBorder="1"/>
    <xf numFmtId="164" fontId="52" fillId="0" borderId="0" xfId="170" applyNumberFormat="1" applyFont="1" applyFill="1" applyBorder="1" applyAlignment="1">
      <alignment horizontal="center" vertical="center"/>
    </xf>
    <xf numFmtId="165" fontId="52" fillId="0" borderId="0" xfId="170" applyNumberFormat="1" applyFont="1" applyFill="1" applyBorder="1" applyAlignment="1">
      <alignment horizontal="center" vertical="center"/>
    </xf>
    <xf numFmtId="0" fontId="52" fillId="0" borderId="0" xfId="170" quotePrefix="1" applyFont="1" applyFill="1" applyBorder="1" applyAlignment="1">
      <alignment vertical="center"/>
    </xf>
    <xf numFmtId="0" fontId="52" fillId="0" borderId="0" xfId="170" quotePrefix="1" applyFont="1" applyFill="1" applyBorder="1" applyAlignment="1">
      <alignment horizontal="center" vertical="center"/>
    </xf>
    <xf numFmtId="0" fontId="52" fillId="0" borderId="0" xfId="170" quotePrefix="1" applyFont="1" applyFill="1" applyAlignment="1">
      <alignment vertical="center"/>
    </xf>
    <xf numFmtId="0" fontId="52" fillId="0" borderId="0" xfId="170" quotePrefix="1" applyFont="1" applyFill="1" applyAlignment="1">
      <alignment horizontal="center" vertical="center"/>
    </xf>
    <xf numFmtId="0" fontId="51" fillId="0" borderId="0" xfId="170" quotePrefix="1" applyNumberFormat="1" applyFont="1" applyFill="1" applyAlignment="1">
      <alignment vertical="center"/>
    </xf>
    <xf numFmtId="0" fontId="51" fillId="0" borderId="0" xfId="170" quotePrefix="1" applyNumberFormat="1" applyFont="1" applyFill="1" applyAlignment="1">
      <alignment horizontal="center" vertical="center"/>
    </xf>
    <xf numFmtId="0" fontId="51" fillId="0" borderId="0" xfId="170" applyNumberFormat="1" applyFont="1" applyFill="1" applyAlignment="1">
      <alignment horizontal="center" vertical="center"/>
    </xf>
    <xf numFmtId="0" fontId="51" fillId="0" borderId="0" xfId="170" quotePrefix="1" applyNumberFormat="1" applyFont="1" applyFill="1" applyBorder="1" applyAlignment="1">
      <alignment horizontal="center" vertical="center"/>
    </xf>
    <xf numFmtId="165" fontId="52" fillId="0" borderId="0" xfId="0" quotePrefix="1" applyNumberFormat="1" applyFont="1" applyFill="1" applyAlignment="1">
      <alignment vertical="center"/>
    </xf>
    <xf numFmtId="165" fontId="52" fillId="0" borderId="0" xfId="0" applyNumberFormat="1" applyFont="1" applyFill="1" applyBorder="1" applyAlignment="1">
      <alignment vertical="center"/>
    </xf>
    <xf numFmtId="165" fontId="52" fillId="0" borderId="0" xfId="0" applyNumberFormat="1" applyFont="1" applyFill="1" applyAlignment="1">
      <alignment vertical="center"/>
    </xf>
    <xf numFmtId="172" fontId="52" fillId="0" borderId="19" xfId="169" applyNumberFormat="1" applyFont="1" applyFill="1" applyBorder="1" applyAlignment="1">
      <alignment vertical="center"/>
    </xf>
    <xf numFmtId="14" fontId="52" fillId="0" borderId="0" xfId="169" applyNumberFormat="1" applyFont="1" applyFill="1" applyBorder="1" applyAlignment="1">
      <alignment vertical="center"/>
    </xf>
    <xf numFmtId="172" fontId="52" fillId="0" borderId="19" xfId="169" applyNumberFormat="1" applyFont="1" applyFill="1" applyBorder="1" applyAlignment="1">
      <alignment horizontal="center" vertical="center"/>
    </xf>
    <xf numFmtId="172" fontId="52" fillId="0" borderId="0" xfId="169" applyNumberFormat="1" applyFont="1" applyFill="1" applyBorder="1" applyAlignment="1">
      <alignment horizontal="center" vertical="center"/>
    </xf>
    <xf numFmtId="14" fontId="52" fillId="0" borderId="19" xfId="169" applyNumberFormat="1" applyFont="1" applyFill="1" applyBorder="1" applyAlignment="1">
      <alignment horizontal="center" vertical="center"/>
    </xf>
    <xf numFmtId="14" fontId="52" fillId="0" borderId="0" xfId="169" applyNumberFormat="1" applyFont="1" applyFill="1" applyBorder="1" applyAlignment="1">
      <alignment horizontal="center" vertical="center"/>
    </xf>
    <xf numFmtId="172" fontId="51" fillId="0" borderId="0" xfId="169" applyNumberFormat="1" applyFont="1" applyFill="1" applyBorder="1" applyAlignment="1">
      <alignment vertical="center"/>
    </xf>
    <xf numFmtId="172" fontId="52" fillId="0" borderId="0" xfId="169" applyNumberFormat="1" applyFont="1" applyFill="1" applyBorder="1" applyAlignment="1">
      <alignment vertical="center"/>
    </xf>
    <xf numFmtId="165" fontId="51" fillId="0" borderId="0" xfId="169" applyNumberFormat="1" applyFont="1" applyFill="1" applyBorder="1" applyAlignment="1">
      <alignment vertical="center"/>
    </xf>
    <xf numFmtId="0" fontId="51" fillId="0" borderId="0" xfId="169" applyFont="1" applyFill="1" applyAlignment="1">
      <alignment vertical="center"/>
    </xf>
    <xf numFmtId="165" fontId="51" fillId="0" borderId="0" xfId="169" applyNumberFormat="1" applyFont="1" applyFill="1" applyAlignment="1">
      <alignment vertical="center"/>
    </xf>
    <xf numFmtId="0" fontId="51" fillId="0" borderId="0" xfId="169" applyFont="1" applyFill="1" applyBorder="1" applyAlignment="1">
      <alignment vertical="center"/>
    </xf>
    <xf numFmtId="172" fontId="51" fillId="0" borderId="0" xfId="169" applyNumberFormat="1" applyFont="1" applyFill="1" applyBorder="1" applyAlignment="1">
      <alignment horizontal="left" vertical="center"/>
    </xf>
    <xf numFmtId="165" fontId="51" fillId="0" borderId="0" xfId="169" applyNumberFormat="1" applyFont="1" applyFill="1" applyBorder="1" applyAlignment="1">
      <alignment horizontal="right" vertical="center"/>
    </xf>
    <xf numFmtId="0" fontId="51" fillId="0" borderId="0" xfId="169" applyFont="1" applyFill="1" applyAlignment="1">
      <alignment horizontal="center" vertical="center"/>
    </xf>
    <xf numFmtId="0" fontId="51" fillId="0" borderId="0" xfId="169" applyFont="1" applyFill="1" applyBorder="1" applyAlignment="1">
      <alignment horizontal="center" vertical="center"/>
    </xf>
    <xf numFmtId="165" fontId="51" fillId="0" borderId="0" xfId="0" applyNumberFormat="1" applyFont="1" applyFill="1" applyBorder="1"/>
    <xf numFmtId="172" fontId="51" fillId="0" borderId="17" xfId="169" applyNumberFormat="1" applyFont="1" applyFill="1" applyBorder="1" applyAlignment="1">
      <alignment horizontal="left" vertical="center"/>
    </xf>
    <xf numFmtId="172" fontId="51" fillId="0" borderId="17" xfId="169" applyNumberFormat="1" applyFont="1" applyFill="1" applyBorder="1" applyAlignment="1">
      <alignment horizontal="center" vertical="center"/>
    </xf>
    <xf numFmtId="172" fontId="51" fillId="0" borderId="0" xfId="169" applyNumberFormat="1" applyFont="1" applyFill="1" applyBorder="1" applyAlignment="1">
      <alignment horizontal="center" vertical="center"/>
    </xf>
    <xf numFmtId="165" fontId="51" fillId="0" borderId="17" xfId="169" applyNumberFormat="1" applyFont="1" applyFill="1" applyBorder="1" applyAlignment="1">
      <alignment horizontal="right" vertical="center"/>
    </xf>
    <xf numFmtId="172" fontId="52" fillId="0" borderId="0" xfId="169" applyNumberFormat="1" applyFont="1" applyFill="1" applyBorder="1" applyAlignment="1">
      <alignment horizontal="left" vertical="center"/>
    </xf>
    <xf numFmtId="165" fontId="52" fillId="0" borderId="0" xfId="169" applyNumberFormat="1" applyFont="1" applyFill="1" applyBorder="1" applyAlignment="1">
      <alignment horizontal="right" vertical="center"/>
    </xf>
    <xf numFmtId="165" fontId="52" fillId="0" borderId="18" xfId="171" applyNumberFormat="1" applyFont="1" applyFill="1" applyBorder="1" applyAlignment="1">
      <alignment vertical="center" wrapText="1"/>
    </xf>
    <xf numFmtId="0" fontId="52" fillId="0" borderId="18" xfId="169" applyFont="1" applyFill="1" applyBorder="1" applyAlignment="1">
      <alignment vertical="center"/>
    </xf>
    <xf numFmtId="0" fontId="52" fillId="0" borderId="0" xfId="169" applyFont="1" applyFill="1" applyBorder="1" applyAlignment="1">
      <alignment vertical="center"/>
    </xf>
    <xf numFmtId="165" fontId="52" fillId="0" borderId="18" xfId="169" applyNumberFormat="1" applyFont="1" applyFill="1" applyBorder="1" applyAlignment="1">
      <alignment horizontal="right" vertical="center"/>
    </xf>
    <xf numFmtId="165" fontId="52" fillId="0" borderId="19" xfId="169" applyNumberFormat="1" applyFont="1" applyFill="1" applyBorder="1" applyAlignment="1">
      <alignment horizontal="right" vertical="center"/>
    </xf>
    <xf numFmtId="172" fontId="51" fillId="0" borderId="21" xfId="169" applyNumberFormat="1" applyFont="1" applyFill="1" applyBorder="1" applyAlignment="1">
      <alignment vertical="center"/>
    </xf>
    <xf numFmtId="164" fontId="51" fillId="0" borderId="0" xfId="171" applyNumberFormat="1" applyFont="1" applyFill="1" applyAlignment="1">
      <alignment vertical="center"/>
    </xf>
    <xf numFmtId="165" fontId="52" fillId="0" borderId="0" xfId="171" applyNumberFormat="1" applyFont="1" applyFill="1" applyBorder="1" applyAlignment="1">
      <alignment vertical="center" wrapText="1"/>
    </xf>
    <xf numFmtId="164" fontId="51" fillId="0" borderId="0" xfId="171" applyNumberFormat="1" applyFont="1" applyFill="1" applyBorder="1" applyAlignment="1">
      <alignment vertical="center"/>
    </xf>
    <xf numFmtId="3" fontId="34" fillId="0" borderId="0" xfId="172" applyNumberFormat="1" applyFont="1" applyFill="1" applyBorder="1" applyAlignment="1">
      <alignment horizontal="right" vertical="justify"/>
    </xf>
    <xf numFmtId="37" fontId="34" fillId="0" borderId="0" xfId="172" applyNumberFormat="1" applyFont="1" applyFill="1" applyBorder="1" applyAlignment="1">
      <alignment horizontal="left" vertical="justify"/>
    </xf>
    <xf numFmtId="165" fontId="39" fillId="0" borderId="0" xfId="170" applyNumberFormat="1" applyFont="1" applyFill="1" applyBorder="1" applyAlignment="1">
      <alignment horizontal="center" vertical="center"/>
    </xf>
    <xf numFmtId="165" fontId="39" fillId="0" borderId="0" xfId="170" applyNumberFormat="1" applyFont="1" applyFill="1" applyBorder="1" applyAlignment="1">
      <alignment horizontal="right" vertical="center"/>
    </xf>
    <xf numFmtId="0" fontId="38" fillId="0" borderId="0" xfId="169" applyFont="1" applyFill="1" applyBorder="1" applyAlignment="1">
      <alignment horizontal="center" vertical="center"/>
    </xf>
    <xf numFmtId="164" fontId="39" fillId="0" borderId="0" xfId="170" applyNumberFormat="1" applyFont="1" applyFill="1" applyBorder="1" applyAlignment="1">
      <alignment horizontal="center" vertical="center"/>
    </xf>
    <xf numFmtId="164" fontId="52" fillId="0" borderId="0" xfId="170" applyNumberFormat="1" applyFont="1" applyFill="1" applyBorder="1" applyAlignment="1">
      <alignment horizontal="center" vertical="center"/>
    </xf>
    <xf numFmtId="165" fontId="52" fillId="0" borderId="0" xfId="170" applyNumberFormat="1" applyFont="1" applyFill="1" applyBorder="1" applyAlignment="1">
      <alignment horizontal="center" vertical="center"/>
    </xf>
    <xf numFmtId="0" fontId="51" fillId="0" borderId="0" xfId="170" applyNumberFormat="1" applyFont="1" applyFill="1" applyAlignment="1">
      <alignment horizontal="right" vertical="center"/>
    </xf>
    <xf numFmtId="0" fontId="38" fillId="0" borderId="0" xfId="170" applyNumberFormat="1" applyFont="1" applyFill="1" applyAlignment="1">
      <alignment horizontal="right" vertical="center"/>
    </xf>
    <xf numFmtId="0" fontId="40" fillId="0" borderId="0" xfId="0" applyFont="1" applyFill="1" applyBorder="1" applyAlignment="1">
      <alignment horizontal="left" vertical="justify"/>
    </xf>
  </cellXfs>
  <cellStyles count="207">
    <cellStyle name="20% - Accent1" xfId="1" builtinId="30" customBuiltin="1"/>
    <cellStyle name="20% - Accent1 2" xfId="2"/>
    <cellStyle name="20% - Accent1 3" xfId="3"/>
    <cellStyle name="20% - Accent2" xfId="4" builtinId="34" customBuiltin="1"/>
    <cellStyle name="20% - Accent2 2" xfId="5"/>
    <cellStyle name="20% - Accent2 3" xfId="6"/>
    <cellStyle name="20% - Accent3" xfId="7" builtinId="38" customBuiltin="1"/>
    <cellStyle name="20% - Accent3 2" xfId="8"/>
    <cellStyle name="20% - Accent3 3" xfId="9"/>
    <cellStyle name="20% - Accent4" xfId="10" builtinId="42" customBuiltin="1"/>
    <cellStyle name="20% - Accent4 2" xfId="11"/>
    <cellStyle name="20% - Accent4 3" xfId="12"/>
    <cellStyle name="20% - Accent5" xfId="13" builtinId="46" customBuiltin="1"/>
    <cellStyle name="20% - Accent5 2" xfId="14"/>
    <cellStyle name="20% - Accent5 3" xfId="15"/>
    <cellStyle name="20% - Accent6" xfId="16" builtinId="50" customBuiltin="1"/>
    <cellStyle name="20% - Accent6 2" xfId="17"/>
    <cellStyle name="20% - Accent6 3" xfId="18"/>
    <cellStyle name="20% - Colore 1" xfId="19"/>
    <cellStyle name="20% - Colore 2" xfId="20"/>
    <cellStyle name="20% - Colore 3" xfId="21"/>
    <cellStyle name="20% - Colore 4" xfId="22"/>
    <cellStyle name="20% - Colore 5" xfId="23"/>
    <cellStyle name="20% - Colore 6" xfId="24"/>
    <cellStyle name="40% - Accent1" xfId="25" builtinId="31" customBuiltin="1"/>
    <cellStyle name="40% - Accent1 2" xfId="26"/>
    <cellStyle name="40% - Accent1 3" xfId="27"/>
    <cellStyle name="40% - Accent2" xfId="28" builtinId="35" customBuiltin="1"/>
    <cellStyle name="40% - Accent2 2" xfId="29"/>
    <cellStyle name="40% - Accent2 3" xfId="30"/>
    <cellStyle name="40% - Accent3" xfId="31" builtinId="39" customBuiltin="1"/>
    <cellStyle name="40% - Accent3 2" xfId="32"/>
    <cellStyle name="40% - Accent3 3" xfId="33"/>
    <cellStyle name="40% - Accent4" xfId="34" builtinId="43" customBuiltin="1"/>
    <cellStyle name="40% - Accent4 2" xfId="35"/>
    <cellStyle name="40% - Accent4 3" xfId="36"/>
    <cellStyle name="40% - Accent5" xfId="37" builtinId="47" customBuiltin="1"/>
    <cellStyle name="40% - Accent5 2" xfId="38"/>
    <cellStyle name="40% - Accent5 3" xfId="39"/>
    <cellStyle name="40% - Accent6" xfId="40" builtinId="51" customBuiltin="1"/>
    <cellStyle name="40% - Accent6 2" xfId="41"/>
    <cellStyle name="40% - Accent6 3" xfId="42"/>
    <cellStyle name="40% - Colore 1" xfId="43"/>
    <cellStyle name="40% - Colore 2" xfId="44"/>
    <cellStyle name="40% - Colore 3" xfId="45"/>
    <cellStyle name="40% - Colore 4" xfId="46"/>
    <cellStyle name="40% - Colore 5" xfId="47"/>
    <cellStyle name="40% - Colore 6" xfId="48"/>
    <cellStyle name="60% - Accent1" xfId="49" builtinId="32" customBuiltin="1"/>
    <cellStyle name="60% - Accent1 2" xfId="50"/>
    <cellStyle name="60% - Accent1 3" xfId="51"/>
    <cellStyle name="60% - Accent2" xfId="52" builtinId="36" customBuiltin="1"/>
    <cellStyle name="60% - Accent2 2" xfId="53"/>
    <cellStyle name="60% - Accent2 3" xfId="54"/>
    <cellStyle name="60% - Accent3" xfId="55" builtinId="40" customBuiltin="1"/>
    <cellStyle name="60% - Accent3 2" xfId="56"/>
    <cellStyle name="60% - Accent3 3" xfId="57"/>
    <cellStyle name="60% - Accent4" xfId="58" builtinId="44" customBuiltin="1"/>
    <cellStyle name="60% - Accent4 2" xfId="59"/>
    <cellStyle name="60% - Accent4 3" xfId="60"/>
    <cellStyle name="60% - Accent5" xfId="61" builtinId="48" customBuiltin="1"/>
    <cellStyle name="60% - Accent5 2" xfId="62"/>
    <cellStyle name="60% - Accent5 3" xfId="63"/>
    <cellStyle name="60% - Accent6" xfId="64" builtinId="52" customBuiltin="1"/>
    <cellStyle name="60% - Accent6 2" xfId="65"/>
    <cellStyle name="60% - Accent6 3" xfId="66"/>
    <cellStyle name="60% - Colore 1" xfId="67"/>
    <cellStyle name="60% - Colore 2" xfId="68"/>
    <cellStyle name="60% - Colore 3" xfId="69"/>
    <cellStyle name="60% - Colore 4" xfId="70"/>
    <cellStyle name="60% - Colore 5" xfId="71"/>
    <cellStyle name="60% - Colore 6" xfId="72"/>
    <cellStyle name="Accent1" xfId="73" builtinId="29" customBuiltin="1"/>
    <cellStyle name="Accent1 2" xfId="74"/>
    <cellStyle name="Accent1 3" xfId="75"/>
    <cellStyle name="Accent2" xfId="76" builtinId="33" customBuiltin="1"/>
    <cellStyle name="Accent2 2" xfId="77"/>
    <cellStyle name="Accent2 3" xfId="78"/>
    <cellStyle name="Accent3" xfId="79" builtinId="37" customBuiltin="1"/>
    <cellStyle name="Accent3 2" xfId="80"/>
    <cellStyle name="Accent3 3" xfId="81"/>
    <cellStyle name="Accent4" xfId="82" builtinId="41" customBuiltin="1"/>
    <cellStyle name="Accent4 2" xfId="83"/>
    <cellStyle name="Accent4 3" xfId="84"/>
    <cellStyle name="Accent5" xfId="85" builtinId="45" customBuiltin="1"/>
    <cellStyle name="Accent5 2" xfId="86"/>
    <cellStyle name="Accent5 3" xfId="87"/>
    <cellStyle name="Accent6" xfId="88" builtinId="49" customBuiltin="1"/>
    <cellStyle name="Accent6 2" xfId="89"/>
    <cellStyle name="Accent6 3" xfId="90"/>
    <cellStyle name="Bad" xfId="91" builtinId="27" customBuiltin="1"/>
    <cellStyle name="Bad 2" xfId="92"/>
    <cellStyle name="Bad 3" xfId="93"/>
    <cellStyle name="Calcolo" xfId="94"/>
    <cellStyle name="Calculation" xfId="95" builtinId="22" customBuiltin="1"/>
    <cellStyle name="Calculation 2" xfId="96"/>
    <cellStyle name="Calculation 3" xfId="97"/>
    <cellStyle name="Cella collegata" xfId="98"/>
    <cellStyle name="Cella da controllare" xfId="99"/>
    <cellStyle name="Check Cell" xfId="100" builtinId="23" customBuiltin="1"/>
    <cellStyle name="Check Cell 2" xfId="101"/>
    <cellStyle name="Check Cell 3" xfId="102"/>
    <cellStyle name="Colore 1" xfId="103"/>
    <cellStyle name="Colore 2" xfId="104"/>
    <cellStyle name="Colore 3" xfId="105"/>
    <cellStyle name="Colore 4" xfId="106"/>
    <cellStyle name="Colore 5" xfId="107"/>
    <cellStyle name="Colore 6" xfId="108"/>
    <cellStyle name="Comma" xfId="109" builtinId="3"/>
    <cellStyle name="Comma 2" xfId="110"/>
    <cellStyle name="Comma 3" xfId="111"/>
    <cellStyle name="Comma 4" xfId="112"/>
    <cellStyle name="Comma 5" xfId="113"/>
    <cellStyle name="Comma 6" xfId="114"/>
    <cellStyle name="Comma 7" xfId="115"/>
    <cellStyle name="Comma 8" xfId="116"/>
    <cellStyle name="Comma 9" xfId="117"/>
    <cellStyle name="Comma_E-ALB LEK 30.06.2008" xfId="118"/>
    <cellStyle name="Company Name" xfId="119"/>
    <cellStyle name="Credit" xfId="120"/>
    <cellStyle name="Credit subtotal" xfId="121"/>
    <cellStyle name="Credit Total" xfId="122"/>
    <cellStyle name="Credit_AFM 31.12.2000 SPK TR" xfId="123"/>
    <cellStyle name="Debit" xfId="124"/>
    <cellStyle name="Debit subtotal" xfId="125"/>
    <cellStyle name="Debit Total" xfId="126"/>
    <cellStyle name="Debit_AFM 31.12.2000 SPK TR" xfId="127"/>
    <cellStyle name="Explanatory Text" xfId="128" builtinId="53" customBuiltin="1"/>
    <cellStyle name="Explanatory Text 2" xfId="129"/>
    <cellStyle name="Explanatory Text 3" xfId="130"/>
    <cellStyle name="Good" xfId="131" builtinId="26" customBuiltin="1"/>
    <cellStyle name="Good 2" xfId="132"/>
    <cellStyle name="Good 3" xfId="133"/>
    <cellStyle name="Heading 1" xfId="134" builtinId="16" customBuiltin="1"/>
    <cellStyle name="Heading 1 2" xfId="135"/>
    <cellStyle name="Heading 1 3" xfId="136"/>
    <cellStyle name="Heading 2" xfId="137" builtinId="17" customBuiltin="1"/>
    <cellStyle name="Heading 2 2" xfId="138"/>
    <cellStyle name="Heading 2 3" xfId="139"/>
    <cellStyle name="Heading 3" xfId="140" builtinId="18" customBuiltin="1"/>
    <cellStyle name="Heading 3 2" xfId="141"/>
    <cellStyle name="Heading 3 3" xfId="142"/>
    <cellStyle name="Heading 4" xfId="143" builtinId="19" customBuiltin="1"/>
    <cellStyle name="Heading 4 2" xfId="144"/>
    <cellStyle name="Heading 4 3" xfId="145"/>
    <cellStyle name="Input" xfId="146" builtinId="20" customBuiltin="1"/>
    <cellStyle name="Input 2" xfId="147"/>
    <cellStyle name="Input 3" xfId="148"/>
    <cellStyle name="Linked Cell" xfId="149" builtinId="24" customBuiltin="1"/>
    <cellStyle name="Linked Cell 2" xfId="150"/>
    <cellStyle name="Linked Cell 3" xfId="151"/>
    <cellStyle name="Migliaia 2" xfId="152"/>
    <cellStyle name="Migliaia 3" xfId="153"/>
    <cellStyle name="Neutral" xfId="154" builtinId="28" customBuiltin="1"/>
    <cellStyle name="Neutral 2" xfId="155"/>
    <cellStyle name="Neutral 3" xfId="156"/>
    <cellStyle name="Neutrale" xfId="157"/>
    <cellStyle name="Normal" xfId="0" builtinId="0"/>
    <cellStyle name="Normal 2" xfId="158"/>
    <cellStyle name="Normal 2 2" xfId="159"/>
    <cellStyle name="Normal 2 3" xfId="160"/>
    <cellStyle name="Normal 2 4" xfId="161"/>
    <cellStyle name="Normal 2 5" xfId="162"/>
    <cellStyle name="Normal 2 6" xfId="163"/>
    <cellStyle name="Normal 3" xfId="164"/>
    <cellStyle name="Normal 4" xfId="165"/>
    <cellStyle name="Normal 5" xfId="166"/>
    <cellStyle name="Normal 7 2" xfId="167"/>
    <cellStyle name="Normal 7 3" xfId="168"/>
    <cellStyle name="Normal_1.1 FINANCIALS INFLATION ADJUSTED" xfId="169"/>
    <cellStyle name="Normal_E-ALB LEK 30.06.2008" xfId="170"/>
    <cellStyle name="Normal_VESTEL 31 12 2001 CONS" xfId="171"/>
    <cellStyle name="Normale 2" xfId="172"/>
    <cellStyle name="Normale 3" xfId="173"/>
    <cellStyle name="Normale 4" xfId="174"/>
    <cellStyle name="Normalny_AKTYWA" xfId="175"/>
    <cellStyle name="Nota" xfId="176"/>
    <cellStyle name="Note" xfId="177" builtinId="10" customBuiltin="1"/>
    <cellStyle name="Note 2" xfId="178"/>
    <cellStyle name="Note 3" xfId="179"/>
    <cellStyle name="Output" xfId="180" builtinId="21" customBuiltin="1"/>
    <cellStyle name="Output 2" xfId="181"/>
    <cellStyle name="Output 3" xfId="182"/>
    <cellStyle name="Percent" xfId="183" builtinId="5"/>
    <cellStyle name="Percent %" xfId="184"/>
    <cellStyle name="Percentuale 2" xfId="185"/>
    <cellStyle name="Testo avviso" xfId="186"/>
    <cellStyle name="Testo descrittivo" xfId="187"/>
    <cellStyle name="Title" xfId="188" builtinId="15" customBuiltin="1"/>
    <cellStyle name="Title 2" xfId="189"/>
    <cellStyle name="Title 3" xfId="190"/>
    <cellStyle name="Titolo" xfId="191"/>
    <cellStyle name="Titolo 1" xfId="192"/>
    <cellStyle name="Titolo 2" xfId="193"/>
    <cellStyle name="Titolo 3" xfId="194"/>
    <cellStyle name="Titolo 4" xfId="195"/>
    <cellStyle name="Total" xfId="196" builtinId="25" customBuiltin="1"/>
    <cellStyle name="Total 2" xfId="197"/>
    <cellStyle name="Total 3" xfId="198"/>
    <cellStyle name="Totale" xfId="199"/>
    <cellStyle name="Valore non valido" xfId="200"/>
    <cellStyle name="Valore valido" xfId="201"/>
    <cellStyle name="Virgül [0]_ConsolidationJune00" xfId="202"/>
    <cellStyle name="Virgül_ConsolidationJune00" xfId="203"/>
    <cellStyle name="Warning Text" xfId="204" builtinId="11" customBuiltin="1"/>
    <cellStyle name="Warning Text 2" xfId="205"/>
    <cellStyle name="Warning Text 3" xfId="206"/>
  </cellStyles>
  <dxfs count="13"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ujitsu-Siemens/Local%20Settings/Temporary%20Internet%20Files/Content.IE5/85KB27UB/E-ALB%20LEK%2031.12.2008/E-ALB%20LEK%2030.06.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gin_nts\Data\Audit%20Files%20Year%20End%2031.12.2001\ATATEKS\Report%20Works\Consolidation\Z.Enerji%20endekslenmis%20notlar%2031.12.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</sheetNames>
    <definedNames>
      <definedName name="Button206_Click"/>
    </defined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91">
          <cell r="F491">
            <v>232302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lar"/>
      <sheetName val="kredi"/>
      <sheetName val="sermaye"/>
      <sheetName val="Leasing"/>
      <sheetName val="GT_Custom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showGridLines="0" workbookViewId="0">
      <selection activeCell="E42" sqref="E42:L46"/>
    </sheetView>
  </sheetViews>
  <sheetFormatPr defaultRowHeight="11.25"/>
  <cols>
    <col min="1" max="1" width="2.28515625" style="2" customWidth="1"/>
    <col min="2" max="2" width="2.5703125" style="2" customWidth="1"/>
    <col min="3" max="3" width="26.85546875" style="2" bestFit="1" customWidth="1"/>
    <col min="4" max="4" width="2.7109375" style="16" customWidth="1"/>
    <col min="5" max="5" width="11.85546875" style="2" customWidth="1"/>
    <col min="6" max="6" width="2.7109375" style="16" customWidth="1"/>
    <col min="7" max="7" width="10.140625" style="2" customWidth="1"/>
    <col min="8" max="8" width="9.140625" style="2"/>
    <col min="9" max="9" width="10.7109375" style="2" hidden="1" customWidth="1"/>
    <col min="10" max="10" width="10" style="2" bestFit="1" customWidth="1"/>
    <col min="11" max="11" width="2.7109375" style="16" customWidth="1"/>
    <col min="12" max="12" width="12.28515625" style="2" customWidth="1"/>
    <col min="13" max="13" width="2.7109375" style="2" customWidth="1"/>
    <col min="14" max="14" width="12.42578125" style="17" customWidth="1"/>
    <col min="15" max="15" width="12.140625" style="17" bestFit="1" customWidth="1"/>
    <col min="16" max="16" width="9.140625" style="17"/>
    <col min="17" max="16384" width="9.140625" style="2"/>
  </cols>
  <sheetData>
    <row r="1" spans="1:16" s="16" customFormat="1">
      <c r="A1" s="3"/>
      <c r="B1" s="3"/>
      <c r="C1" s="4" t="s">
        <v>1</v>
      </c>
      <c r="D1" s="4"/>
      <c r="E1" s="5"/>
      <c r="F1" s="4"/>
      <c r="G1" s="19"/>
      <c r="H1" s="19"/>
      <c r="I1" s="19"/>
      <c r="J1" s="19"/>
      <c r="K1" s="4"/>
      <c r="L1" s="19"/>
      <c r="M1" s="19"/>
      <c r="N1" s="161"/>
      <c r="O1" s="161"/>
      <c r="P1" s="161"/>
    </row>
    <row r="2" spans="1:16" s="16" customFormat="1">
      <c r="A2" s="3"/>
      <c r="B2" s="3"/>
      <c r="C2" s="4"/>
      <c r="D2" s="4"/>
      <c r="E2" s="5"/>
      <c r="F2" s="4"/>
      <c r="G2" s="19"/>
      <c r="H2" s="19"/>
      <c r="I2" s="19"/>
      <c r="J2" s="5"/>
      <c r="K2" s="4"/>
      <c r="L2" s="19"/>
      <c r="N2" s="161"/>
      <c r="O2" s="161"/>
      <c r="P2" s="161"/>
    </row>
    <row r="3" spans="1:16">
      <c r="A3" s="1"/>
      <c r="B3" s="1"/>
      <c r="C3" s="1"/>
      <c r="D3" s="19"/>
      <c r="F3" s="19"/>
      <c r="G3" s="1"/>
      <c r="H3" s="1"/>
      <c r="I3" s="1"/>
      <c r="J3" s="1"/>
      <c r="K3" s="19"/>
    </row>
    <row r="4" spans="1:16" ht="24.75" customHeight="1">
      <c r="A4" s="1"/>
      <c r="B4" s="1"/>
      <c r="C4" s="40"/>
      <c r="D4" s="34"/>
      <c r="E4" s="41" t="s">
        <v>0</v>
      </c>
      <c r="F4" s="34"/>
      <c r="G4" s="42" t="s">
        <v>12</v>
      </c>
      <c r="H4" s="42" t="s">
        <v>158</v>
      </c>
      <c r="I4" s="42" t="s">
        <v>14</v>
      </c>
      <c r="J4" s="43" t="s">
        <v>13</v>
      </c>
      <c r="K4" s="34"/>
      <c r="L4" s="41" t="s">
        <v>156</v>
      </c>
    </row>
    <row r="5" spans="1:16">
      <c r="A5" s="1"/>
      <c r="B5" s="1"/>
      <c r="C5" s="6"/>
      <c r="D5" s="5"/>
      <c r="E5" s="6"/>
      <c r="F5" s="5"/>
      <c r="G5" s="6"/>
      <c r="H5" s="6"/>
      <c r="I5" s="6"/>
      <c r="J5" s="6"/>
      <c r="K5" s="5"/>
      <c r="L5" s="1"/>
    </row>
    <row r="6" spans="1:16">
      <c r="A6" s="1"/>
      <c r="B6" s="1"/>
      <c r="C6" s="7" t="s">
        <v>8</v>
      </c>
      <c r="D6" s="10"/>
      <c r="E6" s="6"/>
      <c r="F6" s="10"/>
      <c r="G6" s="6"/>
      <c r="H6" s="6"/>
      <c r="I6" s="6"/>
      <c r="J6" s="6"/>
      <c r="K6" s="10"/>
      <c r="L6" s="1"/>
    </row>
    <row r="7" spans="1:16">
      <c r="A7" s="1"/>
      <c r="B7" s="1"/>
      <c r="C7" s="6" t="s">
        <v>2</v>
      </c>
      <c r="D7" s="5"/>
      <c r="E7" s="6">
        <v>6143927</v>
      </c>
      <c r="F7" s="5"/>
      <c r="G7" s="6"/>
      <c r="H7" s="6">
        <v>11371</v>
      </c>
      <c r="I7" s="6"/>
      <c r="J7" s="6"/>
      <c r="K7" s="5"/>
      <c r="L7" s="1">
        <v>6155298</v>
      </c>
    </row>
    <row r="8" spans="1:16">
      <c r="A8" s="1"/>
      <c r="B8" s="1"/>
      <c r="C8" s="6" t="s">
        <v>3</v>
      </c>
      <c r="D8" s="5"/>
      <c r="E8" s="6">
        <v>8755013</v>
      </c>
      <c r="F8" s="5"/>
      <c r="G8" s="6">
        <v>20903</v>
      </c>
      <c r="H8" s="6">
        <v>177543</v>
      </c>
      <c r="I8" s="6"/>
      <c r="J8" s="6">
        <v>22685</v>
      </c>
      <c r="K8" s="5"/>
      <c r="L8" s="1">
        <v>8930774</v>
      </c>
    </row>
    <row r="9" spans="1:16">
      <c r="A9" s="1"/>
      <c r="B9" s="1"/>
      <c r="C9" s="6" t="s">
        <v>4</v>
      </c>
      <c r="D9" s="5"/>
      <c r="E9" s="6">
        <v>4316336</v>
      </c>
      <c r="F9" s="5"/>
      <c r="G9" s="6">
        <v>186565</v>
      </c>
      <c r="H9" s="6">
        <v>169038</v>
      </c>
      <c r="I9" s="6"/>
      <c r="J9" s="6">
        <v>445919</v>
      </c>
      <c r="K9" s="5"/>
      <c r="L9" s="1">
        <v>4226020</v>
      </c>
    </row>
    <row r="10" spans="1:16">
      <c r="A10" s="1"/>
      <c r="B10" s="1"/>
      <c r="C10" s="6" t="s">
        <v>5</v>
      </c>
      <c r="D10" s="5"/>
      <c r="E10" s="6">
        <v>244987</v>
      </c>
      <c r="F10" s="5"/>
      <c r="G10" s="6">
        <v>1889</v>
      </c>
      <c r="H10" s="6">
        <v>48</v>
      </c>
      <c r="I10" s="6"/>
      <c r="J10" s="6">
        <v>3522</v>
      </c>
      <c r="K10" s="5"/>
      <c r="L10" s="1">
        <v>243402</v>
      </c>
    </row>
    <row r="11" spans="1:16">
      <c r="A11" s="1"/>
      <c r="B11" s="1"/>
      <c r="C11" s="6" t="s">
        <v>6</v>
      </c>
      <c r="D11" s="5"/>
      <c r="E11" s="6">
        <v>478459</v>
      </c>
      <c r="F11" s="5"/>
      <c r="G11" s="6">
        <v>125176</v>
      </c>
      <c r="H11" s="6">
        <v>86037</v>
      </c>
      <c r="I11" s="6"/>
      <c r="J11" s="6">
        <v>191595</v>
      </c>
      <c r="K11" s="5"/>
      <c r="L11" s="1">
        <v>498077</v>
      </c>
    </row>
    <row r="12" spans="1:16">
      <c r="A12" s="1"/>
      <c r="B12" s="1"/>
      <c r="C12" s="6" t="s">
        <v>7</v>
      </c>
      <c r="D12" s="5"/>
      <c r="E12" s="6">
        <v>1172666</v>
      </c>
      <c r="F12" s="5"/>
      <c r="G12" s="6">
        <v>785520</v>
      </c>
      <c r="H12" s="6">
        <v>12699</v>
      </c>
      <c r="I12" s="6"/>
      <c r="J12" s="6">
        <v>183603</v>
      </c>
      <c r="K12" s="5"/>
      <c r="L12" s="1">
        <v>1787282</v>
      </c>
    </row>
    <row r="13" spans="1:16">
      <c r="A13" s="1"/>
      <c r="B13" s="1"/>
      <c r="C13" s="8"/>
      <c r="D13" s="10"/>
      <c r="E13" s="9"/>
      <c r="F13" s="10"/>
      <c r="G13" s="9"/>
      <c r="H13" s="9"/>
      <c r="I13" s="9"/>
      <c r="J13" s="9"/>
      <c r="K13" s="10"/>
      <c r="L13" s="9"/>
    </row>
    <row r="14" spans="1:16">
      <c r="A14" s="1"/>
      <c r="B14" s="1"/>
      <c r="C14" s="5"/>
      <c r="D14" s="5"/>
      <c r="E14" s="10">
        <f>SUM(E7:E13)</f>
        <v>21111388</v>
      </c>
      <c r="F14" s="5"/>
      <c r="G14" s="10">
        <f>SUM(G7:G12)</f>
        <v>1120053</v>
      </c>
      <c r="H14" s="10">
        <f>SUM(H7:H12)</f>
        <v>456736</v>
      </c>
      <c r="I14" s="10">
        <f>SUM(I7:I12)</f>
        <v>0</v>
      </c>
      <c r="J14" s="10">
        <f>SUM(J7:J12)</f>
        <v>847324</v>
      </c>
      <c r="K14" s="5"/>
      <c r="L14" s="10">
        <f>SUM(L7:L12)</f>
        <v>21840853</v>
      </c>
    </row>
    <row r="15" spans="1:16">
      <c r="A15" s="1"/>
      <c r="B15" s="1"/>
      <c r="C15" s="10" t="s">
        <v>9</v>
      </c>
      <c r="D15" s="10"/>
      <c r="E15" s="11"/>
      <c r="F15" s="10"/>
      <c r="G15" s="12"/>
      <c r="H15" s="6"/>
      <c r="I15" s="6"/>
      <c r="J15" s="11"/>
      <c r="K15" s="10"/>
      <c r="L15" s="1"/>
    </row>
    <row r="16" spans="1:16">
      <c r="A16" s="1"/>
      <c r="B16" s="1"/>
      <c r="C16" s="6" t="s">
        <v>2</v>
      </c>
      <c r="D16" s="5"/>
      <c r="E16" s="6">
        <v>0</v>
      </c>
      <c r="F16" s="5"/>
      <c r="G16" s="6">
        <v>300484</v>
      </c>
      <c r="H16" s="6"/>
      <c r="I16" s="6"/>
      <c r="J16" s="6"/>
      <c r="K16" s="5"/>
      <c r="L16" s="1">
        <v>300484</v>
      </c>
    </row>
    <row r="17" spans="1:12">
      <c r="A17" s="1"/>
      <c r="B17" s="1"/>
      <c r="C17" s="6" t="s">
        <v>3</v>
      </c>
      <c r="D17" s="5"/>
      <c r="E17" s="6">
        <v>0</v>
      </c>
      <c r="F17" s="5"/>
      <c r="G17" s="6">
        <v>437206</v>
      </c>
      <c r="H17" s="6">
        <v>2873</v>
      </c>
      <c r="I17" s="6"/>
      <c r="J17" s="6">
        <v>2877</v>
      </c>
      <c r="K17" s="5"/>
      <c r="L17" s="1">
        <v>437202</v>
      </c>
    </row>
    <row r="18" spans="1:12">
      <c r="A18" s="1"/>
      <c r="B18" s="1"/>
      <c r="C18" s="6" t="s">
        <v>4</v>
      </c>
      <c r="D18" s="5"/>
      <c r="E18" s="6">
        <v>527564</v>
      </c>
      <c r="F18" s="5"/>
      <c r="G18" s="6">
        <v>707724</v>
      </c>
      <c r="H18" s="6">
        <v>40197</v>
      </c>
      <c r="I18" s="6"/>
      <c r="J18" s="6">
        <v>108361</v>
      </c>
      <c r="K18" s="5"/>
      <c r="L18" s="1">
        <v>1167124</v>
      </c>
    </row>
    <row r="19" spans="1:12">
      <c r="A19" s="1"/>
      <c r="B19" s="1"/>
      <c r="C19" s="6" t="s">
        <v>5</v>
      </c>
      <c r="D19" s="5"/>
      <c r="E19" s="6">
        <v>200822</v>
      </c>
      <c r="F19" s="5"/>
      <c r="G19" s="6">
        <v>7538</v>
      </c>
      <c r="H19" s="6"/>
      <c r="I19" s="6"/>
      <c r="J19" s="6">
        <v>3398</v>
      </c>
      <c r="K19" s="5"/>
      <c r="L19" s="1">
        <v>204962</v>
      </c>
    </row>
    <row r="20" spans="1:12">
      <c r="A20" s="1"/>
      <c r="B20" s="1"/>
      <c r="C20" s="6" t="s">
        <v>6</v>
      </c>
      <c r="D20" s="5"/>
      <c r="E20" s="6">
        <v>333150</v>
      </c>
      <c r="F20" s="5"/>
      <c r="G20" s="6">
        <v>34216</v>
      </c>
      <c r="H20" s="6">
        <v>18978</v>
      </c>
      <c r="I20" s="6"/>
      <c r="J20" s="6">
        <v>65501</v>
      </c>
      <c r="K20" s="5"/>
      <c r="L20" s="1">
        <v>320843</v>
      </c>
    </row>
    <row r="21" spans="1:12">
      <c r="A21" s="1"/>
      <c r="B21" s="1"/>
      <c r="C21" s="8"/>
      <c r="D21" s="10"/>
      <c r="E21" s="9"/>
      <c r="F21" s="10"/>
      <c r="G21" s="9"/>
      <c r="H21" s="9"/>
      <c r="I21" s="9"/>
      <c r="J21" s="9"/>
      <c r="K21" s="10"/>
      <c r="L21" s="9"/>
    </row>
    <row r="22" spans="1:12">
      <c r="A22" s="1"/>
      <c r="B22" s="1"/>
      <c r="C22" s="5"/>
      <c r="D22" s="5"/>
      <c r="E22" s="10">
        <f>SUM(E16:E21)</f>
        <v>1061536</v>
      </c>
      <c r="F22" s="5"/>
      <c r="G22" s="10">
        <f>SUM(G16:G20)</f>
        <v>1487168</v>
      </c>
      <c r="H22" s="10">
        <f>SUM(H16:H20)</f>
        <v>62048</v>
      </c>
      <c r="I22" s="10">
        <f>SUM(I16:I20)</f>
        <v>0</v>
      </c>
      <c r="J22" s="10">
        <f>SUM(J16:J20)</f>
        <v>180137</v>
      </c>
      <c r="K22" s="5"/>
      <c r="L22" s="10">
        <f>SUM(L16:L21)</f>
        <v>2430615</v>
      </c>
    </row>
    <row r="23" spans="1:12">
      <c r="A23" s="1"/>
      <c r="B23" s="1"/>
      <c r="C23" s="10" t="s">
        <v>10</v>
      </c>
      <c r="D23" s="10"/>
      <c r="E23" s="11"/>
      <c r="F23" s="10"/>
      <c r="G23" s="12"/>
      <c r="H23" s="6"/>
      <c r="I23" s="6"/>
      <c r="J23" s="11"/>
      <c r="K23" s="10"/>
      <c r="L23" s="1"/>
    </row>
    <row r="24" spans="1:12">
      <c r="A24" s="1"/>
      <c r="B24" s="1"/>
      <c r="C24" s="6" t="s">
        <v>2</v>
      </c>
      <c r="D24" s="5"/>
      <c r="E24" s="6">
        <v>0</v>
      </c>
      <c r="F24" s="5"/>
      <c r="G24" s="6">
        <v>0</v>
      </c>
      <c r="H24" s="6">
        <v>0</v>
      </c>
      <c r="I24" s="6"/>
      <c r="J24" s="6">
        <v>0</v>
      </c>
      <c r="K24" s="5"/>
      <c r="L24" s="1">
        <v>0</v>
      </c>
    </row>
    <row r="25" spans="1:12">
      <c r="A25" s="1"/>
      <c r="B25" s="1"/>
      <c r="C25" s="6" t="s">
        <v>3</v>
      </c>
      <c r="D25" s="5"/>
      <c r="E25" s="6">
        <v>0</v>
      </c>
      <c r="F25" s="5"/>
      <c r="G25" s="6">
        <v>0</v>
      </c>
      <c r="H25" s="6">
        <v>0</v>
      </c>
      <c r="I25" s="6"/>
      <c r="J25" s="6">
        <v>0</v>
      </c>
      <c r="K25" s="5"/>
      <c r="L25" s="1">
        <v>0</v>
      </c>
    </row>
    <row r="26" spans="1:12">
      <c r="A26" s="1"/>
      <c r="B26" s="1"/>
      <c r="C26" s="6" t="s">
        <v>4</v>
      </c>
      <c r="D26" s="5"/>
      <c r="E26" s="6">
        <v>79098</v>
      </c>
      <c r="F26" s="5"/>
      <c r="G26" s="6">
        <v>0</v>
      </c>
      <c r="H26" s="6">
        <v>0</v>
      </c>
      <c r="I26" s="6"/>
      <c r="J26" s="6">
        <v>0</v>
      </c>
      <c r="K26" s="5"/>
      <c r="L26" s="1">
        <v>79098</v>
      </c>
    </row>
    <row r="27" spans="1:12">
      <c r="A27" s="1"/>
      <c r="B27" s="1"/>
      <c r="C27" s="6" t="s">
        <v>5</v>
      </c>
      <c r="D27" s="5"/>
      <c r="E27" s="6">
        <v>6206</v>
      </c>
      <c r="F27" s="5"/>
      <c r="G27" s="6">
        <v>0</v>
      </c>
      <c r="H27" s="6">
        <v>0</v>
      </c>
      <c r="I27" s="6"/>
      <c r="J27" s="6">
        <v>0</v>
      </c>
      <c r="K27" s="5"/>
      <c r="L27" s="1">
        <v>6206</v>
      </c>
    </row>
    <row r="28" spans="1:12">
      <c r="A28" s="1"/>
      <c r="B28" s="1"/>
      <c r="C28" s="6" t="s">
        <v>6</v>
      </c>
      <c r="D28" s="5"/>
      <c r="E28" s="6">
        <v>17146</v>
      </c>
      <c r="F28" s="5"/>
      <c r="G28" s="6">
        <v>0</v>
      </c>
      <c r="H28" s="6">
        <v>0</v>
      </c>
      <c r="I28" s="6"/>
      <c r="J28" s="6">
        <v>0</v>
      </c>
      <c r="K28" s="5"/>
      <c r="L28" s="1">
        <v>17146</v>
      </c>
    </row>
    <row r="29" spans="1:12">
      <c r="A29" s="1"/>
      <c r="B29" s="1"/>
      <c r="C29" s="6" t="s">
        <v>7</v>
      </c>
      <c r="D29" s="5"/>
      <c r="E29" s="5">
        <v>45537</v>
      </c>
      <c r="F29" s="5"/>
      <c r="G29" s="5">
        <v>0</v>
      </c>
      <c r="H29" s="5">
        <v>0</v>
      </c>
      <c r="I29" s="5"/>
      <c r="J29" s="5">
        <v>0</v>
      </c>
      <c r="K29" s="5"/>
      <c r="L29" s="1">
        <v>45537</v>
      </c>
    </row>
    <row r="30" spans="1:12">
      <c r="A30" s="1"/>
      <c r="B30" s="1"/>
      <c r="C30" s="9"/>
      <c r="D30" s="5"/>
      <c r="E30" s="9"/>
      <c r="F30" s="5"/>
      <c r="G30" s="9"/>
      <c r="H30" s="9"/>
      <c r="I30" s="9"/>
      <c r="J30" s="9"/>
      <c r="K30" s="5"/>
      <c r="L30" s="13"/>
    </row>
    <row r="31" spans="1:12">
      <c r="A31" s="1"/>
      <c r="B31" s="1"/>
      <c r="C31" s="5"/>
      <c r="D31" s="5"/>
      <c r="E31" s="10">
        <f>SUM(E24:E30)</f>
        <v>147987</v>
      </c>
      <c r="F31" s="5"/>
      <c r="G31" s="10">
        <f>SUM(G24:G29)</f>
        <v>0</v>
      </c>
      <c r="H31" s="10">
        <f>SUM(H24:H29)</f>
        <v>0</v>
      </c>
      <c r="I31" s="10">
        <f>SUM(I24:I29)</f>
        <v>0</v>
      </c>
      <c r="J31" s="10">
        <f>SUM(J24:J29)</f>
        <v>0</v>
      </c>
      <c r="K31" s="5"/>
      <c r="L31" s="10">
        <f>SUM(L24:L29)</f>
        <v>147987</v>
      </c>
    </row>
    <row r="32" spans="1:12">
      <c r="A32" s="1"/>
      <c r="B32" s="1"/>
      <c r="C32" s="10" t="s">
        <v>11</v>
      </c>
      <c r="D32" s="10"/>
      <c r="E32" s="11"/>
      <c r="F32" s="10"/>
      <c r="G32" s="12"/>
      <c r="H32" s="6"/>
      <c r="I32" s="6"/>
      <c r="J32" s="11"/>
      <c r="K32" s="10"/>
      <c r="L32" s="1"/>
    </row>
    <row r="33" spans="1:13">
      <c r="A33" s="1"/>
      <c r="B33" s="1"/>
      <c r="C33" s="6" t="s">
        <v>2</v>
      </c>
      <c r="D33" s="5"/>
      <c r="E33" s="6">
        <v>6143927</v>
      </c>
      <c r="F33" s="5"/>
      <c r="G33" s="6">
        <v>-300484</v>
      </c>
      <c r="H33" s="6">
        <v>11371</v>
      </c>
      <c r="I33" s="6">
        <v>0</v>
      </c>
      <c r="J33" s="6">
        <v>0</v>
      </c>
      <c r="K33" s="5"/>
      <c r="L33" s="6">
        <v>5854814</v>
      </c>
    </row>
    <row r="34" spans="1:13">
      <c r="A34" s="1"/>
      <c r="B34" s="1"/>
      <c r="C34" s="6" t="s">
        <v>3</v>
      </c>
      <c r="D34" s="5"/>
      <c r="E34" s="6">
        <v>8755013</v>
      </c>
      <c r="F34" s="5"/>
      <c r="G34" s="6">
        <v>-416303</v>
      </c>
      <c r="H34" s="6">
        <v>174670</v>
      </c>
      <c r="I34" s="6">
        <v>0</v>
      </c>
      <c r="J34" s="6">
        <v>19808</v>
      </c>
      <c r="K34" s="5"/>
      <c r="L34" s="6">
        <v>8493572</v>
      </c>
      <c r="M34" s="14"/>
    </row>
    <row r="35" spans="1:13">
      <c r="A35" s="1"/>
      <c r="B35" s="1"/>
      <c r="C35" s="6" t="s">
        <v>4</v>
      </c>
      <c r="D35" s="5"/>
      <c r="E35" s="6">
        <v>3709674</v>
      </c>
      <c r="F35" s="5"/>
      <c r="G35" s="6">
        <v>-521159</v>
      </c>
      <c r="H35" s="6">
        <v>128841</v>
      </c>
      <c r="I35" s="6">
        <v>0</v>
      </c>
      <c r="J35" s="6">
        <v>337558</v>
      </c>
      <c r="K35" s="5"/>
      <c r="L35" s="6">
        <v>2979798</v>
      </c>
    </row>
    <row r="36" spans="1:13">
      <c r="A36" s="1"/>
      <c r="B36" s="1"/>
      <c r="C36" s="6" t="s">
        <v>5</v>
      </c>
      <c r="D36" s="5"/>
      <c r="E36" s="6">
        <v>37959</v>
      </c>
      <c r="F36" s="5"/>
      <c r="G36" s="6">
        <v>-5649</v>
      </c>
      <c r="H36" s="6">
        <v>48</v>
      </c>
      <c r="I36" s="6">
        <v>0</v>
      </c>
      <c r="J36" s="6">
        <v>124</v>
      </c>
      <c r="K36" s="5"/>
      <c r="L36" s="6">
        <v>32234</v>
      </c>
    </row>
    <row r="37" spans="1:13">
      <c r="A37" s="1"/>
      <c r="B37" s="1"/>
      <c r="C37" s="6" t="s">
        <v>6</v>
      </c>
      <c r="D37" s="5"/>
      <c r="E37" s="6">
        <v>128163</v>
      </c>
      <c r="F37" s="5"/>
      <c r="G37" s="6">
        <v>90960</v>
      </c>
      <c r="H37" s="6">
        <v>67059</v>
      </c>
      <c r="I37" s="6">
        <v>0</v>
      </c>
      <c r="J37" s="6">
        <v>126094</v>
      </c>
      <c r="K37" s="5"/>
      <c r="L37" s="6">
        <v>160088</v>
      </c>
    </row>
    <row r="38" spans="1:13">
      <c r="A38" s="1"/>
      <c r="B38" s="1"/>
      <c r="C38" s="6" t="s">
        <v>7</v>
      </c>
      <c r="D38" s="5"/>
      <c r="E38" s="5">
        <v>1127129</v>
      </c>
      <c r="F38" s="5"/>
      <c r="G38" s="5">
        <v>785520</v>
      </c>
      <c r="H38" s="5">
        <v>12699</v>
      </c>
      <c r="I38" s="5">
        <v>0</v>
      </c>
      <c r="J38" s="5">
        <v>183603</v>
      </c>
      <c r="K38" s="5"/>
      <c r="L38" s="5">
        <v>1741745</v>
      </c>
    </row>
    <row r="39" spans="1:13">
      <c r="A39" s="1"/>
      <c r="B39" s="1"/>
      <c r="C39" s="5"/>
      <c r="D39" s="5"/>
      <c r="E39" s="9"/>
      <c r="F39" s="5"/>
      <c r="G39" s="8"/>
      <c r="H39" s="8"/>
      <c r="I39" s="8"/>
      <c r="J39" s="8"/>
      <c r="K39" s="5"/>
      <c r="L39" s="8"/>
    </row>
    <row r="40" spans="1:13" ht="12" thickBot="1">
      <c r="A40" s="1"/>
      <c r="B40" s="1"/>
      <c r="C40" s="44" t="s">
        <v>11</v>
      </c>
      <c r="D40" s="10"/>
      <c r="E40" s="44">
        <f>SUM(E33:E38)</f>
        <v>19901865</v>
      </c>
      <c r="F40" s="10"/>
      <c r="G40" s="44">
        <f>SUM(G33:G38)</f>
        <v>-367115</v>
      </c>
      <c r="H40" s="44">
        <f>SUM(H33:H38)</f>
        <v>394688</v>
      </c>
      <c r="I40" s="44">
        <f>SUM(I33:I38)</f>
        <v>0</v>
      </c>
      <c r="J40" s="44">
        <f>SUM(J33:J38)</f>
        <v>667187</v>
      </c>
      <c r="K40" s="10"/>
      <c r="L40" s="44">
        <f>SUM(L33:L38)</f>
        <v>19262251</v>
      </c>
    </row>
    <row r="41" spans="1:13" ht="12" thickTop="1"/>
    <row r="42" spans="1:13">
      <c r="E42" s="14"/>
      <c r="J42" s="15"/>
      <c r="L42" s="191"/>
    </row>
    <row r="44" spans="1:13">
      <c r="L44" s="162"/>
    </row>
  </sheetData>
  <phoneticPr fontId="3" type="noConversion"/>
  <conditionalFormatting sqref="J2 G1:H2 E1:E2">
    <cfRule type="cellIs" dxfId="12" priority="1" stopIfTrue="1" operator="notEqual">
      <formula>0</formula>
    </cfRule>
  </conditionalFormatting>
  <pageMargins left="0.48" right="0.39" top="0.49" bottom="0.47" header="0.22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showGridLines="0" workbookViewId="0">
      <selection activeCell="I26" sqref="I26"/>
    </sheetView>
  </sheetViews>
  <sheetFormatPr defaultRowHeight="11.25"/>
  <cols>
    <col min="1" max="2" width="2.5703125" style="2" customWidth="1"/>
    <col min="3" max="3" width="24" style="2" bestFit="1" customWidth="1"/>
    <col min="4" max="4" width="2.7109375" style="16" customWidth="1"/>
    <col min="5" max="5" width="12.85546875" style="2" customWidth="1"/>
    <col min="6" max="6" width="2.7109375" style="16" customWidth="1"/>
    <col min="7" max="7" width="11.5703125" style="2" customWidth="1"/>
    <col min="8" max="8" width="2.7109375" style="16" customWidth="1"/>
    <col min="9" max="9" width="13.85546875" style="2" customWidth="1"/>
    <col min="10" max="10" width="2.7109375" style="2" customWidth="1"/>
    <col min="11" max="11" width="8.7109375" style="17" customWidth="1"/>
    <col min="12" max="13" width="9.140625" style="17"/>
    <col min="14" max="16384" width="9.140625" style="2"/>
  </cols>
  <sheetData>
    <row r="1" spans="1:13" s="16" customFormat="1">
      <c r="K1" s="161"/>
      <c r="L1" s="161"/>
      <c r="M1" s="161"/>
    </row>
    <row r="2" spans="1:13" s="16" customFormat="1">
      <c r="K2" s="161"/>
      <c r="L2" s="161"/>
      <c r="M2" s="161"/>
    </row>
    <row r="3" spans="1:13" s="16" customFormat="1">
      <c r="A3" s="3"/>
      <c r="B3" s="3"/>
      <c r="C3" s="4" t="s">
        <v>19</v>
      </c>
      <c r="D3" s="4"/>
      <c r="E3" s="5"/>
      <c r="F3" s="4"/>
      <c r="G3" s="5"/>
      <c r="H3" s="4"/>
      <c r="I3" s="19"/>
      <c r="K3" s="161"/>
      <c r="L3" s="161"/>
      <c r="M3" s="161"/>
    </row>
    <row r="4" spans="1:13">
      <c r="A4" s="3"/>
      <c r="B4" s="3"/>
      <c r="C4" s="4"/>
      <c r="D4" s="4"/>
      <c r="E4" s="5"/>
      <c r="F4" s="4"/>
      <c r="G4" s="5"/>
      <c r="H4" s="4"/>
      <c r="I4" s="1"/>
    </row>
    <row r="5" spans="1:13">
      <c r="A5" s="1"/>
      <c r="B5" s="1"/>
      <c r="C5" s="45"/>
      <c r="D5" s="47"/>
      <c r="E5" s="41" t="s">
        <v>0</v>
      </c>
      <c r="F5" s="47"/>
      <c r="G5" s="46" t="s">
        <v>12</v>
      </c>
      <c r="H5" s="47"/>
      <c r="I5" s="41" t="s">
        <v>156</v>
      </c>
    </row>
    <row r="6" spans="1:13">
      <c r="A6" s="1"/>
      <c r="B6" s="1"/>
      <c r="C6" s="5"/>
      <c r="D6" s="5"/>
      <c r="E6" s="34"/>
      <c r="F6" s="5"/>
      <c r="G6" s="34"/>
      <c r="H6" s="5"/>
      <c r="I6" s="1"/>
    </row>
    <row r="7" spans="1:13">
      <c r="A7" s="1"/>
      <c r="B7" s="1"/>
      <c r="C7" s="7" t="s">
        <v>15</v>
      </c>
      <c r="D7" s="10"/>
      <c r="E7" s="31"/>
      <c r="F7" s="10"/>
      <c r="G7" s="31"/>
      <c r="H7" s="10"/>
      <c r="I7" s="1"/>
    </row>
    <row r="8" spans="1:13">
      <c r="A8" s="1"/>
      <c r="B8" s="1"/>
      <c r="C8" s="33" t="s">
        <v>16</v>
      </c>
      <c r="D8" s="48"/>
      <c r="E8" s="31">
        <v>81327</v>
      </c>
      <c r="F8" s="48"/>
      <c r="G8" s="31">
        <v>1115</v>
      </c>
      <c r="H8" s="48"/>
      <c r="I8" s="1">
        <v>82442</v>
      </c>
    </row>
    <row r="9" spans="1:13">
      <c r="A9" s="1"/>
      <c r="B9" s="1"/>
      <c r="C9" s="33" t="s">
        <v>17</v>
      </c>
      <c r="D9" s="48"/>
      <c r="E9" s="31">
        <v>3369600</v>
      </c>
      <c r="F9" s="48"/>
      <c r="G9" s="31"/>
      <c r="H9" s="48"/>
      <c r="I9" s="1">
        <v>3369600</v>
      </c>
    </row>
    <row r="10" spans="1:13">
      <c r="A10" s="1"/>
      <c r="B10" s="1"/>
      <c r="C10" s="35"/>
      <c r="D10" s="49"/>
      <c r="E10" s="36"/>
      <c r="F10" s="49"/>
      <c r="G10" s="36"/>
      <c r="H10" s="49"/>
      <c r="I10" s="13"/>
    </row>
    <row r="11" spans="1:13">
      <c r="A11" s="1"/>
      <c r="B11" s="1"/>
      <c r="C11" s="37"/>
      <c r="D11" s="49"/>
      <c r="E11" s="38">
        <f>SUM(E8:E10)</f>
        <v>3450927</v>
      </c>
      <c r="F11" s="49"/>
      <c r="G11" s="38">
        <f>SUM(G8:G9)</f>
        <v>1115</v>
      </c>
      <c r="H11" s="49"/>
      <c r="I11" s="38">
        <f>SUM(I8:I10)</f>
        <v>3452042</v>
      </c>
    </row>
    <row r="12" spans="1:13">
      <c r="A12" s="1"/>
      <c r="B12" s="1"/>
      <c r="C12" s="10" t="s">
        <v>9</v>
      </c>
      <c r="D12" s="10"/>
      <c r="E12" s="5"/>
      <c r="F12" s="10"/>
      <c r="G12" s="5"/>
      <c r="H12" s="10"/>
      <c r="I12" s="1"/>
    </row>
    <row r="13" spans="1:13">
      <c r="A13" s="1"/>
      <c r="B13" s="1"/>
      <c r="C13" s="33" t="s">
        <v>18</v>
      </c>
      <c r="D13" s="48"/>
      <c r="E13" s="5">
        <v>31555</v>
      </c>
      <c r="F13" s="48"/>
      <c r="G13" s="5">
        <v>10457</v>
      </c>
      <c r="H13" s="48"/>
      <c r="I13" s="1">
        <v>42012</v>
      </c>
    </row>
    <row r="14" spans="1:13">
      <c r="A14" s="1"/>
      <c r="B14" s="1"/>
      <c r="C14" s="33" t="s">
        <v>17</v>
      </c>
      <c r="D14" s="48"/>
      <c r="E14" s="5">
        <v>0</v>
      </c>
      <c r="F14" s="48"/>
      <c r="G14" s="5">
        <v>0</v>
      </c>
      <c r="H14" s="48"/>
      <c r="I14" s="1">
        <v>0</v>
      </c>
    </row>
    <row r="15" spans="1:13">
      <c r="A15" s="1"/>
      <c r="B15" s="1"/>
      <c r="C15" s="39"/>
      <c r="D15" s="48"/>
      <c r="E15" s="9"/>
      <c r="F15" s="48"/>
      <c r="G15" s="9"/>
      <c r="H15" s="48"/>
      <c r="I15" s="13"/>
    </row>
    <row r="16" spans="1:13">
      <c r="A16" s="1"/>
      <c r="B16" s="1"/>
      <c r="C16" s="5"/>
      <c r="D16" s="5"/>
      <c r="E16" s="28">
        <v>21646</v>
      </c>
      <c r="F16" s="5"/>
      <c r="G16" s="28">
        <f>SUM(G13:G14)</f>
        <v>10457</v>
      </c>
      <c r="H16" s="5"/>
      <c r="I16" s="28">
        <f>SUM(I13:I15)</f>
        <v>42012</v>
      </c>
    </row>
    <row r="17" spans="1:13">
      <c r="A17" s="1"/>
      <c r="B17" s="1"/>
      <c r="C17" s="5"/>
      <c r="D17" s="5"/>
      <c r="E17" s="25"/>
      <c r="F17" s="5"/>
      <c r="G17" s="25"/>
      <c r="H17" s="5"/>
      <c r="I17" s="25"/>
    </row>
    <row r="18" spans="1:13" s="16" customFormat="1">
      <c r="A18" s="19"/>
      <c r="B18" s="19"/>
      <c r="C18" s="4" t="s">
        <v>11</v>
      </c>
      <c r="D18" s="4"/>
      <c r="E18" s="28"/>
      <c r="F18" s="4"/>
      <c r="G18" s="28"/>
      <c r="H18" s="4"/>
      <c r="I18" s="28"/>
      <c r="K18" s="161"/>
      <c r="L18" s="161"/>
      <c r="M18" s="161"/>
    </row>
    <row r="19" spans="1:13">
      <c r="A19" s="1"/>
      <c r="B19" s="1"/>
      <c r="C19" s="33" t="s">
        <v>18</v>
      </c>
      <c r="D19" s="48"/>
      <c r="E19" s="31">
        <v>49772</v>
      </c>
      <c r="F19" s="48"/>
      <c r="G19" s="31">
        <v>-9342</v>
      </c>
      <c r="H19" s="48"/>
      <c r="I19" s="31">
        <v>40430</v>
      </c>
    </row>
    <row r="20" spans="1:13">
      <c r="A20" s="1"/>
      <c r="B20" s="1"/>
      <c r="C20" s="33" t="s">
        <v>17</v>
      </c>
      <c r="D20" s="48"/>
      <c r="E20" s="31">
        <v>3369600</v>
      </c>
      <c r="F20" s="48"/>
      <c r="G20" s="31">
        <v>0</v>
      </c>
      <c r="H20" s="48"/>
      <c r="I20" s="31">
        <v>3369600</v>
      </c>
    </row>
    <row r="21" spans="1:13">
      <c r="A21" s="1"/>
      <c r="B21" s="1"/>
      <c r="C21" s="5"/>
      <c r="D21" s="5"/>
      <c r="E21" s="25"/>
      <c r="F21" s="5"/>
      <c r="G21" s="25"/>
      <c r="H21" s="5"/>
      <c r="I21" s="25"/>
    </row>
    <row r="22" spans="1:13" ht="12" thickBot="1">
      <c r="A22" s="1"/>
      <c r="B22" s="1"/>
      <c r="C22" s="26" t="s">
        <v>11</v>
      </c>
      <c r="D22" s="4"/>
      <c r="E22" s="27">
        <f>SUM(E19:E21)</f>
        <v>3419372</v>
      </c>
      <c r="F22" s="4"/>
      <c r="G22" s="27">
        <f>SUM(G19:G21)</f>
        <v>-9342</v>
      </c>
      <c r="H22" s="4"/>
      <c r="I22" s="27">
        <f>SUM(I19:I21)</f>
        <v>3410030</v>
      </c>
    </row>
    <row r="24" spans="1:13">
      <c r="I24" s="191"/>
    </row>
    <row r="26" spans="1:13">
      <c r="I26" s="14"/>
    </row>
  </sheetData>
  <phoneticPr fontId="3" type="noConversion"/>
  <conditionalFormatting sqref="E3:E4 G3:G4">
    <cfRule type="cellIs" dxfId="11" priority="1" stopIfTrue="1" operator="not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5:P47"/>
  <sheetViews>
    <sheetView showGridLines="0" workbookViewId="0">
      <selection activeCell="I39" sqref="I39"/>
    </sheetView>
  </sheetViews>
  <sheetFormatPr defaultRowHeight="11.25"/>
  <cols>
    <col min="1" max="2" width="2.42578125" style="2" customWidth="1"/>
    <col min="3" max="3" width="46.42578125" style="2" customWidth="1"/>
    <col min="4" max="4" width="2.7109375" style="2" customWidth="1"/>
    <col min="5" max="5" width="12.7109375" style="2" customWidth="1"/>
    <col min="6" max="6" width="2.7109375" style="16" customWidth="1"/>
    <col min="7" max="7" width="12.7109375" style="2" customWidth="1"/>
    <col min="8" max="8" width="2.7109375" style="16" customWidth="1"/>
    <col min="9" max="9" width="12.7109375" style="2" customWidth="1"/>
    <col min="10" max="10" width="2.7109375" style="16" customWidth="1"/>
    <col min="11" max="11" width="10.5703125" style="2" customWidth="1"/>
    <col min="12" max="12" width="1.85546875" style="16" customWidth="1"/>
    <col min="13" max="13" width="10.42578125" style="2" customWidth="1"/>
    <col min="14" max="14" width="9.85546875" style="2" bestFit="1" customWidth="1"/>
    <col min="15" max="16384" width="9.140625" style="2"/>
  </cols>
  <sheetData>
    <row r="5" spans="3:16">
      <c r="C5" s="6"/>
      <c r="D5" s="6"/>
      <c r="F5" s="5"/>
      <c r="H5" s="5"/>
      <c r="J5" s="2"/>
    </row>
    <row r="6" spans="3:16">
      <c r="C6" s="8"/>
      <c r="D6" s="10"/>
      <c r="E6" s="41" t="s">
        <v>156</v>
      </c>
      <c r="F6" s="10"/>
      <c r="G6" s="41" t="s">
        <v>0</v>
      </c>
      <c r="H6" s="10"/>
      <c r="J6" s="2"/>
      <c r="L6" s="53"/>
      <c r="M6" s="53"/>
    </row>
    <row r="7" spans="3:16">
      <c r="C7" s="5"/>
      <c r="D7" s="5"/>
      <c r="E7" s="25"/>
      <c r="F7" s="5"/>
      <c r="G7" s="25"/>
      <c r="H7" s="5"/>
      <c r="J7" s="2"/>
      <c r="L7" s="25"/>
      <c r="M7" s="25"/>
    </row>
    <row r="8" spans="3:16">
      <c r="C8" s="5" t="s">
        <v>24</v>
      </c>
      <c r="D8" s="5"/>
      <c r="E8" s="6">
        <v>232302.4</v>
      </c>
      <c r="F8" s="5"/>
      <c r="G8" s="6">
        <v>232302.4</v>
      </c>
      <c r="H8" s="5"/>
      <c r="J8" s="2"/>
      <c r="L8" s="5"/>
      <c r="M8" s="6"/>
      <c r="N8" s="6"/>
      <c r="P8" s="6"/>
    </row>
    <row r="9" spans="3:16">
      <c r="C9" s="5" t="s">
        <v>25</v>
      </c>
      <c r="D9" s="5"/>
      <c r="E9" s="6">
        <v>0</v>
      </c>
      <c r="F9" s="5"/>
      <c r="G9" s="6">
        <v>0</v>
      </c>
      <c r="H9" s="5"/>
      <c r="J9" s="2"/>
      <c r="L9" s="5"/>
      <c r="M9" s="6"/>
      <c r="N9" s="6"/>
      <c r="P9" s="6"/>
    </row>
    <row r="10" spans="3:16">
      <c r="C10" s="5" t="s">
        <v>26</v>
      </c>
      <c r="D10" s="5"/>
      <c r="E10" s="6"/>
      <c r="F10" s="5"/>
      <c r="G10" s="6">
        <v>-248292</v>
      </c>
      <c r="H10" s="5"/>
      <c r="J10" s="2"/>
      <c r="L10" s="5"/>
      <c r="M10" s="6"/>
      <c r="N10" s="6"/>
      <c r="P10" s="6"/>
    </row>
    <row r="11" spans="3:16">
      <c r="C11" s="6" t="s">
        <v>27</v>
      </c>
      <c r="D11" s="6"/>
      <c r="E11" s="6"/>
      <c r="F11" s="5"/>
      <c r="G11" s="6">
        <v>-1913316</v>
      </c>
      <c r="H11" s="5"/>
      <c r="J11" s="2"/>
      <c r="L11" s="5"/>
      <c r="M11" s="6"/>
      <c r="N11" s="6"/>
      <c r="P11" s="6"/>
    </row>
    <row r="12" spans="3:16">
      <c r="C12" s="6" t="s">
        <v>28</v>
      </c>
      <c r="D12" s="6"/>
      <c r="E12" s="6"/>
      <c r="F12" s="5"/>
      <c r="G12" s="6">
        <v>-139227</v>
      </c>
      <c r="H12" s="5"/>
      <c r="J12" s="2"/>
      <c r="L12" s="5"/>
      <c r="M12" s="6"/>
      <c r="N12" s="6"/>
      <c r="P12" s="6"/>
    </row>
    <row r="13" spans="3:16">
      <c r="C13" s="6" t="s">
        <v>20</v>
      </c>
      <c r="D13" s="6"/>
      <c r="E13" s="6">
        <v>23153</v>
      </c>
      <c r="F13" s="5"/>
      <c r="G13" s="6">
        <v>1423660.7</v>
      </c>
      <c r="H13" s="5"/>
      <c r="J13" s="2"/>
      <c r="L13" s="5"/>
      <c r="M13" s="6"/>
      <c r="N13" s="6"/>
      <c r="P13" s="6"/>
    </row>
    <row r="14" spans="3:16">
      <c r="C14" s="6" t="s">
        <v>29</v>
      </c>
      <c r="D14" s="6"/>
      <c r="E14" s="6">
        <v>923996</v>
      </c>
      <c r="F14" s="5"/>
      <c r="G14" s="6">
        <v>901053</v>
      </c>
      <c r="H14" s="5"/>
      <c r="J14" s="2"/>
      <c r="L14" s="5"/>
      <c r="M14" s="6"/>
      <c r="N14" s="6"/>
      <c r="P14" s="6"/>
    </row>
    <row r="15" spans="3:16">
      <c r="C15" s="6"/>
      <c r="D15" s="6"/>
      <c r="E15" s="6"/>
      <c r="F15" s="5"/>
      <c r="G15" s="6"/>
      <c r="H15" s="5"/>
      <c r="J15" s="2"/>
      <c r="L15" s="5"/>
      <c r="M15" s="6"/>
      <c r="N15" s="6"/>
      <c r="P15" s="6"/>
    </row>
    <row r="16" spans="3:16" ht="12" thickBot="1">
      <c r="C16" s="4"/>
      <c r="D16" s="4"/>
      <c r="E16" s="51">
        <f>SUM(E8:E15)</f>
        <v>1179451.3999999999</v>
      </c>
      <c r="F16" s="4"/>
      <c r="G16" s="51">
        <f>SUM(G8:G15)</f>
        <v>256181.09999999986</v>
      </c>
      <c r="H16" s="4"/>
      <c r="J16" s="2"/>
      <c r="L16" s="28"/>
      <c r="M16" s="28"/>
      <c r="N16" s="6"/>
      <c r="P16" s="6"/>
    </row>
    <row r="17" spans="3:16" ht="12" thickTop="1">
      <c r="J17" s="2"/>
      <c r="P17" s="6"/>
    </row>
    <row r="18" spans="3:16">
      <c r="J18" s="2"/>
      <c r="M18" s="14"/>
      <c r="N18" s="14"/>
      <c r="P18" s="6"/>
    </row>
    <row r="19" spans="3:16">
      <c r="G19" s="14"/>
      <c r="J19" s="2"/>
      <c r="P19" s="6"/>
    </row>
    <row r="20" spans="3:16">
      <c r="J20" s="2"/>
      <c r="P20" s="6"/>
    </row>
    <row r="21" spans="3:16">
      <c r="C21" s="9" t="s">
        <v>30</v>
      </c>
      <c r="D21" s="5"/>
      <c r="E21" s="41" t="s">
        <v>156</v>
      </c>
      <c r="F21" s="5"/>
      <c r="G21" s="41" t="s">
        <v>0</v>
      </c>
      <c r="H21" s="5"/>
      <c r="J21" s="2"/>
      <c r="L21" s="53"/>
      <c r="M21" s="53"/>
    </row>
    <row r="22" spans="3:16">
      <c r="C22" s="5"/>
      <c r="D22" s="5"/>
      <c r="E22" s="25"/>
      <c r="F22" s="5"/>
      <c r="G22" s="25"/>
      <c r="H22" s="5"/>
      <c r="J22" s="2"/>
      <c r="L22" s="25"/>
      <c r="M22" s="25"/>
    </row>
    <row r="23" spans="3:16">
      <c r="C23" s="5" t="s">
        <v>31</v>
      </c>
      <c r="D23" s="5"/>
      <c r="E23" s="6">
        <v>232302</v>
      </c>
      <c r="F23" s="5"/>
      <c r="G23" s="6">
        <v>232302</v>
      </c>
      <c r="H23" s="5"/>
      <c r="J23" s="2"/>
      <c r="L23" s="5"/>
      <c r="M23" s="6"/>
    </row>
    <row r="24" spans="3:16">
      <c r="C24" s="5" t="s">
        <v>32</v>
      </c>
      <c r="D24" s="5"/>
      <c r="E24" s="6">
        <v>0</v>
      </c>
      <c r="F24" s="5"/>
      <c r="G24" s="6">
        <v>0</v>
      </c>
      <c r="H24" s="5"/>
      <c r="J24" s="2"/>
      <c r="L24" s="5"/>
      <c r="M24" s="6"/>
    </row>
    <row r="25" spans="3:16">
      <c r="C25" s="5"/>
      <c r="D25" s="5"/>
      <c r="E25" s="6"/>
      <c r="F25" s="5"/>
      <c r="G25" s="6"/>
      <c r="H25" s="5"/>
      <c r="J25" s="2"/>
      <c r="L25" s="5"/>
      <c r="M25" s="6"/>
    </row>
    <row r="26" spans="3:16" ht="12" thickBot="1">
      <c r="C26" s="4"/>
      <c r="D26" s="4"/>
      <c r="E26" s="51">
        <f>SUM(E23:E24)</f>
        <v>232302</v>
      </c>
      <c r="F26" s="4"/>
      <c r="G26" s="51">
        <f>SUM(G23:G24)</f>
        <v>232302</v>
      </c>
      <c r="H26" s="4"/>
      <c r="J26" s="2"/>
      <c r="L26" s="28"/>
      <c r="M26" s="28"/>
    </row>
    <row r="27" spans="3:16" ht="12" thickTop="1">
      <c r="J27" s="2"/>
    </row>
    <row r="28" spans="3:16">
      <c r="J28" s="2"/>
    </row>
    <row r="29" spans="3:16">
      <c r="J29" s="2"/>
    </row>
    <row r="30" spans="3:16">
      <c r="C30" s="9"/>
      <c r="D30" s="5"/>
      <c r="E30" s="41" t="s">
        <v>156</v>
      </c>
      <c r="F30" s="5"/>
      <c r="G30" s="41" t="s">
        <v>0</v>
      </c>
      <c r="H30" s="5"/>
      <c r="J30" s="2"/>
      <c r="L30" s="53"/>
      <c r="M30" s="53"/>
    </row>
    <row r="31" spans="3:16">
      <c r="C31" s="6"/>
      <c r="D31" s="6"/>
      <c r="E31" s="1"/>
      <c r="F31" s="5"/>
      <c r="G31" s="1"/>
      <c r="H31" s="5"/>
      <c r="J31" s="2"/>
      <c r="L31" s="19"/>
      <c r="M31" s="1"/>
    </row>
    <row r="32" spans="3:16">
      <c r="C32" s="6" t="s">
        <v>33</v>
      </c>
      <c r="D32" s="6"/>
      <c r="E32" s="1">
        <v>15000000</v>
      </c>
      <c r="F32" s="5"/>
      <c r="G32" s="1">
        <v>15000000</v>
      </c>
      <c r="H32" s="5"/>
      <c r="J32" s="2"/>
      <c r="L32" s="19"/>
      <c r="M32" s="1"/>
    </row>
    <row r="33" spans="3:13">
      <c r="C33" s="6" t="s">
        <v>34</v>
      </c>
      <c r="D33" s="6"/>
      <c r="E33" s="29" t="s">
        <v>21</v>
      </c>
      <c r="F33" s="5"/>
      <c r="G33" s="29" t="s">
        <v>21</v>
      </c>
      <c r="H33" s="5"/>
      <c r="J33" s="2"/>
      <c r="L33" s="55"/>
      <c r="M33" s="29"/>
    </row>
    <row r="34" spans="3:13">
      <c r="C34" s="6"/>
      <c r="D34" s="6"/>
      <c r="E34" s="6"/>
      <c r="F34" s="5"/>
      <c r="G34" s="6"/>
      <c r="H34" s="5"/>
      <c r="I34" s="1"/>
      <c r="J34" s="5"/>
      <c r="K34" s="1"/>
      <c r="M34" s="29"/>
    </row>
    <row r="35" spans="3:13">
      <c r="C35" s="6"/>
      <c r="D35" s="6"/>
      <c r="E35" s="6"/>
      <c r="F35" s="5"/>
      <c r="G35" s="6"/>
      <c r="H35" s="5"/>
      <c r="I35" s="1"/>
      <c r="J35" s="5"/>
      <c r="K35" s="1"/>
      <c r="M35" s="29"/>
    </row>
    <row r="36" spans="3:13">
      <c r="C36" s="10"/>
      <c r="D36" s="10"/>
      <c r="E36" s="54" t="s">
        <v>35</v>
      </c>
      <c r="F36" s="10"/>
      <c r="G36" s="54" t="s">
        <v>35</v>
      </c>
      <c r="I36" s="16"/>
      <c r="J36" s="54" t="s">
        <v>36</v>
      </c>
      <c r="M36" s="29"/>
    </row>
    <row r="37" spans="3:13">
      <c r="C37" s="8"/>
      <c r="D37" s="10"/>
      <c r="E37" s="50" t="s">
        <v>156</v>
      </c>
      <c r="F37" s="10"/>
      <c r="G37" s="50" t="s">
        <v>0</v>
      </c>
      <c r="I37" s="50" t="str">
        <f>E37</f>
        <v>31.12.2009</v>
      </c>
      <c r="K37" s="50" t="s">
        <v>0</v>
      </c>
      <c r="M37" s="29"/>
    </row>
    <row r="38" spans="3:13">
      <c r="C38" s="6"/>
      <c r="D38" s="6"/>
      <c r="E38" s="30"/>
      <c r="F38" s="5"/>
      <c r="G38" s="30"/>
      <c r="I38" s="30"/>
      <c r="K38" s="31"/>
      <c r="M38" s="29"/>
    </row>
    <row r="39" spans="3:13">
      <c r="C39" s="6" t="s">
        <v>22</v>
      </c>
      <c r="D39" s="6"/>
      <c r="E39" s="32">
        <v>0.76</v>
      </c>
      <c r="F39" s="5"/>
      <c r="G39" s="32">
        <v>0.76</v>
      </c>
      <c r="I39" s="164">
        <v>11400000</v>
      </c>
      <c r="K39" s="31">
        <v>11400000</v>
      </c>
      <c r="M39" s="29"/>
    </row>
    <row r="40" spans="3:13">
      <c r="C40" s="6" t="s">
        <v>37</v>
      </c>
      <c r="D40" s="6"/>
      <c r="E40" s="32">
        <v>0.16800000000000001</v>
      </c>
      <c r="F40" s="5"/>
      <c r="G40" s="32">
        <v>0.24</v>
      </c>
      <c r="I40" s="164">
        <v>2520000</v>
      </c>
      <c r="K40" s="31">
        <v>3600000</v>
      </c>
      <c r="M40" s="29"/>
    </row>
    <row r="41" spans="3:13">
      <c r="C41" s="6" t="s">
        <v>159</v>
      </c>
      <c r="D41" s="6"/>
      <c r="E41" s="32">
        <v>0.03</v>
      </c>
      <c r="F41" s="5"/>
      <c r="G41" s="32"/>
      <c r="I41" s="164">
        <v>450000</v>
      </c>
      <c r="K41" s="31"/>
      <c r="M41" s="29"/>
    </row>
    <row r="42" spans="3:13">
      <c r="C42" s="6" t="s">
        <v>160</v>
      </c>
      <c r="D42" s="6"/>
      <c r="E42" s="32">
        <v>3.1E-2</v>
      </c>
      <c r="F42" s="5"/>
      <c r="G42" s="32"/>
      <c r="I42" s="164">
        <v>465000</v>
      </c>
      <c r="K42" s="31"/>
      <c r="M42" s="29"/>
    </row>
    <row r="43" spans="3:13">
      <c r="C43" s="6" t="s">
        <v>161</v>
      </c>
      <c r="D43" s="6"/>
      <c r="E43" s="32">
        <v>1.0999999999999999E-2</v>
      </c>
      <c r="F43" s="5"/>
      <c r="G43" s="32"/>
      <c r="I43" s="164">
        <v>165000</v>
      </c>
      <c r="K43" s="31"/>
      <c r="M43" s="29"/>
    </row>
    <row r="44" spans="3:13">
      <c r="D44" s="33"/>
      <c r="E44" s="31"/>
      <c r="F44" s="48"/>
      <c r="G44" s="31"/>
      <c r="I44" s="164"/>
      <c r="K44" s="31"/>
      <c r="M44" s="29"/>
    </row>
    <row r="45" spans="3:13" ht="12" thickBot="1">
      <c r="D45" s="52"/>
      <c r="E45" s="163">
        <f>SUM(E39:E44)</f>
        <v>1</v>
      </c>
      <c r="F45" s="52"/>
      <c r="G45" s="163">
        <f>SUM(G39:G44)</f>
        <v>1</v>
      </c>
      <c r="I45" s="165">
        <f>SUM(I39:I44)</f>
        <v>15000000</v>
      </c>
      <c r="K45" s="51">
        <f>SUM(K39:K44)</f>
        <v>15000000</v>
      </c>
      <c r="M45" s="29"/>
    </row>
    <row r="46" spans="3:13" ht="12" thickTop="1">
      <c r="C46" s="33"/>
      <c r="E46" s="16"/>
      <c r="G46" s="16"/>
      <c r="M46" s="29"/>
    </row>
    <row r="47" spans="3:13">
      <c r="C47" s="52" t="s">
        <v>23</v>
      </c>
      <c r="E47" s="16"/>
      <c r="G47" s="16"/>
      <c r="M47" s="29"/>
    </row>
  </sheetData>
  <phoneticPr fontId="3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P29"/>
  <sheetViews>
    <sheetView showGridLines="0" zoomScale="90" zoomScaleNormal="90" workbookViewId="0">
      <selection activeCell="K12" sqref="K12"/>
    </sheetView>
  </sheetViews>
  <sheetFormatPr defaultRowHeight="11.25"/>
  <cols>
    <col min="1" max="2" width="2.85546875" style="21" customWidth="1"/>
    <col min="3" max="3" width="34.5703125" style="21" customWidth="1"/>
    <col min="4" max="4" width="2.7109375" style="21" customWidth="1"/>
    <col min="5" max="5" width="9.7109375" style="21" bestFit="1" customWidth="1"/>
    <col min="6" max="6" width="14.42578125" style="21" bestFit="1" customWidth="1"/>
    <col min="7" max="7" width="11" style="21" customWidth="1"/>
    <col min="8" max="8" width="9.7109375" style="21" customWidth="1"/>
    <col min="9" max="9" width="11" style="21" customWidth="1"/>
    <col min="10" max="10" width="12.7109375" style="21" customWidth="1"/>
    <col min="11" max="11" width="11.42578125" style="21" customWidth="1"/>
    <col min="12" max="12" width="2.7109375" style="21" customWidth="1"/>
    <col min="13" max="13" width="14.7109375" style="21" customWidth="1"/>
    <col min="14" max="15" width="3.5703125" style="21" customWidth="1"/>
    <col min="16" max="16" width="15" style="21" customWidth="1"/>
    <col min="17" max="18" width="13.85546875" style="21" bestFit="1" customWidth="1"/>
    <col min="19" max="16384" width="9.140625" style="21"/>
  </cols>
  <sheetData>
    <row r="1" spans="3:16">
      <c r="C1" s="56" t="s">
        <v>103</v>
      </c>
      <c r="D1" s="56"/>
      <c r="L1" s="56"/>
    </row>
    <row r="2" spans="3:16">
      <c r="C2" s="56"/>
      <c r="D2" s="56"/>
      <c r="L2" s="56"/>
    </row>
    <row r="3" spans="3:16" ht="25.5" customHeight="1">
      <c r="C3" s="20" t="s">
        <v>38</v>
      </c>
      <c r="D3" s="56"/>
      <c r="L3" s="56"/>
    </row>
    <row r="4" spans="3:16" ht="18.75" customHeight="1">
      <c r="C4" s="20"/>
      <c r="D4" s="56"/>
      <c r="L4" s="56"/>
    </row>
    <row r="5" spans="3:16" ht="17.25" customHeight="1">
      <c r="M5" s="57" t="s">
        <v>104</v>
      </c>
      <c r="N5" s="57"/>
      <c r="O5" s="57"/>
    </row>
    <row r="6" spans="3:16" ht="33.75">
      <c r="C6" s="62" t="s">
        <v>39</v>
      </c>
      <c r="E6" s="75" t="s">
        <v>40</v>
      </c>
      <c r="F6" s="75" t="s">
        <v>115</v>
      </c>
      <c r="G6" s="75" t="s">
        <v>106</v>
      </c>
      <c r="H6" s="75" t="s">
        <v>105</v>
      </c>
      <c r="I6" s="75" t="s">
        <v>41</v>
      </c>
      <c r="J6" s="75" t="s">
        <v>109</v>
      </c>
      <c r="K6" s="75" t="s">
        <v>110</v>
      </c>
      <c r="L6" s="76"/>
      <c r="M6" s="75" t="s">
        <v>42</v>
      </c>
      <c r="N6" s="61"/>
      <c r="O6" s="61"/>
    </row>
    <row r="7" spans="3:16" ht="17.25" customHeight="1">
      <c r="C7" s="58"/>
      <c r="E7" s="64"/>
      <c r="F7" s="64"/>
      <c r="G7" s="65"/>
      <c r="H7" s="65"/>
      <c r="I7" s="65"/>
      <c r="J7" s="65"/>
      <c r="K7" s="65"/>
      <c r="L7" s="66"/>
      <c r="M7" s="65"/>
      <c r="N7" s="61"/>
      <c r="O7" s="61"/>
    </row>
    <row r="8" spans="3:16" ht="17.25" customHeight="1">
      <c r="C8" s="58" t="s">
        <v>52</v>
      </c>
      <c r="E8" s="67">
        <v>7320000</v>
      </c>
      <c r="F8" s="67">
        <v>7680000</v>
      </c>
      <c r="G8" s="67">
        <v>1423662</v>
      </c>
      <c r="H8" s="67">
        <f>[1]IRN!$F$491</f>
        <v>232302</v>
      </c>
      <c r="I8" s="67">
        <v>-139227</v>
      </c>
      <c r="J8" s="67">
        <v>-2161609</v>
      </c>
      <c r="K8" s="67">
        <v>901053</v>
      </c>
      <c r="L8" s="66"/>
      <c r="M8" s="67">
        <f>SUM(E8:K8)</f>
        <v>15256181</v>
      </c>
      <c r="N8" s="22"/>
      <c r="O8" s="22"/>
    </row>
    <row r="9" spans="3:16" ht="17.25" customHeight="1">
      <c r="C9" s="59" t="s">
        <v>43</v>
      </c>
      <c r="E9" s="67"/>
      <c r="F9" s="67"/>
      <c r="G9" s="67"/>
      <c r="H9" s="67"/>
      <c r="I9" s="68"/>
      <c r="J9" s="67"/>
      <c r="K9" s="67"/>
      <c r="L9" s="66"/>
      <c r="M9" s="68"/>
      <c r="N9" s="23"/>
      <c r="O9" s="23"/>
    </row>
    <row r="10" spans="3:16" ht="17.25" customHeight="1">
      <c r="C10" s="63" t="s">
        <v>44</v>
      </c>
      <c r="E10" s="69">
        <f>SUM(E8:E9)</f>
        <v>7320000</v>
      </c>
      <c r="F10" s="69">
        <f>F8</f>
        <v>7680000</v>
      </c>
      <c r="G10" s="69">
        <f>SUM(G8:G9)</f>
        <v>1423662</v>
      </c>
      <c r="H10" s="69">
        <f>SUM(H8:H9)</f>
        <v>232302</v>
      </c>
      <c r="I10" s="69">
        <f>SUM(I8:I9)</f>
        <v>-139227</v>
      </c>
      <c r="J10" s="69">
        <f>SUM(J8:J9)</f>
        <v>-2161609</v>
      </c>
      <c r="K10" s="69">
        <f>K8</f>
        <v>901053</v>
      </c>
      <c r="L10" s="66"/>
      <c r="M10" s="69">
        <f>SUM(M8:M9)</f>
        <v>15256181</v>
      </c>
      <c r="N10" s="22"/>
      <c r="O10" s="22"/>
    </row>
    <row r="11" spans="3:16" ht="17.25" customHeight="1">
      <c r="C11" s="21" t="s">
        <v>45</v>
      </c>
      <c r="E11" s="68"/>
      <c r="F11" s="68"/>
      <c r="G11" s="68"/>
      <c r="H11" s="68"/>
      <c r="I11" s="68"/>
      <c r="J11" s="68"/>
      <c r="K11" s="68">
        <v>903576</v>
      </c>
      <c r="L11" s="66"/>
      <c r="M11" s="67">
        <f>SUM(E11:K11)</f>
        <v>903576</v>
      </c>
      <c r="N11" s="22"/>
      <c r="O11" s="22"/>
      <c r="P11" s="24"/>
    </row>
    <row r="12" spans="3:16" ht="17.25" customHeight="1">
      <c r="C12" s="21" t="s">
        <v>46</v>
      </c>
      <c r="E12" s="68"/>
      <c r="F12" s="68"/>
      <c r="G12" s="68"/>
      <c r="H12" s="68"/>
      <c r="I12" s="68"/>
      <c r="J12" s="68"/>
      <c r="K12" s="68"/>
      <c r="L12" s="66"/>
      <c r="M12" s="68">
        <f t="shared" ref="M12:M22" si="0">SUM(E12:K12)</f>
        <v>0</v>
      </c>
      <c r="N12" s="22"/>
      <c r="O12" s="22"/>
    </row>
    <row r="13" spans="3:16" ht="17.25" customHeight="1">
      <c r="C13" s="239" t="s">
        <v>47</v>
      </c>
      <c r="D13" s="60"/>
      <c r="E13" s="238"/>
      <c r="F13" s="70"/>
      <c r="G13" s="238"/>
      <c r="H13" s="238"/>
      <c r="I13" s="238"/>
      <c r="J13" s="238"/>
      <c r="K13" s="70"/>
      <c r="L13" s="71"/>
      <c r="M13" s="68">
        <f t="shared" si="0"/>
        <v>0</v>
      </c>
      <c r="N13" s="22"/>
      <c r="O13" s="22"/>
    </row>
    <row r="14" spans="3:16" ht="12" customHeight="1">
      <c r="C14" s="239"/>
      <c r="D14" s="60"/>
      <c r="E14" s="238"/>
      <c r="F14" s="70"/>
      <c r="G14" s="238"/>
      <c r="H14" s="238"/>
      <c r="I14" s="238"/>
      <c r="J14" s="238"/>
      <c r="K14" s="70"/>
      <c r="L14" s="71"/>
      <c r="M14" s="68">
        <f t="shared" si="0"/>
        <v>0</v>
      </c>
      <c r="N14" s="22"/>
      <c r="O14" s="22"/>
    </row>
    <row r="15" spans="3:16">
      <c r="C15" s="239" t="s">
        <v>48</v>
      </c>
      <c r="D15" s="60"/>
      <c r="E15" s="238"/>
      <c r="F15" s="70"/>
      <c r="G15" s="238"/>
      <c r="H15" s="238"/>
      <c r="I15" s="238"/>
      <c r="J15" s="238"/>
      <c r="K15" s="70"/>
      <c r="L15" s="71"/>
      <c r="M15" s="68">
        <f t="shared" si="0"/>
        <v>0</v>
      </c>
      <c r="N15" s="22"/>
      <c r="O15" s="22"/>
    </row>
    <row r="16" spans="3:16" ht="12" customHeight="1">
      <c r="C16" s="239"/>
      <c r="D16" s="60"/>
      <c r="E16" s="238"/>
      <c r="F16" s="70"/>
      <c r="G16" s="238"/>
      <c r="H16" s="238"/>
      <c r="I16" s="238"/>
      <c r="J16" s="238"/>
      <c r="K16" s="70"/>
      <c r="L16" s="71"/>
      <c r="M16" s="68">
        <f t="shared" si="0"/>
        <v>0</v>
      </c>
      <c r="N16" s="22"/>
      <c r="O16" s="22"/>
    </row>
    <row r="17" spans="3:15" ht="17.25" customHeight="1">
      <c r="C17" s="239" t="s">
        <v>49</v>
      </c>
      <c r="D17" s="60"/>
      <c r="E17" s="238"/>
      <c r="F17" s="70"/>
      <c r="G17" s="238"/>
      <c r="H17" s="238"/>
      <c r="I17" s="238"/>
      <c r="J17" s="238"/>
      <c r="K17" s="70"/>
      <c r="L17" s="71"/>
      <c r="M17" s="68">
        <f t="shared" si="0"/>
        <v>0</v>
      </c>
      <c r="N17" s="22"/>
      <c r="O17" s="22"/>
    </row>
    <row r="18" spans="3:15" ht="0.75" customHeight="1">
      <c r="C18" s="239"/>
      <c r="D18" s="60"/>
      <c r="E18" s="238"/>
      <c r="F18" s="70"/>
      <c r="G18" s="238"/>
      <c r="H18" s="238"/>
      <c r="I18" s="238"/>
      <c r="J18" s="238"/>
      <c r="K18" s="70"/>
      <c r="L18" s="71"/>
      <c r="M18" s="68">
        <f t="shared" si="0"/>
        <v>0</v>
      </c>
      <c r="N18" s="22"/>
      <c r="O18" s="22"/>
    </row>
    <row r="19" spans="3:15" ht="14.25" customHeight="1">
      <c r="C19" s="60" t="s">
        <v>50</v>
      </c>
      <c r="D19" s="60"/>
      <c r="E19" s="70"/>
      <c r="F19" s="70"/>
      <c r="G19" s="70"/>
      <c r="H19" s="70"/>
      <c r="I19" s="70"/>
      <c r="J19" s="70"/>
      <c r="K19" s="70"/>
      <c r="L19" s="71"/>
      <c r="M19" s="68">
        <f t="shared" si="0"/>
        <v>0</v>
      </c>
      <c r="N19" s="22"/>
      <c r="O19" s="22"/>
    </row>
    <row r="20" spans="3:15" ht="14.25" customHeight="1">
      <c r="C20" s="60" t="s">
        <v>107</v>
      </c>
      <c r="D20" s="60"/>
      <c r="E20" s="70"/>
      <c r="F20" s="70"/>
      <c r="G20" s="68">
        <f>-726</f>
        <v>-726</v>
      </c>
      <c r="H20" s="70"/>
      <c r="I20" s="70"/>
      <c r="J20" s="70"/>
      <c r="K20" s="70"/>
      <c r="L20" s="71"/>
      <c r="M20" s="68">
        <f t="shared" si="0"/>
        <v>-726</v>
      </c>
      <c r="N20" s="22"/>
      <c r="O20" s="22"/>
    </row>
    <row r="21" spans="3:15" ht="14.25" customHeight="1">
      <c r="C21" s="60" t="s">
        <v>51</v>
      </c>
      <c r="D21" s="60"/>
      <c r="E21" s="70"/>
      <c r="F21" s="70"/>
      <c r="G21" s="70"/>
      <c r="H21" s="70"/>
      <c r="I21" s="70"/>
      <c r="J21" s="70"/>
      <c r="K21" s="70"/>
      <c r="L21" s="71"/>
      <c r="M21" s="68">
        <f t="shared" si="0"/>
        <v>0</v>
      </c>
      <c r="N21" s="22"/>
      <c r="O21" s="22"/>
    </row>
    <row r="22" spans="3:15" ht="14.25" hidden="1" customHeight="1">
      <c r="C22" s="60" t="s">
        <v>108</v>
      </c>
      <c r="D22" s="60"/>
      <c r="E22" s="70"/>
      <c r="F22" s="70"/>
      <c r="G22" s="70"/>
      <c r="H22" s="70"/>
      <c r="I22" s="70"/>
      <c r="J22" s="70"/>
      <c r="K22" s="70"/>
      <c r="L22" s="71"/>
      <c r="M22" s="68">
        <f t="shared" si="0"/>
        <v>0</v>
      </c>
      <c r="N22" s="22"/>
      <c r="O22" s="22"/>
    </row>
    <row r="23" spans="3:15" ht="24.75" customHeight="1">
      <c r="C23" s="60" t="s">
        <v>111</v>
      </c>
      <c r="D23" s="60"/>
      <c r="E23" s="70">
        <v>7680000</v>
      </c>
      <c r="F23" s="70">
        <v>-7680000</v>
      </c>
      <c r="G23" s="70">
        <v>-1399783</v>
      </c>
      <c r="H23" s="70"/>
      <c r="I23" s="70">
        <v>139227</v>
      </c>
      <c r="J23" s="70">
        <v>2161609</v>
      </c>
      <c r="K23" s="70">
        <v>-901053</v>
      </c>
      <c r="L23" s="71"/>
      <c r="M23" s="166"/>
      <c r="N23" s="22"/>
      <c r="O23" s="22"/>
    </row>
    <row r="24" spans="3:15" ht="15" customHeight="1" thickBot="1">
      <c r="C24" s="63" t="s">
        <v>157</v>
      </c>
      <c r="D24" s="58"/>
      <c r="E24" s="72">
        <f>E10+E11+E12+E13+E15+E17+E19+E20+E21+E22+E23</f>
        <v>15000000</v>
      </c>
      <c r="F24" s="72">
        <f t="shared" ref="F24:K24" si="1">F10+F20+F12+F13+F15+F17+F19+F21+F22+F23+F11</f>
        <v>0</v>
      </c>
      <c r="G24" s="72">
        <f t="shared" si="1"/>
        <v>23153</v>
      </c>
      <c r="H24" s="72">
        <f t="shared" si="1"/>
        <v>232302</v>
      </c>
      <c r="I24" s="72">
        <f t="shared" si="1"/>
        <v>0</v>
      </c>
      <c r="J24" s="72">
        <f t="shared" si="1"/>
        <v>0</v>
      </c>
      <c r="K24" s="72">
        <f t="shared" si="1"/>
        <v>903576</v>
      </c>
      <c r="L24" s="73"/>
      <c r="M24" s="72">
        <f>SUM(M10:M23)</f>
        <v>16159031</v>
      </c>
      <c r="N24" s="22"/>
      <c r="O24" s="22"/>
    </row>
    <row r="25" spans="3:15" ht="12" thickTop="1">
      <c r="E25" s="66"/>
      <c r="F25" s="66"/>
      <c r="G25" s="66"/>
      <c r="H25" s="66"/>
      <c r="I25" s="66"/>
      <c r="J25" s="66"/>
      <c r="K25" s="66"/>
      <c r="L25" s="66"/>
      <c r="M25" s="74"/>
      <c r="N25" s="56"/>
      <c r="O25" s="56"/>
    </row>
    <row r="26" spans="3:15">
      <c r="G26" s="23"/>
      <c r="M26" s="56"/>
      <c r="N26" s="56"/>
      <c r="O26" s="56"/>
    </row>
    <row r="27" spans="3:15">
      <c r="M27" s="56"/>
      <c r="N27" s="56"/>
      <c r="O27" s="56"/>
    </row>
    <row r="28" spans="3:15">
      <c r="M28" s="56"/>
      <c r="N28" s="56"/>
      <c r="O28" s="56"/>
    </row>
    <row r="29" spans="3:15">
      <c r="F29" s="18"/>
      <c r="M29" s="56"/>
      <c r="N29" s="56"/>
      <c r="O29" s="56"/>
    </row>
  </sheetData>
  <mergeCells count="18">
    <mergeCell ref="J17:J18"/>
    <mergeCell ref="G17:G18"/>
    <mergeCell ref="C15:C16"/>
    <mergeCell ref="E15:E16"/>
    <mergeCell ref="H15:H16"/>
    <mergeCell ref="I15:I16"/>
    <mergeCell ref="J15:J16"/>
    <mergeCell ref="G15:G16"/>
    <mergeCell ref="J13:J14"/>
    <mergeCell ref="G13:G14"/>
    <mergeCell ref="C17:C18"/>
    <mergeCell ref="E17:E18"/>
    <mergeCell ref="H17:H18"/>
    <mergeCell ref="I17:I18"/>
    <mergeCell ref="C13:C14"/>
    <mergeCell ref="E13:E14"/>
    <mergeCell ref="H13:H14"/>
    <mergeCell ref="I13:I14"/>
  </mergeCells>
  <phoneticPr fontId="0" type="noConversion"/>
  <conditionalFormatting sqref="F29">
    <cfRule type="expression" dxfId="10" priority="1" stopIfTrue="1">
      <formula>$C$30+#REF!+#REF!-#REF!-#REF!-#REF!&lt;&gt;0</formula>
    </cfRule>
  </conditionalFormatting>
  <pageMargins left="0.21" right="0.22" top="0.84" bottom="0.64" header="0.4" footer="0.47"/>
  <pageSetup scale="92" orientation="landscape" r:id="rId1"/>
  <headerFooter alignWithMargins="0">
    <oddHeader xml:space="preserve">&amp;C&amp;"Arial,Bold"&amp;12Shenime per pasqyrat financiare
per vitin ushtrimor që mbyllet me 31 Dhjetor 2008&amp;"Arial,Regular"&amp;10
</oddHeader>
    <oddFooter>&amp;R6</oddFooter>
  </headerFooter>
  <colBreaks count="1" manualBreakCount="1">
    <brk id="15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C1:U44"/>
  <sheetViews>
    <sheetView showGridLines="0" tabSelected="1" zoomScale="80" zoomScaleNormal="80" workbookViewId="0">
      <selection activeCell="C4" sqref="C4"/>
    </sheetView>
  </sheetViews>
  <sheetFormatPr defaultRowHeight="12"/>
  <cols>
    <col min="1" max="1" width="4" style="85" customWidth="1"/>
    <col min="2" max="2" width="3.140625" style="85" customWidth="1"/>
    <col min="3" max="3" width="46.7109375" style="85" customWidth="1"/>
    <col min="4" max="4" width="2.7109375" style="78" customWidth="1"/>
    <col min="5" max="5" width="8.28515625" style="85" customWidth="1"/>
    <col min="6" max="6" width="2.7109375" style="85" customWidth="1"/>
    <col min="7" max="7" width="14.7109375" style="85" customWidth="1"/>
    <col min="8" max="8" width="2.7109375" style="78" customWidth="1"/>
    <col min="9" max="9" width="14.7109375" style="85" customWidth="1"/>
    <col min="10" max="10" width="2.7109375" style="78" customWidth="1"/>
    <col min="11" max="12" width="2.5703125" style="85" customWidth="1"/>
    <col min="13" max="15" width="12.7109375" style="85" customWidth="1"/>
    <col min="16" max="17" width="14.7109375" style="78" customWidth="1"/>
    <col min="18" max="18" width="10.7109375" style="78" customWidth="1"/>
    <col min="19" max="19" width="11.85546875" style="85" customWidth="1"/>
    <col min="20" max="20" width="14.7109375" style="85" customWidth="1"/>
    <col min="21" max="16384" width="9.140625" style="85"/>
  </cols>
  <sheetData>
    <row r="1" spans="3:21" s="78" customFormat="1">
      <c r="C1" s="242"/>
      <c r="D1" s="242"/>
      <c r="E1" s="242"/>
      <c r="F1" s="242"/>
      <c r="G1" s="242"/>
      <c r="H1" s="242"/>
      <c r="I1" s="242"/>
      <c r="J1" s="242"/>
      <c r="K1" s="77"/>
      <c r="L1" s="77"/>
      <c r="M1" s="77"/>
      <c r="N1" s="77"/>
      <c r="O1" s="77"/>
    </row>
    <row r="2" spans="3:21" s="78" customFormat="1">
      <c r="C2" s="243" t="str">
        <f>NAME</f>
        <v>ALBTELECOM Sh.a</v>
      </c>
      <c r="D2" s="243"/>
      <c r="E2" s="243"/>
      <c r="F2" s="243"/>
      <c r="G2" s="243"/>
      <c r="H2" s="243"/>
      <c r="I2" s="243"/>
      <c r="J2" s="243"/>
      <c r="K2" s="79"/>
      <c r="L2" s="79"/>
      <c r="M2" s="79"/>
      <c r="N2" s="79"/>
      <c r="O2" s="79"/>
      <c r="P2" s="79"/>
      <c r="Q2" s="79"/>
      <c r="R2" s="79"/>
    </row>
    <row r="3" spans="3:21" s="78" customFormat="1">
      <c r="C3" s="240" t="s">
        <v>116</v>
      </c>
      <c r="D3" s="240"/>
      <c r="E3" s="240"/>
      <c r="F3" s="240"/>
      <c r="G3" s="240"/>
      <c r="H3" s="240"/>
      <c r="I3" s="240"/>
      <c r="J3" s="240"/>
      <c r="K3" s="79"/>
      <c r="L3" s="79"/>
      <c r="M3" s="79"/>
      <c r="N3" s="79"/>
      <c r="O3" s="79"/>
      <c r="P3" s="79"/>
      <c r="Q3" s="79"/>
      <c r="R3" s="79"/>
    </row>
    <row r="4" spans="3:21" s="78" customFormat="1">
      <c r="K4" s="79"/>
      <c r="L4" s="79"/>
      <c r="M4" s="79"/>
      <c r="N4" s="79"/>
      <c r="O4" s="79"/>
      <c r="P4" s="79"/>
      <c r="Q4" s="79"/>
      <c r="R4" s="79"/>
    </row>
    <row r="5" spans="3:21" s="78" customFormat="1">
      <c r="K5" s="80"/>
      <c r="L5" s="80"/>
      <c r="M5" s="80"/>
      <c r="N5" s="80"/>
      <c r="O5" s="80"/>
      <c r="P5" s="81"/>
      <c r="Q5" s="81"/>
      <c r="R5" s="81"/>
    </row>
    <row r="6" spans="3:21" s="78" customFormat="1">
      <c r="C6" s="240"/>
      <c r="D6" s="240"/>
      <c r="E6" s="240"/>
      <c r="F6" s="240"/>
      <c r="G6" s="240"/>
      <c r="H6" s="240"/>
      <c r="I6" s="240"/>
      <c r="J6" s="240"/>
      <c r="K6" s="82"/>
      <c r="L6" s="82"/>
      <c r="M6" s="82"/>
      <c r="N6" s="82"/>
      <c r="O6" s="82"/>
      <c r="P6" s="82"/>
      <c r="Q6" s="82"/>
      <c r="R6" s="82"/>
      <c r="S6" s="83"/>
    </row>
    <row r="7" spans="3:21">
      <c r="C7" s="240"/>
      <c r="D7" s="240"/>
      <c r="E7" s="240"/>
      <c r="F7" s="240"/>
      <c r="G7" s="240"/>
      <c r="H7" s="240"/>
      <c r="I7" s="240"/>
      <c r="J7" s="240"/>
      <c r="K7" s="84"/>
      <c r="L7" s="84"/>
      <c r="M7" s="84"/>
      <c r="N7" s="84"/>
      <c r="O7" s="84"/>
      <c r="P7" s="82"/>
      <c r="Q7" s="82"/>
      <c r="R7" s="82"/>
      <c r="S7" s="83"/>
      <c r="T7" s="78"/>
    </row>
    <row r="8" spans="3:21">
      <c r="C8" s="241" t="s">
        <v>117</v>
      </c>
      <c r="D8" s="241"/>
      <c r="E8" s="241"/>
      <c r="F8" s="241"/>
      <c r="G8" s="241"/>
      <c r="H8" s="241"/>
      <c r="I8" s="241"/>
      <c r="J8" s="241"/>
      <c r="K8" s="87"/>
      <c r="L8" s="87"/>
      <c r="M8" s="87"/>
      <c r="N8" s="87"/>
      <c r="O8" s="87"/>
      <c r="P8" s="82"/>
      <c r="Q8" s="82"/>
      <c r="R8" s="82"/>
      <c r="S8" s="83"/>
      <c r="T8" s="78"/>
    </row>
    <row r="9" spans="3:21">
      <c r="C9" s="86"/>
      <c r="D9" s="113"/>
      <c r="E9" s="87"/>
      <c r="F9" s="87"/>
      <c r="G9" s="87"/>
      <c r="H9" s="88"/>
      <c r="I9" s="87"/>
      <c r="J9" s="88"/>
      <c r="K9" s="87"/>
      <c r="L9" s="87"/>
      <c r="M9" s="87"/>
      <c r="N9" s="87"/>
      <c r="O9" s="87"/>
      <c r="P9" s="82"/>
      <c r="Q9" s="82"/>
      <c r="R9" s="82"/>
      <c r="S9" s="83"/>
      <c r="T9" s="78"/>
    </row>
    <row r="10" spans="3:21">
      <c r="C10" s="86"/>
      <c r="D10" s="113"/>
      <c r="E10" s="87"/>
      <c r="F10" s="87"/>
      <c r="G10" s="87"/>
      <c r="H10" s="88"/>
      <c r="I10" s="87"/>
      <c r="J10" s="88"/>
      <c r="K10" s="87"/>
      <c r="L10" s="87"/>
      <c r="M10" s="87"/>
      <c r="N10" s="87"/>
      <c r="O10" s="87"/>
      <c r="P10" s="82"/>
      <c r="Q10" s="82"/>
      <c r="R10" s="82"/>
      <c r="S10" s="83"/>
      <c r="T10" s="78"/>
    </row>
    <row r="11" spans="3:21" ht="18" customHeight="1" thickBot="1">
      <c r="C11" s="89" t="s">
        <v>130</v>
      </c>
      <c r="D11" s="95"/>
      <c r="E11" s="90" t="s">
        <v>55</v>
      </c>
      <c r="F11" s="103"/>
      <c r="G11" s="119" t="s">
        <v>156</v>
      </c>
      <c r="H11" s="103"/>
      <c r="I11" s="119" t="s">
        <v>0</v>
      </c>
      <c r="J11" s="120"/>
      <c r="K11" s="91"/>
      <c r="L11" s="91"/>
      <c r="M11" s="91"/>
      <c r="N11" s="91"/>
      <c r="O11" s="91"/>
      <c r="P11" s="91"/>
      <c r="Q11" s="91"/>
      <c r="R11" s="91"/>
      <c r="S11" s="83"/>
      <c r="T11" s="78"/>
    </row>
    <row r="12" spans="3:21">
      <c r="C12" s="92"/>
      <c r="D12" s="92"/>
      <c r="E12" s="93"/>
      <c r="F12" s="93"/>
      <c r="G12" s="94"/>
      <c r="H12" s="93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83"/>
      <c r="T12" s="78"/>
    </row>
    <row r="13" spans="3:21" ht="15" customHeight="1">
      <c r="C13" s="95" t="s">
        <v>119</v>
      </c>
      <c r="D13" s="95"/>
      <c r="E13" s="92"/>
      <c r="F13" s="92"/>
      <c r="G13" s="168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83"/>
      <c r="T13" s="78"/>
    </row>
    <row r="14" spans="3:21" ht="15" customHeight="1">
      <c r="C14" s="92" t="s">
        <v>120</v>
      </c>
      <c r="D14" s="92"/>
      <c r="E14" s="93">
        <v>4</v>
      </c>
      <c r="F14" s="93"/>
      <c r="G14" s="169">
        <v>1031868.15033</v>
      </c>
      <c r="H14" s="93"/>
      <c r="I14" s="96">
        <v>1677987</v>
      </c>
      <c r="J14" s="96"/>
      <c r="K14" s="96"/>
      <c r="L14" s="96"/>
      <c r="M14" s="96"/>
      <c r="N14" s="96"/>
      <c r="O14" s="96"/>
      <c r="P14" s="94"/>
      <c r="Q14" s="94"/>
      <c r="R14" s="94"/>
      <c r="S14" s="83"/>
      <c r="T14" s="78"/>
    </row>
    <row r="15" spans="3:21" ht="15" customHeight="1">
      <c r="C15" s="92" t="s">
        <v>121</v>
      </c>
      <c r="D15" s="92"/>
      <c r="E15" s="93">
        <v>5</v>
      </c>
      <c r="F15" s="93"/>
      <c r="G15" s="169">
        <v>3195072.2789999996</v>
      </c>
      <c r="H15" s="93"/>
      <c r="I15" s="96">
        <v>3564936</v>
      </c>
      <c r="J15" s="96"/>
      <c r="K15" s="96"/>
      <c r="L15" s="96"/>
      <c r="M15" s="96"/>
      <c r="N15" s="96"/>
      <c r="O15" s="96"/>
      <c r="P15" s="94"/>
      <c r="Q15" s="94"/>
      <c r="R15" s="94"/>
      <c r="S15" s="83"/>
      <c r="T15" s="97"/>
      <c r="U15" s="98"/>
    </row>
    <row r="16" spans="3:21" ht="15" customHeight="1">
      <c r="C16" s="92" t="s">
        <v>122</v>
      </c>
      <c r="D16" s="92"/>
      <c r="E16" s="93">
        <v>6</v>
      </c>
      <c r="F16" s="93"/>
      <c r="G16" s="169">
        <v>381105.24968999991</v>
      </c>
      <c r="H16" s="93"/>
      <c r="I16" s="96">
        <v>280812</v>
      </c>
      <c r="J16" s="96"/>
      <c r="K16" s="96"/>
      <c r="L16" s="96"/>
      <c r="M16" s="96"/>
      <c r="N16" s="96"/>
      <c r="O16" s="96"/>
      <c r="P16" s="94"/>
      <c r="Q16" s="94"/>
      <c r="R16" s="94"/>
      <c r="S16" s="83"/>
      <c r="T16" s="78"/>
    </row>
    <row r="17" spans="3:20" ht="15" customHeight="1">
      <c r="C17" s="92" t="s">
        <v>142</v>
      </c>
      <c r="D17" s="92"/>
      <c r="E17" s="93">
        <v>7</v>
      </c>
      <c r="F17" s="93"/>
      <c r="G17" s="169">
        <v>250732.51399999997</v>
      </c>
      <c r="H17" s="93"/>
      <c r="I17" s="96">
        <v>276606</v>
      </c>
      <c r="J17" s="96"/>
      <c r="K17" s="96"/>
      <c r="L17" s="96"/>
      <c r="M17" s="96"/>
      <c r="N17" s="96"/>
      <c r="O17" s="96"/>
      <c r="P17" s="94"/>
      <c r="Q17" s="94"/>
      <c r="R17" s="94"/>
      <c r="S17" s="83"/>
      <c r="T17" s="99"/>
    </row>
    <row r="18" spans="3:20">
      <c r="C18" s="100"/>
      <c r="D18" s="92"/>
      <c r="E18" s="101"/>
      <c r="F18" s="93"/>
      <c r="G18" s="170"/>
      <c r="H18" s="93"/>
      <c r="I18" s="102"/>
      <c r="J18" s="96"/>
      <c r="K18" s="96"/>
      <c r="L18" s="96"/>
      <c r="M18" s="96"/>
      <c r="N18" s="96"/>
      <c r="O18" s="96"/>
      <c r="P18" s="94"/>
      <c r="Q18" s="94"/>
      <c r="R18" s="94"/>
      <c r="S18" s="83"/>
      <c r="T18" s="99"/>
    </row>
    <row r="19" spans="3:20" ht="18" customHeight="1">
      <c r="C19" s="95" t="s">
        <v>123</v>
      </c>
      <c r="D19" s="95"/>
      <c r="E19" s="103"/>
      <c r="F19" s="103"/>
      <c r="G19" s="171">
        <f>SUM(G14:G18)</f>
        <v>4858778.1930199992</v>
      </c>
      <c r="H19" s="103"/>
      <c r="I19" s="104">
        <f>SUM(I14:I18)</f>
        <v>5800341</v>
      </c>
      <c r="J19" s="104"/>
      <c r="K19" s="104"/>
      <c r="L19" s="104"/>
      <c r="M19" s="104"/>
      <c r="N19" s="104"/>
      <c r="O19" s="104"/>
      <c r="P19" s="94"/>
      <c r="Q19" s="105"/>
      <c r="R19" s="105"/>
      <c r="S19" s="83"/>
      <c r="T19" s="99"/>
    </row>
    <row r="20" spans="3:20" ht="15" customHeight="1">
      <c r="C20" s="92"/>
      <c r="D20" s="92"/>
      <c r="E20" s="93"/>
      <c r="F20" s="93"/>
      <c r="G20" s="169"/>
      <c r="H20" s="93"/>
      <c r="I20" s="96"/>
      <c r="J20" s="96"/>
      <c r="K20" s="96"/>
      <c r="L20" s="96"/>
      <c r="M20" s="96"/>
      <c r="N20" s="96"/>
      <c r="O20" s="96"/>
      <c r="P20" s="94"/>
      <c r="Q20" s="94"/>
      <c r="R20" s="94"/>
      <c r="S20" s="83"/>
      <c r="T20" s="99"/>
    </row>
    <row r="21" spans="3:20" ht="15" customHeight="1">
      <c r="C21" s="95" t="s">
        <v>124</v>
      </c>
      <c r="D21" s="95"/>
      <c r="E21" s="93"/>
      <c r="F21" s="93"/>
      <c r="G21" s="169"/>
      <c r="H21" s="93"/>
      <c r="I21" s="96"/>
      <c r="J21" s="96"/>
      <c r="K21" s="96"/>
      <c r="L21" s="96"/>
      <c r="M21" s="96"/>
      <c r="N21" s="96"/>
      <c r="O21" s="96"/>
      <c r="P21" s="94"/>
      <c r="Q21" s="94"/>
      <c r="R21" s="94"/>
      <c r="S21" s="83"/>
      <c r="T21" s="99"/>
    </row>
    <row r="22" spans="3:20" ht="15" customHeight="1">
      <c r="C22" s="92" t="s">
        <v>143</v>
      </c>
      <c r="D22" s="92"/>
      <c r="E22" s="93">
        <v>8</v>
      </c>
      <c r="F22" s="93"/>
      <c r="G22" s="169">
        <v>157483.22</v>
      </c>
      <c r="H22" s="93"/>
      <c r="I22" s="96">
        <v>157483</v>
      </c>
      <c r="J22" s="96"/>
      <c r="K22" s="96"/>
      <c r="L22" s="96"/>
      <c r="M22" s="96"/>
      <c r="N22" s="96"/>
      <c r="O22" s="96"/>
      <c r="P22" s="94"/>
      <c r="Q22" s="94"/>
      <c r="R22" s="94"/>
      <c r="S22" s="83"/>
      <c r="T22" s="99"/>
    </row>
    <row r="23" spans="3:20" ht="15" customHeight="1">
      <c r="C23" s="92" t="s">
        <v>125</v>
      </c>
      <c r="D23" s="92"/>
      <c r="E23" s="93">
        <v>10</v>
      </c>
      <c r="F23" s="93"/>
      <c r="G23" s="169">
        <v>19262250.58261</v>
      </c>
      <c r="H23" s="93"/>
      <c r="I23" s="96">
        <v>19901865</v>
      </c>
      <c r="J23" s="96"/>
      <c r="K23" s="96"/>
      <c r="L23" s="96"/>
      <c r="M23" s="96"/>
      <c r="N23" s="96"/>
      <c r="O23" s="96"/>
      <c r="P23" s="94"/>
      <c r="Q23" s="94"/>
      <c r="R23" s="94"/>
      <c r="S23" s="83"/>
      <c r="T23" s="78"/>
    </row>
    <row r="24" spans="3:20" ht="15" customHeight="1">
      <c r="C24" s="92" t="s">
        <v>126</v>
      </c>
      <c r="D24" s="92"/>
      <c r="E24" s="93">
        <v>9</v>
      </c>
      <c r="F24" s="93"/>
      <c r="G24" s="169">
        <v>3410030.0478399997</v>
      </c>
      <c r="H24" s="93"/>
      <c r="I24" s="96">
        <v>3419372</v>
      </c>
      <c r="J24" s="96"/>
      <c r="K24" s="96"/>
      <c r="L24" s="96"/>
      <c r="M24" s="96"/>
      <c r="N24" s="96"/>
      <c r="O24" s="96"/>
      <c r="P24" s="94"/>
      <c r="Q24" s="94"/>
      <c r="R24" s="94"/>
      <c r="S24" s="83"/>
      <c r="T24" s="78"/>
    </row>
    <row r="25" spans="3:20" ht="15" customHeight="1">
      <c r="C25" s="92" t="s">
        <v>144</v>
      </c>
      <c r="D25" s="92"/>
      <c r="E25" s="93">
        <v>11</v>
      </c>
      <c r="F25" s="93"/>
      <c r="G25" s="169">
        <v>5219240.8940000003</v>
      </c>
      <c r="H25" s="93"/>
      <c r="I25" s="96">
        <v>2749623</v>
      </c>
      <c r="J25" s="96"/>
      <c r="K25" s="96"/>
      <c r="L25" s="96"/>
      <c r="M25" s="96"/>
      <c r="N25" s="96"/>
      <c r="O25" s="96"/>
      <c r="P25" s="94"/>
      <c r="Q25" s="94"/>
      <c r="R25" s="94"/>
      <c r="S25" s="83"/>
      <c r="T25" s="97"/>
    </row>
    <row r="26" spans="3:20">
      <c r="C26" s="100"/>
      <c r="D26" s="92"/>
      <c r="E26" s="101"/>
      <c r="F26" s="93"/>
      <c r="G26" s="102"/>
      <c r="H26" s="93"/>
      <c r="I26" s="102"/>
      <c r="J26" s="96"/>
      <c r="K26" s="96"/>
      <c r="L26" s="96"/>
      <c r="M26" s="96"/>
      <c r="N26" s="96"/>
      <c r="O26" s="96"/>
      <c r="P26" s="94"/>
      <c r="Q26" s="94"/>
      <c r="R26" s="94"/>
      <c r="S26" s="83"/>
      <c r="T26" s="78"/>
    </row>
    <row r="27" spans="3:20" ht="18" customHeight="1">
      <c r="C27" s="95" t="s">
        <v>127</v>
      </c>
      <c r="D27" s="95"/>
      <c r="E27" s="103"/>
      <c r="F27" s="103"/>
      <c r="G27" s="104">
        <f>SUM(G22:G26)</f>
        <v>28049004.744449999</v>
      </c>
      <c r="H27" s="103"/>
      <c r="I27" s="104">
        <f>SUM(I22:I26)</f>
        <v>26228343</v>
      </c>
      <c r="J27" s="104"/>
      <c r="K27" s="104"/>
      <c r="L27" s="104"/>
      <c r="M27" s="104"/>
      <c r="N27" s="104"/>
      <c r="O27" s="104"/>
      <c r="P27" s="94"/>
      <c r="Q27" s="105"/>
      <c r="R27" s="105"/>
      <c r="S27" s="83"/>
      <c r="T27" s="78"/>
    </row>
    <row r="28" spans="3:20">
      <c r="G28" s="106"/>
      <c r="I28" s="106"/>
      <c r="J28" s="107"/>
      <c r="K28" s="106"/>
      <c r="L28" s="106"/>
      <c r="M28" s="106"/>
      <c r="N28" s="106"/>
      <c r="O28" s="106"/>
      <c r="P28" s="94"/>
      <c r="S28" s="83"/>
      <c r="T28" s="78"/>
    </row>
    <row r="29" spans="3:20" ht="21.95" customHeight="1" thickBot="1">
      <c r="C29" s="108" t="s">
        <v>128</v>
      </c>
      <c r="D29" s="95"/>
      <c r="E29" s="109"/>
      <c r="F29" s="112"/>
      <c r="G29" s="110">
        <f>G27+G19</f>
        <v>32907782.937469997</v>
      </c>
      <c r="H29" s="112"/>
      <c r="I29" s="110">
        <f>I27+I19</f>
        <v>32028684</v>
      </c>
      <c r="J29" s="104"/>
      <c r="K29" s="104"/>
      <c r="L29" s="104"/>
      <c r="M29" s="104"/>
      <c r="N29" s="104"/>
      <c r="O29" s="104"/>
      <c r="P29" s="94"/>
      <c r="Q29" s="105"/>
      <c r="R29" s="105"/>
      <c r="S29" s="104"/>
      <c r="T29" s="78"/>
    </row>
    <row r="30" spans="3:20">
      <c r="C30" s="190"/>
      <c r="D30" s="190"/>
      <c r="E30" s="190"/>
      <c r="F30" s="190"/>
      <c r="G30" s="190"/>
      <c r="H30" s="190"/>
      <c r="I30" s="190"/>
      <c r="J30" s="190"/>
      <c r="K30" s="93"/>
      <c r="L30" s="93"/>
      <c r="M30" s="93"/>
      <c r="N30" s="93"/>
      <c r="O30" s="93"/>
      <c r="P30" s="94"/>
      <c r="Q30" s="94"/>
      <c r="R30" s="94"/>
    </row>
    <row r="31" spans="3:20">
      <c r="J31" s="85"/>
      <c r="K31" s="111"/>
      <c r="L31" s="111"/>
      <c r="M31" s="111"/>
      <c r="N31" s="111"/>
      <c r="O31" s="111"/>
      <c r="P31" s="94"/>
      <c r="Q31" s="94"/>
      <c r="R31" s="94"/>
    </row>
    <row r="32" spans="3:20">
      <c r="C32" s="136" t="s">
        <v>118</v>
      </c>
      <c r="D32" s="136"/>
      <c r="E32" s="136"/>
      <c r="F32" s="136"/>
      <c r="G32" s="136"/>
      <c r="H32" s="136"/>
      <c r="I32" s="136"/>
      <c r="J32" s="136"/>
      <c r="P32" s="94"/>
      <c r="Q32" s="94"/>
      <c r="R32" s="94"/>
    </row>
    <row r="33" spans="7:18">
      <c r="H33" s="85"/>
      <c r="J33" s="85"/>
      <c r="P33" s="94"/>
      <c r="Q33" s="94"/>
      <c r="R33" s="94"/>
    </row>
    <row r="34" spans="7:18">
      <c r="G34" s="167"/>
      <c r="H34" s="85"/>
      <c r="J34" s="85"/>
      <c r="P34" s="94"/>
      <c r="Q34" s="94"/>
      <c r="R34" s="94"/>
    </row>
    <row r="35" spans="7:18">
      <c r="H35" s="85"/>
      <c r="J35" s="85"/>
    </row>
    <row r="36" spans="7:18">
      <c r="H36" s="85"/>
      <c r="J36" s="85"/>
    </row>
    <row r="37" spans="7:18">
      <c r="H37" s="85"/>
      <c r="J37" s="85"/>
    </row>
    <row r="38" spans="7:18">
      <c r="H38" s="85"/>
      <c r="J38" s="85"/>
    </row>
    <row r="39" spans="7:18">
      <c r="H39" s="85"/>
      <c r="J39" s="85"/>
    </row>
    <row r="40" spans="7:18">
      <c r="H40" s="85"/>
      <c r="J40" s="85"/>
    </row>
    <row r="41" spans="7:18">
      <c r="H41" s="85"/>
      <c r="J41" s="85"/>
    </row>
    <row r="42" spans="7:18">
      <c r="H42" s="85"/>
      <c r="J42" s="85"/>
    </row>
    <row r="43" spans="7:18">
      <c r="H43" s="85"/>
      <c r="J43" s="85"/>
    </row>
    <row r="44" spans="7:18">
      <c r="H44" s="85"/>
      <c r="J44" s="85"/>
    </row>
  </sheetData>
  <mergeCells count="6">
    <mergeCell ref="C7:J7"/>
    <mergeCell ref="C6:J6"/>
    <mergeCell ref="C8:J8"/>
    <mergeCell ref="C1:J1"/>
    <mergeCell ref="C2:J2"/>
    <mergeCell ref="C3:J3"/>
  </mergeCells>
  <phoneticPr fontId="31" type="noConversion"/>
  <conditionalFormatting sqref="Q30:R34 P11:P34">
    <cfRule type="expression" dxfId="9" priority="1" stopIfTrue="1">
      <formula>#REF!+#REF!+#REF!-#REF!-#REF!-#REF!&lt;&gt;0</formula>
    </cfRule>
  </conditionalFormatting>
  <conditionalFormatting sqref="S29 Q11:R29 C11:D30 E11:O29">
    <cfRule type="expression" dxfId="8" priority="2" stopIfTrue="1">
      <formula>#REF!+#REF!+#REF!-$C$26-#REF!-#REF!&lt;&gt;0</formula>
    </cfRule>
  </conditionalFormatting>
  <conditionalFormatting sqref="C6:D8 C3:D3">
    <cfRule type="expression" dxfId="7" priority="3" stopIfTrue="1">
      <formula>#REF!+#REF!+#REF!-#REF!-#REF!-#REF!&lt;&gt;0</formula>
    </cfRule>
  </conditionalFormatting>
  <dataValidations count="1">
    <dataValidation operator="lessThanOrEqual" allowBlank="1" showInputMessage="1" showErrorMessage="1" sqref="C2:D2"/>
  </dataValidations>
  <pageMargins left="0.8" right="0.75" top="0.88" bottom="0.71" header="0.5" footer="0.5"/>
  <pageSetup paperSize="9" scale="95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1:P37"/>
  <sheetViews>
    <sheetView showGridLines="0" workbookViewId="0">
      <selection activeCell="I38" sqref="I38"/>
    </sheetView>
  </sheetViews>
  <sheetFormatPr defaultRowHeight="12"/>
  <cols>
    <col min="1" max="2" width="2.85546875" style="192" customWidth="1"/>
    <col min="3" max="3" width="33.28515625" style="192" customWidth="1"/>
    <col min="4" max="4" width="2.7109375" style="192" customWidth="1"/>
    <col min="5" max="5" width="6.42578125" style="192" customWidth="1"/>
    <col min="6" max="6" width="2.7109375" style="192" customWidth="1"/>
    <col min="7" max="7" width="11.85546875" style="192" bestFit="1" customWidth="1"/>
    <col min="8" max="8" width="2.7109375" style="192" customWidth="1"/>
    <col min="9" max="9" width="11.85546875" style="192" bestFit="1" customWidth="1"/>
    <col min="10" max="10" width="2.7109375" style="192" customWidth="1"/>
    <col min="11" max="11" width="1.7109375" style="192" customWidth="1"/>
    <col min="12" max="12" width="4.140625" style="192" customWidth="1"/>
    <col min="13" max="14" width="11.28515625" style="192" customWidth="1"/>
    <col min="15" max="15" width="12.28515625" style="192" customWidth="1"/>
    <col min="16" max="16384" width="9.140625" style="192"/>
  </cols>
  <sheetData>
    <row r="1" spans="3:16">
      <c r="L1" s="193"/>
      <c r="M1" s="193"/>
      <c r="N1" s="193"/>
    </row>
    <row r="2" spans="3:16">
      <c r="C2" s="244" t="str">
        <f>NAME</f>
        <v>ALBTELECOM Sh.a</v>
      </c>
      <c r="D2" s="244"/>
      <c r="E2" s="244"/>
      <c r="F2" s="244"/>
      <c r="G2" s="244"/>
      <c r="H2" s="244"/>
      <c r="I2" s="244"/>
      <c r="J2" s="244"/>
      <c r="K2" s="244"/>
      <c r="L2" s="193"/>
      <c r="M2" s="193"/>
      <c r="N2" s="193"/>
    </row>
    <row r="3" spans="3:16">
      <c r="C3" s="245" t="s">
        <v>116</v>
      </c>
      <c r="D3" s="245"/>
      <c r="E3" s="245"/>
      <c r="F3" s="245"/>
      <c r="G3" s="245"/>
      <c r="H3" s="245"/>
      <c r="I3" s="245"/>
      <c r="J3" s="245"/>
      <c r="K3" s="245"/>
      <c r="L3" s="194"/>
      <c r="M3" s="194"/>
      <c r="N3" s="194"/>
    </row>
    <row r="4" spans="3:16">
      <c r="C4" s="195"/>
      <c r="D4" s="195"/>
      <c r="E4" s="195"/>
      <c r="F4" s="195"/>
      <c r="G4" s="195"/>
      <c r="H4" s="195"/>
      <c r="I4" s="195"/>
      <c r="J4" s="195"/>
      <c r="K4" s="195"/>
      <c r="L4" s="196"/>
      <c r="M4" s="196"/>
      <c r="N4" s="196"/>
    </row>
    <row r="5" spans="3:16">
      <c r="C5" s="197"/>
      <c r="D5" s="197"/>
      <c r="E5" s="197"/>
      <c r="F5" s="197"/>
      <c r="G5" s="197"/>
      <c r="H5" s="197"/>
      <c r="I5" s="197"/>
      <c r="J5" s="197"/>
      <c r="K5" s="197"/>
      <c r="L5" s="198"/>
      <c r="M5" s="198"/>
      <c r="N5" s="198"/>
    </row>
    <row r="6" spans="3:16">
      <c r="C6" s="246" t="s">
        <v>117</v>
      </c>
      <c r="D6" s="246"/>
      <c r="E6" s="246"/>
      <c r="F6" s="246"/>
      <c r="G6" s="246"/>
      <c r="H6" s="246"/>
      <c r="I6" s="246"/>
      <c r="J6" s="199"/>
      <c r="K6" s="199"/>
      <c r="L6" s="200"/>
      <c r="M6" s="200"/>
      <c r="N6" s="200"/>
    </row>
    <row r="7" spans="3:16">
      <c r="C7" s="201"/>
      <c r="D7" s="202"/>
      <c r="E7" s="200"/>
      <c r="F7" s="200"/>
      <c r="G7" s="200"/>
      <c r="H7" s="202"/>
      <c r="I7" s="200"/>
      <c r="J7" s="202"/>
      <c r="K7" s="200"/>
      <c r="L7" s="200"/>
      <c r="M7" s="200"/>
      <c r="N7" s="200"/>
    </row>
    <row r="8" spans="3:16">
      <c r="C8" s="203"/>
      <c r="D8" s="204"/>
      <c r="E8" s="205"/>
      <c r="F8" s="205"/>
      <c r="G8" s="205"/>
      <c r="H8" s="204"/>
      <c r="I8" s="205"/>
      <c r="J8" s="204"/>
      <c r="K8" s="205"/>
      <c r="L8" s="205"/>
      <c r="M8" s="205"/>
      <c r="N8" s="205"/>
    </row>
    <row r="9" spans="3:16" ht="12.75" thickBot="1">
      <c r="C9" s="206" t="s">
        <v>129</v>
      </c>
      <c r="D9" s="207"/>
      <c r="E9" s="208" t="s">
        <v>55</v>
      </c>
      <c r="F9" s="209"/>
      <c r="G9" s="210" t="s">
        <v>156</v>
      </c>
      <c r="H9" s="209"/>
      <c r="I9" s="210" t="s">
        <v>0</v>
      </c>
      <c r="J9" s="211"/>
      <c r="K9" s="207"/>
      <c r="L9" s="207"/>
      <c r="M9" s="207"/>
      <c r="N9" s="207"/>
    </row>
    <row r="10" spans="3:16"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</row>
    <row r="11" spans="3:16">
      <c r="C11" s="213" t="s">
        <v>131</v>
      </c>
      <c r="D11" s="214"/>
      <c r="E11" s="215"/>
      <c r="F11" s="215"/>
      <c r="G11" s="216"/>
      <c r="H11" s="217"/>
      <c r="I11" s="216"/>
      <c r="J11" s="214"/>
      <c r="K11" s="216"/>
      <c r="L11" s="216"/>
      <c r="M11" s="216"/>
      <c r="N11" s="216"/>
    </row>
    <row r="12" spans="3:16">
      <c r="C12" s="218" t="s">
        <v>135</v>
      </c>
      <c r="D12" s="219"/>
      <c r="E12" s="220">
        <v>12</v>
      </c>
      <c r="F12" s="220"/>
      <c r="G12" s="219">
        <v>888613.96200000006</v>
      </c>
      <c r="H12" s="221"/>
      <c r="I12" s="219">
        <v>207151</v>
      </c>
      <c r="J12" s="219"/>
      <c r="K12" s="219"/>
      <c r="L12" s="219"/>
      <c r="M12" s="219"/>
      <c r="N12" s="219"/>
      <c r="O12" s="219"/>
      <c r="P12" s="222"/>
    </row>
    <row r="13" spans="3:16">
      <c r="C13" s="218" t="s">
        <v>132</v>
      </c>
      <c r="D13" s="219"/>
      <c r="E13" s="220">
        <v>13</v>
      </c>
      <c r="F13" s="220"/>
      <c r="G13" s="219">
        <v>3089705.8498200001</v>
      </c>
      <c r="H13" s="221"/>
      <c r="I13" s="219">
        <v>4285078</v>
      </c>
      <c r="J13" s="219"/>
      <c r="K13" s="219"/>
      <c r="L13" s="219"/>
      <c r="M13" s="219"/>
      <c r="N13" s="219"/>
      <c r="O13" s="222"/>
    </row>
    <row r="14" spans="3:16">
      <c r="C14" s="218" t="s">
        <v>133</v>
      </c>
      <c r="D14" s="219"/>
      <c r="E14" s="220" t="s">
        <v>145</v>
      </c>
      <c r="F14" s="220"/>
      <c r="G14" s="219">
        <v>326807.60869999998</v>
      </c>
      <c r="H14" s="221"/>
      <c r="I14" s="219">
        <v>411665</v>
      </c>
      <c r="J14" s="219"/>
      <c r="K14" s="219"/>
      <c r="L14" s="219"/>
      <c r="M14" s="219"/>
      <c r="N14" s="219"/>
      <c r="O14" s="222"/>
    </row>
    <row r="15" spans="3:16">
      <c r="C15" s="223"/>
      <c r="D15" s="219"/>
      <c r="E15" s="224"/>
      <c r="F15" s="225"/>
      <c r="G15" s="226"/>
      <c r="H15" s="225"/>
      <c r="I15" s="226"/>
      <c r="J15" s="219"/>
      <c r="K15" s="219"/>
      <c r="L15" s="219"/>
      <c r="M15" s="219"/>
      <c r="N15" s="219"/>
      <c r="O15" s="222"/>
    </row>
    <row r="16" spans="3:16">
      <c r="C16" s="227" t="s">
        <v>137</v>
      </c>
      <c r="D16" s="228"/>
      <c r="E16" s="209"/>
      <c r="F16" s="209"/>
      <c r="G16" s="228">
        <f>SUM(G12:G15)</f>
        <v>4305127.4205200002</v>
      </c>
      <c r="H16" s="209"/>
      <c r="I16" s="228">
        <f>SUM(I12:I15)</f>
        <v>4903894</v>
      </c>
      <c r="J16" s="228"/>
      <c r="K16" s="228"/>
      <c r="L16" s="228"/>
      <c r="M16" s="228"/>
      <c r="N16" s="228"/>
      <c r="O16" s="222"/>
    </row>
    <row r="17" spans="3:15">
      <c r="C17" s="218"/>
      <c r="D17" s="219"/>
      <c r="E17" s="225"/>
      <c r="F17" s="225"/>
      <c r="G17" s="219"/>
      <c r="H17" s="225"/>
      <c r="I17" s="219"/>
      <c r="J17" s="219"/>
      <c r="K17" s="219"/>
      <c r="L17" s="219"/>
      <c r="M17" s="219"/>
      <c r="N17" s="219"/>
      <c r="O17" s="222"/>
    </row>
    <row r="18" spans="3:15">
      <c r="C18" s="227" t="s">
        <v>134</v>
      </c>
      <c r="D18" s="214"/>
      <c r="E18" s="220"/>
      <c r="F18" s="220"/>
      <c r="G18" s="216"/>
      <c r="H18" s="221"/>
      <c r="I18" s="216"/>
      <c r="J18" s="214"/>
      <c r="K18" s="216"/>
      <c r="L18" s="216"/>
      <c r="M18" s="216"/>
      <c r="N18" s="216"/>
      <c r="O18" s="222"/>
    </row>
    <row r="19" spans="3:15">
      <c r="C19" s="218" t="s">
        <v>135</v>
      </c>
      <c r="D19" s="219"/>
      <c r="E19" s="220">
        <v>12</v>
      </c>
      <c r="F19" s="220"/>
      <c r="G19" s="219">
        <v>12443624.336999999</v>
      </c>
      <c r="H19" s="221"/>
      <c r="I19" s="219">
        <v>11868608</v>
      </c>
      <c r="J19" s="219"/>
      <c r="K19" s="219"/>
      <c r="L19" s="219"/>
      <c r="M19" s="219"/>
      <c r="N19" s="219"/>
      <c r="O19" s="222"/>
    </row>
    <row r="20" spans="3:15">
      <c r="C20" s="223"/>
      <c r="D20" s="219"/>
      <c r="E20" s="224"/>
      <c r="F20" s="225"/>
      <c r="G20" s="226"/>
      <c r="H20" s="225"/>
      <c r="I20" s="226"/>
      <c r="J20" s="219"/>
      <c r="K20" s="219"/>
      <c r="L20" s="219"/>
      <c r="M20" s="219"/>
      <c r="N20" s="219"/>
      <c r="O20" s="222"/>
    </row>
    <row r="21" spans="3:15">
      <c r="C21" s="227" t="s">
        <v>136</v>
      </c>
      <c r="D21" s="228"/>
      <c r="E21" s="209"/>
      <c r="F21" s="209"/>
      <c r="G21" s="228">
        <f>SUM(G19:G20)</f>
        <v>12443624.336999999</v>
      </c>
      <c r="H21" s="209"/>
      <c r="I21" s="228">
        <f>SUM(I19:I20)</f>
        <v>11868608</v>
      </c>
      <c r="J21" s="219"/>
      <c r="K21" s="228"/>
      <c r="L21" s="228"/>
      <c r="M21" s="228"/>
      <c r="N21" s="228"/>
      <c r="O21" s="222"/>
    </row>
    <row r="22" spans="3:15">
      <c r="C22" s="218"/>
      <c r="D22" s="219"/>
      <c r="E22" s="225"/>
      <c r="F22" s="225"/>
      <c r="G22" s="219"/>
      <c r="H22" s="225"/>
      <c r="I22" s="219"/>
      <c r="J22" s="219"/>
      <c r="K22" s="219"/>
      <c r="L22" s="219"/>
      <c r="M22" s="219"/>
      <c r="N22" s="219"/>
      <c r="O22" s="222"/>
    </row>
    <row r="23" spans="3:15">
      <c r="C23" s="227" t="s">
        <v>138</v>
      </c>
      <c r="D23" s="214"/>
      <c r="E23" s="220"/>
      <c r="F23" s="220"/>
      <c r="G23" s="216"/>
      <c r="H23" s="221"/>
      <c r="I23" s="216"/>
      <c r="J23" s="219"/>
      <c r="K23" s="216"/>
      <c r="L23" s="216"/>
      <c r="M23" s="216"/>
      <c r="N23" s="216"/>
      <c r="O23" s="222"/>
    </row>
    <row r="24" spans="3:15">
      <c r="C24" s="218" t="s">
        <v>33</v>
      </c>
      <c r="D24" s="219"/>
      <c r="E24" s="220">
        <v>16</v>
      </c>
      <c r="F24" s="220"/>
      <c r="G24" s="219">
        <v>15000000</v>
      </c>
      <c r="H24" s="221"/>
      <c r="I24" s="219">
        <v>15000000</v>
      </c>
      <c r="J24" s="219"/>
      <c r="K24" s="219"/>
      <c r="L24" s="219"/>
      <c r="M24" s="219"/>
      <c r="N24" s="219"/>
      <c r="O24" s="222"/>
    </row>
    <row r="25" spans="3:15">
      <c r="C25" s="218" t="s">
        <v>139</v>
      </c>
      <c r="D25" s="219"/>
      <c r="E25" s="220">
        <v>17</v>
      </c>
      <c r="F25" s="220"/>
      <c r="G25" s="219">
        <v>255455.07284000001</v>
      </c>
      <c r="H25" s="221"/>
      <c r="I25" s="219">
        <v>-644872</v>
      </c>
      <c r="J25" s="219"/>
      <c r="K25" s="219"/>
      <c r="L25" s="219"/>
      <c r="M25" s="219"/>
      <c r="N25" s="219"/>
      <c r="O25" s="222"/>
    </row>
    <row r="26" spans="3:15">
      <c r="C26" s="218" t="s">
        <v>110</v>
      </c>
      <c r="D26" s="219"/>
      <c r="E26" s="220">
        <v>17</v>
      </c>
      <c r="F26" s="220"/>
      <c r="G26" s="219">
        <v>903575.86800000002</v>
      </c>
      <c r="H26" s="221"/>
      <c r="I26" s="219">
        <v>901053</v>
      </c>
      <c r="J26" s="219"/>
      <c r="K26" s="219"/>
      <c r="L26" s="219"/>
      <c r="M26" s="219"/>
      <c r="N26" s="219"/>
      <c r="O26" s="222"/>
    </row>
    <row r="27" spans="3:15">
      <c r="C27" s="223"/>
      <c r="D27" s="219"/>
      <c r="E27" s="224"/>
      <c r="F27" s="225"/>
      <c r="G27" s="226"/>
      <c r="H27" s="225"/>
      <c r="I27" s="226"/>
      <c r="J27" s="219"/>
      <c r="K27" s="219"/>
      <c r="L27" s="219"/>
      <c r="M27" s="219"/>
      <c r="N27" s="219"/>
    </row>
    <row r="28" spans="3:15">
      <c r="C28" s="227" t="s">
        <v>140</v>
      </c>
      <c r="D28" s="228"/>
      <c r="E28" s="209"/>
      <c r="F28" s="209"/>
      <c r="G28" s="228">
        <f>SUM(G24:G27)</f>
        <v>16159030.94084</v>
      </c>
      <c r="H28" s="209"/>
      <c r="I28" s="228">
        <f>SUM(I24:I27)</f>
        <v>15256181</v>
      </c>
      <c r="J28" s="219"/>
      <c r="K28" s="219"/>
      <c r="L28" s="228"/>
      <c r="M28" s="228"/>
      <c r="N28" s="228"/>
    </row>
    <row r="29" spans="3:15">
      <c r="C29" s="218"/>
      <c r="D29" s="219"/>
      <c r="E29" s="225"/>
      <c r="F29" s="225"/>
      <c r="G29" s="219"/>
      <c r="H29" s="225"/>
      <c r="I29" s="219"/>
      <c r="J29" s="219"/>
      <c r="K29" s="219"/>
      <c r="L29" s="219"/>
      <c r="M29" s="219"/>
      <c r="N29" s="219"/>
    </row>
    <row r="30" spans="3:15" ht="12.75" thickBot="1">
      <c r="C30" s="229" t="s">
        <v>141</v>
      </c>
      <c r="D30" s="228"/>
      <c r="E30" s="230"/>
      <c r="F30" s="231"/>
      <c r="G30" s="232">
        <f>G16+G21+G28</f>
        <v>32907782.69836</v>
      </c>
      <c r="H30" s="231"/>
      <c r="I30" s="232">
        <f>I16+I21+I28</f>
        <v>32028683</v>
      </c>
      <c r="J30" s="233"/>
      <c r="K30" s="219"/>
      <c r="L30" s="228"/>
      <c r="M30" s="228"/>
      <c r="N30" s="228"/>
    </row>
    <row r="31" spans="3:15">
      <c r="C31" s="234"/>
      <c r="D31" s="234"/>
      <c r="E31" s="234"/>
      <c r="F31" s="234"/>
      <c r="G31" s="234"/>
      <c r="H31" s="234"/>
      <c r="I31" s="234"/>
      <c r="J31" s="234"/>
      <c r="K31" s="219"/>
      <c r="L31" s="212"/>
      <c r="M31" s="212"/>
      <c r="N31" s="212"/>
    </row>
    <row r="32" spans="3:15">
      <c r="C32" s="225"/>
      <c r="D32" s="225"/>
      <c r="E32" s="225"/>
      <c r="F32" s="225"/>
      <c r="G32" s="225"/>
      <c r="H32" s="225"/>
      <c r="I32" s="225"/>
      <c r="J32" s="225"/>
      <c r="K32" s="219"/>
      <c r="L32" s="212"/>
      <c r="M32" s="212"/>
      <c r="N32" s="212"/>
    </row>
    <row r="33" spans="3:14">
      <c r="C33" s="235" t="s">
        <v>118</v>
      </c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</row>
    <row r="34" spans="3:14">
      <c r="C34" s="235"/>
      <c r="D34" s="235"/>
      <c r="E34" s="235"/>
      <c r="F34" s="235"/>
      <c r="G34" s="235"/>
      <c r="H34" s="235"/>
      <c r="I34" s="235"/>
      <c r="J34" s="235"/>
      <c r="K34" s="219"/>
      <c r="L34" s="219"/>
      <c r="M34" s="219"/>
      <c r="N34" s="219"/>
    </row>
    <row r="35" spans="3:14">
      <c r="C35" s="236"/>
      <c r="D35" s="228"/>
      <c r="E35" s="231"/>
      <c r="F35" s="231"/>
      <c r="G35" s="228"/>
      <c r="H35" s="231"/>
      <c r="I35" s="228"/>
      <c r="J35" s="228"/>
      <c r="K35" s="228"/>
      <c r="L35" s="228"/>
      <c r="M35" s="228"/>
      <c r="N35" s="228"/>
    </row>
    <row r="36" spans="3:14"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</row>
    <row r="37" spans="3:14"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</row>
  </sheetData>
  <mergeCells count="3">
    <mergeCell ref="C2:K2"/>
    <mergeCell ref="C3:K3"/>
    <mergeCell ref="C6:I6"/>
  </mergeCells>
  <phoneticPr fontId="3" type="noConversion"/>
  <conditionalFormatting sqref="N12:O12 N13:N30 N9:N11 K34:N35 K27:K32 D35:J35 C9:M30 C35:C36">
    <cfRule type="expression" dxfId="6" priority="2" stopIfTrue="1">
      <formula>$E$31+#REF!+#REF!-#REF!-#REF!-#REF!&lt;&gt;0</formula>
    </cfRule>
  </conditionalFormatting>
  <conditionalFormatting sqref="C31:D32">
    <cfRule type="expression" dxfId="5" priority="3" stopIfTrue="1">
      <formula>#REF!+#REF!+#REF!-$C$26-#REF!-#REF!&lt;&gt;0</formula>
    </cfRule>
  </conditionalFormatting>
  <conditionalFormatting sqref="C8">
    <cfRule type="expression" dxfId="4" priority="4" stopIfTrue="1">
      <formula>#REF!+$I$46+#REF!-#REF!-#REF!-#REF!&lt;&gt;0</formula>
    </cfRule>
  </conditionalFormatting>
  <conditionalFormatting sqref="C3:C5">
    <cfRule type="expression" dxfId="3" priority="5" stopIfTrue="1">
      <formula>#REF!+#REF!+#REF!-#REF!-#REF!-#REF!&lt;&gt;0</formula>
    </cfRule>
  </conditionalFormatting>
  <dataValidations count="1">
    <dataValidation operator="lessThanOrEqual" allowBlank="1" showInputMessage="1" showErrorMessage="1" sqref="C2"/>
  </dataValidations>
  <pageMargins left="0.75" right="0.75" top="1" bottom="1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indexed="11"/>
  </sheetPr>
  <dimension ref="C1:N30"/>
  <sheetViews>
    <sheetView showGridLines="0" zoomScale="80" zoomScaleNormal="80" workbookViewId="0">
      <selection activeCell="G26" sqref="G26"/>
    </sheetView>
  </sheetViews>
  <sheetFormatPr defaultRowHeight="15" customHeight="1"/>
  <cols>
    <col min="1" max="2" width="4" style="85" customWidth="1"/>
    <col min="3" max="3" width="41" style="85" customWidth="1"/>
    <col min="4" max="4" width="2.7109375" style="78" customWidth="1"/>
    <col min="5" max="5" width="7.7109375" style="85" customWidth="1"/>
    <col min="6" max="6" width="2.7109375" style="78" customWidth="1"/>
    <col min="7" max="7" width="14.7109375" style="85" customWidth="1"/>
    <col min="8" max="8" width="3.42578125" style="78" customWidth="1"/>
    <col min="9" max="9" width="14.7109375" style="85" customWidth="1"/>
    <col min="10" max="10" width="2.7109375" style="78" customWidth="1"/>
    <col min="11" max="16384" width="9.140625" style="85"/>
  </cols>
  <sheetData>
    <row r="1" spans="3:14" s="78" customFormat="1" ht="15" customHeight="1">
      <c r="K1" s="114"/>
      <c r="L1" s="114"/>
      <c r="M1" s="114"/>
      <c r="N1" s="114"/>
    </row>
    <row r="2" spans="3:14" s="78" customFormat="1" ht="15" customHeight="1">
      <c r="C2" s="243"/>
      <c r="D2" s="243"/>
      <c r="E2" s="243"/>
      <c r="F2" s="243"/>
      <c r="G2" s="243"/>
      <c r="H2" s="243"/>
      <c r="I2" s="243"/>
      <c r="J2" s="243"/>
      <c r="K2" s="114"/>
      <c r="L2" s="114"/>
      <c r="M2" s="114"/>
      <c r="N2" s="114"/>
    </row>
    <row r="3" spans="3:14" s="78" customFormat="1" ht="15" customHeight="1">
      <c r="C3" s="243" t="str">
        <f>NAME</f>
        <v>ALBTELECOM Sh.a</v>
      </c>
      <c r="D3" s="243"/>
      <c r="E3" s="243"/>
      <c r="F3" s="243"/>
      <c r="G3" s="243"/>
      <c r="H3" s="243"/>
      <c r="I3" s="243"/>
      <c r="J3" s="243"/>
      <c r="K3" s="114"/>
      <c r="L3" s="114"/>
      <c r="M3" s="114"/>
      <c r="N3" s="114"/>
    </row>
    <row r="4" spans="3:14" s="78" customFormat="1" ht="15" customHeight="1">
      <c r="C4" s="243" t="s">
        <v>116</v>
      </c>
      <c r="D4" s="243"/>
      <c r="E4" s="243"/>
      <c r="F4" s="243"/>
      <c r="G4" s="243"/>
      <c r="H4" s="243"/>
      <c r="I4" s="243"/>
      <c r="J4" s="243"/>
      <c r="K4" s="115"/>
      <c r="L4" s="115"/>
      <c r="M4" s="115"/>
      <c r="N4" s="115"/>
    </row>
    <row r="5" spans="3:14" ht="15" customHeight="1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3:14" ht="15" customHeight="1">
      <c r="C6" s="117"/>
      <c r="D6" s="116"/>
      <c r="E6" s="117"/>
      <c r="F6" s="116"/>
      <c r="G6" s="117"/>
      <c r="H6" s="116"/>
      <c r="I6" s="117"/>
      <c r="J6" s="116"/>
      <c r="K6" s="117"/>
      <c r="L6" s="117"/>
      <c r="M6" s="117"/>
      <c r="N6" s="117"/>
    </row>
    <row r="7" spans="3:14" ht="15" customHeight="1">
      <c r="C7" s="247" t="s">
        <v>117</v>
      </c>
      <c r="D7" s="247"/>
      <c r="E7" s="247"/>
      <c r="F7" s="247"/>
      <c r="G7" s="247"/>
      <c r="H7" s="247"/>
      <c r="I7" s="247"/>
      <c r="J7" s="247"/>
      <c r="K7" s="118"/>
      <c r="L7" s="118"/>
      <c r="M7" s="118"/>
      <c r="N7" s="118"/>
    </row>
    <row r="8" spans="3:14" ht="15" customHeight="1">
      <c r="C8" s="121"/>
      <c r="D8" s="122"/>
      <c r="E8" s="121"/>
      <c r="F8" s="122"/>
      <c r="H8" s="122"/>
      <c r="J8" s="122"/>
    </row>
    <row r="9" spans="3:14" ht="12">
      <c r="C9" s="139"/>
      <c r="D9" s="103"/>
      <c r="E9" s="139" t="s">
        <v>55</v>
      </c>
      <c r="F9" s="103"/>
      <c r="G9" s="140" t="s">
        <v>156</v>
      </c>
      <c r="H9" s="103"/>
      <c r="I9" s="140" t="s">
        <v>0</v>
      </c>
      <c r="J9" s="103"/>
    </row>
    <row r="10" spans="3:14" ht="15" customHeight="1">
      <c r="C10" s="121"/>
      <c r="D10" s="122"/>
      <c r="E10" s="121"/>
      <c r="F10" s="122"/>
      <c r="G10" s="121"/>
      <c r="H10" s="122"/>
      <c r="I10" s="121"/>
      <c r="J10" s="122"/>
    </row>
    <row r="11" spans="3:14" ht="15" customHeight="1">
      <c r="C11" s="85" t="s">
        <v>146</v>
      </c>
      <c r="E11" s="123">
        <v>18</v>
      </c>
      <c r="G11" s="121">
        <v>11266325.852670003</v>
      </c>
      <c r="I11" s="121">
        <v>9863340</v>
      </c>
    </row>
    <row r="12" spans="3:14" ht="15" customHeight="1">
      <c r="C12" s="121" t="s">
        <v>147</v>
      </c>
      <c r="D12" s="122"/>
      <c r="E12" s="123">
        <v>19</v>
      </c>
      <c r="F12" s="122"/>
      <c r="G12" s="121">
        <v>-5188428.4200499989</v>
      </c>
      <c r="H12" s="122"/>
      <c r="I12" s="121">
        <v>-4969130</v>
      </c>
      <c r="J12" s="122"/>
    </row>
    <row r="13" spans="3:14" ht="15" customHeight="1">
      <c r="C13" s="124"/>
      <c r="D13" s="122"/>
      <c r="E13" s="125"/>
      <c r="F13" s="122"/>
      <c r="G13" s="126"/>
      <c r="H13" s="122"/>
      <c r="I13" s="126"/>
      <c r="J13" s="122"/>
    </row>
    <row r="14" spans="3:14" ht="18" customHeight="1">
      <c r="C14" s="127" t="s">
        <v>148</v>
      </c>
      <c r="D14" s="127"/>
      <c r="E14" s="128"/>
      <c r="F14" s="127"/>
      <c r="G14" s="129">
        <f>SUM(G11:G12)</f>
        <v>6077897.4326200038</v>
      </c>
      <c r="H14" s="127"/>
      <c r="I14" s="129">
        <f>SUM(I11:I12)</f>
        <v>4894210</v>
      </c>
      <c r="J14" s="127"/>
    </row>
    <row r="15" spans="3:14" ht="15" customHeight="1">
      <c r="C15" s="121"/>
      <c r="D15" s="122"/>
      <c r="E15" s="123"/>
      <c r="F15" s="122"/>
      <c r="G15" s="121"/>
      <c r="I15" s="121">
        <v>9863340</v>
      </c>
      <c r="J15" s="122"/>
    </row>
    <row r="16" spans="3:14" ht="15" customHeight="1">
      <c r="C16" s="121" t="s">
        <v>149</v>
      </c>
      <c r="D16" s="122"/>
      <c r="E16" s="123">
        <v>20</v>
      </c>
      <c r="F16" s="122"/>
      <c r="G16" s="121">
        <v>-3682011</v>
      </c>
      <c r="H16" s="122"/>
      <c r="I16" s="121">
        <v>-4969130</v>
      </c>
      <c r="J16" s="122"/>
    </row>
    <row r="17" spans="3:10" ht="15" customHeight="1">
      <c r="C17" s="124"/>
      <c r="D17" s="122"/>
      <c r="E17" s="125"/>
      <c r="F17" s="122"/>
      <c r="G17" s="126"/>
      <c r="H17" s="122"/>
      <c r="I17" s="126"/>
      <c r="J17" s="122"/>
    </row>
    <row r="18" spans="3:10" ht="18" customHeight="1">
      <c r="C18" s="127" t="s">
        <v>152</v>
      </c>
      <c r="D18" s="127"/>
      <c r="E18" s="128"/>
      <c r="F18" s="127"/>
      <c r="G18" s="129">
        <f>SUM(G14:G16)</f>
        <v>2395886.4326200038</v>
      </c>
      <c r="H18" s="127"/>
      <c r="I18" s="129">
        <f>SUM(I14:I16)</f>
        <v>9788420</v>
      </c>
      <c r="J18" s="127"/>
    </row>
    <row r="19" spans="3:10" ht="15" customHeight="1">
      <c r="C19" s="127"/>
      <c r="D19" s="127"/>
      <c r="E19" s="128"/>
      <c r="F19" s="127"/>
      <c r="G19" s="129"/>
      <c r="H19" s="127"/>
      <c r="I19" s="129"/>
      <c r="J19" s="127"/>
    </row>
    <row r="20" spans="3:10" ht="15" customHeight="1">
      <c r="C20" s="121" t="s">
        <v>150</v>
      </c>
      <c r="D20" s="122"/>
      <c r="E20" s="123"/>
      <c r="F20" s="122"/>
      <c r="G20" s="121">
        <v>161174.58565999998</v>
      </c>
      <c r="H20" s="122"/>
      <c r="I20" s="121">
        <v>39853</v>
      </c>
      <c r="J20" s="122"/>
    </row>
    <row r="21" spans="3:10" ht="15" customHeight="1">
      <c r="C21" s="121" t="s">
        <v>151</v>
      </c>
      <c r="D21" s="122"/>
      <c r="E21" s="123">
        <v>21</v>
      </c>
      <c r="F21" s="122"/>
      <c r="G21" s="121">
        <v>-1463596.6368399998</v>
      </c>
      <c r="H21" s="122"/>
      <c r="I21" s="121">
        <v>-725708</v>
      </c>
      <c r="J21" s="122"/>
    </row>
    <row r="22" spans="3:10" ht="15" customHeight="1">
      <c r="C22" s="124"/>
      <c r="D22" s="122"/>
      <c r="E22" s="125"/>
      <c r="F22" s="122"/>
      <c r="G22" s="126"/>
      <c r="H22" s="122"/>
      <c r="I22" s="126"/>
      <c r="J22" s="122"/>
    </row>
    <row r="23" spans="3:10" ht="18" customHeight="1">
      <c r="C23" s="127" t="s">
        <v>153</v>
      </c>
      <c r="D23" s="127"/>
      <c r="E23" s="128"/>
      <c r="F23" s="127"/>
      <c r="G23" s="129">
        <f>SUM(G18:G21)</f>
        <v>1093464.3814400039</v>
      </c>
      <c r="H23" s="127"/>
      <c r="I23" s="129">
        <f>SUM(I18:I21)</f>
        <v>9102565</v>
      </c>
      <c r="J23" s="127"/>
    </row>
    <row r="24" spans="3:10" ht="15" customHeight="1">
      <c r="C24" s="121"/>
      <c r="D24" s="122"/>
      <c r="E24" s="121"/>
      <c r="F24" s="122"/>
      <c r="G24" s="130"/>
      <c r="H24" s="122"/>
      <c r="I24" s="130"/>
      <c r="J24" s="122"/>
    </row>
    <row r="25" spans="3:10" ht="15" customHeight="1">
      <c r="C25" s="131" t="s">
        <v>154</v>
      </c>
      <c r="D25" s="132"/>
      <c r="E25" s="123">
        <v>22</v>
      </c>
      <c r="F25" s="132"/>
      <c r="G25" s="133">
        <v>-189888</v>
      </c>
      <c r="H25" s="132"/>
      <c r="I25" s="133">
        <v>-156117</v>
      </c>
      <c r="J25" s="132"/>
    </row>
    <row r="26" spans="3:10" ht="15" customHeight="1">
      <c r="C26" s="123"/>
      <c r="D26" s="134"/>
      <c r="E26" s="121"/>
      <c r="F26" s="134"/>
      <c r="G26" s="135"/>
      <c r="H26" s="134"/>
      <c r="I26" s="135"/>
      <c r="J26" s="132"/>
    </row>
    <row r="27" spans="3:10" ht="21.95" customHeight="1" thickBot="1">
      <c r="C27" s="137" t="s">
        <v>155</v>
      </c>
      <c r="D27" s="127"/>
      <c r="E27" s="137"/>
      <c r="F27" s="127"/>
      <c r="G27" s="138">
        <f>SUM(G25,G23)</f>
        <v>903576.38144000387</v>
      </c>
      <c r="H27" s="127"/>
      <c r="I27" s="138">
        <f>SUM(I25,I23)</f>
        <v>8946448</v>
      </c>
      <c r="J27" s="132"/>
    </row>
    <row r="28" spans="3:10" ht="15" customHeight="1" thickTop="1">
      <c r="C28" s="122"/>
      <c r="D28" s="122"/>
      <c r="E28" s="122"/>
      <c r="F28" s="122"/>
      <c r="G28" s="122"/>
      <c r="H28" s="122"/>
      <c r="I28" s="122"/>
      <c r="J28" s="132"/>
    </row>
    <row r="29" spans="3:10" ht="15" customHeight="1">
      <c r="C29" s="134"/>
      <c r="D29" s="134"/>
      <c r="E29" s="134"/>
      <c r="F29" s="134"/>
      <c r="G29" s="134"/>
      <c r="H29" s="134"/>
      <c r="I29" s="134"/>
      <c r="J29" s="132"/>
    </row>
    <row r="30" spans="3:10" ht="18" customHeight="1">
      <c r="C30" s="136" t="s">
        <v>118</v>
      </c>
      <c r="D30" s="136"/>
      <c r="E30" s="136"/>
      <c r="F30" s="136"/>
      <c r="G30" s="136"/>
      <c r="H30" s="136"/>
      <c r="I30" s="136"/>
      <c r="J30" s="136"/>
    </row>
  </sheetData>
  <mergeCells count="4">
    <mergeCell ref="C4:J4"/>
    <mergeCell ref="C2:J2"/>
    <mergeCell ref="C3:J3"/>
    <mergeCell ref="C7:J7"/>
  </mergeCells>
  <phoneticPr fontId="2" type="noConversion"/>
  <conditionalFormatting sqref="J9 C9:D9 F9 H9">
    <cfRule type="expression" dxfId="2" priority="2" stopIfTrue="1">
      <formula>#REF!+#REF!+#REF!-#REF!-#REF!-#REF!&lt;&gt;0</formula>
    </cfRule>
  </conditionalFormatting>
  <conditionalFormatting sqref="C5:D6 J5:J6 F5:F6 H5:H6">
    <cfRule type="expression" dxfId="1" priority="3" stopIfTrue="1">
      <formula>#REF!+#REF!+#REF!-#REF!-#REF!-#REF!&lt;&gt;0</formula>
    </cfRule>
  </conditionalFormatting>
  <conditionalFormatting sqref="E9">
    <cfRule type="expression" dxfId="0" priority="4" stopIfTrue="1">
      <formula>$E$31+#REF!+#REF!-#REF!-#REF!-#REF!&lt;&gt;0</formula>
    </cfRule>
  </conditionalFormatting>
  <dataValidations count="1">
    <dataValidation operator="lessThanOrEqual" allowBlank="1" showInputMessage="1" showErrorMessage="1" sqref="C2:D2 H2 F2 J2 C3"/>
  </dataValidations>
  <pageMargins left="0.62" right="0.44" top="0.5" bottom="0.27559055118110237" header="0.15748031496062992" footer="0.15748031496062992"/>
  <pageSetup orientation="portrait" horizontalDpi="4294967293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H88"/>
  <sheetViews>
    <sheetView showGridLines="0" topLeftCell="A41" zoomScale="85" zoomScaleNormal="85" workbookViewId="0">
      <selection activeCell="E67" sqref="E67"/>
    </sheetView>
  </sheetViews>
  <sheetFormatPr defaultRowHeight="12.75"/>
  <cols>
    <col min="1" max="1" width="9.140625" style="143"/>
    <col min="2" max="2" width="49.140625" style="143" customWidth="1"/>
    <col min="3" max="3" width="9.7109375" style="143" customWidth="1"/>
    <col min="4" max="4" width="14.42578125" style="144" customWidth="1"/>
    <col min="5" max="5" width="2.7109375" style="143" customWidth="1"/>
    <col min="6" max="6" width="15.42578125" style="188" customWidth="1"/>
    <col min="7" max="7" width="13.85546875" style="143" customWidth="1"/>
    <col min="8" max="8" width="15" style="143" customWidth="1"/>
    <col min="9" max="16384" width="9.140625" style="143"/>
  </cols>
  <sheetData>
    <row r="1" spans="2:8">
      <c r="B1" s="141"/>
      <c r="C1" s="141"/>
      <c r="D1" s="172"/>
      <c r="E1" s="141"/>
      <c r="F1" s="182"/>
      <c r="G1" s="141"/>
      <c r="H1" s="142"/>
    </row>
    <row r="2" spans="2:8">
      <c r="B2" s="142"/>
      <c r="C2" s="142"/>
      <c r="D2" s="173"/>
      <c r="E2" s="142"/>
      <c r="F2" s="183"/>
      <c r="G2" s="142"/>
      <c r="H2" s="142"/>
    </row>
    <row r="3" spans="2:8">
      <c r="B3" s="145" t="s">
        <v>53</v>
      </c>
      <c r="C3" s="146"/>
      <c r="D3" s="174"/>
      <c r="E3" s="146"/>
      <c r="F3" s="181"/>
      <c r="H3" s="142"/>
    </row>
    <row r="4" spans="2:8">
      <c r="B4" s="145" t="s">
        <v>54</v>
      </c>
      <c r="C4" s="146"/>
      <c r="D4" s="174"/>
      <c r="E4" s="146"/>
      <c r="F4" s="181"/>
      <c r="H4" s="142"/>
    </row>
    <row r="5" spans="2:8">
      <c r="B5" s="147"/>
      <c r="C5" s="146"/>
      <c r="D5" s="175" t="s">
        <v>104</v>
      </c>
      <c r="E5" s="146"/>
      <c r="F5" s="184" t="s">
        <v>104</v>
      </c>
      <c r="H5" s="142"/>
    </row>
    <row r="6" spans="2:8" ht="13.5" thickBot="1">
      <c r="B6" s="148"/>
      <c r="C6" s="148" t="s">
        <v>55</v>
      </c>
      <c r="D6" s="176" t="s">
        <v>156</v>
      </c>
      <c r="E6" s="148"/>
      <c r="F6" s="185" t="s">
        <v>0</v>
      </c>
      <c r="G6" s="149"/>
      <c r="H6" s="142"/>
    </row>
    <row r="7" spans="2:8" ht="13.5" thickTop="1">
      <c r="B7" s="150" t="s">
        <v>56</v>
      </c>
      <c r="C7" s="151"/>
      <c r="D7" s="177"/>
      <c r="E7" s="151"/>
      <c r="F7" s="186"/>
      <c r="H7" s="152"/>
    </row>
    <row r="8" spans="2:8">
      <c r="B8" s="151"/>
      <c r="C8" s="151"/>
      <c r="D8" s="177"/>
      <c r="E8" s="151"/>
      <c r="F8" s="186"/>
      <c r="H8" s="152"/>
    </row>
    <row r="9" spans="2:8">
      <c r="B9" s="150" t="s">
        <v>57</v>
      </c>
      <c r="C9" s="151"/>
      <c r="D9" s="177">
        <f>IPL!G23</f>
        <v>1093464.3814400039</v>
      </c>
      <c r="E9" s="151"/>
      <c r="F9" s="186">
        <f>(kapitali!G14+156117)</f>
        <v>1057170</v>
      </c>
      <c r="G9" s="153"/>
      <c r="H9" s="152"/>
    </row>
    <row r="10" spans="2:8">
      <c r="B10" s="154" t="s">
        <v>58</v>
      </c>
      <c r="C10" s="155"/>
      <c r="D10" s="178"/>
      <c r="E10" s="155"/>
      <c r="F10" s="187"/>
      <c r="G10" s="152"/>
      <c r="H10" s="152"/>
    </row>
    <row r="11" spans="2:8">
      <c r="B11" s="154" t="s">
        <v>59</v>
      </c>
      <c r="C11" s="155"/>
      <c r="D11" s="178">
        <v>-189888.049</v>
      </c>
      <c r="E11" s="155"/>
      <c r="F11" s="187">
        <v>-156117</v>
      </c>
      <c r="G11" s="152"/>
      <c r="H11" s="152"/>
    </row>
    <row r="12" spans="2:8">
      <c r="B12" s="154" t="s">
        <v>60</v>
      </c>
      <c r="C12" s="155"/>
      <c r="D12" s="178"/>
      <c r="E12" s="155"/>
      <c r="F12" s="187"/>
      <c r="G12" s="152"/>
      <c r="H12" s="152"/>
    </row>
    <row r="13" spans="2:8">
      <c r="B13" s="154" t="s">
        <v>61</v>
      </c>
      <c r="C13" s="155"/>
      <c r="D13" s="178"/>
      <c r="E13" s="155"/>
      <c r="F13" s="187"/>
      <c r="G13" s="152"/>
      <c r="H13" s="152"/>
    </row>
    <row r="14" spans="2:8" ht="12.75" customHeight="1">
      <c r="B14" s="248" t="s">
        <v>62</v>
      </c>
      <c r="C14" s="155"/>
      <c r="D14" s="178"/>
      <c r="E14" s="155"/>
      <c r="F14" s="187"/>
      <c r="G14" s="152"/>
      <c r="H14" s="152"/>
    </row>
    <row r="15" spans="2:8">
      <c r="B15" s="248"/>
      <c r="C15" s="155"/>
      <c r="D15" s="178"/>
      <c r="E15" s="155"/>
      <c r="F15" s="187"/>
      <c r="G15" s="152"/>
      <c r="H15" s="152"/>
    </row>
    <row r="16" spans="2:8">
      <c r="B16" s="154" t="s">
        <v>63</v>
      </c>
      <c r="C16" s="155"/>
      <c r="D16" s="178"/>
      <c r="E16" s="155"/>
      <c r="F16" s="187"/>
      <c r="G16" s="152"/>
      <c r="H16" s="152"/>
    </row>
    <row r="17" spans="2:8">
      <c r="B17" s="154" t="s">
        <v>64</v>
      </c>
      <c r="C17" s="155"/>
      <c r="D17" s="178"/>
      <c r="E17" s="155"/>
      <c r="F17" s="187"/>
      <c r="G17" s="152"/>
      <c r="H17" s="152"/>
    </row>
    <row r="18" spans="2:8">
      <c r="B18" s="154" t="s">
        <v>65</v>
      </c>
      <c r="C18" s="155"/>
      <c r="D18" s="178"/>
      <c r="E18" s="155"/>
      <c r="F18" s="187"/>
      <c r="G18" s="152"/>
      <c r="H18" s="152"/>
    </row>
    <row r="19" spans="2:8">
      <c r="B19" s="154" t="s">
        <v>66</v>
      </c>
      <c r="C19" s="155"/>
      <c r="D19" s="178">
        <v>28801.674999999999</v>
      </c>
      <c r="E19" s="155"/>
      <c r="F19" s="187">
        <v>358532</v>
      </c>
      <c r="G19" s="152"/>
      <c r="H19" s="152"/>
    </row>
    <row r="20" spans="2:8">
      <c r="B20" s="248" t="s">
        <v>114</v>
      </c>
      <c r="C20" s="155"/>
      <c r="D20" s="178"/>
      <c r="E20" s="155"/>
      <c r="G20" s="152"/>
      <c r="H20" s="152"/>
    </row>
    <row r="21" spans="2:8">
      <c r="B21" s="248"/>
      <c r="C21" s="155"/>
      <c r="D21" s="178"/>
      <c r="E21" s="155"/>
      <c r="F21" s="187"/>
      <c r="G21" s="152"/>
      <c r="H21" s="152"/>
    </row>
    <row r="22" spans="2:8">
      <c r="B22" s="154" t="s">
        <v>67</v>
      </c>
      <c r="C22" s="155"/>
      <c r="D22" s="178">
        <v>1497626.2099099997</v>
      </c>
      <c r="E22" s="155"/>
      <c r="F22" s="187">
        <v>1182863</v>
      </c>
      <c r="G22" s="152"/>
      <c r="H22" s="152"/>
    </row>
    <row r="23" spans="2:8">
      <c r="B23" s="154" t="s">
        <v>68</v>
      </c>
      <c r="C23" s="155"/>
      <c r="D23" s="178"/>
      <c r="E23" s="155"/>
      <c r="F23" s="187"/>
      <c r="G23" s="152"/>
      <c r="H23" s="152"/>
    </row>
    <row r="24" spans="2:8">
      <c r="B24" s="154"/>
      <c r="C24" s="155"/>
      <c r="D24" s="178"/>
      <c r="E24" s="155"/>
      <c r="F24" s="187"/>
      <c r="G24" s="152"/>
      <c r="H24" s="152"/>
    </row>
    <row r="25" spans="2:8">
      <c r="B25" s="150" t="s">
        <v>69</v>
      </c>
      <c r="C25" s="155"/>
      <c r="D25" s="177">
        <f>SUM(D9:D24)</f>
        <v>2430004.2173500038</v>
      </c>
      <c r="E25" s="155"/>
      <c r="F25" s="186">
        <f>F9+F11+F22+F19</f>
        <v>2442448</v>
      </c>
      <c r="G25" s="152"/>
      <c r="H25" s="152"/>
    </row>
    <row r="26" spans="2:8">
      <c r="B26" s="150"/>
      <c r="C26" s="155"/>
      <c r="D26" s="178"/>
      <c r="E26" s="155"/>
      <c r="F26" s="186"/>
      <c r="G26" s="152"/>
      <c r="H26" s="152"/>
    </row>
    <row r="27" spans="2:8">
      <c r="B27" s="154" t="s">
        <v>70</v>
      </c>
      <c r="C27" s="155"/>
      <c r="D27" s="178">
        <v>-2123627.1653459999</v>
      </c>
      <c r="E27" s="155"/>
      <c r="F27" s="187">
        <v>45132</v>
      </c>
      <c r="G27" s="152"/>
      <c r="H27" s="152"/>
    </row>
    <row r="28" spans="2:8">
      <c r="B28" s="154" t="s">
        <v>71</v>
      </c>
      <c r="C28" s="155"/>
      <c r="D28" s="178">
        <v>-100292.93349000001</v>
      </c>
      <c r="E28" s="155"/>
      <c r="F28" s="187">
        <v>18376</v>
      </c>
      <c r="G28" s="152"/>
      <c r="H28" s="152"/>
    </row>
    <row r="29" spans="2:8">
      <c r="B29" s="154" t="s">
        <v>72</v>
      </c>
      <c r="C29" s="155"/>
      <c r="D29" s="178"/>
      <c r="E29" s="155"/>
      <c r="F29" s="187"/>
      <c r="G29" s="152"/>
      <c r="H29" s="152"/>
    </row>
    <row r="30" spans="2:8">
      <c r="B30" s="154" t="s">
        <v>73</v>
      </c>
      <c r="C30" s="155"/>
      <c r="D30" s="178">
        <v>-1195372.1000700002</v>
      </c>
      <c r="E30" s="155"/>
      <c r="F30" s="187">
        <v>-172438</v>
      </c>
      <c r="G30" s="152"/>
      <c r="H30" s="152"/>
    </row>
    <row r="31" spans="2:8">
      <c r="B31" s="154" t="s">
        <v>74</v>
      </c>
      <c r="C31" s="155"/>
      <c r="D31" s="178">
        <v>-92342.506159996512</v>
      </c>
      <c r="E31" s="155"/>
      <c r="F31" s="187">
        <v>81987</v>
      </c>
      <c r="G31" s="152"/>
      <c r="H31" s="152"/>
    </row>
    <row r="32" spans="2:8">
      <c r="B32" s="154" t="s">
        <v>75</v>
      </c>
      <c r="C32" s="155"/>
      <c r="D32" s="178">
        <v>20272.583109999985</v>
      </c>
      <c r="E32" s="155"/>
      <c r="F32" s="187"/>
      <c r="G32" s="152"/>
      <c r="H32" s="152"/>
    </row>
    <row r="33" spans="2:8" s="156" customFormat="1">
      <c r="B33" s="154" t="s">
        <v>76</v>
      </c>
      <c r="C33" s="155"/>
      <c r="D33" s="178"/>
      <c r="E33" s="155"/>
      <c r="F33" s="181"/>
      <c r="G33" s="152"/>
      <c r="H33" s="153"/>
    </row>
    <row r="34" spans="2:8" s="156" customFormat="1">
      <c r="B34" s="154" t="s">
        <v>77</v>
      </c>
      <c r="C34" s="155"/>
      <c r="D34" s="178"/>
      <c r="E34" s="155"/>
      <c r="F34" s="181"/>
      <c r="G34" s="152"/>
      <c r="H34" s="153"/>
    </row>
    <row r="35" spans="2:8" s="156" customFormat="1">
      <c r="B35" s="150" t="s">
        <v>78</v>
      </c>
      <c r="C35" s="155"/>
      <c r="D35" s="179">
        <f>D27+D28+D29+D30+D31+D32+D34</f>
        <v>-3491362.1219559968</v>
      </c>
      <c r="E35" s="155"/>
      <c r="F35" s="179">
        <f>F27+F28+F29+F30+F31+F32+F34</f>
        <v>-26943</v>
      </c>
      <c r="G35" s="152"/>
      <c r="H35" s="153"/>
    </row>
    <row r="36" spans="2:8" s="156" customFormat="1">
      <c r="B36" s="150"/>
      <c r="C36" s="155"/>
      <c r="D36" s="180"/>
      <c r="E36" s="155"/>
      <c r="F36" s="179"/>
      <c r="G36" s="152"/>
      <c r="H36" s="153"/>
    </row>
    <row r="37" spans="2:8">
      <c r="B37" s="150" t="s">
        <v>79</v>
      </c>
      <c r="C37" s="151"/>
      <c r="D37" s="179">
        <f>SUM(D38:D44)</f>
        <v>-849573.36978999514</v>
      </c>
      <c r="E37" s="155"/>
      <c r="F37" s="181">
        <f>SUM(F38:F44)</f>
        <v>-13029837</v>
      </c>
      <c r="G37" s="152"/>
      <c r="H37" s="152"/>
    </row>
    <row r="38" spans="2:8" s="156" customFormat="1">
      <c r="B38" s="154" t="s">
        <v>80</v>
      </c>
      <c r="C38" s="155"/>
      <c r="D38" s="178"/>
      <c r="E38" s="155"/>
      <c r="F38" s="181"/>
      <c r="G38" s="152"/>
      <c r="H38" s="153"/>
    </row>
    <row r="39" spans="2:8" s="156" customFormat="1">
      <c r="B39" s="154" t="s">
        <v>81</v>
      </c>
      <c r="C39" s="155"/>
      <c r="D39" s="178"/>
      <c r="E39" s="155"/>
      <c r="F39" s="181"/>
      <c r="G39" s="152"/>
      <c r="H39" s="153"/>
    </row>
    <row r="40" spans="2:8" s="156" customFormat="1">
      <c r="B40" s="154" t="s">
        <v>82</v>
      </c>
      <c r="C40" s="155"/>
      <c r="D40" s="178"/>
      <c r="E40" s="155"/>
      <c r="F40" s="181"/>
      <c r="G40" s="152"/>
      <c r="H40" s="153"/>
    </row>
    <row r="41" spans="2:8" s="156" customFormat="1">
      <c r="B41" s="154" t="s">
        <v>83</v>
      </c>
      <c r="C41" s="155"/>
      <c r="D41" s="178"/>
      <c r="E41" s="155"/>
      <c r="F41" s="181"/>
      <c r="G41" s="152"/>
      <c r="H41" s="153"/>
    </row>
    <row r="42" spans="2:8" s="156" customFormat="1">
      <c r="B42" s="154" t="s">
        <v>84</v>
      </c>
      <c r="C42" s="155"/>
      <c r="D42" s="178">
        <v>-848458.44204999541</v>
      </c>
      <c r="E42" s="155"/>
      <c r="F42" s="189">
        <v>-9665334</v>
      </c>
      <c r="G42" s="152"/>
      <c r="H42" s="153"/>
    </row>
    <row r="43" spans="2:8" s="156" customFormat="1">
      <c r="B43" s="154" t="s">
        <v>112</v>
      </c>
      <c r="C43" s="155"/>
      <c r="D43" s="178">
        <v>-1114.9277399997711</v>
      </c>
      <c r="E43" s="155"/>
      <c r="F43" s="189">
        <v>-3364503</v>
      </c>
      <c r="G43" s="152"/>
      <c r="H43" s="153"/>
    </row>
    <row r="44" spans="2:8" s="156" customFormat="1">
      <c r="B44" s="154" t="s">
        <v>85</v>
      </c>
      <c r="C44" s="155"/>
      <c r="D44" s="178"/>
      <c r="E44" s="155"/>
      <c r="F44" s="181"/>
      <c r="G44" s="152"/>
      <c r="H44" s="153"/>
    </row>
    <row r="45" spans="2:8" s="156" customFormat="1">
      <c r="B45" s="154" t="s">
        <v>86</v>
      </c>
      <c r="C45" s="151"/>
      <c r="D45" s="177"/>
      <c r="E45" s="151"/>
      <c r="F45" s="179"/>
      <c r="G45" s="153"/>
      <c r="H45" s="153"/>
    </row>
    <row r="46" spans="2:8" s="156" customFormat="1">
      <c r="B46" s="154"/>
      <c r="C46" s="155"/>
      <c r="D46" s="178"/>
      <c r="E46" s="151"/>
      <c r="F46" s="181"/>
      <c r="G46" s="152"/>
      <c r="H46" s="153"/>
    </row>
    <row r="47" spans="2:8" s="156" customFormat="1">
      <c r="B47" s="150" t="s">
        <v>87</v>
      </c>
      <c r="C47" s="155"/>
      <c r="D47" s="177">
        <f>SUM(D48:D59)</f>
        <v>1264812.7220700001</v>
      </c>
      <c r="E47" s="151"/>
      <c r="F47" s="179">
        <f>SUM(F48:F59)</f>
        <v>9780866</v>
      </c>
      <c r="G47" s="152"/>
      <c r="H47" s="153"/>
    </row>
    <row r="48" spans="2:8" s="156" customFormat="1">
      <c r="B48" s="154" t="s">
        <v>50</v>
      </c>
      <c r="C48" s="155"/>
      <c r="D48" s="178"/>
      <c r="E48" s="151"/>
      <c r="F48" s="181"/>
      <c r="G48" s="152"/>
      <c r="H48" s="153"/>
    </row>
    <row r="49" spans="2:8" s="156" customFormat="1">
      <c r="B49" s="154" t="s">
        <v>88</v>
      </c>
      <c r="C49" s="155"/>
      <c r="D49" s="178"/>
      <c r="E49" s="155"/>
      <c r="F49" s="181"/>
      <c r="G49" s="152"/>
      <c r="H49" s="153"/>
    </row>
    <row r="50" spans="2:8" s="156" customFormat="1">
      <c r="B50" s="154" t="s">
        <v>89</v>
      </c>
      <c r="C50" s="155"/>
      <c r="D50" s="178"/>
      <c r="E50" s="155"/>
      <c r="F50" s="181"/>
      <c r="G50" s="152"/>
      <c r="H50" s="153"/>
    </row>
    <row r="51" spans="2:8" s="156" customFormat="1">
      <c r="B51" s="154" t="s">
        <v>90</v>
      </c>
      <c r="C51" s="155"/>
      <c r="D51" s="178"/>
      <c r="E51" s="155"/>
      <c r="F51" s="181">
        <v>-248292</v>
      </c>
      <c r="G51" s="152"/>
      <c r="H51" s="153"/>
    </row>
    <row r="52" spans="2:8" s="156" customFormat="1">
      <c r="B52" s="154" t="s">
        <v>91</v>
      </c>
      <c r="C52" s="155"/>
      <c r="D52" s="178">
        <v>-726.19277999988572</v>
      </c>
      <c r="E52" s="155"/>
      <c r="F52" s="181">
        <v>1423527</v>
      </c>
      <c r="G52" s="152"/>
      <c r="H52" s="153"/>
    </row>
    <row r="53" spans="2:8" s="156" customFormat="1">
      <c r="B53" s="154" t="s">
        <v>92</v>
      </c>
      <c r="C53" s="155"/>
      <c r="D53" s="178"/>
      <c r="E53" s="155"/>
      <c r="F53" s="181"/>
      <c r="G53" s="152"/>
      <c r="H53" s="153"/>
    </row>
    <row r="54" spans="2:8" s="156" customFormat="1">
      <c r="B54" s="154" t="s">
        <v>93</v>
      </c>
      <c r="C54" s="155"/>
      <c r="D54" s="178"/>
      <c r="E54" s="155"/>
      <c r="F54" s="181"/>
      <c r="G54" s="152"/>
      <c r="H54" s="153"/>
    </row>
    <row r="55" spans="2:8" s="156" customFormat="1">
      <c r="B55" s="154" t="s">
        <v>94</v>
      </c>
      <c r="C55" s="155"/>
      <c r="D55" s="178"/>
      <c r="E55" s="155"/>
      <c r="F55" s="181"/>
      <c r="G55" s="152"/>
      <c r="H55" s="153"/>
    </row>
    <row r="56" spans="2:8" s="156" customFormat="1">
      <c r="B56" s="154" t="s">
        <v>113</v>
      </c>
      <c r="C56" s="155"/>
      <c r="D56" s="178">
        <v>9060.6470000000008</v>
      </c>
      <c r="E56" s="155"/>
      <c r="F56" s="181">
        <v>-2502904</v>
      </c>
      <c r="G56" s="152"/>
      <c r="H56" s="153"/>
    </row>
    <row r="57" spans="2:8" s="156" customFormat="1">
      <c r="B57" s="154" t="s">
        <v>95</v>
      </c>
      <c r="C57" s="155"/>
      <c r="D57" s="178">
        <v>1256478.2678499999</v>
      </c>
      <c r="E57" s="155"/>
      <c r="F57" s="181">
        <v>11108535</v>
      </c>
      <c r="G57" s="152"/>
      <c r="H57" s="153"/>
    </row>
    <row r="58" spans="2:8" s="156" customFormat="1">
      <c r="B58" s="154" t="s">
        <v>96</v>
      </c>
      <c r="C58" s="155"/>
      <c r="D58" s="178"/>
      <c r="E58" s="155"/>
      <c r="F58" s="181"/>
      <c r="G58" s="152"/>
      <c r="H58" s="153"/>
    </row>
    <row r="59" spans="2:8" s="156" customFormat="1">
      <c r="B59" s="154" t="s">
        <v>97</v>
      </c>
      <c r="C59" s="155"/>
      <c r="D59" s="178"/>
      <c r="E59" s="155"/>
      <c r="F59" s="181"/>
      <c r="G59" s="152"/>
      <c r="H59" s="153"/>
    </row>
    <row r="60" spans="2:8" s="156" customFormat="1">
      <c r="B60" s="150" t="s">
        <v>98</v>
      </c>
      <c r="C60" s="155"/>
      <c r="D60" s="178"/>
      <c r="E60" s="155"/>
      <c r="F60" s="181"/>
      <c r="G60" s="152"/>
      <c r="H60" s="153"/>
    </row>
    <row r="61" spans="2:8" s="156" customFormat="1">
      <c r="B61" s="154" t="s">
        <v>99</v>
      </c>
      <c r="C61" s="155"/>
      <c r="D61" s="178"/>
      <c r="E61" s="155"/>
      <c r="F61" s="181"/>
      <c r="G61" s="152"/>
      <c r="H61" s="153"/>
    </row>
    <row r="62" spans="2:8" s="156" customFormat="1">
      <c r="B62" s="150" t="s">
        <v>100</v>
      </c>
      <c r="C62" s="155"/>
      <c r="D62" s="179">
        <f>D61+D47+D35+D25+D37</f>
        <v>-646118.55232598807</v>
      </c>
      <c r="E62" s="155"/>
      <c r="F62" s="179">
        <f>F61+F47+F35+F25+F37</f>
        <v>-833466</v>
      </c>
      <c r="G62" s="152"/>
      <c r="H62" s="153"/>
    </row>
    <row r="63" spans="2:8" s="156" customFormat="1">
      <c r="B63" s="154" t="s">
        <v>101</v>
      </c>
      <c r="C63" s="155"/>
      <c r="D63" s="178">
        <v>1677986.7513200003</v>
      </c>
      <c r="E63" s="155"/>
      <c r="F63" s="181">
        <v>2511452</v>
      </c>
      <c r="G63" s="152"/>
      <c r="H63" s="153"/>
    </row>
    <row r="64" spans="2:8" s="156" customFormat="1">
      <c r="B64" s="150" t="s">
        <v>102</v>
      </c>
      <c r="C64" s="155"/>
      <c r="D64" s="177">
        <f>SUM(D62:D63)</f>
        <v>1031868.1989940122</v>
      </c>
      <c r="E64" s="155"/>
      <c r="F64" s="179">
        <f>F63+F62</f>
        <v>1677986</v>
      </c>
      <c r="G64" s="152"/>
      <c r="H64" s="153"/>
    </row>
    <row r="65" spans="2:8" s="156" customFormat="1">
      <c r="B65" s="154"/>
      <c r="C65" s="155"/>
      <c r="D65" s="178"/>
      <c r="E65" s="155"/>
      <c r="F65" s="181"/>
      <c r="G65" s="152"/>
      <c r="H65" s="153"/>
    </row>
    <row r="66" spans="2:8">
      <c r="B66" s="150"/>
      <c r="C66" s="151"/>
      <c r="D66" s="177"/>
      <c r="E66" s="151"/>
      <c r="F66" s="186"/>
      <c r="G66" s="152"/>
      <c r="H66" s="157"/>
    </row>
    <row r="67" spans="2:8">
      <c r="B67" s="158"/>
      <c r="C67" s="155"/>
      <c r="D67" s="178"/>
      <c r="E67" s="155"/>
      <c r="F67" s="187"/>
    </row>
    <row r="68" spans="2:8">
      <c r="B68" s="150"/>
      <c r="C68" s="151"/>
      <c r="D68" s="177"/>
      <c r="E68" s="151"/>
      <c r="F68" s="186"/>
      <c r="H68" s="152"/>
    </row>
    <row r="69" spans="2:8">
      <c r="B69" s="159"/>
      <c r="C69" s="155"/>
      <c r="D69" s="178"/>
      <c r="E69" s="155"/>
      <c r="F69" s="187"/>
      <c r="G69" s="153"/>
    </row>
    <row r="70" spans="2:8">
      <c r="B70" s="159"/>
      <c r="C70" s="155"/>
      <c r="D70" s="178"/>
      <c r="E70" s="155"/>
      <c r="F70" s="187"/>
      <c r="G70" s="152"/>
    </row>
    <row r="71" spans="2:8">
      <c r="B71" s="159"/>
      <c r="C71" s="155"/>
      <c r="D71" s="178"/>
      <c r="E71" s="155"/>
      <c r="F71" s="187"/>
      <c r="G71" s="156"/>
    </row>
    <row r="72" spans="2:8">
      <c r="B72" s="150"/>
      <c r="C72" s="155"/>
      <c r="D72" s="178"/>
      <c r="E72" s="155"/>
      <c r="F72" s="186"/>
    </row>
    <row r="73" spans="2:8">
      <c r="B73" s="158"/>
      <c r="C73" s="155"/>
      <c r="D73" s="178"/>
      <c r="E73" s="155"/>
      <c r="F73" s="187"/>
    </row>
    <row r="74" spans="2:8">
      <c r="B74" s="150"/>
      <c r="C74" s="155"/>
      <c r="D74" s="178"/>
      <c r="E74" s="155"/>
      <c r="F74" s="187"/>
    </row>
    <row r="75" spans="2:8">
      <c r="B75" s="159"/>
      <c r="C75" s="155"/>
      <c r="D75" s="178"/>
      <c r="E75" s="155"/>
      <c r="F75" s="187"/>
    </row>
    <row r="76" spans="2:8">
      <c r="B76" s="159"/>
      <c r="C76" s="155"/>
      <c r="D76" s="178"/>
      <c r="E76" s="155"/>
      <c r="F76" s="187"/>
      <c r="H76" s="152"/>
    </row>
    <row r="77" spans="2:8">
      <c r="B77" s="159"/>
      <c r="C77" s="155"/>
      <c r="D77" s="178"/>
      <c r="E77" s="155"/>
      <c r="F77" s="187"/>
    </row>
    <row r="78" spans="2:8">
      <c r="B78" s="150"/>
      <c r="C78" s="155"/>
      <c r="D78" s="178"/>
      <c r="E78" s="155"/>
      <c r="F78" s="186"/>
    </row>
    <row r="79" spans="2:8">
      <c r="B79" s="150"/>
      <c r="C79" s="155"/>
      <c r="D79" s="178"/>
      <c r="E79" s="155"/>
      <c r="F79" s="187"/>
    </row>
    <row r="80" spans="2:8">
      <c r="B80" s="150"/>
      <c r="C80" s="155"/>
      <c r="D80" s="178"/>
      <c r="E80" s="155"/>
      <c r="F80" s="187"/>
    </row>
    <row r="81" spans="2:6">
      <c r="B81" s="160"/>
      <c r="C81" s="155"/>
      <c r="D81" s="178"/>
      <c r="E81" s="155"/>
      <c r="F81" s="187"/>
    </row>
    <row r="82" spans="2:6">
      <c r="B82" s="159"/>
      <c r="C82" s="155"/>
      <c r="D82" s="178"/>
      <c r="E82" s="155"/>
      <c r="F82" s="187"/>
    </row>
    <row r="83" spans="2:6">
      <c r="B83" s="159"/>
      <c r="C83" s="155"/>
      <c r="D83" s="178"/>
      <c r="E83" s="155"/>
      <c r="F83" s="187"/>
    </row>
    <row r="84" spans="2:6">
      <c r="B84" s="150"/>
      <c r="C84" s="155"/>
      <c r="D84" s="178"/>
      <c r="E84" s="155"/>
      <c r="F84" s="186"/>
    </row>
    <row r="85" spans="2:6">
      <c r="B85" s="158"/>
      <c r="C85" s="155"/>
      <c r="D85" s="178"/>
      <c r="E85" s="155"/>
      <c r="F85" s="187"/>
    </row>
    <row r="86" spans="2:6">
      <c r="B86" s="150"/>
      <c r="C86" s="151"/>
      <c r="D86" s="177"/>
      <c r="E86" s="151"/>
      <c r="F86" s="186"/>
    </row>
    <row r="87" spans="2:6">
      <c r="B87" s="154"/>
      <c r="C87" s="155"/>
      <c r="D87" s="178"/>
      <c r="E87" s="155"/>
      <c r="F87" s="187"/>
    </row>
    <row r="88" spans="2:6">
      <c r="B88" s="150"/>
      <c r="C88" s="151"/>
      <c r="D88" s="177"/>
      <c r="E88" s="151"/>
      <c r="F88" s="186"/>
    </row>
  </sheetData>
  <mergeCells count="2">
    <mergeCell ref="B14:B15"/>
    <mergeCell ref="B20:B21"/>
  </mergeCells>
  <phoneticPr fontId="0" type="noConversion"/>
  <pageMargins left="0.3" right="0.37" top="1.17" bottom="1" header="0.4" footer="0.5"/>
  <pageSetup orientation="portrait" r:id="rId1"/>
  <headerFooter alignWithMargins="0">
    <oddHeader xml:space="preserve">&amp;C&amp;"Arial,Bold"&amp;12Shenime per pasqyrat financiare
per vitin ushtrimor që mbyllet me 31 Dhjetor 2008&amp;"Arial,Regular"&amp;10
</oddHeader>
    <oddFooter>&amp;R5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AAM</vt:lpstr>
      <vt:lpstr>AAJM</vt:lpstr>
      <vt:lpstr>kapitali</vt:lpstr>
      <vt:lpstr>kap</vt:lpstr>
      <vt:lpstr>IBA</vt:lpstr>
      <vt:lpstr>IBL</vt:lpstr>
      <vt:lpstr>IPL</vt:lpstr>
      <vt:lpstr>cash Fl</vt:lpstr>
      <vt:lpstr>IBA!Print_Area</vt:lpstr>
      <vt:lpstr>IBL!Print_Area</vt:lpstr>
      <vt:lpstr>IPL!Print_Area</vt:lpstr>
      <vt:lpstr>kap!Print_Area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2010-03-27T16:11:21Z</cp:lastPrinted>
  <dcterms:created xsi:type="dcterms:W3CDTF">2009-04-09T16:37:57Z</dcterms:created>
  <dcterms:modified xsi:type="dcterms:W3CDTF">2019-03-03T02:34:14Z</dcterms:modified>
</cp:coreProperties>
</file>