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5" yWindow="90" windowWidth="8580" windowHeight="3195" activeTab="8"/>
  </bookViews>
  <sheets>
    <sheet name="Kapaku" sheetId="1" r:id="rId1"/>
    <sheet name="Aktivi" sheetId="2" r:id="rId2"/>
    <sheet name="Pasivi" sheetId="3" r:id="rId3"/>
    <sheet name="PASH" sheetId="4" r:id="rId4"/>
    <sheet name="Pasq e fluks monetar" sheetId="5" r:id="rId5"/>
    <sheet name="Pasq e kapitalit" sheetId="6" r:id="rId6"/>
    <sheet name="Shenim shpjeg" sheetId="7" r:id="rId7"/>
    <sheet name="Aneks statist 1 e 2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E29" i="8" l="1"/>
  <c r="E55" i="8"/>
  <c r="E39" i="8"/>
  <c r="E62" i="8" s="1"/>
  <c r="E35" i="8"/>
  <c r="F29" i="8"/>
  <c r="F22" i="8"/>
  <c r="E22" i="8"/>
  <c r="K175" i="7" l="1"/>
  <c r="K160" i="7"/>
  <c r="K148" i="7"/>
  <c r="K146" i="7"/>
  <c r="K133" i="7"/>
  <c r="K144" i="7"/>
  <c r="H107" i="7"/>
  <c r="H109" i="7"/>
  <c r="H104" i="7"/>
  <c r="G110" i="7"/>
  <c r="H110" i="7" s="1"/>
  <c r="G108" i="7"/>
  <c r="H108" i="7" s="1"/>
  <c r="G106" i="7"/>
  <c r="H106" i="7" s="1"/>
  <c r="G105" i="7"/>
  <c r="H105" i="7" s="1"/>
  <c r="F111" i="7"/>
  <c r="K111" i="7"/>
  <c r="K70" i="7"/>
  <c r="K65" i="7"/>
  <c r="G111" i="7" l="1"/>
  <c r="H111" i="7" s="1"/>
  <c r="K62" i="7"/>
  <c r="K60" i="7"/>
  <c r="K58" i="7" s="1"/>
  <c r="K51" i="7"/>
  <c r="L14" i="7"/>
  <c r="L24" i="7" s="1"/>
  <c r="L20" i="7"/>
  <c r="L18" i="7"/>
  <c r="L16" i="7"/>
  <c r="H14" i="6"/>
  <c r="G21" i="6"/>
  <c r="H13" i="6"/>
  <c r="H21" i="6" s="1"/>
  <c r="H8" i="6"/>
  <c r="H6" i="6"/>
  <c r="F25" i="5" l="1"/>
  <c r="F23" i="4"/>
  <c r="F13" i="4"/>
  <c r="F39" i="5" l="1"/>
  <c r="F23" i="5"/>
  <c r="F21" i="4"/>
  <c r="F26" i="4" s="1"/>
  <c r="F12" i="4"/>
  <c r="G34" i="3"/>
  <c r="G27" i="3"/>
  <c r="G26" i="3" s="1"/>
  <c r="G13" i="3"/>
  <c r="G10" i="3"/>
  <c r="G34" i="2"/>
  <c r="G32" i="2" s="1"/>
  <c r="G29" i="2"/>
  <c r="G19" i="2"/>
  <c r="F18" i="5" s="1"/>
  <c r="G11" i="2"/>
  <c r="F16" i="5" s="1"/>
  <c r="G7" i="2"/>
  <c r="G8" i="3" l="1"/>
  <c r="F17" i="4"/>
  <c r="F18" i="4" s="1"/>
  <c r="F27" i="4" s="1"/>
  <c r="G33" i="3"/>
  <c r="F19" i="5" s="1"/>
  <c r="G45" i="3"/>
  <c r="G6" i="2"/>
  <c r="G46" i="2" s="1"/>
  <c r="F29" i="4" l="1"/>
  <c r="F10" i="5"/>
  <c r="F9" i="5" s="1"/>
  <c r="F38" i="5" s="1"/>
  <c r="F40" i="5" s="1"/>
</calcChain>
</file>

<file path=xl/sharedStrings.xml><?xml version="1.0" encoding="utf-8"?>
<sst xmlns="http://schemas.openxmlformats.org/spreadsheetml/2006/main" count="771" uniqueCount="399">
  <si>
    <t>Emertimi dhe Forma ligjore</t>
  </si>
  <si>
    <t>" PREVAL"</t>
  </si>
  <si>
    <t xml:space="preserve"> SH.P.K</t>
  </si>
  <si>
    <t>NIPT -i</t>
  </si>
  <si>
    <t>K46409001W</t>
  </si>
  <si>
    <t>Adresa e Selise</t>
  </si>
  <si>
    <t>L. "Vasil Shanto"</t>
  </si>
  <si>
    <t>SHKODËR</t>
  </si>
  <si>
    <t>Data e krijimit</t>
  </si>
  <si>
    <t>02.02.2000</t>
  </si>
  <si>
    <t>Nr. i  Regjistrit  Tregetar</t>
  </si>
  <si>
    <t>Veprimtaria  Kryesore</t>
  </si>
  <si>
    <t>Agjenci turistike - hoteleri</t>
  </si>
  <si>
    <t>P A S Q Y R A T     F I N A N C I A R E</t>
  </si>
  <si>
    <t xml:space="preserve">(  Në zbatim të Standartit Kombëtar të Kontabilitetit Nr.2 dhe </t>
  </si>
  <si>
    <t>Ligjit Nr. 9228 datë 29.04.2004    " Për Kontabilitetin dhe Pasqyrat Financiare  )</t>
  </si>
  <si>
    <t>Pasqyrat Financiare janë individuale</t>
  </si>
  <si>
    <t>po</t>
  </si>
  <si>
    <t>Pasqyrat Financiare janë të konsoliduara</t>
  </si>
  <si>
    <t>Pasqyrat Financiare janë të shprehura në</t>
  </si>
  <si>
    <t>lekë</t>
  </si>
  <si>
    <t>Pasqyrat Financiare janë të rrumbullakosura në</t>
  </si>
  <si>
    <t xml:space="preserve">  Periudha  Kontabël e Pasqyrave Financiare</t>
  </si>
  <si>
    <t>Nga</t>
  </si>
  <si>
    <t>Deri</t>
  </si>
  <si>
    <t xml:space="preserve">  Data  e  mbylljes së Pasqyrave Financiare</t>
  </si>
  <si>
    <t>Viti   2013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</si>
  <si>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</si>
  <si>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</si>
  <si>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</si>
  <si>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</si>
  <si>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</si>
  <si>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</si>
  <si>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</si>
  <si>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</si>
  <si>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</si>
  <si>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</si>
  <si>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</si>
  <si>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</si>
  <si>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</si>
  <si>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</si>
  <si>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</si>
  <si>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</si>
  <si>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</si>
  <si>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</si>
  <si>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</si>
  <si>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</si>
  <si>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</si>
  <si>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</si>
  <si>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</si>
  <si>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</si>
  <si>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</si>
  <si>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</si>
  <si>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</si>
  <si>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</si>
  <si>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</si>
  <si>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</si>
  <si>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</si>
  <si>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</si>
  <si>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</si>
  <si>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</si>
  <si>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</si>
  <si>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</si>
  <si>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</si>
  <si>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>Mjete transporti</t>
  </si>
  <si>
    <t>Paisje informatike</t>
  </si>
  <si>
    <t>Aktive tjera afat gjata materiale  (Inv ekon)</t>
  </si>
  <si>
    <t xml:space="preserve">Aktive tjera afat gjata materiale  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</si>
  <si>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</si>
  <si>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</si>
  <si>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</si>
  <si>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</si>
  <si>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</si>
  <si>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 xml:space="preserve"> Pasqyrat    Financiare    të    vitit   2013</t>
  </si>
  <si>
    <t>Paraardhese</t>
  </si>
  <si>
    <t>01.01.2013</t>
  </si>
  <si>
    <t>31.12.2013</t>
  </si>
  <si>
    <t xml:space="preserve">          mars 2014</t>
  </si>
  <si>
    <t xml:space="preserve">                            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</si>
  <si>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</si>
  <si>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</si>
  <si>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</si>
  <si>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</si>
  <si>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</si>
  <si>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</si>
  <si>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</si>
  <si>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</si>
  <si>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</si>
  <si>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</si>
  <si>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</si>
  <si>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</si>
  <si>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</si>
  <si>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</si>
  <si>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</si>
  <si>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</si>
  <si>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</si>
  <si>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</si>
  <si>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</si>
  <si>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</si>
  <si>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</si>
  <si>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</si>
  <si>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</si>
  <si>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</si>
  <si>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</si>
  <si>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</si>
  <si>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</si>
  <si>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</si>
  <si>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</si>
  <si>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</si>
  <si>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</si>
  <si>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</si>
  <si>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</si>
  <si>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</si>
  <si>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</si>
  <si>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</si>
  <si>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</si>
  <si>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</si>
  <si>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Pasqyrat    Financiare    te    Vitit   2013</t>
  </si>
  <si>
    <t>(  Bazuar në klasifikimin e shpenzimeve sipas natyrës  )</t>
  </si>
  <si>
    <t>Përshkrimi  i  Elementëve</t>
  </si>
  <si>
    <t>Shitjet neto</t>
  </si>
  <si>
    <t>Të ardhura të tjera nga veprimtaria e shfrytezimit</t>
  </si>
  <si>
    <t>Ndrysh.në invent.prod. të gatshëm e prodhimit në proces</t>
  </si>
  <si>
    <t>Materialet e konsumuara</t>
  </si>
  <si>
    <t>Kosto e punës</t>
  </si>
  <si>
    <t>Pagat e personelit</t>
  </si>
  <si>
    <t>Shpenzimet për sigurime shoqërore e shëndetësore</t>
  </si>
  <si>
    <t>Amortizimet dhe zhvlerësimet</t>
  </si>
  <si>
    <t>Shpenzime të tjera</t>
  </si>
  <si>
    <t>Totali i shpenzimeve  (  shumat  4 - 7 )</t>
  </si>
  <si>
    <t>Fitimi (humbja) nga veprimtaritë  kryesore (1+2+/-3-8)</t>
  </si>
  <si>
    <t>Të ardhurat dhe shpenzimet financiare nga njesitë e kontrolluara</t>
  </si>
  <si>
    <t>Të ardhurat dhe shpenzimet financiare nga pjesëmarrjet</t>
  </si>
  <si>
    <t xml:space="preserve">Të ardhurat dhe shpenzimet financiare </t>
  </si>
  <si>
    <t xml:space="preserve">Të ardh.e shpenz. financ.nga inves.të tjera financ.afatgjata </t>
  </si>
  <si>
    <t>Të ardhurat dhe shpenzimet nga interesat</t>
  </si>
  <si>
    <t>Fitimet (Humbjet) nga kursi kembimit</t>
  </si>
  <si>
    <t>Të ardhura dhe shpenzime të tjera financiare</t>
  </si>
  <si>
    <t>Totali i të Ardhurave dhe Shpenzimeve financiare</t>
  </si>
  <si>
    <t>Fitimi (humbja) para tatimit  ( 9 +/- 13 )</t>
  </si>
  <si>
    <t>Shpenzimet e tatimit mbi fitimin</t>
  </si>
  <si>
    <t>Fitimi (humbja) neto e vitit financiar  ( 14 - 15 )</t>
  </si>
  <si>
    <t>Elementët e pasqyrave të konsoliduara</t>
  </si>
  <si>
    <t>Pasqyra   e   te   Ardhurave   dhe   Shpenzimeve     2013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</si>
  <si>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</si>
  <si>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</si>
  <si>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</si>
  <si>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</si>
  <si>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</si>
  <si>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</si>
  <si>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</si>
  <si>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</si>
  <si>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</si>
  <si>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</si>
  <si>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</si>
  <si>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</si>
  <si>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</si>
  <si>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</si>
  <si>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</si>
  <si>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</si>
  <si>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</si>
  <si>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</si>
  <si>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</si>
  <si>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</si>
  <si>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</si>
  <si>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</si>
  <si>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</si>
  <si>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</si>
  <si>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</si>
  <si>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</si>
  <si>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</si>
  <si>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ndaj te treteve (W.Union) e U.Travel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</si>
  <si>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</si>
  <si>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</si>
  <si>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</si>
  <si>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</si>
  <si>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</si>
  <si>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Nje pasqyre e pakonsoliduar</t>
  </si>
  <si>
    <t>Aksione thesari</t>
  </si>
  <si>
    <t>Rezerva stat.ligjore</t>
  </si>
  <si>
    <t xml:space="preserve">Fitimi pashperndare </t>
  </si>
  <si>
    <t>TOTALI</t>
  </si>
  <si>
    <t>A</t>
  </si>
  <si>
    <t>Efekti ndryshimeve ne politikat kontabel</t>
  </si>
  <si>
    <t>B</t>
  </si>
  <si>
    <t>Pozicioni i rregulluar</t>
  </si>
  <si>
    <t>Fitimi neto per periudhen kontabel</t>
  </si>
  <si>
    <t>Dividentet e paguar</t>
  </si>
  <si>
    <t>Rritja rezerves kapitalit</t>
  </si>
  <si>
    <t>Emetimi aksioneve</t>
  </si>
  <si>
    <t>Kapitaliz i fitimit te pashperndare dhe rezervave</t>
  </si>
  <si>
    <t>Shtese kapitali nga ortaket</t>
  </si>
  <si>
    <t>Emetimi kapitali aksionar</t>
  </si>
  <si>
    <t>Kalim I kerkes se paarket te TVSh ne vite</t>
  </si>
  <si>
    <t>Aksione te thesari te riblera</t>
  </si>
  <si>
    <t>Pozicioni me 31 dhjetor 2012</t>
  </si>
  <si>
    <t>ADMINISTRATORI</t>
  </si>
  <si>
    <t>Shirazi KASTRATI</t>
  </si>
  <si>
    <t>Pasqyra  e  ndryshimeve  në  kapital, viti  2013</t>
  </si>
  <si>
    <t>Ref.</t>
  </si>
  <si>
    <t>S H E N I M E T          S P J E G U E S E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</si>
  <si>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</si>
  <si>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</si>
  <si>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</si>
  <si>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</si>
  <si>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</si>
  <si>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</si>
  <si>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</si>
  <si>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</si>
  <si>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</si>
  <si>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</si>
  <si>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Union Bank-Shkodër</t>
  </si>
  <si>
    <t>Lekë</t>
  </si>
  <si>
    <t>Euro</t>
  </si>
  <si>
    <t>Dollarë</t>
  </si>
  <si>
    <t>Raiffaisen Bank -Shkodër</t>
  </si>
  <si>
    <t>0 142245360</t>
  </si>
  <si>
    <t>0 140245360</t>
  </si>
  <si>
    <t>BKT -Shkodër</t>
  </si>
  <si>
    <t>410022977CL</t>
  </si>
  <si>
    <t>Totali</t>
  </si>
  <si>
    <t>E M E R T I M I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</si>
  <si>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</si>
  <si>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</si>
  <si>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</si>
  <si>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</si>
  <si>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</si>
  <si>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</si>
  <si>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</si>
  <si>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</si>
  <si>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</si>
  <si>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</si>
  <si>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</si>
  <si>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Fatura nen 300 mije lek te lik me ban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</si>
  <si>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</si>
  <si>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</si>
  <si>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</si>
  <si>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</si>
  <si>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</si>
  <si>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</si>
  <si>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</si>
  <si>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</si>
  <si>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</si>
  <si>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>Nuk ka</t>
  </si>
  <si>
    <t xml:space="preserve">Nuk ka </t>
  </si>
  <si>
    <t>AKTIVET AFATGJATA</t>
  </si>
  <si>
    <t>Analiza e posteve te amortizueshme</t>
  </si>
  <si>
    <t>Emertimi</t>
  </si>
  <si>
    <t>Viti raportues</t>
  </si>
  <si>
    <t>Viti paraardhes</t>
  </si>
  <si>
    <t>Vlera</t>
  </si>
  <si>
    <t>Amortizimi</t>
  </si>
  <si>
    <t>Vl.mbetur</t>
  </si>
  <si>
    <t>Makineri,paisje</t>
  </si>
  <si>
    <t>Paisje informati</t>
  </si>
  <si>
    <t>Inv Ekonomik (rafte</t>
  </si>
  <si>
    <t>Te tjera aktive</t>
  </si>
  <si>
    <t>PASIVET  AFATSHKURTRA</t>
  </si>
  <si>
    <t>Fatura mbi 300 mije leke te kontab.</t>
  </si>
  <si>
    <t>PASIVET  AFATGJATA</t>
  </si>
  <si>
    <t xml:space="preserve">KAPITALI </t>
  </si>
  <si>
    <t>●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</si>
  <si>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</si>
  <si>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</si>
  <si>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</si>
  <si>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</si>
  <si>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</si>
  <si>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rregullime  nuk ka.</t>
  </si>
  <si>
    <t>Gabime materiale te ndodhura ne periudhat kontabel te mepareshme te konstatuara gjate</t>
  </si>
  <si>
    <t>periudhes raportuese dhe qe jane korigjuar, nuk ka.</t>
  </si>
  <si>
    <t>Për Drejtimin  e Njësisë  Ekonomike</t>
  </si>
  <si>
    <t>SHIRAZI  KASTRATI</t>
  </si>
  <si>
    <t>Shoqeria "NDERTUESI 2000"</t>
  </si>
  <si>
    <t>Pasqyre Nr.1</t>
  </si>
  <si>
    <t>Ne ooo/Lekë</t>
  </si>
  <si>
    <t>ANEKS STATISTIKOR</t>
  </si>
  <si>
    <t>TE ARDHURAT</t>
  </si>
  <si>
    <t>Numri i
Llogarise</t>
  </si>
  <si>
    <t>Kodi
Statistikor</t>
  </si>
  <si>
    <t>Viti 2013</t>
  </si>
  <si>
    <t>Viti 2012</t>
  </si>
  <si>
    <t>Shitjet gjithsej (a + b +c )</t>
  </si>
  <si>
    <t>a)
b)
c)</t>
  </si>
  <si>
    <t>Te ardhura nga shitja e Produktit te vet</t>
  </si>
  <si>
    <t>701/702/703</t>
  </si>
  <si>
    <t>Te ardhura nga shitja e Shërbimeve</t>
  </si>
  <si>
    <t>te ardhura nga shitja e Mallrave</t>
  </si>
  <si>
    <t>Të ardhura nga shitje të tjera (a+b+c)</t>
  </si>
  <si>
    <t>a)</t>
  </si>
  <si>
    <t>Qeraja</t>
  </si>
  <si>
    <t>b)</t>
  </si>
  <si>
    <t>Komisione</t>
  </si>
  <si>
    <t>c)</t>
  </si>
  <si>
    <t>Transport per te tjeret</t>
  </si>
  <si>
    <t>3</t>
  </si>
  <si>
    <t>Ndryshimet në inventarin e produkteve të gatshëm e prodhimeve në proçes :</t>
  </si>
  <si>
    <t>Shtesat 	(+)</t>
  </si>
  <si>
    <t>Pakesimet (-)</t>
  </si>
  <si>
    <t>4
5
6</t>
  </si>
  <si>
    <t>Prodhimi per qellimet e vet ndermarrjes dhe per kapital :</t>
  </si>
  <si>
    <t>nga i cili: Prodhim i aktiveve afatgjata</t>
  </si>
  <si>
    <t>Të ardhura nga grantet (Subvencione)</t>
  </si>
  <si>
    <t>Të tjera</t>
  </si>
  <si>
    <t>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</si>
  <si>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</si>
  <si>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</si>
  <si>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</si>
  <si>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</si>
  <si>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</si>
  <si>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>Blerje/shpenzime materiale dhe materiale të tjera</t>
  </si>
  <si>
    <t>601+602</t>
  </si>
  <si>
    <t>Ndryshimet e gjëndjeve të Materialeve (+/-)</t>
  </si>
  <si>
    <t>Mallra të blera</t>
  </si>
  <si>
    <t>605/1</t>
  </si>
  <si>
    <t>d)</t>
  </si>
  <si>
    <t>Ndryshimet e gjëndjeve të Mallrave (+/-)</t>
  </si>
  <si>
    <t>e)</t>
  </si>
  <si>
    <t>Shpenzime per sherbime</t>
  </si>
  <si>
    <t>605/2</t>
  </si>
  <si>
    <t>Shpenzime per personelin (a+b)</t>
  </si>
  <si>
    <t>a-</t>
  </si>
  <si>
    <t>b-</t>
  </si>
  <si>
    <t>Shpenzimet për sig.shoqërore dhe shëndetsore</t>
  </si>
  <si>
    <t>Shërbime nga të tretë (a+b+c+d+e+f+g+h+i+j+k+l+m)</t>
  </si>
  <si>
    <t>Sherbimet nga nen-kontraktoret</t>
  </si>
  <si>
    <t>Trajtime te pergjithshme</t>
  </si>
  <si>
    <t>Qera</t>
  </si>
  <si>
    <t>Mirembajtje dhe riparime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</si>
  <si>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</si>
  <si>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</si>
  <si>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</si>
  <si>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</si>
  <si>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</si>
  <si>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</si>
  <si>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</si>
  <si>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</si>
  <si>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</si>
  <si>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</si>
  <si>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</si>
  <si>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</si>
  <si>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>Shpenzime postare dhe telekomunikacioni</t>
  </si>
  <si>
    <t>l)</t>
  </si>
  <si>
    <t>Shpenzime transporti</t>
  </si>
  <si>
    <t>per Blerje</t>
  </si>
  <si>
    <t>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</si>
  <si>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</si>
  <si>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</si>
  <si>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</si>
  <si>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</si>
  <si>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</si>
  <si>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</si>
  <si>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</si>
  <si>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</si>
  <si>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Gjoba e demshperblime</t>
  </si>
  <si>
    <t>Humbje nga nxjerrja j.perd e aseteve</t>
  </si>
  <si>
    <t>II)</t>
  </si>
  <si>
    <t>Totali i shpenzimeve II=(1+2+3+4+5)</t>
  </si>
  <si>
    <t>Informatë:</t>
  </si>
  <si>
    <t>Numri mesatar i te punesuarve</t>
  </si>
  <si>
    <t>Investimet</t>
  </si>
  <si>
    <t>Shtimi i aseteve fikse</t>
  </si>
  <si>
    <t>nga te cilat: asete te reja</t>
  </si>
  <si>
    <t>Pakesimi i aseteve fikse</t>
  </si>
  <si>
    <t>nga te cilat shitja e aseteve ekzistuese</t>
  </si>
  <si>
    <t>Administratori</t>
  </si>
  <si>
    <t>Aktivet Afatgjata Materiale Me Vlere Fillestare 2013</t>
  </si>
  <si>
    <r>
      <rPr>
        <sz val="10"/>
        <color rgb="FF000000"/>
        <rFont val="Arial"/>
        <family val="2"/>
      </rPr>
      <t>Nr</t>
    </r>
  </si>
  <si>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i</t>
    </r>
  </si>
  <si>
    <r>
      <rPr>
        <sz val="10"/>
        <color rgb="FF000000"/>
        <rFont val="Arial"/>
        <family val="2"/>
      </rPr>
      <t>S</t>
    </r>
    <r>
      <rPr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>s</t>
    </r>
    <r>
      <rPr>
        <sz val="10"/>
        <color rgb="FF000000"/>
        <rFont val="Arial"/>
        <family val="2"/>
      </rPr>
      <t>i</t>
    </r>
    <r>
      <rPr>
        <sz val="10"/>
        <color rgb="FF000000"/>
        <rFont val="Arial"/>
        <family val="2"/>
      </rPr>
      <t>a</t>
    </r>
  </si>
  <si>
    <r>
      <rPr>
        <sz val="10"/>
        <color rgb="FF000000"/>
        <rFont val="Arial"/>
        <family val="2"/>
      </rPr>
      <t>G</t>
    </r>
    <r>
      <rPr>
        <sz val="10"/>
        <color rgb="FF000000"/>
        <rFont val="Arial"/>
        <family val="2"/>
      </rPr>
      <t>j</t>
    </r>
    <r>
      <rPr>
        <sz val="10"/>
        <color rgb="FF000000"/>
        <rFont val="Arial"/>
        <family val="2"/>
      </rPr>
      <t>end</t>
    </r>
    <r>
      <rPr>
        <sz val="10"/>
        <color rgb="FF000000"/>
        <rFont val="Arial"/>
        <family val="2"/>
      </rPr>
      <t>j</t>
    </r>
    <r>
      <rPr>
        <sz val="10"/>
        <color rgb="FF000000"/>
        <rFont val="Arial"/>
        <family val="2"/>
      </rPr>
      <t>e</t>
    </r>
  </si>
  <si>
    <r>
      <t>S</t>
    </r>
    <r>
      <rPr>
        <sz val="10"/>
        <color rgb="FF000000"/>
        <rFont val="Arial"/>
        <family val="2"/>
      </rPr>
      <t>hte</t>
    </r>
    <r>
      <rPr>
        <sz val="10"/>
        <color rgb="FF000000"/>
        <rFont val="Arial"/>
        <family val="2"/>
      </rPr>
      <t>s</t>
    </r>
    <r>
      <rPr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nga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r</t>
    </r>
    <r>
      <rPr>
        <sz val="10"/>
        <color rgb="FF000000"/>
        <rFont val="Arial"/>
        <family val="2"/>
      </rPr>
      <t>i</t>
    </r>
    <r>
      <rPr>
        <sz val="10"/>
        <color rgb="FF000000"/>
        <rFont val="Arial"/>
        <family val="2"/>
      </rPr>
      <t>v</t>
    </r>
    <r>
      <rPr>
        <sz val="10"/>
        <color rgb="FF000000"/>
        <rFont val="Arial"/>
        <family val="2"/>
      </rPr>
      <t>l</t>
    </r>
    <r>
      <rPr>
        <sz val="10"/>
        <color rgb="FF000000"/>
        <rFont val="Arial"/>
        <family val="2"/>
      </rPr>
      <t>e</t>
    </r>
    <r>
      <rPr>
        <sz val="10"/>
        <color rgb="FF000000"/>
        <rFont val="Arial"/>
        <family val="2"/>
      </rPr>
      <t>r</t>
    </r>
    <r>
      <rPr>
        <sz val="10"/>
        <color rgb="FF000000"/>
        <rFont val="Arial"/>
        <family val="2"/>
      </rPr>
      <t>e</t>
    </r>
    <r>
      <rPr>
        <sz val="10"/>
        <color rgb="FF000000"/>
        <rFont val="Arial"/>
        <family val="2"/>
      </rPr>
      <t>s</t>
    </r>
    <r>
      <rPr>
        <sz val="10"/>
        <color rgb="FF000000"/>
        <rFont val="Arial"/>
        <family val="2"/>
      </rPr>
      <t>i</t>
    </r>
    <r>
      <rPr>
        <sz val="10"/>
        <color rgb="FF000000"/>
        <rFont val="Arial"/>
        <family val="2"/>
      </rPr>
      <t>m</t>
    </r>
    <r>
      <rPr>
        <sz val="10"/>
        <color rgb="FF000000"/>
        <rFont val="Arial"/>
        <family val="2"/>
      </rPr>
      <t>et</t>
    </r>
  </si>
  <si>
    <t>Shtesa nga blerjet</t>
  </si>
  <si>
    <r>
      <rPr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>k</t>
    </r>
    <r>
      <rPr>
        <sz val="10"/>
        <color rgb="FF000000"/>
        <rFont val="Arial"/>
        <family val="2"/>
      </rPr>
      <t>e</t>
    </r>
    <r>
      <rPr>
        <sz val="10"/>
        <color rgb="FF000000"/>
        <rFont val="Arial"/>
        <family val="2"/>
      </rPr>
      <t>s</t>
    </r>
    <r>
      <rPr>
        <sz val="10"/>
        <color rgb="FF000000"/>
        <rFont val="Arial"/>
        <family val="2"/>
      </rPr>
      <t>i</t>
    </r>
    <r>
      <rPr>
        <sz val="10"/>
        <color rgb="FF000000"/>
        <rFont val="Arial"/>
        <family val="2"/>
      </rPr>
      <t>m</t>
    </r>
    <r>
      <rPr>
        <sz val="10"/>
        <color rgb="FF000000"/>
        <rFont val="Arial"/>
        <family val="2"/>
      </rPr>
      <t>e</t>
    </r>
  </si>
  <si>
    <r>
      <rPr>
        <sz val="10"/>
        <color rgb="FF000000"/>
        <rFont val="Arial"/>
        <family val="2"/>
      </rPr>
      <t>S</t>
    </r>
    <r>
      <rPr>
        <sz val="10"/>
        <color rgb="FF000000"/>
        <rFont val="Arial"/>
        <family val="2"/>
      </rPr>
      <t>hte</t>
    </r>
    <r>
      <rPr>
        <sz val="10"/>
        <color rgb="FF000000"/>
        <rFont val="Arial"/>
        <family val="2"/>
      </rPr>
      <t>s</t>
    </r>
    <r>
      <rPr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nga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r</t>
    </r>
    <r>
      <rPr>
        <sz val="10"/>
        <color rgb="FF000000"/>
        <rFont val="Arial"/>
        <family val="2"/>
      </rPr>
      <t>i</t>
    </r>
    <r>
      <rPr>
        <sz val="10"/>
        <color rgb="FF000000"/>
        <rFont val="Arial"/>
        <family val="2"/>
      </rPr>
      <t>v</t>
    </r>
    <r>
      <rPr>
        <sz val="10"/>
        <color rgb="FF000000"/>
        <rFont val="Arial"/>
        <family val="2"/>
      </rPr>
      <t>l</t>
    </r>
    <r>
      <rPr>
        <sz val="10"/>
        <color rgb="FF000000"/>
        <rFont val="Arial"/>
        <family val="2"/>
      </rPr>
      <t>e</t>
    </r>
    <r>
      <rPr>
        <sz val="10"/>
        <color rgb="FF000000"/>
        <rFont val="Arial"/>
        <family val="2"/>
      </rPr>
      <t>r</t>
    </r>
    <r>
      <rPr>
        <sz val="10"/>
        <color rgb="FF000000"/>
        <rFont val="Arial"/>
        <family val="2"/>
      </rPr>
      <t>e</t>
    </r>
    <r>
      <rPr>
        <sz val="10"/>
        <color rgb="FF000000"/>
        <rFont val="Arial"/>
        <family val="2"/>
      </rPr>
      <t>s</t>
    </r>
    <r>
      <rPr>
        <sz val="10"/>
        <color rgb="FF000000"/>
        <rFont val="Arial"/>
        <family val="2"/>
      </rPr>
      <t>i</t>
    </r>
    <r>
      <rPr>
        <sz val="10"/>
        <color rgb="FF000000"/>
        <rFont val="Arial"/>
        <family val="2"/>
      </rPr>
      <t>m</t>
    </r>
    <r>
      <rPr>
        <sz val="10"/>
        <color rgb="FF000000"/>
        <rFont val="Arial"/>
        <family val="2"/>
      </rPr>
      <t>et</t>
    </r>
  </si>
  <si>
    <r>
      <rPr>
        <sz val="10"/>
        <color rgb="FF000000"/>
        <rFont val="Arial"/>
        <family val="2"/>
      </rPr>
      <t>S</t>
    </r>
    <r>
      <rPr>
        <sz val="10"/>
        <color rgb="FF000000"/>
        <rFont val="Arial"/>
        <family val="2"/>
      </rPr>
      <t>hte</t>
    </r>
    <r>
      <rPr>
        <sz val="10"/>
        <color rgb="FF000000"/>
        <rFont val="Arial"/>
        <family val="2"/>
      </rPr>
      <t>s</t>
    </r>
    <r>
      <rPr>
        <sz val="10"/>
        <color rgb="FF000000"/>
        <rFont val="Arial"/>
        <family val="2"/>
      </rPr>
      <t>a</t>
    </r>
  </si>
  <si>
    <t>Ndertime</t>
  </si>
  <si>
    <t>kompjuterike</t>
  </si>
  <si>
    <t>Zyre</t>
  </si>
  <si>
    <t xml:space="preserve">Te tjera </t>
  </si>
  <si>
    <t>Amortizimi A.A Materiale 2013</t>
  </si>
  <si>
    <t>Te tjera</t>
  </si>
  <si>
    <t>Vlera Kontabel Neto e A.A Materiale 2013</t>
  </si>
  <si>
    <t xml:space="preserve">  Shirazi KASTRATI</t>
  </si>
  <si>
    <t xml:space="preserve"> Intesa San Paolo</t>
  </si>
  <si>
    <t>Tirana Bank</t>
  </si>
  <si>
    <t>ProCredit</t>
  </si>
  <si>
    <t>Arka lekë</t>
  </si>
  <si>
    <t>Unioni financiar Tiranë</t>
  </si>
  <si>
    <t>Unioni Travel Tiranë</t>
  </si>
  <si>
    <t>Real Union Lezhe, sipas kontrates se overdraftit dt 25.12.2013</t>
  </si>
  <si>
    <t>Kontrata e kredise afatgjate me Union Bank per 350000 euro</t>
  </si>
  <si>
    <t>referenca 510AGN2123590003 me afat deri me 24/12/2019</t>
  </si>
  <si>
    <t>Fitimi i ushtrimit/Humbje</t>
  </si>
  <si>
    <t>Fitimi para tatimit/ Humbje</t>
  </si>
  <si>
    <t xml:space="preserve">                          Pasqyra   e   Fluksit   Monetar  -  Metoda  Indirekte   2013</t>
  </si>
  <si>
    <t>Pozicioni me 31 dhjetor 2013</t>
  </si>
  <si>
    <t>NIPTI :  K46409001W</t>
  </si>
  <si>
    <t>Shoqeria "PREVAL"sh.p.k</t>
  </si>
  <si>
    <t>Shoqëria "PREVAL"sh.p.k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</si>
</sst>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(* #,##0_);_(* \(#,##0\);_(* &quot;-&quot;??_);_(@_)"/>
    <numFmt numFmtId="167" formatCode="_-* #,##0_-;\-* #,##0_-;_-* &quot;-&quot;??_-;_-@_-"/>
    <numFmt numFmtId="168" formatCode="_(* #,##0.0_);_(* \(#,##0.0\);_(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8"/>
      <name val="MS Sans Serif"/>
      <family val="2"/>
    </font>
    <font>
      <i/>
      <sz val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4"/>
      <name val="Arial"/>
      <family val="2"/>
    </font>
    <font>
      <u/>
      <sz val="11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8"/>
      <color indexed="8"/>
      <name val="Times New Roman"/>
      <family val="1"/>
    </font>
    <font>
      <sz val="8"/>
      <color indexed="8"/>
      <name val="MS Sans Serif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8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445">
    <xf numFmtId="0" fontId="0" fillId="0" borderId="0" xfId="0"/>
    <xf numFmtId="0" fontId="0" fillId="0" borderId="0" xfId="0"/>
    <xf numFmtId="0" fontId="4" fillId="0" borderId="0" xfId="13" applyFont="1"/>
    <xf numFmtId="0" fontId="4" fillId="0" borderId="0" xfId="13" applyFont="1" applyBorder="1"/>
    <xf numFmtId="0" fontId="4" fillId="0" borderId="4" xfId="13" applyFont="1" applyBorder="1"/>
    <xf numFmtId="0" fontId="4" fillId="0" borderId="5" xfId="13" applyFont="1" applyBorder="1"/>
    <xf numFmtId="0" fontId="7" fillId="0" borderId="0" xfId="13" applyFont="1" applyBorder="1"/>
    <xf numFmtId="0" fontId="4" fillId="0" borderId="7" xfId="13" applyFont="1" applyBorder="1"/>
    <xf numFmtId="0" fontId="4" fillId="0" borderId="8" xfId="13" applyFont="1" applyBorder="1"/>
    <xf numFmtId="0" fontId="4" fillId="0" borderId="9" xfId="13" applyFont="1" applyBorder="1"/>
    <xf numFmtId="0" fontId="9" fillId="0" borderId="4" xfId="13" applyFont="1" applyBorder="1"/>
    <xf numFmtId="0" fontId="11" fillId="0" borderId="0" xfId="13" applyFont="1" applyBorder="1"/>
    <xf numFmtId="0" fontId="11" fillId="0" borderId="10" xfId="13" applyFont="1" applyBorder="1"/>
    <xf numFmtId="0" fontId="11" fillId="0" borderId="10" xfId="13" applyFont="1" applyBorder="1" applyAlignment="1">
      <alignment horizontal="right"/>
    </xf>
    <xf numFmtId="0" fontId="11" fillId="0" borderId="10" xfId="13" applyFont="1" applyBorder="1" applyAlignment="1">
      <alignment horizontal="center"/>
    </xf>
    <xf numFmtId="0" fontId="9" fillId="0" borderId="10" xfId="13" applyFont="1" applyBorder="1"/>
    <xf numFmtId="0" fontId="9" fillId="0" borderId="0" xfId="13" applyFont="1" applyBorder="1"/>
    <xf numFmtId="0" fontId="9" fillId="0" borderId="5" xfId="13" applyFont="1" applyBorder="1"/>
    <xf numFmtId="0" fontId="11" fillId="0" borderId="8" xfId="13" applyFont="1" applyBorder="1" applyAlignment="1">
      <alignment horizontal="right"/>
    </xf>
    <xf numFmtId="0" fontId="11" fillId="0" borderId="8" xfId="13" applyFont="1" applyBorder="1" applyAlignment="1">
      <alignment horizontal="center"/>
    </xf>
    <xf numFmtId="0" fontId="9" fillId="0" borderId="8" xfId="13" applyFont="1" applyBorder="1"/>
    <xf numFmtId="0" fontId="11" fillId="0" borderId="6" xfId="13" applyFont="1" applyBorder="1"/>
    <xf numFmtId="0" fontId="11" fillId="0" borderId="6" xfId="13" applyFont="1" applyBorder="1" applyAlignment="1">
      <alignment horizontal="center"/>
    </xf>
    <xf numFmtId="0" fontId="9" fillId="0" borderId="6" xfId="13" applyFont="1" applyBorder="1" applyAlignment="1">
      <alignment horizontal="center"/>
    </xf>
    <xf numFmtId="0" fontId="11" fillId="0" borderId="0" xfId="13" applyNumberFormat="1" applyFont="1" applyBorder="1" applyAlignment="1">
      <alignment horizontal="center"/>
    </xf>
    <xf numFmtId="0" fontId="11" fillId="0" borderId="6" xfId="13" applyFont="1" applyBorder="1" applyAlignment="1">
      <alignment horizontal="left"/>
    </xf>
    <xf numFmtId="0" fontId="11" fillId="0" borderId="0" xfId="13" applyFont="1" applyBorder="1" applyAlignment="1">
      <alignment horizontal="center"/>
    </xf>
    <xf numFmtId="0" fontId="9" fillId="0" borderId="6" xfId="13" applyFont="1" applyBorder="1"/>
    <xf numFmtId="0" fontId="9" fillId="0" borderId="0" xfId="13" applyFont="1" applyBorder="1" applyAlignment="1">
      <alignment horizontal="center"/>
    </xf>
    <xf numFmtId="0" fontId="16" fillId="0" borderId="0" xfId="13" applyFont="1" applyBorder="1" applyAlignment="1">
      <alignment horizontal="center"/>
    </xf>
    <xf numFmtId="0" fontId="7" fillId="0" borderId="4" xfId="13" applyFont="1" applyBorder="1"/>
    <xf numFmtId="0" fontId="7" fillId="0" borderId="5" xfId="13" applyFont="1" applyBorder="1"/>
    <xf numFmtId="0" fontId="4" fillId="0" borderId="11" xfId="13" applyFont="1" applyBorder="1"/>
    <xf numFmtId="0" fontId="4" fillId="0" borderId="10" xfId="13" applyFont="1" applyBorder="1"/>
    <xf numFmtId="0" fontId="4" fillId="0" borderId="12" xfId="13" applyFont="1" applyBorder="1"/>
    <xf numFmtId="0" fontId="4" fillId="0" borderId="0" xfId="8" applyFont="1"/>
    <xf numFmtId="0" fontId="4" fillId="0" borderId="0" xfId="8" applyFont="1" applyAlignment="1">
      <alignment horizontal="center"/>
    </xf>
    <xf numFmtId="3" fontId="4" fillId="0" borderId="0" xfId="8" applyNumberFormat="1" applyFont="1"/>
    <xf numFmtId="0" fontId="6" fillId="0" borderId="0" xfId="8" applyFont="1" applyAlignment="1">
      <alignment horizontal="left" vertical="center"/>
    </xf>
    <xf numFmtId="0" fontId="12" fillId="0" borderId="0" xfId="8" applyFont="1" applyAlignment="1">
      <alignment horizontal="center" vertical="center"/>
    </xf>
    <xf numFmtId="0" fontId="5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3" fontId="4" fillId="0" borderId="0" xfId="8" applyNumberFormat="1" applyFont="1" applyAlignment="1">
      <alignment horizontal="center" vertical="center"/>
    </xf>
    <xf numFmtId="3" fontId="4" fillId="0" borderId="9" xfId="8" applyNumberFormat="1" applyFont="1" applyBorder="1" applyAlignment="1">
      <alignment horizontal="center" vertical="center"/>
    </xf>
    <xf numFmtId="3" fontId="4" fillId="0" borderId="12" xfId="8" applyNumberFormat="1" applyFont="1" applyBorder="1" applyAlignment="1">
      <alignment horizontal="center" vertical="center"/>
    </xf>
    <xf numFmtId="3" fontId="4" fillId="0" borderId="2" xfId="8" applyNumberFormat="1" applyFont="1" applyBorder="1" applyAlignment="1">
      <alignment horizontal="center" vertical="center"/>
    </xf>
    <xf numFmtId="0" fontId="10" fillId="0" borderId="2" xfId="8" applyFont="1" applyBorder="1" applyAlignment="1">
      <alignment horizontal="center" vertical="center"/>
    </xf>
    <xf numFmtId="0" fontId="10" fillId="0" borderId="13" xfId="8" applyFont="1" applyBorder="1" applyAlignment="1">
      <alignment horizontal="center" vertical="center"/>
    </xf>
    <xf numFmtId="0" fontId="4" fillId="0" borderId="2" xfId="8" applyFont="1" applyBorder="1" applyAlignment="1">
      <alignment vertical="center"/>
    </xf>
    <xf numFmtId="3" fontId="10" fillId="0" borderId="3" xfId="8" applyNumberFormat="1" applyFont="1" applyBorder="1" applyAlignment="1">
      <alignment vertical="center"/>
    </xf>
    <xf numFmtId="0" fontId="4" fillId="0" borderId="3" xfId="8" applyFont="1" applyBorder="1" applyAlignment="1">
      <alignment horizontal="center" vertical="center"/>
    </xf>
    <xf numFmtId="0" fontId="10" fillId="0" borderId="6" xfId="8" applyFont="1" applyBorder="1" applyAlignment="1">
      <alignment horizontal="left" vertical="center"/>
    </xf>
    <xf numFmtId="0" fontId="4" fillId="0" borderId="14" xfId="8" applyFont="1" applyBorder="1" applyAlignment="1">
      <alignment vertical="center"/>
    </xf>
    <xf numFmtId="0" fontId="4" fillId="0" borderId="3" xfId="8" applyFont="1" applyBorder="1" applyAlignment="1">
      <alignment vertical="center"/>
    </xf>
    <xf numFmtId="0" fontId="4" fillId="0" borderId="6" xfId="8" applyFont="1" applyBorder="1" applyAlignment="1">
      <alignment horizontal="center" vertical="center"/>
    </xf>
    <xf numFmtId="0" fontId="14" fillId="0" borderId="14" xfId="8" applyFont="1" applyBorder="1" applyAlignment="1">
      <alignment vertical="center"/>
    </xf>
    <xf numFmtId="3" fontId="4" fillId="0" borderId="3" xfId="8" applyNumberFormat="1" applyFont="1" applyBorder="1" applyAlignment="1">
      <alignment vertical="center"/>
    </xf>
    <xf numFmtId="0" fontId="4" fillId="0" borderId="13" xfId="8" applyFont="1" applyBorder="1" applyAlignment="1">
      <alignment horizontal="center" vertical="center"/>
    </xf>
    <xf numFmtId="0" fontId="10" fillId="0" borderId="3" xfId="8" applyFont="1" applyBorder="1" applyAlignment="1">
      <alignment horizontal="center" vertical="center"/>
    </xf>
    <xf numFmtId="0" fontId="10" fillId="0" borderId="14" xfId="8" applyFont="1" applyBorder="1" applyAlignment="1">
      <alignment vertical="center"/>
    </xf>
    <xf numFmtId="0" fontId="4" fillId="0" borderId="0" xfId="13" applyFont="1" applyBorder="1"/>
    <xf numFmtId="0" fontId="9" fillId="0" borderId="10" xfId="13" applyFont="1" applyBorder="1"/>
    <xf numFmtId="0" fontId="0" fillId="0" borderId="0" xfId="0"/>
    <xf numFmtId="0" fontId="4" fillId="0" borderId="0" xfId="9" applyFont="1"/>
    <xf numFmtId="0" fontId="4" fillId="0" borderId="0" xfId="9" applyFont="1" applyAlignment="1">
      <alignment horizontal="center"/>
    </xf>
    <xf numFmtId="3" fontId="4" fillId="0" borderId="0" xfId="9" applyNumberFormat="1" applyFont="1"/>
    <xf numFmtId="0" fontId="6" fillId="0" borderId="0" xfId="9" applyFont="1" applyAlignment="1">
      <alignment horizontal="left" vertical="center"/>
    </xf>
    <xf numFmtId="0" fontId="12" fillId="0" borderId="0" xfId="9" applyFont="1" applyAlignment="1">
      <alignment horizontal="center" vertical="center"/>
    </xf>
    <xf numFmtId="0" fontId="5" fillId="0" borderId="0" xfId="9" applyFont="1" applyAlignment="1">
      <alignment vertical="center"/>
    </xf>
    <xf numFmtId="0" fontId="4" fillId="0" borderId="0" xfId="9" applyFont="1" applyAlignment="1">
      <alignment vertical="center"/>
    </xf>
    <xf numFmtId="3" fontId="4" fillId="0" borderId="0" xfId="9" applyNumberFormat="1" applyFont="1" applyAlignment="1">
      <alignment horizontal="center" vertical="center"/>
    </xf>
    <xf numFmtId="3" fontId="4" fillId="0" borderId="9" xfId="9" applyNumberFormat="1" applyFont="1" applyBorder="1" applyAlignment="1">
      <alignment horizontal="center" vertical="center"/>
    </xf>
    <xf numFmtId="3" fontId="4" fillId="0" borderId="12" xfId="9" applyNumberFormat="1" applyFont="1" applyBorder="1" applyAlignment="1">
      <alignment horizontal="center" vertical="center"/>
    </xf>
    <xf numFmtId="3" fontId="4" fillId="0" borderId="2" xfId="9" applyNumberFormat="1" applyFont="1" applyBorder="1" applyAlignment="1">
      <alignment horizontal="center" vertical="center"/>
    </xf>
    <xf numFmtId="0" fontId="10" fillId="0" borderId="13" xfId="9" applyFont="1" applyBorder="1" applyAlignment="1">
      <alignment horizontal="center" vertical="center"/>
    </xf>
    <xf numFmtId="3" fontId="10" fillId="0" borderId="3" xfId="9" applyNumberFormat="1" applyFont="1" applyBorder="1" applyAlignment="1">
      <alignment vertical="center"/>
    </xf>
    <xf numFmtId="0" fontId="4" fillId="0" borderId="3" xfId="9" applyFont="1" applyBorder="1" applyAlignment="1">
      <alignment horizontal="center" vertical="center"/>
    </xf>
    <xf numFmtId="0" fontId="10" fillId="0" borderId="6" xfId="9" applyFont="1" applyBorder="1" applyAlignment="1">
      <alignment horizontal="left" vertical="center"/>
    </xf>
    <xf numFmtId="0" fontId="4" fillId="0" borderId="14" xfId="9" applyFont="1" applyBorder="1" applyAlignment="1">
      <alignment vertical="center"/>
    </xf>
    <xf numFmtId="0" fontId="4" fillId="0" borderId="3" xfId="9" applyFont="1" applyBorder="1" applyAlignment="1">
      <alignment vertical="center"/>
    </xf>
    <xf numFmtId="0" fontId="4" fillId="0" borderId="6" xfId="9" applyFont="1" applyBorder="1" applyAlignment="1">
      <alignment horizontal="center" vertical="center"/>
    </xf>
    <xf numFmtId="0" fontId="14" fillId="0" borderId="14" xfId="9" applyFont="1" applyBorder="1" applyAlignment="1">
      <alignment vertical="center"/>
    </xf>
    <xf numFmtId="3" fontId="4" fillId="0" borderId="3" xfId="9" applyNumberFormat="1" applyFont="1" applyBorder="1" applyAlignment="1">
      <alignment vertical="center"/>
    </xf>
    <xf numFmtId="0" fontId="4" fillId="0" borderId="13" xfId="9" applyFont="1" applyBorder="1" applyAlignment="1">
      <alignment horizontal="center" vertical="center"/>
    </xf>
    <xf numFmtId="0" fontId="10" fillId="0" borderId="3" xfId="9" applyFont="1" applyBorder="1" applyAlignment="1">
      <alignment horizontal="center" vertical="center"/>
    </xf>
    <xf numFmtId="0" fontId="10" fillId="0" borderId="14" xfId="9" applyFont="1" applyBorder="1" applyAlignment="1">
      <alignment vertical="center"/>
    </xf>
    <xf numFmtId="0" fontId="10" fillId="0" borderId="11" xfId="9" applyFont="1" applyBorder="1" applyAlignment="1">
      <alignment horizontal="center" vertical="center"/>
    </xf>
    <xf numFmtId="0" fontId="4" fillId="0" borderId="0" xfId="10" applyFont="1"/>
    <xf numFmtId="0" fontId="4" fillId="0" borderId="0" xfId="10" applyFont="1" applyBorder="1" applyAlignment="1">
      <alignment vertical="center"/>
    </xf>
    <xf numFmtId="0" fontId="4" fillId="0" borderId="0" xfId="10" applyFont="1" applyBorder="1" applyAlignment="1">
      <alignment horizontal="center" vertical="center"/>
    </xf>
    <xf numFmtId="0" fontId="4" fillId="0" borderId="0" xfId="10" applyFont="1" applyAlignment="1">
      <alignment horizontal="center"/>
    </xf>
    <xf numFmtId="3" fontId="4" fillId="0" borderId="0" xfId="10" applyNumberFormat="1" applyFont="1"/>
    <xf numFmtId="0" fontId="6" fillId="0" borderId="0" xfId="10" applyFont="1" applyAlignment="1">
      <alignment horizontal="left" vertical="center"/>
    </xf>
    <xf numFmtId="0" fontId="12" fillId="0" borderId="0" xfId="10" applyFont="1" applyAlignment="1">
      <alignment horizontal="center" vertical="center"/>
    </xf>
    <xf numFmtId="0" fontId="5" fillId="0" borderId="0" xfId="10" applyFont="1" applyAlignment="1">
      <alignment vertical="center"/>
    </xf>
    <xf numFmtId="0" fontId="4" fillId="0" borderId="0" xfId="10" applyFont="1" applyAlignment="1">
      <alignment vertical="center"/>
    </xf>
    <xf numFmtId="3" fontId="4" fillId="0" borderId="0" xfId="10" applyNumberFormat="1" applyFont="1" applyAlignment="1">
      <alignment horizontal="center" vertical="center"/>
    </xf>
    <xf numFmtId="0" fontId="4" fillId="0" borderId="1" xfId="10" applyFont="1" applyBorder="1" applyAlignment="1">
      <alignment horizontal="center" vertical="center"/>
    </xf>
    <xf numFmtId="0" fontId="4" fillId="0" borderId="3" xfId="10" applyFont="1" applyBorder="1" applyAlignment="1">
      <alignment horizontal="center" vertical="center"/>
    </xf>
    <xf numFmtId="3" fontId="4" fillId="0" borderId="0" xfId="10" applyNumberFormat="1" applyFont="1" applyBorder="1" applyAlignment="1">
      <alignment vertical="center"/>
    </xf>
    <xf numFmtId="3" fontId="4" fillId="0" borderId="0" xfId="10" applyNumberFormat="1" applyFont="1" applyAlignment="1">
      <alignment vertical="center"/>
    </xf>
    <xf numFmtId="3" fontId="10" fillId="0" borderId="9" xfId="10" applyNumberFormat="1" applyFont="1" applyBorder="1" applyAlignment="1">
      <alignment horizontal="center" vertical="center"/>
    </xf>
    <xf numFmtId="3" fontId="10" fillId="0" borderId="12" xfId="10" applyNumberFormat="1" applyFont="1" applyBorder="1" applyAlignment="1">
      <alignment horizontal="center" vertical="center"/>
    </xf>
    <xf numFmtId="3" fontId="10" fillId="0" borderId="2" xfId="10" applyNumberFormat="1" applyFont="1" applyBorder="1" applyAlignment="1">
      <alignment horizontal="center" vertical="center"/>
    </xf>
    <xf numFmtId="0" fontId="4" fillId="0" borderId="13" xfId="10" applyFont="1" applyBorder="1" applyAlignment="1">
      <alignment horizontal="left" vertical="center"/>
    </xf>
    <xf numFmtId="3" fontId="10" fillId="0" borderId="3" xfId="10" applyNumberFormat="1" applyFont="1" applyBorder="1" applyAlignment="1">
      <alignment horizontal="right" vertical="center"/>
    </xf>
    <xf numFmtId="3" fontId="4" fillId="0" borderId="3" xfId="10" applyNumberFormat="1" applyFont="1" applyBorder="1" applyAlignment="1">
      <alignment horizontal="right" vertical="center"/>
    </xf>
    <xf numFmtId="3" fontId="4" fillId="0" borderId="1" xfId="10" applyNumberFormat="1" applyFont="1" applyBorder="1" applyAlignment="1">
      <alignment horizontal="right" vertical="center"/>
    </xf>
    <xf numFmtId="165" fontId="4" fillId="0" borderId="13" xfId="10" applyNumberFormat="1" applyFont="1" applyBorder="1" applyAlignment="1">
      <alignment horizontal="left" vertical="center"/>
    </xf>
    <xf numFmtId="0" fontId="4" fillId="0" borderId="0" xfId="11"/>
    <xf numFmtId="0" fontId="4" fillId="0" borderId="0" xfId="11" applyFont="1"/>
    <xf numFmtId="0" fontId="4" fillId="0" borderId="0" xfId="11" applyFont="1" applyBorder="1" applyAlignment="1">
      <alignment vertical="center"/>
    </xf>
    <xf numFmtId="0" fontId="4" fillId="0" borderId="0" xfId="11" applyFont="1" applyAlignment="1">
      <alignment horizontal="center"/>
    </xf>
    <xf numFmtId="3" fontId="4" fillId="0" borderId="0" xfId="11" applyNumberFormat="1" applyFont="1"/>
    <xf numFmtId="0" fontId="4" fillId="0" borderId="0" xfId="11" applyFont="1" applyAlignment="1">
      <alignment vertical="center"/>
    </xf>
    <xf numFmtId="3" fontId="4" fillId="0" borderId="9" xfId="11" applyNumberFormat="1" applyFont="1" applyBorder="1" applyAlignment="1">
      <alignment horizontal="center" vertical="center"/>
    </xf>
    <xf numFmtId="0" fontId="4" fillId="0" borderId="2" xfId="11" applyFont="1" applyBorder="1" applyAlignment="1">
      <alignment horizontal="center" vertical="center"/>
    </xf>
    <xf numFmtId="3" fontId="4" fillId="0" borderId="12" xfId="11" applyNumberFormat="1" applyFont="1" applyBorder="1" applyAlignment="1">
      <alignment horizontal="center" vertical="center"/>
    </xf>
    <xf numFmtId="3" fontId="4" fillId="0" borderId="2" xfId="11" applyNumberFormat="1" applyFont="1" applyBorder="1" applyAlignment="1">
      <alignment horizontal="center" vertical="center"/>
    </xf>
    <xf numFmtId="3" fontId="10" fillId="0" borderId="3" xfId="11" applyNumberFormat="1" applyFont="1" applyBorder="1" applyAlignment="1">
      <alignment vertical="center"/>
    </xf>
    <xf numFmtId="0" fontId="4" fillId="0" borderId="3" xfId="11" applyFont="1" applyBorder="1" applyAlignment="1">
      <alignment horizontal="center" vertical="center"/>
    </xf>
    <xf numFmtId="0" fontId="4" fillId="0" borderId="14" xfId="11" applyFont="1" applyBorder="1" applyAlignment="1">
      <alignment vertical="center"/>
    </xf>
    <xf numFmtId="0" fontId="14" fillId="0" borderId="14" xfId="11" applyFont="1" applyBorder="1" applyAlignment="1">
      <alignment vertical="center"/>
    </xf>
    <xf numFmtId="0" fontId="4" fillId="0" borderId="13" xfId="11" applyFont="1" applyBorder="1" applyAlignment="1">
      <alignment horizontal="center" vertical="center"/>
    </xf>
    <xf numFmtId="0" fontId="10" fillId="0" borderId="14" xfId="11" applyFont="1" applyBorder="1" applyAlignment="1">
      <alignment vertical="center"/>
    </xf>
    <xf numFmtId="0" fontId="4" fillId="0" borderId="14" xfId="11" applyFont="1" applyBorder="1" applyAlignment="1">
      <alignment horizontal="left" vertical="center"/>
    </xf>
    <xf numFmtId="3" fontId="10" fillId="0" borderId="3" xfId="11" applyNumberFormat="1" applyFont="1" applyBorder="1" applyAlignment="1">
      <alignment horizontal="right" vertical="center"/>
    </xf>
    <xf numFmtId="3" fontId="4" fillId="0" borderId="3" xfId="11" applyNumberFormat="1" applyFont="1" applyBorder="1" applyAlignment="1">
      <alignment horizontal="right" vertical="center"/>
    </xf>
    <xf numFmtId="0" fontId="10" fillId="0" borderId="13" xfId="11" applyFont="1" applyBorder="1" applyAlignment="1">
      <alignment horizontal="left" vertical="center"/>
    </xf>
    <xf numFmtId="0" fontId="10" fillId="0" borderId="13" xfId="11" applyFont="1" applyBorder="1" applyAlignment="1">
      <alignment vertical="center"/>
    </xf>
    <xf numFmtId="0" fontId="10" fillId="0" borderId="6" xfId="11" applyFont="1" applyBorder="1" applyAlignment="1">
      <alignment vertical="center"/>
    </xf>
    <xf numFmtId="0" fontId="10" fillId="0" borderId="11" xfId="11" applyFont="1" applyBorder="1" applyAlignment="1">
      <alignment vertical="center"/>
    </xf>
    <xf numFmtId="0" fontId="4" fillId="0" borderId="12" xfId="11" applyFont="1" applyBorder="1" applyAlignment="1">
      <alignment vertical="center"/>
    </xf>
    <xf numFmtId="0" fontId="4" fillId="0" borderId="9" xfId="11" applyFont="1" applyBorder="1" applyAlignment="1">
      <alignment vertical="center"/>
    </xf>
    <xf numFmtId="0" fontId="4" fillId="0" borderId="5" xfId="11" applyFont="1" applyBorder="1" applyAlignment="1">
      <alignment vertical="center"/>
    </xf>
    <xf numFmtId="3" fontId="4" fillId="0" borderId="2" xfId="11" applyNumberFormat="1" applyFont="1" applyBorder="1" applyAlignment="1">
      <alignment horizontal="right" vertical="center"/>
    </xf>
    <xf numFmtId="3" fontId="4" fillId="0" borderId="15" xfId="11" applyNumberFormat="1" applyFont="1" applyBorder="1" applyAlignment="1">
      <alignment horizontal="right" vertical="center"/>
    </xf>
    <xf numFmtId="0" fontId="10" fillId="0" borderId="3" xfId="11" applyFont="1" applyBorder="1" applyAlignment="1">
      <alignment vertical="center"/>
    </xf>
    <xf numFmtId="0" fontId="4" fillId="0" borderId="14" xfId="11" applyFont="1" applyBorder="1" applyAlignment="1">
      <alignment horizontal="center" vertical="center"/>
    </xf>
    <xf numFmtId="0" fontId="4" fillId="0" borderId="3" xfId="11" applyFont="1" applyBorder="1" applyAlignment="1">
      <alignment horizontal="center"/>
    </xf>
    <xf numFmtId="0" fontId="4" fillId="0" borderId="14" xfId="11" applyFont="1" applyBorder="1"/>
    <xf numFmtId="3" fontId="10" fillId="0" borderId="3" xfId="11" applyNumberFormat="1" applyFont="1" applyBorder="1" applyAlignment="1">
      <alignment horizontal="right"/>
    </xf>
    <xf numFmtId="0" fontId="0" fillId="0" borderId="0" xfId="0"/>
    <xf numFmtId="0" fontId="4" fillId="0" borderId="0" xfId="12"/>
    <xf numFmtId="0" fontId="18" fillId="0" borderId="0" xfId="12" applyFont="1"/>
    <xf numFmtId="0" fontId="9" fillId="0" borderId="0" xfId="12" applyFont="1" applyAlignment="1">
      <alignment horizontal="center"/>
    </xf>
    <xf numFmtId="0" fontId="4" fillId="0" borderId="16" xfId="12" applyFont="1" applyBorder="1" applyAlignment="1">
      <alignment horizontal="center" vertical="center"/>
    </xf>
    <xf numFmtId="0" fontId="4" fillId="0" borderId="16" xfId="12" applyFont="1" applyBorder="1" applyAlignment="1">
      <alignment vertical="center"/>
    </xf>
    <xf numFmtId="0" fontId="4" fillId="0" borderId="17" xfId="12" applyFont="1" applyBorder="1" applyAlignment="1">
      <alignment horizontal="center" vertical="center"/>
    </xf>
    <xf numFmtId="0" fontId="11" fillId="0" borderId="18" xfId="12" applyFont="1" applyBorder="1" applyAlignment="1">
      <alignment horizontal="center" vertical="center"/>
    </xf>
    <xf numFmtId="0" fontId="11" fillId="0" borderId="13" xfId="12" applyFont="1" applyBorder="1" applyAlignment="1">
      <alignment vertical="center"/>
    </xf>
    <xf numFmtId="3" fontId="9" fillId="0" borderId="3" xfId="12" applyNumberFormat="1" applyFont="1" applyBorder="1" applyAlignment="1">
      <alignment vertical="center"/>
    </xf>
    <xf numFmtId="3" fontId="9" fillId="0" borderId="19" xfId="12" applyNumberFormat="1" applyFont="1" applyBorder="1" applyAlignment="1">
      <alignment vertical="center"/>
    </xf>
    <xf numFmtId="0" fontId="9" fillId="0" borderId="18" xfId="12" applyFont="1" applyBorder="1" applyAlignment="1">
      <alignment horizontal="center" vertical="center"/>
    </xf>
    <xf numFmtId="0" fontId="9" fillId="0" borderId="13" xfId="12" applyFont="1" applyBorder="1" applyAlignment="1">
      <alignment vertical="center"/>
    </xf>
    <xf numFmtId="0" fontId="9" fillId="0" borderId="20" xfId="12" applyFont="1" applyBorder="1" applyAlignment="1">
      <alignment horizontal="center" vertical="center"/>
    </xf>
    <xf numFmtId="0" fontId="9" fillId="0" borderId="7" xfId="12" applyFont="1" applyBorder="1" applyAlignment="1">
      <alignment vertical="center"/>
    </xf>
    <xf numFmtId="3" fontId="9" fillId="0" borderId="1" xfId="12" applyNumberFormat="1" applyFont="1" applyBorder="1" applyAlignment="1">
      <alignment vertical="center"/>
    </xf>
    <xf numFmtId="3" fontId="9" fillId="0" borderId="21" xfId="12" applyNumberFormat="1" applyFont="1" applyBorder="1" applyAlignment="1">
      <alignment vertical="center"/>
    </xf>
    <xf numFmtId="0" fontId="9" fillId="0" borderId="7" xfId="12" applyFont="1" applyBorder="1" applyAlignment="1">
      <alignment vertical="justify"/>
    </xf>
    <xf numFmtId="3" fontId="9" fillId="0" borderId="1" xfId="12" applyNumberFormat="1" applyFont="1" applyBorder="1" applyAlignment="1">
      <alignment vertical="justify"/>
    </xf>
    <xf numFmtId="0" fontId="11" fillId="0" borderId="22" xfId="12" applyFont="1" applyBorder="1" applyAlignment="1">
      <alignment horizontal="center" vertical="center"/>
    </xf>
    <xf numFmtId="3" fontId="11" fillId="0" borderId="24" xfId="12" applyNumberFormat="1" applyFont="1" applyBorder="1" applyAlignment="1">
      <alignment vertical="center"/>
    </xf>
    <xf numFmtId="3" fontId="11" fillId="0" borderId="25" xfId="12" applyNumberFormat="1" applyFont="1" applyBorder="1" applyAlignment="1">
      <alignment vertical="center"/>
    </xf>
    <xf numFmtId="0" fontId="3" fillId="0" borderId="0" xfId="0" applyFont="1"/>
    <xf numFmtId="0" fontId="11" fillId="0" borderId="23" xfId="12" applyFont="1" applyBorder="1" applyAlignment="1">
      <alignment vertical="center"/>
    </xf>
    <xf numFmtId="0" fontId="4" fillId="0" borderId="4" xfId="14" applyBorder="1"/>
    <xf numFmtId="0" fontId="4" fillId="0" borderId="0" xfId="14" applyBorder="1" applyAlignment="1">
      <alignment horizontal="center"/>
    </xf>
    <xf numFmtId="0" fontId="4" fillId="0" borderId="0" xfId="14" applyBorder="1"/>
    <xf numFmtId="0" fontId="19" fillId="0" borderId="4" xfId="14" applyFont="1" applyBorder="1" applyAlignment="1">
      <alignment horizontal="center" vertical="center"/>
    </xf>
    <xf numFmtId="0" fontId="19" fillId="0" borderId="0" xfId="14" applyFont="1" applyBorder="1" applyAlignment="1">
      <alignment horizontal="center" vertical="center"/>
    </xf>
    <xf numFmtId="0" fontId="20" fillId="0" borderId="27" xfId="14" applyFont="1" applyBorder="1"/>
    <xf numFmtId="0" fontId="4" fillId="0" borderId="0" xfId="14" applyBorder="1" applyAlignment="1"/>
    <xf numFmtId="0" fontId="10" fillId="0" borderId="0" xfId="14" applyFont="1" applyBorder="1" applyAlignment="1">
      <alignment horizontal="center" vertical="center"/>
    </xf>
    <xf numFmtId="0" fontId="10" fillId="0" borderId="0" xfId="14" applyFont="1" applyBorder="1" applyAlignment="1">
      <alignment vertical="center"/>
    </xf>
    <xf numFmtId="0" fontId="21" fillId="0" borderId="0" xfId="14" applyFont="1" applyBorder="1" applyAlignment="1">
      <alignment vertical="center"/>
    </xf>
    <xf numFmtId="0" fontId="4" fillId="0" borderId="4" xfId="14" applyFont="1" applyBorder="1"/>
    <xf numFmtId="0" fontId="4" fillId="0" borderId="0" xfId="14" applyFont="1" applyBorder="1" applyAlignment="1">
      <alignment horizontal="center"/>
    </xf>
    <xf numFmtId="0" fontId="4" fillId="0" borderId="0" xfId="14" applyFont="1" applyBorder="1"/>
    <xf numFmtId="0" fontId="22" fillId="0" borderId="0" xfId="14" applyFont="1" applyBorder="1" applyAlignment="1">
      <alignment horizontal="center" vertical="center"/>
    </xf>
    <xf numFmtId="0" fontId="22" fillId="0" borderId="0" xfId="14" applyFont="1" applyBorder="1" applyAlignment="1">
      <alignment horizontal="left" vertical="center"/>
    </xf>
    <xf numFmtId="0" fontId="4" fillId="0" borderId="0" xfId="14" applyFont="1" applyBorder="1" applyAlignment="1">
      <alignment vertical="center"/>
    </xf>
    <xf numFmtId="0" fontId="4" fillId="0" borderId="1" xfId="14" applyBorder="1" applyAlignment="1">
      <alignment horizontal="center"/>
    </xf>
    <xf numFmtId="0" fontId="4" fillId="0" borderId="2" xfId="14" applyBorder="1" applyAlignment="1">
      <alignment horizontal="center"/>
    </xf>
    <xf numFmtId="0" fontId="4" fillId="0" borderId="3" xfId="14" applyFill="1" applyBorder="1"/>
    <xf numFmtId="0" fontId="23" fillId="0" borderId="3" xfId="14" applyFont="1" applyBorder="1" applyAlignment="1"/>
    <xf numFmtId="43" fontId="23" fillId="0" borderId="3" xfId="5" applyFont="1" applyBorder="1"/>
    <xf numFmtId="0" fontId="4" fillId="0" borderId="3" xfId="14" applyBorder="1"/>
    <xf numFmtId="0" fontId="23" fillId="0" borderId="3" xfId="14" applyFont="1" applyBorder="1"/>
    <xf numFmtId="164" fontId="23" fillId="0" borderId="3" xfId="14" applyNumberFormat="1" applyFont="1" applyBorder="1"/>
    <xf numFmtId="0" fontId="4" fillId="0" borderId="4" xfId="14" applyBorder="1" applyAlignment="1">
      <alignment vertical="center"/>
    </xf>
    <xf numFmtId="0" fontId="4" fillId="0" borderId="0" xfId="14" applyBorder="1" applyAlignment="1">
      <alignment horizontal="center" vertical="center"/>
    </xf>
    <xf numFmtId="0" fontId="4" fillId="0" borderId="0" xfId="14" applyBorder="1" applyAlignment="1">
      <alignment vertical="center"/>
    </xf>
    <xf numFmtId="0" fontId="4" fillId="0" borderId="3" xfId="14" applyBorder="1" applyAlignment="1">
      <alignment vertical="center"/>
    </xf>
    <xf numFmtId="43" fontId="23" fillId="0" borderId="3" xfId="5" applyFont="1" applyBorder="1" applyAlignment="1">
      <alignment vertical="center"/>
    </xf>
    <xf numFmtId="0" fontId="23" fillId="0" borderId="0" xfId="14" applyFont="1" applyBorder="1"/>
    <xf numFmtId="0" fontId="23" fillId="0" borderId="0" xfId="14" applyFont="1" applyBorder="1" applyAlignment="1">
      <alignment horizontal="center"/>
    </xf>
    <xf numFmtId="0" fontId="23" fillId="0" borderId="1" xfId="14" applyFont="1" applyBorder="1" applyAlignment="1">
      <alignment horizontal="center"/>
    </xf>
    <xf numFmtId="0" fontId="23" fillId="0" borderId="2" xfId="14" applyFont="1" applyBorder="1" applyAlignment="1">
      <alignment horizontal="center"/>
    </xf>
    <xf numFmtId="43" fontId="23" fillId="0" borderId="3" xfId="14" applyNumberFormat="1" applyFont="1" applyBorder="1" applyAlignment="1">
      <alignment vertical="center"/>
    </xf>
    <xf numFmtId="0" fontId="4" fillId="0" borderId="0" xfId="14" applyFont="1" applyBorder="1" applyAlignment="1">
      <alignment horizontal="center" vertical="center"/>
    </xf>
    <xf numFmtId="0" fontId="4" fillId="0" borderId="0" xfId="14" applyFont="1" applyBorder="1" applyAlignment="1">
      <alignment horizontal="left" vertical="center"/>
    </xf>
    <xf numFmtId="0" fontId="14" fillId="0" borderId="0" xfId="14" applyFont="1" applyBorder="1" applyAlignment="1">
      <alignment vertical="center"/>
    </xf>
    <xf numFmtId="166" fontId="23" fillId="0" borderId="0" xfId="5" applyNumberFormat="1" applyFont="1"/>
    <xf numFmtId="0" fontId="4" fillId="0" borderId="6" xfId="14" applyBorder="1"/>
    <xf numFmtId="0" fontId="23" fillId="0" borderId="6" xfId="14" applyFont="1" applyBorder="1"/>
    <xf numFmtId="166" fontId="23" fillId="0" borderId="6" xfId="5" applyNumberFormat="1" applyFont="1" applyBorder="1"/>
    <xf numFmtId="166" fontId="23" fillId="0" borderId="6" xfId="14" applyNumberFormat="1" applyFont="1" applyBorder="1"/>
    <xf numFmtId="0" fontId="4" fillId="0" borderId="0" xfId="14" applyFill="1" applyBorder="1"/>
    <xf numFmtId="167" fontId="23" fillId="0" borderId="6" xfId="15" applyNumberFormat="1" applyFont="1" applyBorder="1"/>
    <xf numFmtId="0" fontId="12" fillId="0" borderId="6" xfId="14" applyFont="1" applyFill="1" applyBorder="1"/>
    <xf numFmtId="166" fontId="4" fillId="0" borderId="0" xfId="5" applyNumberFormat="1" applyFill="1" applyBorder="1"/>
    <xf numFmtId="166" fontId="23" fillId="0" borderId="0" xfId="5" applyNumberFormat="1" applyFont="1" applyBorder="1"/>
    <xf numFmtId="3" fontId="23" fillId="0" borderId="6" xfId="14" applyNumberFormat="1" applyFont="1" applyBorder="1"/>
    <xf numFmtId="166" fontId="23" fillId="0" borderId="6" xfId="1" applyNumberFormat="1" applyFont="1" applyBorder="1"/>
    <xf numFmtId="0" fontId="23" fillId="0" borderId="6" xfId="14" applyFont="1" applyBorder="1" applyAlignment="1">
      <alignment vertical="top"/>
    </xf>
    <xf numFmtId="0" fontId="4" fillId="0" borderId="0" xfId="14" applyFont="1"/>
    <xf numFmtId="0" fontId="7" fillId="0" borderId="0" xfId="14" applyFont="1" applyBorder="1"/>
    <xf numFmtId="166" fontId="23" fillId="0" borderId="0" xfId="5" applyNumberFormat="1" applyFont="1" applyFill="1" applyBorder="1"/>
    <xf numFmtId="0" fontId="4" fillId="0" borderId="0" xfId="14" applyFont="1" applyBorder="1" applyAlignment="1">
      <alignment horizontal="left"/>
    </xf>
    <xf numFmtId="0" fontId="10" fillId="0" borderId="0" xfId="14" applyFont="1" applyBorder="1" applyAlignment="1">
      <alignment horizontal="right" vertical="center"/>
    </xf>
    <xf numFmtId="0" fontId="4" fillId="0" borderId="0" xfId="14"/>
    <xf numFmtId="0" fontId="10" fillId="0" borderId="0" xfId="14" applyFont="1" applyBorder="1" applyAlignment="1">
      <alignment horizontal="left" vertical="center"/>
    </xf>
    <xf numFmtId="0" fontId="4" fillId="0" borderId="0" xfId="14" applyFill="1" applyBorder="1" applyAlignment="1"/>
    <xf numFmtId="0" fontId="14" fillId="0" borderId="0" xfId="14" applyFont="1" applyFill="1" applyBorder="1" applyAlignment="1"/>
    <xf numFmtId="0" fontId="4" fillId="0" borderId="0" xfId="14" applyAlignment="1">
      <alignment horizontal="center"/>
    </xf>
    <xf numFmtId="0" fontId="14" fillId="0" borderId="0" xfId="14" applyFont="1"/>
    <xf numFmtId="0" fontId="23" fillId="0" borderId="0" xfId="14" applyFont="1" applyBorder="1" applyAlignment="1"/>
    <xf numFmtId="0" fontId="4" fillId="0" borderId="0" xfId="14" applyFill="1" applyBorder="1" applyAlignment="1">
      <alignment vertical="center"/>
    </xf>
    <xf numFmtId="0" fontId="14" fillId="0" borderId="0" xfId="14" applyFont="1" applyFill="1" applyBorder="1" applyAlignment="1">
      <alignment vertical="center"/>
    </xf>
    <xf numFmtId="0" fontId="14" fillId="0" borderId="0" xfId="14" applyFont="1" applyBorder="1"/>
    <xf numFmtId="0" fontId="14" fillId="0" borderId="0" xfId="14" applyFont="1" applyBorder="1" applyAlignment="1">
      <alignment horizontal="center"/>
    </xf>
    <xf numFmtId="166" fontId="4" fillId="0" borderId="0" xfId="5" applyNumberFormat="1" applyBorder="1"/>
    <xf numFmtId="0" fontId="10" fillId="0" borderId="0" xfId="14" applyFont="1" applyBorder="1"/>
    <xf numFmtId="0" fontId="10" fillId="0" borderId="0" xfId="14" applyFont="1" applyFill="1" applyBorder="1"/>
    <xf numFmtId="0" fontId="23" fillId="0" borderId="3" xfId="14" applyFont="1" applyBorder="1" applyAlignment="1">
      <alignment horizontal="center"/>
    </xf>
    <xf numFmtId="166" fontId="23" fillId="0" borderId="3" xfId="5" applyNumberFormat="1" applyFont="1" applyBorder="1"/>
    <xf numFmtId="0" fontId="10" fillId="0" borderId="0" xfId="14" applyFont="1" applyBorder="1" applyAlignment="1">
      <alignment horizontal="center"/>
    </xf>
    <xf numFmtId="0" fontId="4" fillId="0" borderId="0" xfId="14" applyFont="1" applyBorder="1" applyAlignment="1"/>
    <xf numFmtId="168" fontId="4" fillId="0" borderId="0" xfId="5" applyNumberFormat="1" applyBorder="1"/>
    <xf numFmtId="166" fontId="23" fillId="0" borderId="10" xfId="5" applyNumberFormat="1" applyFont="1" applyBorder="1"/>
    <xf numFmtId="0" fontId="27" fillId="0" borderId="0" xfId="14" applyFont="1" applyBorder="1" applyAlignment="1">
      <alignment horizontal="right"/>
    </xf>
    <xf numFmtId="0" fontId="20" fillId="0" borderId="0" xfId="14" applyFont="1" applyBorder="1" applyAlignment="1">
      <alignment vertical="center"/>
    </xf>
    <xf numFmtId="0" fontId="4" fillId="0" borderId="0" xfId="14" applyFont="1" applyFill="1" applyBorder="1"/>
    <xf numFmtId="2" fontId="23" fillId="0" borderId="13" xfId="14" applyNumberFormat="1" applyFont="1" applyBorder="1" applyAlignment="1">
      <alignment horizontal="center"/>
    </xf>
    <xf numFmtId="2" fontId="23" fillId="0" borderId="14" xfId="14" applyNumberFormat="1" applyFont="1" applyBorder="1" applyAlignment="1">
      <alignment horizontal="center"/>
    </xf>
    <xf numFmtId="0" fontId="4" fillId="0" borderId="0" xfId="14" applyBorder="1" applyAlignment="1">
      <alignment horizontal="center"/>
    </xf>
    <xf numFmtId="0" fontId="30" fillId="0" borderId="28" xfId="0" applyFont="1" applyBorder="1" applyAlignment="1">
      <alignment horizontal="center" vertical="top"/>
    </xf>
    <xf numFmtId="0" fontId="30" fillId="0" borderId="28" xfId="0" applyFont="1" applyBorder="1" applyAlignment="1">
      <alignment horizontal="left" vertical="top" wrapText="1"/>
    </xf>
    <xf numFmtId="0" fontId="37" fillId="0" borderId="28" xfId="0" applyFont="1" applyBorder="1" applyAlignment="1">
      <alignment horizontal="left" vertical="top"/>
    </xf>
    <xf numFmtId="0" fontId="39" fillId="0" borderId="0" xfId="0" applyFont="1"/>
    <xf numFmtId="0" fontId="39" fillId="0" borderId="28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 wrapText="1"/>
    </xf>
    <xf numFmtId="0" fontId="41" fillId="0" borderId="28" xfId="0" applyFont="1" applyBorder="1" applyAlignment="1">
      <alignment horizontal="left" vertical="top" wrapText="1"/>
    </xf>
    <xf numFmtId="0" fontId="41" fillId="0" borderId="28" xfId="0" applyFont="1" applyBorder="1" applyAlignment="1">
      <alignment horizontal="center" vertical="top" wrapText="1"/>
    </xf>
    <xf numFmtId="0" fontId="40" fillId="0" borderId="28" xfId="0" applyFont="1" applyBorder="1" applyAlignment="1">
      <alignment horizontal="left" vertical="top"/>
    </xf>
    <xf numFmtId="0" fontId="41" fillId="0" borderId="28" xfId="0" applyFont="1" applyBorder="1" applyAlignment="1">
      <alignment horizontal="left" vertical="top"/>
    </xf>
    <xf numFmtId="166" fontId="41" fillId="0" borderId="28" xfId="1" applyNumberFormat="1" applyFont="1" applyBorder="1" applyAlignment="1">
      <alignment horizontal="left" vertical="top"/>
    </xf>
    <xf numFmtId="0" fontId="30" fillId="0" borderId="28" xfId="0" applyFont="1" applyBorder="1" applyAlignment="1">
      <alignment horizontal="left" vertical="top"/>
    </xf>
    <xf numFmtId="166" fontId="30" fillId="0" borderId="28" xfId="1" applyNumberFormat="1" applyFont="1" applyBorder="1" applyAlignment="1">
      <alignment horizontal="left" vertical="top"/>
    </xf>
    <xf numFmtId="0" fontId="42" fillId="0" borderId="28" xfId="0" applyFont="1" applyBorder="1" applyAlignment="1">
      <alignment horizontal="left" vertical="top"/>
    </xf>
    <xf numFmtId="0" fontId="40" fillId="0" borderId="28" xfId="0" applyFont="1" applyBorder="1" applyAlignment="1">
      <alignment horizontal="left" vertical="top" wrapText="1"/>
    </xf>
    <xf numFmtId="0" fontId="30" fillId="0" borderId="0" xfId="0" applyFont="1"/>
    <xf numFmtId="0" fontId="39" fillId="0" borderId="3" xfId="0" applyFont="1" applyBorder="1"/>
    <xf numFmtId="0" fontId="30" fillId="0" borderId="3" xfId="0" applyFont="1" applyBorder="1"/>
    <xf numFmtId="0" fontId="30" fillId="0" borderId="3" xfId="0" applyFont="1" applyBorder="1" applyAlignment="1">
      <alignment wrapText="1"/>
    </xf>
    <xf numFmtId="0" fontId="39" fillId="4" borderId="3" xfId="0" applyFont="1" applyFill="1" applyBorder="1"/>
    <xf numFmtId="0" fontId="30" fillId="4" borderId="3" xfId="0" applyFont="1" applyFill="1" applyBorder="1"/>
    <xf numFmtId="0" fontId="41" fillId="4" borderId="3" xfId="0" applyFont="1" applyFill="1" applyBorder="1"/>
    <xf numFmtId="0" fontId="40" fillId="4" borderId="3" xfId="0" applyFont="1" applyFill="1" applyBorder="1"/>
    <xf numFmtId="0" fontId="30" fillId="0" borderId="3" xfId="0" applyFont="1" applyBorder="1" applyAlignment="1"/>
    <xf numFmtId="0" fontId="40" fillId="0" borderId="3" xfId="0" applyFont="1" applyBorder="1"/>
    <xf numFmtId="0" fontId="41" fillId="0" borderId="3" xfId="0" applyFont="1" applyBorder="1"/>
    <xf numFmtId="0" fontId="0" fillId="0" borderId="0" xfId="0"/>
    <xf numFmtId="0" fontId="32" fillId="0" borderId="28" xfId="0" applyFont="1" applyBorder="1" applyAlignment="1">
      <alignment horizontal="center" vertical="top"/>
    </xf>
    <xf numFmtId="0" fontId="0" fillId="0" borderId="28" xfId="0" applyBorder="1" applyAlignment="1">
      <alignment horizontal="left" vertical="top"/>
    </xf>
    <xf numFmtId="0" fontId="33" fillId="0" borderId="28" xfId="0" applyFont="1" applyBorder="1" applyAlignment="1">
      <alignment horizontal="left" vertical="top"/>
    </xf>
    <xf numFmtId="166" fontId="9" fillId="0" borderId="3" xfId="1" applyNumberFormat="1" applyFont="1" applyBorder="1"/>
    <xf numFmtId="166" fontId="32" fillId="0" borderId="28" xfId="0" applyNumberFormat="1" applyFont="1" applyBorder="1" applyAlignment="1">
      <alignment horizontal="right" vertical="top"/>
    </xf>
    <xf numFmtId="0" fontId="29" fillId="0" borderId="0" xfId="0" applyFont="1"/>
    <xf numFmtId="0" fontId="32" fillId="0" borderId="28" xfId="0" applyFont="1" applyBorder="1" applyAlignment="1">
      <alignment horizontal="left" vertical="top"/>
    </xf>
    <xf numFmtId="0" fontId="30" fillId="0" borderId="28" xfId="0" applyFont="1" applyBorder="1" applyAlignment="1">
      <alignment horizontal="center" vertical="top"/>
    </xf>
    <xf numFmtId="14" fontId="30" fillId="0" borderId="28" xfId="0" applyNumberFormat="1" applyFont="1" applyBorder="1" applyAlignment="1">
      <alignment horizontal="left" vertical="top" wrapText="1"/>
    </xf>
    <xf numFmtId="3" fontId="9" fillId="0" borderId="3" xfId="7" applyNumberFormat="1" applyFont="1" applyBorder="1"/>
    <xf numFmtId="166" fontId="9" fillId="0" borderId="3" xfId="1" applyNumberFormat="1" applyFont="1" applyBorder="1" applyAlignment="1">
      <alignment horizontal="right"/>
    </xf>
    <xf numFmtId="0" fontId="33" fillId="0" borderId="28" xfId="0" applyFont="1" applyBorder="1" applyAlignment="1">
      <alignment horizontal="right" vertical="top"/>
    </xf>
    <xf numFmtId="166" fontId="32" fillId="0" borderId="28" xfId="1" applyNumberFormat="1" applyFont="1" applyBorder="1" applyAlignment="1">
      <alignment horizontal="right" vertical="top"/>
    </xf>
    <xf numFmtId="0" fontId="30" fillId="0" borderId="28" xfId="0" applyFont="1" applyBorder="1" applyAlignment="1">
      <alignment horizontal="left" vertical="top" wrapText="1"/>
    </xf>
    <xf numFmtId="3" fontId="32" fillId="0" borderId="28" xfId="0" applyNumberFormat="1" applyFont="1" applyBorder="1" applyAlignment="1">
      <alignment horizontal="center" vertical="top"/>
    </xf>
    <xf numFmtId="3" fontId="4" fillId="0" borderId="3" xfId="7" applyNumberFormat="1" applyBorder="1"/>
    <xf numFmtId="0" fontId="34" fillId="0" borderId="28" xfId="0" applyFont="1" applyBorder="1" applyAlignment="1">
      <alignment horizontal="left" vertical="top"/>
    </xf>
    <xf numFmtId="0" fontId="35" fillId="0" borderId="28" xfId="0" applyFont="1" applyBorder="1" applyAlignment="1">
      <alignment horizontal="left" vertical="top"/>
    </xf>
    <xf numFmtId="166" fontId="34" fillId="0" borderId="28" xfId="0" applyNumberFormat="1" applyFont="1" applyBorder="1" applyAlignment="1">
      <alignment horizontal="right" vertical="top"/>
    </xf>
    <xf numFmtId="0" fontId="36" fillId="0" borderId="28" xfId="0" applyFont="1" applyBorder="1" applyAlignment="1">
      <alignment horizontal="left" vertical="top"/>
    </xf>
    <xf numFmtId="3" fontId="34" fillId="0" borderId="28" xfId="0" applyNumberFormat="1" applyFont="1" applyBorder="1" applyAlignment="1">
      <alignment horizontal="right" vertical="top"/>
    </xf>
    <xf numFmtId="166" fontId="34" fillId="0" borderId="28" xfId="1" applyNumberFormat="1" applyFont="1" applyBorder="1" applyAlignment="1">
      <alignment horizontal="right" vertical="top"/>
    </xf>
    <xf numFmtId="0" fontId="30" fillId="0" borderId="1" xfId="0" applyFont="1" applyBorder="1" applyAlignment="1">
      <alignment horizontal="left" vertical="top" wrapText="1"/>
    </xf>
    <xf numFmtId="14" fontId="30" fillId="0" borderId="2" xfId="0" applyNumberFormat="1" applyFont="1" applyBorder="1" applyAlignment="1">
      <alignment horizontal="left" vertical="top" wrapText="1"/>
    </xf>
    <xf numFmtId="0" fontId="0" fillId="0" borderId="31" xfId="0" applyBorder="1" applyAlignment="1">
      <alignment horizontal="left" vertical="top"/>
    </xf>
    <xf numFmtId="0" fontId="30" fillId="0" borderId="28" xfId="0" applyFont="1" applyBorder="1" applyAlignment="1">
      <alignment horizontal="right" vertical="top"/>
    </xf>
    <xf numFmtId="3" fontId="30" fillId="0" borderId="28" xfId="0" applyNumberFormat="1" applyFont="1" applyBorder="1" applyAlignment="1">
      <alignment horizontal="right" vertical="top"/>
    </xf>
    <xf numFmtId="166" fontId="0" fillId="0" borderId="28" xfId="1" applyNumberFormat="1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  <xf numFmtId="3" fontId="37" fillId="0" borderId="28" xfId="0" applyNumberFormat="1" applyFont="1" applyBorder="1" applyAlignment="1">
      <alignment horizontal="right" vertical="top"/>
    </xf>
    <xf numFmtId="166" fontId="37" fillId="0" borderId="28" xfId="1" applyNumberFormat="1" applyFont="1" applyBorder="1" applyAlignment="1">
      <alignment horizontal="right" vertical="top"/>
    </xf>
    <xf numFmtId="0" fontId="32" fillId="0" borderId="31" xfId="0" applyFont="1" applyBorder="1" applyAlignment="1">
      <alignment horizontal="left" vertical="top"/>
    </xf>
    <xf numFmtId="0" fontId="32" fillId="0" borderId="28" xfId="0" applyFont="1" applyBorder="1" applyAlignment="1">
      <alignment horizontal="right" vertical="top"/>
    </xf>
    <xf numFmtId="166" fontId="32" fillId="0" borderId="28" xfId="0" applyNumberFormat="1" applyFont="1" applyBorder="1" applyAlignment="1">
      <alignment horizontal="left" vertical="top"/>
    </xf>
    <xf numFmtId="3" fontId="34" fillId="0" borderId="28" xfId="0" applyNumberFormat="1" applyFont="1" applyBorder="1" applyAlignment="1">
      <alignment horizontal="center" vertical="top"/>
    </xf>
    <xf numFmtId="0" fontId="32" fillId="0" borderId="0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166" fontId="34" fillId="0" borderId="0" xfId="0" applyNumberFormat="1" applyFont="1" applyBorder="1" applyAlignment="1">
      <alignment horizontal="right" vertical="top"/>
    </xf>
    <xf numFmtId="166" fontId="32" fillId="0" borderId="28" xfId="1" applyNumberFormat="1" applyFont="1" applyBorder="1" applyAlignment="1">
      <alignment horizontal="left" vertical="top"/>
    </xf>
    <xf numFmtId="166" fontId="32" fillId="0" borderId="28" xfId="1" applyNumberFormat="1" applyFont="1" applyBorder="1" applyAlignment="1">
      <alignment horizontal="center" vertical="top"/>
    </xf>
    <xf numFmtId="166" fontId="36" fillId="0" borderId="28" xfId="1" applyNumberFormat="1" applyFont="1" applyBorder="1" applyAlignment="1">
      <alignment horizontal="left" vertical="top"/>
    </xf>
    <xf numFmtId="0" fontId="23" fillId="0" borderId="13" xfId="14" applyFont="1" applyFill="1" applyBorder="1" applyAlignment="1">
      <alignment horizontal="left"/>
    </xf>
    <xf numFmtId="0" fontId="23" fillId="0" borderId="6" xfId="14" applyFont="1" applyFill="1" applyBorder="1" applyAlignment="1">
      <alignment horizontal="left"/>
    </xf>
    <xf numFmtId="3" fontId="4" fillId="0" borderId="0" xfId="12" applyNumberFormat="1"/>
    <xf numFmtId="166" fontId="4" fillId="0" borderId="0" xfId="1" applyNumberFormat="1" applyFont="1" applyBorder="1"/>
    <xf numFmtId="3" fontId="4" fillId="0" borderId="0" xfId="14" applyNumberFormat="1" applyBorder="1"/>
    <xf numFmtId="166" fontId="23" fillId="0" borderId="3" xfId="1" applyNumberFormat="1" applyFont="1" applyBorder="1"/>
    <xf numFmtId="166" fontId="23" fillId="0" borderId="3" xfId="14" applyNumberFormat="1" applyFont="1" applyBorder="1"/>
    <xf numFmtId="166" fontId="26" fillId="0" borderId="3" xfId="1" applyNumberFormat="1" applyFont="1" applyBorder="1"/>
    <xf numFmtId="3" fontId="30" fillId="0" borderId="3" xfId="0" applyNumberFormat="1" applyFont="1" applyBorder="1"/>
    <xf numFmtId="3" fontId="41" fillId="4" borderId="3" xfId="0" applyNumberFormat="1" applyFont="1" applyFill="1" applyBorder="1"/>
    <xf numFmtId="1" fontId="24" fillId="0" borderId="13" xfId="14" applyNumberFormat="1" applyFont="1" applyBorder="1" applyAlignment="1">
      <alignment horizontal="left" vertical="center"/>
    </xf>
    <xf numFmtId="1" fontId="23" fillId="0" borderId="14" xfId="14" applyNumberFormat="1" applyFont="1" applyFill="1" applyBorder="1" applyAlignment="1" applyProtection="1">
      <alignment horizontal="left"/>
    </xf>
    <xf numFmtId="1" fontId="24" fillId="0" borderId="0" xfId="6" applyNumberFormat="1" applyFont="1" applyAlignment="1">
      <alignment horizontal="left" vertical="center"/>
    </xf>
    <xf numFmtId="1" fontId="25" fillId="0" borderId="0" xfId="6" applyNumberFormat="1" applyFont="1" applyFill="1" applyBorder="1" applyAlignment="1" applyProtection="1">
      <alignment horizontal="left"/>
    </xf>
    <xf numFmtId="1" fontId="23" fillId="0" borderId="6" xfId="14" applyNumberFormat="1" applyFont="1" applyBorder="1" applyAlignment="1">
      <alignment horizontal="left"/>
    </xf>
    <xf numFmtId="1" fontId="23" fillId="0" borderId="14" xfId="14" applyNumberFormat="1" applyFont="1" applyBorder="1" applyAlignment="1">
      <alignment horizontal="left"/>
    </xf>
    <xf numFmtId="0" fontId="15" fillId="0" borderId="4" xfId="13" applyFont="1" applyBorder="1" applyAlignment="1">
      <alignment horizontal="center"/>
    </xf>
    <xf numFmtId="0" fontId="15" fillId="0" borderId="0" xfId="13" applyFont="1" applyBorder="1" applyAlignment="1">
      <alignment horizontal="center"/>
    </xf>
    <xf numFmtId="0" fontId="15" fillId="0" borderId="5" xfId="13" applyFont="1" applyBorder="1" applyAlignment="1">
      <alignment horizontal="center"/>
    </xf>
    <xf numFmtId="0" fontId="9" fillId="0" borderId="0" xfId="13" applyFont="1" applyBorder="1" applyAlignment="1">
      <alignment horizontal="center"/>
    </xf>
    <xf numFmtId="0" fontId="9" fillId="0" borderId="10" xfId="13" applyFont="1" applyBorder="1" applyAlignment="1">
      <alignment horizontal="center"/>
    </xf>
    <xf numFmtId="46" fontId="9" fillId="0" borderId="0" xfId="13" applyNumberFormat="1" applyFont="1" applyBorder="1" applyAlignment="1">
      <alignment horizontal="center"/>
    </xf>
    <xf numFmtId="0" fontId="9" fillId="0" borderId="6" xfId="13" applyFont="1" applyBorder="1" applyAlignment="1">
      <alignment horizontal="center"/>
    </xf>
    <xf numFmtId="21" fontId="9" fillId="0" borderId="0" xfId="13" applyNumberFormat="1" applyFont="1" applyBorder="1" applyAlignment="1">
      <alignment horizontal="center"/>
    </xf>
    <xf numFmtId="0" fontId="8" fillId="0" borderId="0" xfId="8" applyFont="1" applyAlignment="1">
      <alignment horizontal="center" vertical="center"/>
    </xf>
    <xf numFmtId="0" fontId="10" fillId="0" borderId="13" xfId="8" applyFont="1" applyBorder="1" applyAlignment="1">
      <alignment horizontal="center" vertical="center"/>
    </xf>
    <xf numFmtId="0" fontId="10" fillId="0" borderId="6" xfId="8" applyFont="1" applyBorder="1" applyAlignment="1">
      <alignment horizontal="center" vertical="center"/>
    </xf>
    <xf numFmtId="0" fontId="10" fillId="0" borderId="14" xfId="8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0" fontId="4" fillId="0" borderId="2" xfId="8" applyFont="1" applyBorder="1" applyAlignment="1">
      <alignment horizontal="center" vertical="center"/>
    </xf>
    <xf numFmtId="0" fontId="4" fillId="0" borderId="7" xfId="8" applyFont="1" applyBorder="1" applyAlignment="1">
      <alignment horizontal="center" vertical="center"/>
    </xf>
    <xf numFmtId="0" fontId="4" fillId="0" borderId="8" xfId="8" applyFont="1" applyBorder="1" applyAlignment="1">
      <alignment horizontal="center" vertical="center"/>
    </xf>
    <xf numFmtId="0" fontId="4" fillId="0" borderId="9" xfId="8" applyFont="1" applyBorder="1" applyAlignment="1">
      <alignment horizontal="center" vertical="center"/>
    </xf>
    <xf numFmtId="0" fontId="4" fillId="0" borderId="11" xfId="8" applyFont="1" applyBorder="1" applyAlignment="1">
      <alignment horizontal="center" vertical="center"/>
    </xf>
    <xf numFmtId="0" fontId="4" fillId="0" borderId="10" xfId="8" applyFont="1" applyBorder="1" applyAlignment="1">
      <alignment horizontal="center" vertical="center"/>
    </xf>
    <xf numFmtId="0" fontId="4" fillId="0" borderId="12" xfId="8" applyFont="1" applyBorder="1" applyAlignment="1">
      <alignment horizontal="center" vertical="center"/>
    </xf>
    <xf numFmtId="3" fontId="4" fillId="0" borderId="0" xfId="9" applyNumberFormat="1" applyFont="1" applyAlignment="1">
      <alignment horizontal="center" vertical="center"/>
    </xf>
    <xf numFmtId="0" fontId="8" fillId="0" borderId="0" xfId="9" applyFont="1" applyAlignment="1">
      <alignment horizontal="center" vertical="center"/>
    </xf>
    <xf numFmtId="0" fontId="10" fillId="0" borderId="13" xfId="9" applyFont="1" applyBorder="1" applyAlignment="1">
      <alignment horizontal="center" vertical="center"/>
    </xf>
    <xf numFmtId="0" fontId="10" fillId="0" borderId="6" xfId="9" applyFont="1" applyBorder="1" applyAlignment="1">
      <alignment horizontal="center" vertical="center"/>
    </xf>
    <xf numFmtId="0" fontId="10" fillId="0" borderId="14" xfId="9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4" fillId="0" borderId="2" xfId="9" applyFont="1" applyBorder="1" applyAlignment="1">
      <alignment horizontal="center" vertical="center"/>
    </xf>
    <xf numFmtId="0" fontId="4" fillId="0" borderId="7" xfId="9" applyFont="1" applyBorder="1" applyAlignment="1">
      <alignment horizontal="center" vertical="center"/>
    </xf>
    <xf numFmtId="0" fontId="4" fillId="0" borderId="8" xfId="9" applyFont="1" applyBorder="1" applyAlignment="1">
      <alignment horizontal="center" vertical="center"/>
    </xf>
    <xf numFmtId="0" fontId="4" fillId="0" borderId="9" xfId="9" applyFont="1" applyBorder="1" applyAlignment="1">
      <alignment horizontal="center" vertical="center"/>
    </xf>
    <xf numFmtId="0" fontId="4" fillId="0" borderId="11" xfId="9" applyFont="1" applyBorder="1" applyAlignment="1">
      <alignment horizontal="center" vertical="center"/>
    </xf>
    <xf numFmtId="0" fontId="4" fillId="0" borderId="10" xfId="9" applyFont="1" applyBorder="1" applyAlignment="1">
      <alignment horizontal="center" vertical="center"/>
    </xf>
    <xf numFmtId="0" fontId="4" fillId="0" borderId="12" xfId="9" applyFont="1" applyBorder="1" applyAlignment="1">
      <alignment horizontal="center" vertical="center"/>
    </xf>
    <xf numFmtId="0" fontId="4" fillId="0" borderId="13" xfId="10" applyFont="1" applyBorder="1" applyAlignment="1">
      <alignment horizontal="left" vertical="center"/>
    </xf>
    <xf numFmtId="0" fontId="4" fillId="0" borderId="6" xfId="10" applyFont="1" applyBorder="1" applyAlignment="1">
      <alignment horizontal="left" vertical="center"/>
    </xf>
    <xf numFmtId="0" fontId="4" fillId="0" borderId="14" xfId="10" applyFont="1" applyBorder="1" applyAlignment="1">
      <alignment horizontal="left" vertical="center"/>
    </xf>
    <xf numFmtId="0" fontId="14" fillId="0" borderId="6" xfId="10" applyFont="1" applyBorder="1" applyAlignment="1">
      <alignment horizontal="left" vertical="center"/>
    </xf>
    <xf numFmtId="0" fontId="14" fillId="0" borderId="14" xfId="10" applyFont="1" applyBorder="1" applyAlignment="1">
      <alignment horizontal="left" vertical="center"/>
    </xf>
    <xf numFmtId="0" fontId="17" fillId="0" borderId="0" xfId="10" applyFont="1" applyAlignment="1">
      <alignment horizontal="center" vertical="center"/>
    </xf>
    <xf numFmtId="0" fontId="10" fillId="0" borderId="7" xfId="10" applyFont="1" applyBorder="1" applyAlignment="1">
      <alignment horizontal="center" vertical="center"/>
    </xf>
    <xf numFmtId="0" fontId="10" fillId="0" borderId="8" xfId="10" applyFont="1" applyBorder="1" applyAlignment="1">
      <alignment horizontal="center" vertical="center"/>
    </xf>
    <xf numFmtId="0" fontId="10" fillId="0" borderId="9" xfId="10" applyFont="1" applyBorder="1" applyAlignment="1">
      <alignment horizontal="center" vertical="center"/>
    </xf>
    <xf numFmtId="0" fontId="10" fillId="0" borderId="11" xfId="10" applyFont="1" applyBorder="1" applyAlignment="1">
      <alignment horizontal="center" vertical="center"/>
    </xf>
    <xf numFmtId="0" fontId="10" fillId="0" borderId="10" xfId="10" applyFont="1" applyBorder="1" applyAlignment="1">
      <alignment horizontal="center" vertical="center"/>
    </xf>
    <xf numFmtId="0" fontId="10" fillId="0" borderId="12" xfId="10" applyFont="1" applyBorder="1" applyAlignment="1">
      <alignment horizontal="center" vertical="center"/>
    </xf>
    <xf numFmtId="0" fontId="10" fillId="0" borderId="1" xfId="10" applyFont="1" applyBorder="1" applyAlignment="1">
      <alignment horizontal="center" vertical="center"/>
    </xf>
    <xf numFmtId="0" fontId="10" fillId="0" borderId="2" xfId="10" applyFont="1" applyBorder="1" applyAlignment="1">
      <alignment horizontal="center" vertical="center"/>
    </xf>
    <xf numFmtId="0" fontId="10" fillId="0" borderId="13" xfId="10" applyFont="1" applyBorder="1" applyAlignment="1">
      <alignment horizontal="center" vertical="center"/>
    </xf>
    <xf numFmtId="0" fontId="10" fillId="0" borderId="6" xfId="10" applyFont="1" applyBorder="1" applyAlignment="1">
      <alignment horizontal="center" vertical="center"/>
    </xf>
    <xf numFmtId="0" fontId="10" fillId="0" borderId="14" xfId="10" applyFont="1" applyBorder="1" applyAlignment="1">
      <alignment horizontal="center" vertical="center"/>
    </xf>
    <xf numFmtId="0" fontId="10" fillId="0" borderId="13" xfId="10" applyFont="1" applyBorder="1" applyAlignment="1">
      <alignment horizontal="left" vertical="center"/>
    </xf>
    <xf numFmtId="0" fontId="10" fillId="0" borderId="6" xfId="10" applyFont="1" applyBorder="1" applyAlignment="1">
      <alignment horizontal="left" vertical="center"/>
    </xf>
    <xf numFmtId="0" fontId="10" fillId="0" borderId="14" xfId="10" applyFont="1" applyBorder="1" applyAlignment="1">
      <alignment horizontal="left" vertical="center"/>
    </xf>
    <xf numFmtId="3" fontId="7" fillId="0" borderId="0" xfId="10" applyNumberFormat="1" applyFont="1" applyAlignment="1">
      <alignment horizontal="center" vertical="center"/>
    </xf>
    <xf numFmtId="0" fontId="17" fillId="0" borderId="0" xfId="11" applyFont="1" applyAlignment="1">
      <alignment horizontal="center" vertical="center"/>
    </xf>
    <xf numFmtId="0" fontId="10" fillId="0" borderId="7" xfId="11" applyFont="1" applyBorder="1" applyAlignment="1">
      <alignment horizontal="center" vertical="center"/>
    </xf>
    <xf numFmtId="0" fontId="10" fillId="0" borderId="8" xfId="11" applyFont="1" applyBorder="1" applyAlignment="1">
      <alignment horizontal="center" vertical="center"/>
    </xf>
    <xf numFmtId="0" fontId="10" fillId="0" borderId="9" xfId="11" applyFont="1" applyBorder="1" applyAlignment="1">
      <alignment horizontal="center" vertical="center"/>
    </xf>
    <xf numFmtId="0" fontId="10" fillId="0" borderId="11" xfId="11" applyFont="1" applyBorder="1" applyAlignment="1">
      <alignment horizontal="center" vertical="center"/>
    </xf>
    <xf numFmtId="0" fontId="10" fillId="0" borderId="10" xfId="11" applyFont="1" applyBorder="1" applyAlignment="1">
      <alignment horizontal="center" vertical="center"/>
    </xf>
    <xf numFmtId="0" fontId="10" fillId="0" borderId="12" xfId="11" applyFont="1" applyBorder="1" applyAlignment="1">
      <alignment horizontal="center" vertical="center"/>
    </xf>
    <xf numFmtId="0" fontId="4" fillId="0" borderId="1" xfId="11" applyFont="1" applyBorder="1" applyAlignment="1">
      <alignment horizontal="center" vertical="center"/>
    </xf>
    <xf numFmtId="0" fontId="4" fillId="0" borderId="2" xfId="11" applyFont="1" applyBorder="1" applyAlignment="1">
      <alignment horizontal="center" vertical="center"/>
    </xf>
    <xf numFmtId="3" fontId="4" fillId="0" borderId="1" xfId="11" applyNumberFormat="1" applyFont="1" applyBorder="1" applyAlignment="1">
      <alignment horizontal="right" vertical="center"/>
    </xf>
    <xf numFmtId="3" fontId="4" fillId="0" borderId="2" xfId="11" applyNumberFormat="1" applyFont="1" applyBorder="1" applyAlignment="1">
      <alignment horizontal="right" vertical="center"/>
    </xf>
    <xf numFmtId="0" fontId="4" fillId="0" borderId="7" xfId="11" applyFont="1" applyBorder="1" applyAlignment="1">
      <alignment horizontal="center" vertical="center"/>
    </xf>
    <xf numFmtId="0" fontId="4" fillId="0" borderId="11" xfId="11" applyFont="1" applyBorder="1" applyAlignment="1">
      <alignment horizontal="center" vertical="center"/>
    </xf>
    <xf numFmtId="0" fontId="8" fillId="0" borderId="0" xfId="12" applyFont="1" applyAlignment="1">
      <alignment horizontal="center"/>
    </xf>
    <xf numFmtId="0" fontId="4" fillId="0" borderId="26" xfId="12" applyFont="1" applyBorder="1" applyAlignment="1">
      <alignment horizontal="center" vertical="center"/>
    </xf>
    <xf numFmtId="0" fontId="4" fillId="0" borderId="16" xfId="12" applyFont="1" applyBorder="1" applyAlignment="1">
      <alignment horizontal="center" vertical="center"/>
    </xf>
    <xf numFmtId="0" fontId="8" fillId="0" borderId="0" xfId="14" applyFont="1" applyBorder="1" applyAlignment="1">
      <alignment horizontal="center"/>
    </xf>
    <xf numFmtId="0" fontId="4" fillId="0" borderId="0" xfId="14" applyFill="1" applyBorder="1" applyAlignment="1">
      <alignment horizontal="left"/>
    </xf>
    <xf numFmtId="0" fontId="4" fillId="0" borderId="0" xfId="14" applyBorder="1" applyAlignment="1">
      <alignment horizontal="center"/>
    </xf>
    <xf numFmtId="0" fontId="23" fillId="0" borderId="3" xfId="14" applyFont="1" applyBorder="1" applyAlignment="1">
      <alignment horizontal="center" vertical="center"/>
    </xf>
    <xf numFmtId="0" fontId="23" fillId="0" borderId="13" xfId="14" applyFont="1" applyBorder="1" applyAlignment="1">
      <alignment horizontal="center"/>
    </xf>
    <xf numFmtId="0" fontId="23" fillId="0" borderId="6" xfId="14" applyFont="1" applyBorder="1" applyAlignment="1">
      <alignment horizontal="center"/>
    </xf>
    <xf numFmtId="0" fontId="23" fillId="0" borderId="14" xfId="14" applyFont="1" applyBorder="1" applyAlignment="1">
      <alignment horizontal="center"/>
    </xf>
    <xf numFmtId="0" fontId="4" fillId="0" borderId="0" xfId="14" applyBorder="1" applyAlignment="1">
      <alignment horizontal="left"/>
    </xf>
    <xf numFmtId="0" fontId="20" fillId="0" borderId="0" xfId="14" applyFont="1" applyBorder="1" applyAlignment="1">
      <alignment horizontal="left" vertical="center"/>
    </xf>
    <xf numFmtId="0" fontId="6" fillId="0" borderId="0" xfId="14" applyFont="1" applyBorder="1" applyAlignment="1">
      <alignment horizontal="center"/>
    </xf>
    <xf numFmtId="0" fontId="23" fillId="0" borderId="13" xfId="14" applyFont="1" applyFill="1" applyBorder="1" applyAlignment="1">
      <alignment horizontal="left"/>
    </xf>
    <xf numFmtId="0" fontId="23" fillId="0" borderId="6" xfId="14" applyFont="1" applyFill="1" applyBorder="1" applyAlignment="1">
      <alignment horizontal="left"/>
    </xf>
    <xf numFmtId="1" fontId="23" fillId="0" borderId="6" xfId="14" applyNumberFormat="1" applyFont="1" applyBorder="1" applyAlignment="1">
      <alignment horizontal="left"/>
    </xf>
    <xf numFmtId="1" fontId="23" fillId="0" borderId="14" xfId="14" applyNumberFormat="1" applyFont="1" applyBorder="1" applyAlignment="1">
      <alignment horizontal="left"/>
    </xf>
    <xf numFmtId="0" fontId="23" fillId="0" borderId="13" xfId="14" applyFont="1" applyFill="1" applyBorder="1" applyAlignment="1">
      <alignment horizontal="center" vertical="center"/>
    </xf>
    <xf numFmtId="0" fontId="23" fillId="0" borderId="6" xfId="14" applyFont="1" applyFill="1" applyBorder="1" applyAlignment="1">
      <alignment horizontal="center" vertical="center"/>
    </xf>
    <xf numFmtId="0" fontId="23" fillId="0" borderId="14" xfId="14" applyFont="1" applyFill="1" applyBorder="1" applyAlignment="1">
      <alignment horizontal="center" vertical="center"/>
    </xf>
    <xf numFmtId="0" fontId="4" fillId="0" borderId="3" xfId="14" applyBorder="1" applyAlignment="1">
      <alignment horizontal="center" vertical="center"/>
    </xf>
    <xf numFmtId="0" fontId="23" fillId="0" borderId="7" xfId="14" applyFont="1" applyBorder="1" applyAlignment="1">
      <alignment horizontal="center" vertical="center"/>
    </xf>
    <xf numFmtId="0" fontId="23" fillId="0" borderId="8" xfId="14" applyFont="1" applyBorder="1" applyAlignment="1">
      <alignment horizontal="center" vertical="center"/>
    </xf>
    <xf numFmtId="0" fontId="23" fillId="0" borderId="9" xfId="14" applyFont="1" applyBorder="1" applyAlignment="1">
      <alignment horizontal="center" vertical="center"/>
    </xf>
    <xf numFmtId="0" fontId="23" fillId="0" borderId="11" xfId="14" applyFont="1" applyBorder="1" applyAlignment="1">
      <alignment horizontal="center" vertical="center"/>
    </xf>
    <xf numFmtId="0" fontId="23" fillId="0" borderId="10" xfId="14" applyFont="1" applyBorder="1" applyAlignment="1">
      <alignment horizontal="center" vertical="center"/>
    </xf>
    <xf numFmtId="0" fontId="23" fillId="0" borderId="12" xfId="14" applyFont="1" applyBorder="1" applyAlignment="1">
      <alignment horizontal="center" vertical="center"/>
    </xf>
    <xf numFmtId="0" fontId="23" fillId="0" borderId="14" xfId="14" applyFont="1" applyFill="1" applyBorder="1" applyAlignment="1">
      <alignment horizontal="left"/>
    </xf>
    <xf numFmtId="1" fontId="28" fillId="3" borderId="13" xfId="2" applyNumberFormat="1" applyFont="1" applyFill="1" applyBorder="1" applyAlignment="1">
      <alignment horizontal="left" vertical="center"/>
    </xf>
    <xf numFmtId="1" fontId="28" fillId="3" borderId="14" xfId="2" applyNumberFormat="1" applyFont="1" applyFill="1" applyBorder="1" applyAlignment="1">
      <alignment horizontal="left" vertical="center"/>
    </xf>
    <xf numFmtId="0" fontId="19" fillId="0" borderId="4" xfId="14" applyFont="1" applyBorder="1" applyAlignment="1">
      <alignment horizontal="center" vertical="center"/>
    </xf>
    <xf numFmtId="0" fontId="19" fillId="0" borderId="0" xfId="14" applyFont="1" applyBorder="1" applyAlignment="1">
      <alignment horizontal="center" vertical="center"/>
    </xf>
    <xf numFmtId="0" fontId="20" fillId="0" borderId="0" xfId="14" applyFont="1" applyBorder="1" applyAlignment="1">
      <alignment horizontal="left"/>
    </xf>
    <xf numFmtId="0" fontId="4" fillId="0" borderId="7" xfId="14" applyBorder="1" applyAlignment="1">
      <alignment horizontal="center" vertical="center"/>
    </xf>
    <xf numFmtId="0" fontId="4" fillId="0" borderId="9" xfId="14" applyBorder="1" applyAlignment="1">
      <alignment horizontal="center" vertical="center"/>
    </xf>
    <xf numFmtId="0" fontId="4" fillId="0" borderId="11" xfId="14" applyBorder="1" applyAlignment="1">
      <alignment horizontal="center" vertical="center"/>
    </xf>
    <xf numFmtId="0" fontId="4" fillId="0" borderId="12" xfId="14" applyBorder="1" applyAlignment="1">
      <alignment horizontal="center" vertical="center"/>
    </xf>
    <xf numFmtId="0" fontId="40" fillId="0" borderId="28" xfId="0" applyFont="1" applyBorder="1" applyAlignment="1">
      <alignment horizontal="center" vertical="top"/>
    </xf>
    <xf numFmtId="0" fontId="39" fillId="0" borderId="28" xfId="0" applyFont="1" applyBorder="1" applyAlignment="1">
      <alignment horizontal="left" vertical="top" wrapText="1"/>
    </xf>
    <xf numFmtId="0" fontId="39" fillId="0" borderId="28" xfId="0" applyFont="1" applyBorder="1" applyAlignment="1">
      <alignment horizontal="left" vertical="top"/>
    </xf>
    <xf numFmtId="0" fontId="40" fillId="0" borderId="28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1" fillId="0" borderId="28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30" xfId="0" applyFont="1" applyBorder="1" applyAlignment="1">
      <alignment horizontal="left" vertical="top" wrapText="1"/>
    </xf>
  </cellXfs>
  <cellStyles count="18">
    <cellStyle name="Bad" xfId="2" builtinId="27"/>
    <cellStyle name="Comma" xfId="1" builtinId="3"/>
    <cellStyle name="Comma 12" xfId="15"/>
    <cellStyle name="Comma 2" xfId="4"/>
    <cellStyle name="Comma 3" xfId="17"/>
    <cellStyle name="Migliaia_Foglio3" xfId="5"/>
    <cellStyle name="Normal" xfId="0" builtinId="0"/>
    <cellStyle name="Normal 10" xfId="12"/>
    <cellStyle name="Normal 11" xfId="13"/>
    <cellStyle name="Normal 12" xfId="14"/>
    <cellStyle name="Normal 2" xfId="3"/>
    <cellStyle name="Normal 3" xfId="7"/>
    <cellStyle name="Normal 4" xfId="8"/>
    <cellStyle name="Normal 5" xfId="9"/>
    <cellStyle name="Normal 6" xfId="16"/>
    <cellStyle name="Normal 7" xfId="10"/>
    <cellStyle name="Normal 9" xfId="11"/>
    <cellStyle name="Normale_Shen.Spjeg.ne vazhdim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S4" sqref="S4"/>
    </sheetView>
  </sheetViews>
  <sheetFormatPr defaultRowHeight="15" x14ac:dyDescent="0.25"/>
  <cols>
    <col min="1" max="1" width="2.7109375" customWidth="1"/>
    <col min="2" max="2" width="3.28515625" customWidth="1"/>
    <col min="3" max="3" width="4.5703125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/>
      <c r="B2" s="7"/>
      <c r="C2" s="8"/>
      <c r="D2" s="8"/>
      <c r="E2" s="8"/>
      <c r="F2" s="8"/>
      <c r="G2" s="8"/>
      <c r="H2" s="8"/>
      <c r="I2" s="8"/>
      <c r="J2" s="8"/>
      <c r="K2" s="9"/>
    </row>
    <row r="3" spans="1:11" x14ac:dyDescent="0.25">
      <c r="A3" s="1"/>
      <c r="B3" s="10"/>
      <c r="C3" s="11" t="s">
        <v>0</v>
      </c>
      <c r="D3" s="11"/>
      <c r="E3" s="11"/>
      <c r="F3" s="12" t="s">
        <v>1</v>
      </c>
      <c r="G3" s="13" t="s">
        <v>2</v>
      </c>
      <c r="H3" s="14"/>
      <c r="I3" s="15"/>
      <c r="J3" s="16"/>
      <c r="K3" s="17"/>
    </row>
    <row r="4" spans="1:11" x14ac:dyDescent="0.25">
      <c r="A4" s="1"/>
      <c r="B4" s="10"/>
      <c r="C4" s="11" t="s">
        <v>3</v>
      </c>
      <c r="D4" s="11"/>
      <c r="E4" s="11"/>
      <c r="F4" s="12" t="s">
        <v>4</v>
      </c>
      <c r="G4" s="18"/>
      <c r="H4" s="19"/>
      <c r="I4" s="20"/>
      <c r="J4" s="20"/>
      <c r="K4" s="17"/>
    </row>
    <row r="5" spans="1:11" x14ac:dyDescent="0.25">
      <c r="A5" s="1"/>
      <c r="B5" s="10"/>
      <c r="C5" s="11" t="s">
        <v>5</v>
      </c>
      <c r="D5" s="11"/>
      <c r="E5" s="11"/>
      <c r="F5" s="21" t="s">
        <v>6</v>
      </c>
      <c r="G5" s="12"/>
      <c r="H5" s="12"/>
      <c r="I5" s="15"/>
      <c r="J5" s="15"/>
      <c r="K5" s="17"/>
    </row>
    <row r="6" spans="1:11" x14ac:dyDescent="0.25">
      <c r="A6" s="1"/>
      <c r="B6" s="10"/>
      <c r="C6" s="11"/>
      <c r="D6" s="11"/>
      <c r="E6" s="11"/>
      <c r="F6" s="11"/>
      <c r="G6" s="11"/>
      <c r="H6" s="22" t="s">
        <v>7</v>
      </c>
      <c r="I6" s="23"/>
      <c r="J6" s="20"/>
      <c r="K6" s="17"/>
    </row>
    <row r="7" spans="1:11" x14ac:dyDescent="0.25">
      <c r="A7" s="1"/>
      <c r="B7" s="10"/>
      <c r="C7" s="11" t="s">
        <v>8</v>
      </c>
      <c r="D7" s="11"/>
      <c r="E7" s="11"/>
      <c r="F7" s="12" t="s">
        <v>9</v>
      </c>
      <c r="G7" s="24"/>
      <c r="H7" s="11"/>
      <c r="I7" s="16"/>
      <c r="J7" s="16"/>
      <c r="K7" s="17"/>
    </row>
    <row r="8" spans="1:11" x14ac:dyDescent="0.25">
      <c r="A8" s="1"/>
      <c r="B8" s="10"/>
      <c r="C8" s="11" t="s">
        <v>10</v>
      </c>
      <c r="D8" s="11"/>
      <c r="E8" s="11"/>
      <c r="F8" s="25">
        <v>3353213</v>
      </c>
      <c r="G8" s="26"/>
      <c r="H8" s="11"/>
      <c r="I8" s="16"/>
      <c r="J8" s="16"/>
      <c r="K8" s="17"/>
    </row>
    <row r="9" spans="1:11" x14ac:dyDescent="0.25">
      <c r="A9" s="1"/>
      <c r="B9" s="10"/>
      <c r="C9" s="16"/>
      <c r="D9" s="16"/>
      <c r="E9" s="16"/>
      <c r="F9" s="16"/>
      <c r="G9" s="16"/>
      <c r="H9" s="16"/>
      <c r="I9" s="16"/>
      <c r="J9" s="16"/>
      <c r="K9" s="17"/>
    </row>
    <row r="10" spans="1:11" x14ac:dyDescent="0.25">
      <c r="A10" s="1"/>
      <c r="B10" s="10"/>
      <c r="C10" s="11" t="s">
        <v>11</v>
      </c>
      <c r="D10" s="11"/>
      <c r="E10" s="16"/>
      <c r="F10" s="12" t="s">
        <v>12</v>
      </c>
      <c r="G10" s="12"/>
      <c r="H10" s="15"/>
      <c r="I10" s="15"/>
      <c r="J10" s="15"/>
      <c r="K10" s="17"/>
    </row>
    <row r="11" spans="1:11" x14ac:dyDescent="0.25">
      <c r="A11" s="1"/>
      <c r="B11" s="10"/>
      <c r="C11" s="16"/>
      <c r="D11" s="16"/>
      <c r="E11" s="16"/>
      <c r="F11" s="27"/>
      <c r="G11" s="27"/>
      <c r="H11" s="27"/>
      <c r="I11" s="27"/>
      <c r="J11" s="27"/>
      <c r="K11" s="17"/>
    </row>
    <row r="12" spans="1:11" x14ac:dyDescent="0.25">
      <c r="A12" s="1"/>
      <c r="B12" s="10"/>
      <c r="C12" s="16"/>
      <c r="D12" s="16"/>
      <c r="E12" s="16"/>
      <c r="F12" s="27"/>
      <c r="G12" s="27"/>
      <c r="H12" s="27"/>
      <c r="I12" s="27"/>
      <c r="J12" s="27"/>
      <c r="K12" s="17"/>
    </row>
    <row r="13" spans="1:11" x14ac:dyDescent="0.25">
      <c r="A13" s="2"/>
      <c r="B13" s="4"/>
      <c r="C13" s="3"/>
      <c r="D13" s="3"/>
      <c r="E13" s="3"/>
      <c r="F13" s="3"/>
      <c r="G13" s="3"/>
      <c r="H13" s="3"/>
      <c r="I13" s="3"/>
      <c r="J13" s="3"/>
      <c r="K13" s="5"/>
    </row>
    <row r="14" spans="1:11" x14ac:dyDescent="0.25">
      <c r="A14" s="2"/>
      <c r="B14" s="4"/>
      <c r="C14" s="3"/>
      <c r="D14" s="3"/>
      <c r="E14" s="3"/>
      <c r="F14" s="3"/>
      <c r="G14" s="3"/>
      <c r="H14" s="3"/>
      <c r="I14" s="3"/>
      <c r="J14" s="3"/>
      <c r="K14" s="5"/>
    </row>
    <row r="15" spans="1:11" x14ac:dyDescent="0.25">
      <c r="A15" s="2"/>
      <c r="B15" s="4"/>
      <c r="C15" s="2"/>
      <c r="D15" s="3"/>
      <c r="E15" s="3"/>
      <c r="F15" s="3"/>
      <c r="G15" s="3"/>
      <c r="H15" s="3"/>
      <c r="I15" s="3"/>
      <c r="J15" s="3"/>
      <c r="K15" s="5"/>
    </row>
    <row r="16" spans="1:11" x14ac:dyDescent="0.25">
      <c r="A16" s="2"/>
      <c r="B16" s="4"/>
      <c r="C16" s="3"/>
      <c r="D16" s="3"/>
      <c r="E16" s="3"/>
      <c r="F16" s="3"/>
      <c r="G16" s="3"/>
      <c r="H16" s="3"/>
      <c r="I16" s="3"/>
      <c r="J16" s="3"/>
      <c r="K16" s="5"/>
    </row>
    <row r="17" spans="1:11" x14ac:dyDescent="0.25">
      <c r="A17" s="2"/>
      <c r="B17" s="4"/>
      <c r="C17" s="3"/>
      <c r="D17" s="3"/>
      <c r="E17" s="3"/>
      <c r="F17" s="3"/>
      <c r="G17" s="3"/>
      <c r="H17" s="3"/>
      <c r="I17" s="3"/>
      <c r="J17" s="3"/>
      <c r="K17" s="5"/>
    </row>
    <row r="18" spans="1:11" x14ac:dyDescent="0.25">
      <c r="A18" s="2"/>
      <c r="B18" s="4"/>
      <c r="C18" s="3"/>
      <c r="D18" s="3"/>
      <c r="E18" s="3"/>
      <c r="F18" s="3"/>
      <c r="G18" s="3"/>
      <c r="H18" s="3"/>
      <c r="I18" s="3"/>
      <c r="J18" s="3"/>
      <c r="K18" s="5"/>
    </row>
    <row r="19" spans="1:11" ht="33.75" x14ac:dyDescent="0.5">
      <c r="A19" s="2"/>
      <c r="B19" s="333" t="s">
        <v>13</v>
      </c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 x14ac:dyDescent="0.25">
      <c r="A20" s="2"/>
      <c r="B20" s="4"/>
      <c r="C20" s="336" t="s">
        <v>14</v>
      </c>
      <c r="D20" s="336"/>
      <c r="E20" s="336"/>
      <c r="F20" s="336"/>
      <c r="G20" s="336"/>
      <c r="H20" s="336"/>
      <c r="I20" s="336"/>
      <c r="J20" s="336"/>
      <c r="K20" s="5"/>
    </row>
    <row r="21" spans="1:11" x14ac:dyDescent="0.25">
      <c r="A21" s="2"/>
      <c r="B21" s="4"/>
      <c r="C21" s="336" t="s">
        <v>15</v>
      </c>
      <c r="D21" s="336"/>
      <c r="E21" s="336"/>
      <c r="F21" s="336"/>
      <c r="G21" s="336"/>
      <c r="H21" s="336"/>
      <c r="I21" s="336"/>
      <c r="J21" s="336"/>
      <c r="K21" s="5"/>
    </row>
    <row r="22" spans="1:11" x14ac:dyDescent="0.25">
      <c r="A22" s="2"/>
      <c r="B22" s="4"/>
      <c r="C22" s="3"/>
      <c r="D22" s="3"/>
      <c r="E22" s="3"/>
      <c r="F22" s="3"/>
      <c r="G22" s="3"/>
      <c r="H22" s="3"/>
      <c r="I22" s="3"/>
      <c r="J22" s="3"/>
      <c r="K22" s="5"/>
    </row>
    <row r="23" spans="1:11" x14ac:dyDescent="0.25">
      <c r="A23" s="2"/>
      <c r="B23" s="4"/>
      <c r="C23" s="3"/>
      <c r="D23" s="3"/>
      <c r="E23" s="3"/>
      <c r="F23" s="3"/>
      <c r="G23" s="3"/>
      <c r="H23" s="3"/>
      <c r="I23" s="3"/>
      <c r="J23" s="3"/>
      <c r="K23" s="5"/>
    </row>
    <row r="24" spans="1:11" ht="33.75" x14ac:dyDescent="0.5">
      <c r="A24" s="2"/>
      <c r="B24" s="4"/>
      <c r="C24" s="3"/>
      <c r="D24" s="60" t="s">
        <v>78</v>
      </c>
      <c r="E24" s="3"/>
      <c r="F24" s="29" t="s">
        <v>26</v>
      </c>
      <c r="G24" s="3"/>
      <c r="H24" s="3"/>
      <c r="I24" s="3"/>
      <c r="J24" s="3"/>
      <c r="K24" s="5"/>
    </row>
    <row r="25" spans="1:11" x14ac:dyDescent="0.25">
      <c r="A25" s="2"/>
      <c r="B25" s="4"/>
      <c r="C25" s="3"/>
      <c r="D25" s="3"/>
      <c r="E25" s="3"/>
      <c r="F25" s="3"/>
      <c r="G25" s="3"/>
      <c r="H25" s="3"/>
      <c r="I25" s="3"/>
      <c r="J25" s="3"/>
      <c r="K25" s="5"/>
    </row>
    <row r="26" spans="1:11" x14ac:dyDescent="0.25">
      <c r="A26" s="1"/>
      <c r="B26" s="4"/>
      <c r="C26" s="3"/>
      <c r="D26" s="3"/>
      <c r="E26" s="3"/>
      <c r="F26" s="3"/>
      <c r="G26" s="3"/>
      <c r="H26" s="3"/>
      <c r="I26" s="3"/>
      <c r="J26" s="3"/>
      <c r="K26" s="5"/>
    </row>
    <row r="27" spans="1:11" x14ac:dyDescent="0.25">
      <c r="A27" s="1"/>
      <c r="B27" s="4"/>
      <c r="C27" s="3"/>
      <c r="D27" s="3"/>
      <c r="E27" s="3"/>
      <c r="F27" s="3"/>
      <c r="G27" s="3"/>
      <c r="H27" s="3"/>
      <c r="I27" s="3"/>
      <c r="J27" s="3"/>
      <c r="K27" s="5"/>
    </row>
    <row r="28" spans="1:11" x14ac:dyDescent="0.25">
      <c r="A28" s="1"/>
      <c r="B28" s="4"/>
      <c r="C28" s="3"/>
      <c r="D28" s="3"/>
      <c r="E28" s="3"/>
      <c r="F28" s="3"/>
      <c r="G28" s="3"/>
      <c r="H28" s="3"/>
      <c r="I28" s="3"/>
      <c r="J28" s="3"/>
      <c r="K28" s="5"/>
    </row>
    <row r="29" spans="1:11" x14ac:dyDescent="0.25">
      <c r="A29" s="1"/>
      <c r="B29" s="4"/>
      <c r="C29" s="3"/>
      <c r="D29" s="3"/>
      <c r="E29" s="3"/>
      <c r="F29" s="3"/>
      <c r="G29" s="3"/>
      <c r="H29" s="3"/>
      <c r="I29" s="3"/>
      <c r="J29" s="3"/>
      <c r="K29" s="5"/>
    </row>
    <row r="30" spans="1:11" x14ac:dyDescent="0.25">
      <c r="A30" s="1"/>
      <c r="B30" s="4"/>
      <c r="C30" s="3"/>
      <c r="D30" s="3"/>
      <c r="E30" s="3"/>
      <c r="F30" s="3"/>
      <c r="G30" s="3"/>
      <c r="H30" s="3"/>
      <c r="I30" s="3"/>
      <c r="J30" s="3"/>
      <c r="K30" s="5"/>
    </row>
    <row r="31" spans="1:11" x14ac:dyDescent="0.25">
      <c r="A31" s="1"/>
      <c r="B31" s="4"/>
      <c r="C31" s="3"/>
      <c r="D31" s="3"/>
      <c r="E31" s="3"/>
      <c r="F31" s="3"/>
      <c r="G31" s="3"/>
      <c r="H31" s="3"/>
      <c r="I31" s="3"/>
      <c r="J31" s="3"/>
      <c r="K31" s="5"/>
    </row>
    <row r="32" spans="1:11" x14ac:dyDescent="0.25">
      <c r="A32" s="1"/>
      <c r="B32" s="4"/>
      <c r="C32" s="3"/>
      <c r="D32" s="3"/>
      <c r="E32" s="3"/>
      <c r="F32" s="3"/>
      <c r="G32" s="3"/>
      <c r="H32" s="3"/>
      <c r="I32" s="3"/>
      <c r="J32" s="3"/>
      <c r="K32" s="5"/>
    </row>
    <row r="33" spans="2:11" x14ac:dyDescent="0.25">
      <c r="B33" s="4"/>
      <c r="C33" s="3"/>
      <c r="D33" s="3"/>
      <c r="E33" s="3"/>
      <c r="F33" s="3"/>
      <c r="G33" s="3"/>
      <c r="H33" s="3"/>
      <c r="I33" s="3"/>
      <c r="J33" s="3"/>
      <c r="K33" s="5"/>
    </row>
    <row r="34" spans="2:11" x14ac:dyDescent="0.25">
      <c r="B34" s="10"/>
      <c r="C34" s="16" t="s">
        <v>16</v>
      </c>
      <c r="D34" s="16"/>
      <c r="E34" s="16"/>
      <c r="F34" s="16"/>
      <c r="G34" s="16"/>
      <c r="H34" s="337" t="s">
        <v>17</v>
      </c>
      <c r="I34" s="337"/>
      <c r="J34" s="16"/>
      <c r="K34" s="17"/>
    </row>
    <row r="35" spans="2:11" x14ac:dyDescent="0.25">
      <c r="B35" s="10"/>
      <c r="C35" s="16" t="s">
        <v>18</v>
      </c>
      <c r="D35" s="16"/>
      <c r="E35" s="16"/>
      <c r="F35" s="16"/>
      <c r="G35" s="16"/>
      <c r="H35" s="339"/>
      <c r="I35" s="339"/>
      <c r="J35" s="16"/>
      <c r="K35" s="17"/>
    </row>
    <row r="36" spans="2:11" x14ac:dyDescent="0.25">
      <c r="B36" s="10"/>
      <c r="C36" s="16" t="s">
        <v>19</v>
      </c>
      <c r="D36" s="16"/>
      <c r="E36" s="16"/>
      <c r="F36" s="16"/>
      <c r="G36" s="16"/>
      <c r="H36" s="339" t="s">
        <v>20</v>
      </c>
      <c r="I36" s="339"/>
      <c r="J36" s="16"/>
      <c r="K36" s="17"/>
    </row>
    <row r="37" spans="2:11" x14ac:dyDescent="0.25">
      <c r="B37" s="10"/>
      <c r="C37" s="16" t="s">
        <v>21</v>
      </c>
      <c r="D37" s="16"/>
      <c r="E37" s="16"/>
      <c r="F37" s="16"/>
      <c r="G37" s="16"/>
      <c r="H37" s="339"/>
      <c r="I37" s="339"/>
      <c r="J37" s="16"/>
      <c r="K37" s="17"/>
    </row>
    <row r="38" spans="2:11" x14ac:dyDescent="0.25">
      <c r="B38" s="4"/>
      <c r="C38" s="3"/>
      <c r="D38" s="3"/>
      <c r="E38" s="3"/>
      <c r="F38" s="3"/>
      <c r="G38" s="3"/>
      <c r="H38" s="3"/>
      <c r="I38" s="3"/>
      <c r="J38" s="3"/>
      <c r="K38" s="5"/>
    </row>
    <row r="39" spans="2:11" ht="15.75" x14ac:dyDescent="0.25">
      <c r="B39" s="30"/>
      <c r="C39" s="16" t="s">
        <v>22</v>
      </c>
      <c r="D39" s="16"/>
      <c r="E39" s="16"/>
      <c r="F39" s="16"/>
      <c r="G39" s="28" t="s">
        <v>23</v>
      </c>
      <c r="H39" s="340" t="s">
        <v>75</v>
      </c>
      <c r="I39" s="336"/>
      <c r="J39" s="6"/>
      <c r="K39" s="31"/>
    </row>
    <row r="40" spans="2:11" ht="15.75" x14ac:dyDescent="0.25">
      <c r="B40" s="30"/>
      <c r="C40" s="16"/>
      <c r="D40" s="16"/>
      <c r="E40" s="16"/>
      <c r="F40" s="16"/>
      <c r="G40" s="28" t="s">
        <v>24</v>
      </c>
      <c r="H40" s="338" t="s">
        <v>76</v>
      </c>
      <c r="I40" s="336"/>
      <c r="J40" s="6"/>
      <c r="K40" s="31"/>
    </row>
    <row r="41" spans="2:11" ht="15.75" x14ac:dyDescent="0.25">
      <c r="B41" s="30"/>
      <c r="C41" s="16"/>
      <c r="D41" s="16"/>
      <c r="E41" s="16"/>
      <c r="F41" s="16"/>
      <c r="G41" s="28"/>
      <c r="H41" s="28"/>
      <c r="I41" s="28"/>
      <c r="J41" s="6"/>
      <c r="K41" s="31"/>
    </row>
    <row r="42" spans="2:11" ht="15.75" x14ac:dyDescent="0.25">
      <c r="B42" s="30"/>
      <c r="C42" s="16" t="s">
        <v>25</v>
      </c>
      <c r="D42" s="16"/>
      <c r="E42" s="16"/>
      <c r="F42" s="28"/>
      <c r="G42" s="16"/>
      <c r="H42" s="61" t="s">
        <v>77</v>
      </c>
      <c r="I42" s="15"/>
      <c r="J42" s="6"/>
      <c r="K42" s="31"/>
    </row>
    <row r="43" spans="2:11" x14ac:dyDescent="0.25">
      <c r="B43" s="32"/>
      <c r="C43" s="33"/>
      <c r="D43" s="33"/>
      <c r="E43" s="33"/>
      <c r="F43" s="33"/>
      <c r="G43" s="33"/>
      <c r="H43" s="33"/>
      <c r="I43" s="33"/>
      <c r="J43" s="33"/>
      <c r="K43" s="34"/>
    </row>
  </sheetData>
  <mergeCells count="9">
    <mergeCell ref="B19:K19"/>
    <mergeCell ref="C20:J20"/>
    <mergeCell ref="C21:J21"/>
    <mergeCell ref="H34:I34"/>
    <mergeCell ref="H40:I40"/>
    <mergeCell ref="H35:I35"/>
    <mergeCell ref="H36:I36"/>
    <mergeCell ref="H37:I37"/>
    <mergeCell ref="H39:I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"/>
  <sheetViews>
    <sheetView workbookViewId="0">
      <selection activeCell="J14" sqref="J14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5" max="5" width="36.140625" customWidth="1"/>
    <col min="7" max="7" width="12.7109375" customWidth="1"/>
    <col min="8" max="8" width="11.5703125" customWidth="1"/>
  </cols>
  <sheetData>
    <row r="1" spans="2:8" ht="18" x14ac:dyDescent="0.25">
      <c r="B1" s="38"/>
      <c r="C1" s="39"/>
      <c r="D1" s="39"/>
      <c r="E1" s="40"/>
      <c r="F1" s="41"/>
      <c r="G1" s="42"/>
      <c r="H1" s="42"/>
    </row>
    <row r="2" spans="2:8" ht="15.75" x14ac:dyDescent="0.25">
      <c r="B2" s="341" t="s">
        <v>73</v>
      </c>
      <c r="C2" s="341"/>
      <c r="D2" s="341"/>
      <c r="E2" s="341"/>
      <c r="F2" s="341"/>
      <c r="G2" s="341"/>
      <c r="H2" s="341"/>
    </row>
    <row r="3" spans="2:8" x14ac:dyDescent="0.25">
      <c r="B3" s="36"/>
      <c r="C3" s="36"/>
      <c r="D3" s="36"/>
      <c r="E3" s="35"/>
      <c r="F3" s="35"/>
      <c r="G3" s="37"/>
      <c r="H3" s="37"/>
    </row>
    <row r="4" spans="2:8" x14ac:dyDescent="0.25">
      <c r="B4" s="345" t="s">
        <v>27</v>
      </c>
      <c r="C4" s="347" t="s">
        <v>28</v>
      </c>
      <c r="D4" s="348"/>
      <c r="E4" s="349"/>
      <c r="F4" s="345" t="s">
        <v>29</v>
      </c>
      <c r="G4" s="43" t="s">
        <v>30</v>
      </c>
      <c r="H4" s="43" t="s">
        <v>30</v>
      </c>
    </row>
    <row r="5" spans="2:8" x14ac:dyDescent="0.25">
      <c r="B5" s="346"/>
      <c r="C5" s="350"/>
      <c r="D5" s="351"/>
      <c r="E5" s="352"/>
      <c r="F5" s="346"/>
      <c r="G5" s="44" t="s">
        <v>31</v>
      </c>
      <c r="H5" s="45" t="s">
        <v>74</v>
      </c>
    </row>
    <row r="6" spans="2:8" x14ac:dyDescent="0.25">
      <c r="B6" s="46" t="s">
        <v>33</v>
      </c>
      <c r="C6" s="342" t="s">
        <v>34</v>
      </c>
      <c r="D6" s="343"/>
      <c r="E6" s="344"/>
      <c r="F6" s="48"/>
      <c r="G6" s="49">
        <f>G7+G10+G11+G19+G27+G28+G29</f>
        <v>9333119.9000000004</v>
      </c>
      <c r="H6" s="49">
        <v>12324640.100000001</v>
      </c>
    </row>
    <row r="7" spans="2:8" x14ac:dyDescent="0.25">
      <c r="B7" s="50"/>
      <c r="C7" s="47">
        <v>1</v>
      </c>
      <c r="D7" s="51" t="s">
        <v>35</v>
      </c>
      <c r="E7" s="52"/>
      <c r="F7" s="53"/>
      <c r="G7" s="49">
        <f>G8+G9</f>
        <v>919262.99</v>
      </c>
      <c r="H7" s="49">
        <v>1986473.12</v>
      </c>
    </row>
    <row r="8" spans="2:8" x14ac:dyDescent="0.25">
      <c r="B8" s="50"/>
      <c r="C8" s="47"/>
      <c r="D8" s="54" t="s">
        <v>36</v>
      </c>
      <c r="E8" s="55" t="s">
        <v>37</v>
      </c>
      <c r="F8" s="53"/>
      <c r="G8" s="56">
        <v>230626.69</v>
      </c>
      <c r="H8" s="56">
        <v>859722.6</v>
      </c>
    </row>
    <row r="9" spans="2:8" x14ac:dyDescent="0.25">
      <c r="B9" s="50"/>
      <c r="C9" s="47"/>
      <c r="D9" s="54" t="s">
        <v>36</v>
      </c>
      <c r="E9" s="55" t="s">
        <v>38</v>
      </c>
      <c r="F9" s="53"/>
      <c r="G9" s="56">
        <v>688636.3</v>
      </c>
      <c r="H9" s="56">
        <v>1126750.52</v>
      </c>
    </row>
    <row r="10" spans="2:8" x14ac:dyDescent="0.25">
      <c r="B10" s="50"/>
      <c r="C10" s="47">
        <v>2</v>
      </c>
      <c r="D10" s="51" t="s">
        <v>39</v>
      </c>
      <c r="E10" s="52"/>
      <c r="F10" s="53"/>
      <c r="G10" s="49"/>
      <c r="H10" s="49"/>
    </row>
    <row r="11" spans="2:8" x14ac:dyDescent="0.25">
      <c r="B11" s="50"/>
      <c r="C11" s="47">
        <v>3</v>
      </c>
      <c r="D11" s="51" t="s">
        <v>40</v>
      </c>
      <c r="E11" s="52"/>
      <c r="F11" s="53"/>
      <c r="G11" s="49">
        <f>G12+G13+G14+G15+G16+G17+G18</f>
        <v>7417327.9100000001</v>
      </c>
      <c r="H11" s="49">
        <v>8209844.9800000004</v>
      </c>
    </row>
    <row r="12" spans="2:8" x14ac:dyDescent="0.25">
      <c r="B12" s="50"/>
      <c r="C12" s="57"/>
      <c r="D12" s="54" t="s">
        <v>36</v>
      </c>
      <c r="E12" s="55" t="s">
        <v>41</v>
      </c>
      <c r="F12" s="53"/>
      <c r="G12" s="56"/>
      <c r="H12" s="56"/>
    </row>
    <row r="13" spans="2:8" x14ac:dyDescent="0.25">
      <c r="B13" s="50"/>
      <c r="C13" s="57"/>
      <c r="D13" s="54" t="s">
        <v>36</v>
      </c>
      <c r="E13" s="55" t="s">
        <v>42</v>
      </c>
      <c r="F13" s="53"/>
      <c r="G13" s="56">
        <v>4875457.91</v>
      </c>
      <c r="H13" s="56">
        <v>4569721.54</v>
      </c>
    </row>
    <row r="14" spans="2:8" x14ac:dyDescent="0.25">
      <c r="B14" s="50"/>
      <c r="C14" s="57"/>
      <c r="D14" s="54" t="s">
        <v>36</v>
      </c>
      <c r="E14" s="55" t="s">
        <v>43</v>
      </c>
      <c r="F14" s="53"/>
      <c r="G14" s="56">
        <v>1624118</v>
      </c>
      <c r="H14" s="56">
        <v>1305502</v>
      </c>
    </row>
    <row r="15" spans="2:8" x14ac:dyDescent="0.25">
      <c r="B15" s="50"/>
      <c r="C15" s="57"/>
      <c r="D15" s="54" t="s">
        <v>36</v>
      </c>
      <c r="E15" s="55" t="s">
        <v>44</v>
      </c>
      <c r="F15" s="53"/>
      <c r="G15" s="56">
        <v>917752</v>
      </c>
      <c r="H15" s="56">
        <v>2334621.44</v>
      </c>
    </row>
    <row r="16" spans="2:8" x14ac:dyDescent="0.25">
      <c r="B16" s="50"/>
      <c r="C16" s="57"/>
      <c r="D16" s="54" t="s">
        <v>36</v>
      </c>
      <c r="E16" s="55" t="s">
        <v>45</v>
      </c>
      <c r="F16" s="53"/>
      <c r="G16" s="56"/>
      <c r="H16" s="56"/>
    </row>
    <row r="17" spans="2:8" x14ac:dyDescent="0.25">
      <c r="B17" s="50"/>
      <c r="C17" s="57"/>
      <c r="D17" s="54" t="s">
        <v>36</v>
      </c>
      <c r="E17" s="55"/>
      <c r="F17" s="53"/>
      <c r="G17" s="56"/>
      <c r="H17" s="56"/>
    </row>
    <row r="18" spans="2:8" x14ac:dyDescent="0.25">
      <c r="B18" s="50"/>
      <c r="C18" s="57"/>
      <c r="D18" s="54" t="s">
        <v>36</v>
      </c>
      <c r="E18" s="55"/>
      <c r="F18" s="53"/>
      <c r="G18" s="56"/>
      <c r="H18" s="56"/>
    </row>
    <row r="19" spans="2:8" x14ac:dyDescent="0.25">
      <c r="B19" s="50"/>
      <c r="C19" s="47">
        <v>4</v>
      </c>
      <c r="D19" s="51" t="s">
        <v>46</v>
      </c>
      <c r="E19" s="52"/>
      <c r="F19" s="53"/>
      <c r="G19" s="49">
        <f>G20+G21+G22+G23+G24+G25+G26</f>
        <v>996529</v>
      </c>
      <c r="H19" s="49">
        <v>2128322</v>
      </c>
    </row>
    <row r="20" spans="2:8" x14ac:dyDescent="0.25">
      <c r="B20" s="50"/>
      <c r="C20" s="57"/>
      <c r="D20" s="54" t="s">
        <v>36</v>
      </c>
      <c r="E20" s="55" t="s">
        <v>47</v>
      </c>
      <c r="F20" s="53"/>
      <c r="G20" s="56">
        <v>996529</v>
      </c>
      <c r="H20" s="56">
        <v>2128322</v>
      </c>
    </row>
    <row r="21" spans="2:8" x14ac:dyDescent="0.25">
      <c r="B21" s="50"/>
      <c r="C21" s="57"/>
      <c r="D21" s="54" t="s">
        <v>36</v>
      </c>
      <c r="E21" s="55" t="s">
        <v>48</v>
      </c>
      <c r="F21" s="53"/>
      <c r="G21" s="56"/>
      <c r="H21" s="56"/>
    </row>
    <row r="22" spans="2:8" x14ac:dyDescent="0.25">
      <c r="B22" s="50"/>
      <c r="C22" s="57"/>
      <c r="D22" s="54" t="s">
        <v>36</v>
      </c>
      <c r="E22" s="55" t="s">
        <v>49</v>
      </c>
      <c r="F22" s="53"/>
      <c r="G22" s="56"/>
      <c r="H22" s="56"/>
    </row>
    <row r="23" spans="2:8" x14ac:dyDescent="0.25">
      <c r="B23" s="50"/>
      <c r="C23" s="57"/>
      <c r="D23" s="54" t="s">
        <v>36</v>
      </c>
      <c r="E23" s="55" t="s">
        <v>50</v>
      </c>
      <c r="F23" s="53"/>
      <c r="G23" s="56"/>
      <c r="H23" s="56"/>
    </row>
    <row r="24" spans="2:8" x14ac:dyDescent="0.25">
      <c r="B24" s="50"/>
      <c r="C24" s="57"/>
      <c r="D24" s="54" t="s">
        <v>36</v>
      </c>
      <c r="E24" s="55" t="s">
        <v>51</v>
      </c>
      <c r="F24" s="53"/>
      <c r="G24" s="56"/>
      <c r="H24" s="56"/>
    </row>
    <row r="25" spans="2:8" x14ac:dyDescent="0.25">
      <c r="B25" s="50"/>
      <c r="C25" s="57"/>
      <c r="D25" s="54" t="s">
        <v>36</v>
      </c>
      <c r="E25" s="55" t="s">
        <v>52</v>
      </c>
      <c r="F25" s="53"/>
      <c r="G25" s="56"/>
      <c r="H25" s="56"/>
    </row>
    <row r="26" spans="2:8" x14ac:dyDescent="0.25">
      <c r="B26" s="50"/>
      <c r="C26" s="57"/>
      <c r="D26" s="54" t="s">
        <v>36</v>
      </c>
      <c r="E26" s="55"/>
      <c r="F26" s="53"/>
      <c r="G26" s="56"/>
      <c r="H26" s="56"/>
    </row>
    <row r="27" spans="2:8" x14ac:dyDescent="0.25">
      <c r="B27" s="50"/>
      <c r="C27" s="47">
        <v>5</v>
      </c>
      <c r="D27" s="51" t="s">
        <v>53</v>
      </c>
      <c r="E27" s="52"/>
      <c r="F27" s="53"/>
      <c r="G27" s="49"/>
      <c r="H27" s="49"/>
    </row>
    <row r="28" spans="2:8" x14ac:dyDescent="0.25">
      <c r="B28" s="50"/>
      <c r="C28" s="47">
        <v>6</v>
      </c>
      <c r="D28" s="51" t="s">
        <v>54</v>
      </c>
      <c r="E28" s="52"/>
      <c r="F28" s="53"/>
      <c r="G28" s="49"/>
      <c r="H28" s="49"/>
    </row>
    <row r="29" spans="2:8" x14ac:dyDescent="0.25">
      <c r="B29" s="50"/>
      <c r="C29" s="47">
        <v>7</v>
      </c>
      <c r="D29" s="51" t="s">
        <v>55</v>
      </c>
      <c r="E29" s="52"/>
      <c r="F29" s="53"/>
      <c r="G29" s="49">
        <f>G30+G31</f>
        <v>0</v>
      </c>
      <c r="H29" s="49">
        <v>0</v>
      </c>
    </row>
    <row r="30" spans="2:8" x14ac:dyDescent="0.25">
      <c r="B30" s="50"/>
      <c r="C30" s="47"/>
      <c r="D30" s="54" t="s">
        <v>36</v>
      </c>
      <c r="E30" s="52" t="s">
        <v>56</v>
      </c>
      <c r="F30" s="53"/>
      <c r="G30" s="56"/>
      <c r="H30" s="56"/>
    </row>
    <row r="31" spans="2:8" x14ac:dyDescent="0.25">
      <c r="B31" s="50"/>
      <c r="C31" s="47"/>
      <c r="D31" s="54" t="s">
        <v>36</v>
      </c>
      <c r="E31" s="52"/>
      <c r="F31" s="53"/>
      <c r="G31" s="56"/>
      <c r="H31" s="56"/>
    </row>
    <row r="32" spans="2:8" x14ac:dyDescent="0.25">
      <c r="B32" s="58" t="s">
        <v>57</v>
      </c>
      <c r="C32" s="342" t="s">
        <v>58</v>
      </c>
      <c r="D32" s="343"/>
      <c r="E32" s="344"/>
      <c r="F32" s="53"/>
      <c r="G32" s="49">
        <f>G34+G42+G43+G44+G45</f>
        <v>73815096</v>
      </c>
      <c r="H32" s="49">
        <v>79571097</v>
      </c>
    </row>
    <row r="33" spans="2:8" x14ac:dyDescent="0.25">
      <c r="B33" s="50"/>
      <c r="C33" s="47">
        <v>1</v>
      </c>
      <c r="D33" s="51" t="s">
        <v>59</v>
      </c>
      <c r="E33" s="52"/>
      <c r="F33" s="53"/>
      <c r="G33" s="49"/>
      <c r="H33" s="49"/>
    </row>
    <row r="34" spans="2:8" x14ac:dyDescent="0.25">
      <c r="B34" s="50"/>
      <c r="C34" s="47">
        <v>2</v>
      </c>
      <c r="D34" s="51" t="s">
        <v>60</v>
      </c>
      <c r="E34" s="59"/>
      <c r="F34" s="53"/>
      <c r="G34" s="49">
        <f>G35+G36+G37+G38+G39+G40+G41</f>
        <v>73815096</v>
      </c>
      <c r="H34" s="49">
        <v>79571097</v>
      </c>
    </row>
    <row r="35" spans="2:8" x14ac:dyDescent="0.25">
      <c r="B35" s="50"/>
      <c r="C35" s="57"/>
      <c r="D35" s="54" t="s">
        <v>36</v>
      </c>
      <c r="E35" s="55" t="s">
        <v>61</v>
      </c>
      <c r="F35" s="53"/>
      <c r="G35" s="56">
        <v>5820000</v>
      </c>
      <c r="H35" s="56">
        <v>5820000</v>
      </c>
    </row>
    <row r="36" spans="2:8" x14ac:dyDescent="0.25">
      <c r="B36" s="50"/>
      <c r="C36" s="57"/>
      <c r="D36" s="54" t="s">
        <v>36</v>
      </c>
      <c r="E36" s="55" t="s">
        <v>62</v>
      </c>
      <c r="F36" s="53"/>
      <c r="G36" s="56">
        <v>55379141</v>
      </c>
      <c r="H36" s="56">
        <v>58293833</v>
      </c>
    </row>
    <row r="37" spans="2:8" x14ac:dyDescent="0.25">
      <c r="B37" s="50"/>
      <c r="C37" s="57"/>
      <c r="D37" s="54" t="s">
        <v>36</v>
      </c>
      <c r="E37" s="55" t="s">
        <v>63</v>
      </c>
      <c r="F37" s="53"/>
      <c r="G37" s="56">
        <v>10314650</v>
      </c>
      <c r="H37" s="56">
        <v>12893313</v>
      </c>
    </row>
    <row r="38" spans="2:8" x14ac:dyDescent="0.25">
      <c r="B38" s="50"/>
      <c r="C38" s="57"/>
      <c r="D38" s="54" t="s">
        <v>36</v>
      </c>
      <c r="E38" s="55" t="s">
        <v>64</v>
      </c>
      <c r="F38" s="53"/>
      <c r="G38" s="56"/>
      <c r="H38" s="56"/>
    </row>
    <row r="39" spans="2:8" x14ac:dyDescent="0.25">
      <c r="B39" s="50"/>
      <c r="C39" s="57"/>
      <c r="D39" s="54" t="s">
        <v>36</v>
      </c>
      <c r="E39" s="55" t="s">
        <v>65</v>
      </c>
      <c r="F39" s="53"/>
      <c r="G39" s="56">
        <v>1922963</v>
      </c>
      <c r="H39" s="56">
        <v>2563951</v>
      </c>
    </row>
    <row r="40" spans="2:8" x14ac:dyDescent="0.25">
      <c r="B40" s="50"/>
      <c r="C40" s="57"/>
      <c r="D40" s="54" t="s">
        <v>36</v>
      </c>
      <c r="E40" s="55" t="s">
        <v>66</v>
      </c>
      <c r="F40" s="53"/>
      <c r="G40" s="56">
        <v>378342</v>
      </c>
      <c r="H40" s="56"/>
    </row>
    <row r="41" spans="2:8" x14ac:dyDescent="0.25">
      <c r="B41" s="50"/>
      <c r="C41" s="57"/>
      <c r="D41" s="54" t="s">
        <v>36</v>
      </c>
      <c r="E41" s="55" t="s">
        <v>67</v>
      </c>
      <c r="F41" s="53"/>
      <c r="G41" s="56"/>
      <c r="H41" s="56"/>
    </row>
    <row r="42" spans="2:8" x14ac:dyDescent="0.25">
      <c r="B42" s="50"/>
      <c r="C42" s="47">
        <v>3</v>
      </c>
      <c r="D42" s="51" t="s">
        <v>68</v>
      </c>
      <c r="E42" s="52"/>
      <c r="F42" s="53"/>
      <c r="G42" s="49"/>
      <c r="H42" s="49"/>
    </row>
    <row r="43" spans="2:8" x14ac:dyDescent="0.25">
      <c r="B43" s="50"/>
      <c r="C43" s="47">
        <v>4</v>
      </c>
      <c r="D43" s="51" t="s">
        <v>69</v>
      </c>
      <c r="E43" s="52"/>
      <c r="F43" s="53"/>
      <c r="G43" s="49"/>
      <c r="H43" s="49"/>
    </row>
    <row r="44" spans="2:8" x14ac:dyDescent="0.25">
      <c r="B44" s="50"/>
      <c r="C44" s="47">
        <v>5</v>
      </c>
      <c r="D44" s="51" t="s">
        <v>70</v>
      </c>
      <c r="E44" s="52"/>
      <c r="F44" s="53"/>
      <c r="G44" s="49"/>
      <c r="H44" s="49"/>
    </row>
    <row r="45" spans="2:8" x14ac:dyDescent="0.25">
      <c r="B45" s="50"/>
      <c r="C45" s="47">
        <v>6</v>
      </c>
      <c r="D45" s="51" t="s">
        <v>71</v>
      </c>
      <c r="E45" s="52"/>
      <c r="F45" s="53"/>
      <c r="G45" s="49"/>
      <c r="H45" s="49"/>
    </row>
    <row r="46" spans="2:8" x14ac:dyDescent="0.25">
      <c r="B46" s="53"/>
      <c r="C46" s="342" t="s">
        <v>72</v>
      </c>
      <c r="D46" s="343"/>
      <c r="E46" s="344"/>
      <c r="F46" s="53"/>
      <c r="G46" s="49">
        <f>G6+G32</f>
        <v>83148215.900000006</v>
      </c>
      <c r="H46" s="49">
        <v>91895737.099999994</v>
      </c>
    </row>
  </sheetData>
  <mergeCells count="7">
    <mergeCell ref="B2:H2"/>
    <mergeCell ref="C32:E32"/>
    <mergeCell ref="C46:E46"/>
    <mergeCell ref="F4:F5"/>
    <mergeCell ref="C4:E5"/>
    <mergeCell ref="B4:B5"/>
    <mergeCell ref="C6:E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workbookViewId="0">
      <selection activeCell="I27" sqref="I27"/>
    </sheetView>
  </sheetViews>
  <sheetFormatPr defaultRowHeight="15" x14ac:dyDescent="0.25"/>
  <cols>
    <col min="1" max="2" width="2.42578125" customWidth="1"/>
    <col min="3" max="3" width="2.7109375" customWidth="1"/>
    <col min="4" max="4" width="2.85546875" customWidth="1"/>
    <col min="5" max="5" width="38.85546875" customWidth="1"/>
    <col min="6" max="6" width="8.7109375" customWidth="1"/>
    <col min="7" max="7" width="11.5703125" customWidth="1"/>
    <col min="8" max="8" width="11.7109375" customWidth="1"/>
  </cols>
  <sheetData>
    <row r="1" spans="2:8" x14ac:dyDescent="0.25">
      <c r="B1" s="62"/>
      <c r="C1" s="62"/>
      <c r="D1" s="62"/>
      <c r="E1" s="62"/>
      <c r="F1" s="62"/>
      <c r="G1" s="62"/>
      <c r="H1" s="62"/>
    </row>
    <row r="2" spans="2:8" ht="18" x14ac:dyDescent="0.25">
      <c r="B2" s="66"/>
      <c r="C2" s="67"/>
      <c r="D2" s="67"/>
      <c r="E2" s="68"/>
      <c r="F2" s="69"/>
      <c r="G2" s="353"/>
      <c r="H2" s="353"/>
    </row>
    <row r="3" spans="2:8" ht="18" x14ac:dyDescent="0.25">
      <c r="B3" s="66"/>
      <c r="C3" s="67"/>
      <c r="D3" s="67"/>
      <c r="E3" s="68"/>
      <c r="F3" s="69"/>
      <c r="G3" s="70"/>
      <c r="H3" s="70"/>
    </row>
    <row r="4" spans="2:8" ht="15.75" x14ac:dyDescent="0.25">
      <c r="B4" s="354" t="s">
        <v>117</v>
      </c>
      <c r="C4" s="354"/>
      <c r="D4" s="354"/>
      <c r="E4" s="354"/>
      <c r="F4" s="354"/>
      <c r="G4" s="354"/>
      <c r="H4" s="354"/>
    </row>
    <row r="5" spans="2:8" x14ac:dyDescent="0.25">
      <c r="B5" s="64"/>
      <c r="C5" s="64"/>
      <c r="D5" s="64"/>
      <c r="E5" s="63"/>
      <c r="F5" s="63"/>
      <c r="G5" s="65"/>
      <c r="H5" s="65"/>
    </row>
    <row r="6" spans="2:8" x14ac:dyDescent="0.25">
      <c r="B6" s="358" t="s">
        <v>27</v>
      </c>
      <c r="C6" s="360" t="s">
        <v>79</v>
      </c>
      <c r="D6" s="361"/>
      <c r="E6" s="362"/>
      <c r="F6" s="358" t="s">
        <v>29</v>
      </c>
      <c r="G6" s="71" t="s">
        <v>30</v>
      </c>
      <c r="H6" s="71" t="s">
        <v>30</v>
      </c>
    </row>
    <row r="7" spans="2:8" x14ac:dyDescent="0.25">
      <c r="B7" s="359"/>
      <c r="C7" s="363"/>
      <c r="D7" s="364"/>
      <c r="E7" s="365"/>
      <c r="F7" s="359"/>
      <c r="G7" s="72" t="s">
        <v>31</v>
      </c>
      <c r="H7" s="73" t="s">
        <v>74</v>
      </c>
    </row>
    <row r="8" spans="2:8" x14ac:dyDescent="0.25">
      <c r="B8" s="84" t="s">
        <v>33</v>
      </c>
      <c r="C8" s="355" t="s">
        <v>80</v>
      </c>
      <c r="D8" s="356"/>
      <c r="E8" s="357"/>
      <c r="F8" s="79"/>
      <c r="G8" s="75">
        <f>G9+G10+G13+G24+G25</f>
        <v>30492641</v>
      </c>
      <c r="H8" s="75">
        <v>19390811.75</v>
      </c>
    </row>
    <row r="9" spans="2:8" x14ac:dyDescent="0.25">
      <c r="B9" s="76"/>
      <c r="C9" s="74">
        <v>1</v>
      </c>
      <c r="D9" s="77" t="s">
        <v>81</v>
      </c>
      <c r="E9" s="78"/>
      <c r="F9" s="79"/>
      <c r="G9" s="82"/>
      <c r="H9" s="82"/>
    </row>
    <row r="10" spans="2:8" x14ac:dyDescent="0.25">
      <c r="B10" s="76"/>
      <c r="C10" s="74">
        <v>2</v>
      </c>
      <c r="D10" s="77" t="s">
        <v>82</v>
      </c>
      <c r="E10" s="78"/>
      <c r="F10" s="79"/>
      <c r="G10" s="82">
        <f>G11+G12</f>
        <v>0</v>
      </c>
      <c r="H10" s="82">
        <v>0</v>
      </c>
    </row>
    <row r="11" spans="2:8" x14ac:dyDescent="0.25">
      <c r="B11" s="76"/>
      <c r="C11" s="83"/>
      <c r="D11" s="80" t="s">
        <v>36</v>
      </c>
      <c r="E11" s="81" t="s">
        <v>83</v>
      </c>
      <c r="F11" s="79"/>
      <c r="G11" s="82"/>
      <c r="H11" s="82"/>
    </row>
    <row r="12" spans="2:8" x14ac:dyDescent="0.25">
      <c r="B12" s="76"/>
      <c r="C12" s="83"/>
      <c r="D12" s="80" t="s">
        <v>36</v>
      </c>
      <c r="E12" s="81" t="s">
        <v>84</v>
      </c>
      <c r="F12" s="79"/>
      <c r="G12" s="82"/>
      <c r="H12" s="82"/>
    </row>
    <row r="13" spans="2:8" x14ac:dyDescent="0.25">
      <c r="B13" s="76"/>
      <c r="C13" s="74">
        <v>3</v>
      </c>
      <c r="D13" s="77" t="s">
        <v>85</v>
      </c>
      <c r="E13" s="78"/>
      <c r="F13" s="79"/>
      <c r="G13" s="75">
        <f>G14+G15+G16+G17+G18+G19+G20+G21+G22+G23</f>
        <v>30492641</v>
      </c>
      <c r="H13" s="75">
        <v>19390811.75</v>
      </c>
    </row>
    <row r="14" spans="2:8" x14ac:dyDescent="0.25">
      <c r="B14" s="76"/>
      <c r="C14" s="83"/>
      <c r="D14" s="80" t="s">
        <v>36</v>
      </c>
      <c r="E14" s="81" t="s">
        <v>86</v>
      </c>
      <c r="F14" s="79"/>
      <c r="G14" s="82">
        <v>18315163</v>
      </c>
      <c r="H14" s="82">
        <v>18341303</v>
      </c>
    </row>
    <row r="15" spans="2:8" x14ac:dyDescent="0.25">
      <c r="B15" s="76"/>
      <c r="C15" s="83"/>
      <c r="D15" s="80" t="s">
        <v>36</v>
      </c>
      <c r="E15" s="81" t="s">
        <v>87</v>
      </c>
      <c r="F15" s="79"/>
      <c r="G15" s="82">
        <v>417597</v>
      </c>
      <c r="H15" s="82">
        <v>347033.24</v>
      </c>
    </row>
    <row r="16" spans="2:8" x14ac:dyDescent="0.25">
      <c r="B16" s="76"/>
      <c r="C16" s="83"/>
      <c r="D16" s="80" t="s">
        <v>36</v>
      </c>
      <c r="E16" s="81" t="s">
        <v>88</v>
      </c>
      <c r="F16" s="79"/>
      <c r="G16" s="82">
        <v>135455</v>
      </c>
      <c r="H16" s="82">
        <v>118271.1</v>
      </c>
    </row>
    <row r="17" spans="2:8" x14ac:dyDescent="0.25">
      <c r="B17" s="76"/>
      <c r="C17" s="83"/>
      <c r="D17" s="80" t="s">
        <v>36</v>
      </c>
      <c r="E17" s="81" t="s">
        <v>89</v>
      </c>
      <c r="F17" s="79"/>
      <c r="G17" s="82">
        <v>13520</v>
      </c>
      <c r="H17" s="82">
        <v>29390</v>
      </c>
    </row>
    <row r="18" spans="2:8" x14ac:dyDescent="0.25">
      <c r="B18" s="76"/>
      <c r="C18" s="83"/>
      <c r="D18" s="80" t="s">
        <v>36</v>
      </c>
      <c r="E18" s="81" t="s">
        <v>90</v>
      </c>
      <c r="F18" s="79"/>
      <c r="G18" s="82"/>
      <c r="H18" s="82"/>
    </row>
    <row r="19" spans="2:8" x14ac:dyDescent="0.25">
      <c r="B19" s="76"/>
      <c r="C19" s="83"/>
      <c r="D19" s="80" t="s">
        <v>36</v>
      </c>
      <c r="E19" s="81" t="s">
        <v>91</v>
      </c>
      <c r="F19" s="79"/>
      <c r="G19" s="82"/>
      <c r="H19" s="82"/>
    </row>
    <row r="20" spans="2:8" x14ac:dyDescent="0.25">
      <c r="B20" s="76"/>
      <c r="C20" s="83"/>
      <c r="D20" s="80" t="s">
        <v>36</v>
      </c>
      <c r="E20" s="81" t="s">
        <v>92</v>
      </c>
      <c r="F20" s="79"/>
      <c r="G20" s="82"/>
      <c r="H20" s="82"/>
    </row>
    <row r="21" spans="2:8" x14ac:dyDescent="0.25">
      <c r="B21" s="76"/>
      <c r="C21" s="83"/>
      <c r="D21" s="80" t="s">
        <v>36</v>
      </c>
      <c r="E21" s="81" t="s">
        <v>45</v>
      </c>
      <c r="F21" s="79"/>
      <c r="G21" s="82"/>
      <c r="H21" s="82"/>
    </row>
    <row r="22" spans="2:8" x14ac:dyDescent="0.25">
      <c r="B22" s="76"/>
      <c r="C22" s="83"/>
      <c r="D22" s="80" t="s">
        <v>36</v>
      </c>
      <c r="E22" s="81" t="s">
        <v>93</v>
      </c>
      <c r="F22" s="79"/>
      <c r="G22" s="82"/>
      <c r="H22" s="82"/>
    </row>
    <row r="23" spans="2:8" x14ac:dyDescent="0.25">
      <c r="B23" s="76"/>
      <c r="C23" s="83"/>
      <c r="D23" s="80" t="s">
        <v>36</v>
      </c>
      <c r="E23" s="81" t="s">
        <v>94</v>
      </c>
      <c r="F23" s="79"/>
      <c r="G23" s="82">
        <v>11610906</v>
      </c>
      <c r="H23" s="82">
        <v>554814.41</v>
      </c>
    </row>
    <row r="24" spans="2:8" x14ac:dyDescent="0.25">
      <c r="B24" s="76"/>
      <c r="C24" s="74">
        <v>4</v>
      </c>
      <c r="D24" s="77" t="s">
        <v>95</v>
      </c>
      <c r="E24" s="78"/>
      <c r="F24" s="79"/>
      <c r="G24" s="75"/>
      <c r="H24" s="75"/>
    </row>
    <row r="25" spans="2:8" x14ac:dyDescent="0.25">
      <c r="B25" s="76"/>
      <c r="C25" s="74">
        <v>5</v>
      </c>
      <c r="D25" s="77" t="s">
        <v>96</v>
      </c>
      <c r="E25" s="78"/>
      <c r="F25" s="79"/>
      <c r="G25" s="75"/>
      <c r="H25" s="75"/>
    </row>
    <row r="26" spans="2:8" x14ac:dyDescent="0.25">
      <c r="B26" s="84" t="s">
        <v>57</v>
      </c>
      <c r="C26" s="355" t="s">
        <v>97</v>
      </c>
      <c r="D26" s="356"/>
      <c r="E26" s="357"/>
      <c r="F26" s="79"/>
      <c r="G26" s="75">
        <f>G27+G30+G31+G32</f>
        <v>43529881</v>
      </c>
      <c r="H26" s="75">
        <v>48856500</v>
      </c>
    </row>
    <row r="27" spans="2:8" x14ac:dyDescent="0.25">
      <c r="B27" s="76"/>
      <c r="C27" s="74">
        <v>1</v>
      </c>
      <c r="D27" s="77" t="s">
        <v>98</v>
      </c>
      <c r="E27" s="85"/>
      <c r="F27" s="79"/>
      <c r="G27" s="75">
        <f>G28+G29</f>
        <v>0</v>
      </c>
      <c r="H27" s="75">
        <v>0</v>
      </c>
    </row>
    <row r="28" spans="2:8" x14ac:dyDescent="0.25">
      <c r="B28" s="76"/>
      <c r="C28" s="83"/>
      <c r="D28" s="80" t="s">
        <v>36</v>
      </c>
      <c r="E28" s="81" t="s">
        <v>99</v>
      </c>
      <c r="F28" s="79"/>
      <c r="G28" s="82"/>
      <c r="H28" s="82"/>
    </row>
    <row r="29" spans="2:8" x14ac:dyDescent="0.25">
      <c r="B29" s="76"/>
      <c r="C29" s="83"/>
      <c r="D29" s="80" t="s">
        <v>36</v>
      </c>
      <c r="E29" s="81" t="s">
        <v>100</v>
      </c>
      <c r="F29" s="79"/>
      <c r="G29" s="82"/>
      <c r="H29" s="82"/>
    </row>
    <row r="30" spans="2:8" x14ac:dyDescent="0.25">
      <c r="B30" s="76"/>
      <c r="C30" s="74">
        <v>2</v>
      </c>
      <c r="D30" s="77" t="s">
        <v>101</v>
      </c>
      <c r="E30" s="78"/>
      <c r="F30" s="79"/>
      <c r="G30" s="75">
        <v>43529881</v>
      </c>
      <c r="H30" s="75">
        <v>48856500</v>
      </c>
    </row>
    <row r="31" spans="2:8" x14ac:dyDescent="0.25">
      <c r="B31" s="76"/>
      <c r="C31" s="74">
        <v>3</v>
      </c>
      <c r="D31" s="77" t="s">
        <v>95</v>
      </c>
      <c r="E31" s="78"/>
      <c r="F31" s="79"/>
      <c r="G31" s="75"/>
      <c r="H31" s="75"/>
    </row>
    <row r="32" spans="2:8" x14ac:dyDescent="0.25">
      <c r="B32" s="76"/>
      <c r="C32" s="74">
        <v>4</v>
      </c>
      <c r="D32" s="77" t="s">
        <v>102</v>
      </c>
      <c r="E32" s="78"/>
      <c r="F32" s="79"/>
      <c r="G32" s="75"/>
      <c r="H32" s="75"/>
    </row>
    <row r="33" spans="2:8" x14ac:dyDescent="0.25">
      <c r="B33" s="76"/>
      <c r="C33" s="355" t="s">
        <v>103</v>
      </c>
      <c r="D33" s="356"/>
      <c r="E33" s="357"/>
      <c r="F33" s="79"/>
      <c r="G33" s="75">
        <f>G8+G34</f>
        <v>39618334.519999996</v>
      </c>
      <c r="H33" s="75">
        <v>68247311.75</v>
      </c>
    </row>
    <row r="34" spans="2:8" x14ac:dyDescent="0.25">
      <c r="B34" s="84" t="s">
        <v>104</v>
      </c>
      <c r="C34" s="355" t="s">
        <v>105</v>
      </c>
      <c r="D34" s="356"/>
      <c r="E34" s="357"/>
      <c r="F34" s="79"/>
      <c r="G34" s="75">
        <f>G35+G36+G37+G38+G39+G40+G41+G42+G43+G44</f>
        <v>9125693.5199999996</v>
      </c>
      <c r="H34" s="75">
        <v>23648424.960000001</v>
      </c>
    </row>
    <row r="35" spans="2:8" x14ac:dyDescent="0.25">
      <c r="B35" s="76"/>
      <c r="C35" s="74">
        <v>1</v>
      </c>
      <c r="D35" s="77" t="s">
        <v>106</v>
      </c>
      <c r="E35" s="78"/>
      <c r="F35" s="79"/>
      <c r="G35" s="82">
        <v>16500000</v>
      </c>
      <c r="H35" s="82">
        <v>16500000</v>
      </c>
    </row>
    <row r="36" spans="2:8" x14ac:dyDescent="0.25">
      <c r="B36" s="76"/>
      <c r="C36" s="86">
        <v>2</v>
      </c>
      <c r="D36" s="77" t="s">
        <v>107</v>
      </c>
      <c r="E36" s="78"/>
      <c r="F36" s="79"/>
      <c r="G36" s="82"/>
      <c r="H36" s="82"/>
    </row>
    <row r="37" spans="2:8" x14ac:dyDescent="0.25">
      <c r="B37" s="76"/>
      <c r="C37" s="74">
        <v>3</v>
      </c>
      <c r="D37" s="77" t="s">
        <v>108</v>
      </c>
      <c r="E37" s="78"/>
      <c r="F37" s="79"/>
      <c r="G37" s="82"/>
      <c r="H37" s="82"/>
    </row>
    <row r="38" spans="2:8" x14ac:dyDescent="0.25">
      <c r="B38" s="76"/>
      <c r="C38" s="86">
        <v>4</v>
      </c>
      <c r="D38" s="77" t="s">
        <v>109</v>
      </c>
      <c r="E38" s="78"/>
      <c r="F38" s="79"/>
      <c r="G38" s="82"/>
      <c r="H38" s="82"/>
    </row>
    <row r="39" spans="2:8" x14ac:dyDescent="0.25">
      <c r="B39" s="76"/>
      <c r="C39" s="74">
        <v>5</v>
      </c>
      <c r="D39" s="77" t="s">
        <v>110</v>
      </c>
      <c r="E39" s="78"/>
      <c r="F39" s="79"/>
      <c r="G39" s="82"/>
      <c r="H39" s="82"/>
    </row>
    <row r="40" spans="2:8" x14ac:dyDescent="0.25">
      <c r="B40" s="76"/>
      <c r="C40" s="86">
        <v>6</v>
      </c>
      <c r="D40" s="77" t="s">
        <v>111</v>
      </c>
      <c r="E40" s="78"/>
      <c r="F40" s="79"/>
      <c r="G40" s="82"/>
      <c r="H40" s="82"/>
    </row>
    <row r="41" spans="2:8" x14ac:dyDescent="0.25">
      <c r="B41" s="76"/>
      <c r="C41" s="74">
        <v>7</v>
      </c>
      <c r="D41" s="77" t="s">
        <v>112</v>
      </c>
      <c r="E41" s="78"/>
      <c r="F41" s="79"/>
      <c r="G41" s="82">
        <v>2401121</v>
      </c>
      <c r="H41" s="82">
        <v>2401121</v>
      </c>
    </row>
    <row r="42" spans="2:8" x14ac:dyDescent="0.25">
      <c r="B42" s="76"/>
      <c r="C42" s="86">
        <v>8</v>
      </c>
      <c r="D42" s="77" t="s">
        <v>113</v>
      </c>
      <c r="E42" s="78"/>
      <c r="F42" s="79"/>
      <c r="G42" s="82"/>
      <c r="H42" s="82"/>
    </row>
    <row r="43" spans="2:8" x14ac:dyDescent="0.25">
      <c r="B43" s="76"/>
      <c r="C43" s="74">
        <v>9</v>
      </c>
      <c r="D43" s="77" t="s">
        <v>114</v>
      </c>
      <c r="E43" s="78"/>
      <c r="F43" s="79"/>
      <c r="G43" s="82">
        <v>4747304</v>
      </c>
      <c r="H43" s="82">
        <v>3574340</v>
      </c>
    </row>
    <row r="44" spans="2:8" x14ac:dyDescent="0.25">
      <c r="B44" s="76"/>
      <c r="C44" s="86">
        <v>10</v>
      </c>
      <c r="D44" s="77" t="s">
        <v>115</v>
      </c>
      <c r="E44" s="78"/>
      <c r="F44" s="79"/>
      <c r="G44" s="82">
        <v>-14522731.48</v>
      </c>
      <c r="H44" s="82">
        <v>1172963.96</v>
      </c>
    </row>
    <row r="45" spans="2:8" x14ac:dyDescent="0.25">
      <c r="B45" s="76"/>
      <c r="C45" s="355" t="s">
        <v>116</v>
      </c>
      <c r="D45" s="356"/>
      <c r="E45" s="357"/>
      <c r="F45" s="79"/>
      <c r="G45" s="75">
        <f>G8+G26+G34</f>
        <v>83148215.519999996</v>
      </c>
      <c r="H45" s="75">
        <v>91895736.710000008</v>
      </c>
    </row>
  </sheetData>
  <mergeCells count="10">
    <mergeCell ref="C34:E34"/>
    <mergeCell ref="C45:E45"/>
    <mergeCell ref="B6:B7"/>
    <mergeCell ref="C6:E7"/>
    <mergeCell ref="C26:E26"/>
    <mergeCell ref="G2:H2"/>
    <mergeCell ref="B4:H4"/>
    <mergeCell ref="C33:E33"/>
    <mergeCell ref="C8:E8"/>
    <mergeCell ref="F6:F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F16" sqref="F16"/>
    </sheetView>
  </sheetViews>
  <sheetFormatPr defaultRowHeight="15" x14ac:dyDescent="0.25"/>
  <cols>
    <col min="1" max="1" width="2.28515625" customWidth="1"/>
    <col min="2" max="2" width="2.85546875" customWidth="1"/>
    <col min="3" max="3" width="5.28515625" customWidth="1"/>
    <col min="4" max="4" width="1.7109375" customWidth="1"/>
    <col min="5" max="5" width="47.28515625" customWidth="1"/>
    <col min="6" max="6" width="10.7109375" customWidth="1"/>
    <col min="7" max="7" width="11.7109375" customWidth="1"/>
  </cols>
  <sheetData>
    <row r="1" spans="2:7" ht="18" x14ac:dyDescent="0.25">
      <c r="B1" s="92"/>
      <c r="C1" s="92"/>
      <c r="D1" s="93"/>
      <c r="E1" s="94"/>
      <c r="F1" s="95"/>
      <c r="G1" s="100"/>
    </row>
    <row r="2" spans="2:7" ht="18" x14ac:dyDescent="0.25">
      <c r="B2" s="92"/>
      <c r="C2" s="92"/>
      <c r="D2" s="93"/>
      <c r="E2" s="94"/>
      <c r="F2" s="96"/>
      <c r="G2" s="100"/>
    </row>
    <row r="3" spans="2:7" ht="18" x14ac:dyDescent="0.25">
      <c r="B3" s="371" t="s">
        <v>143</v>
      </c>
      <c r="C3" s="371"/>
      <c r="D3" s="371"/>
      <c r="E3" s="371"/>
      <c r="F3" s="371"/>
      <c r="G3" s="371"/>
    </row>
    <row r="4" spans="2:7" x14ac:dyDescent="0.25">
      <c r="B4" s="386" t="s">
        <v>118</v>
      </c>
      <c r="C4" s="386"/>
      <c r="D4" s="386"/>
      <c r="E4" s="386"/>
      <c r="F4" s="386"/>
      <c r="G4" s="386"/>
    </row>
    <row r="5" spans="2:7" x14ac:dyDescent="0.25">
      <c r="B5" s="90"/>
      <c r="C5" s="90"/>
      <c r="D5" s="90"/>
      <c r="E5" s="87"/>
      <c r="F5" s="91"/>
      <c r="G5" s="91"/>
    </row>
    <row r="6" spans="2:7" x14ac:dyDescent="0.25">
      <c r="B6" s="378" t="s">
        <v>27</v>
      </c>
      <c r="C6" s="372" t="s">
        <v>119</v>
      </c>
      <c r="D6" s="373"/>
      <c r="E6" s="374"/>
      <c r="F6" s="101" t="s">
        <v>30</v>
      </c>
      <c r="G6" s="101" t="s">
        <v>30</v>
      </c>
    </row>
    <row r="7" spans="2:7" x14ac:dyDescent="0.25">
      <c r="B7" s="379"/>
      <c r="C7" s="375"/>
      <c r="D7" s="376"/>
      <c r="E7" s="377"/>
      <c r="F7" s="102" t="s">
        <v>31</v>
      </c>
      <c r="G7" s="103" t="s">
        <v>74</v>
      </c>
    </row>
    <row r="8" spans="2:7" x14ac:dyDescent="0.25">
      <c r="B8" s="98">
        <v>1</v>
      </c>
      <c r="C8" s="366" t="s">
        <v>120</v>
      </c>
      <c r="D8" s="367"/>
      <c r="E8" s="368"/>
      <c r="F8" s="105">
        <v>21741294.52</v>
      </c>
      <c r="G8" s="105">
        <v>19328642.449999999</v>
      </c>
    </row>
    <row r="9" spans="2:7" x14ac:dyDescent="0.25">
      <c r="B9" s="98">
        <v>2</v>
      </c>
      <c r="C9" s="366" t="s">
        <v>121</v>
      </c>
      <c r="D9" s="367"/>
      <c r="E9" s="368"/>
      <c r="F9" s="106"/>
      <c r="G9" s="106"/>
    </row>
    <row r="10" spans="2:7" x14ac:dyDescent="0.25">
      <c r="B10" s="97">
        <v>3</v>
      </c>
      <c r="C10" s="366" t="s">
        <v>122</v>
      </c>
      <c r="D10" s="367"/>
      <c r="E10" s="368"/>
      <c r="F10" s="107"/>
      <c r="G10" s="107"/>
    </row>
    <row r="11" spans="2:7" x14ac:dyDescent="0.25">
      <c r="B11" s="97">
        <v>4</v>
      </c>
      <c r="C11" s="366" t="s">
        <v>123</v>
      </c>
      <c r="D11" s="367"/>
      <c r="E11" s="368"/>
      <c r="F11" s="107">
        <v>9635816</v>
      </c>
      <c r="G11" s="107">
        <v>3191743</v>
      </c>
    </row>
    <row r="12" spans="2:7" x14ac:dyDescent="0.25">
      <c r="B12" s="97">
        <v>5</v>
      </c>
      <c r="C12" s="366" t="s">
        <v>124</v>
      </c>
      <c r="D12" s="367"/>
      <c r="E12" s="368"/>
      <c r="F12" s="107">
        <f>F13+F14</f>
        <v>5828122.29</v>
      </c>
      <c r="G12" s="107">
        <v>5468308.7000000002</v>
      </c>
    </row>
    <row r="13" spans="2:7" x14ac:dyDescent="0.25">
      <c r="B13" s="97"/>
      <c r="C13" s="104"/>
      <c r="D13" s="369" t="s">
        <v>125</v>
      </c>
      <c r="E13" s="370"/>
      <c r="F13" s="107">
        <f>4357823.29+19676+69407+377145+120178</f>
        <v>4944229.29</v>
      </c>
      <c r="G13" s="107">
        <v>4697756</v>
      </c>
    </row>
    <row r="14" spans="2:7" x14ac:dyDescent="0.25">
      <c r="B14" s="97"/>
      <c r="C14" s="104"/>
      <c r="D14" s="369" t="s">
        <v>126</v>
      </c>
      <c r="E14" s="370"/>
      <c r="F14" s="107">
        <v>883893</v>
      </c>
      <c r="G14" s="107">
        <v>770552.7</v>
      </c>
    </row>
    <row r="15" spans="2:7" x14ac:dyDescent="0.25">
      <c r="B15" s="98">
        <v>6</v>
      </c>
      <c r="C15" s="366" t="s">
        <v>127</v>
      </c>
      <c r="D15" s="367"/>
      <c r="E15" s="368"/>
      <c r="F15" s="106">
        <v>6147389</v>
      </c>
      <c r="G15" s="106">
        <v>0</v>
      </c>
    </row>
    <row r="16" spans="2:7" x14ac:dyDescent="0.25">
      <c r="B16" s="98">
        <v>7</v>
      </c>
      <c r="C16" s="366" t="s">
        <v>128</v>
      </c>
      <c r="D16" s="367"/>
      <c r="E16" s="368"/>
      <c r="F16" s="106">
        <v>5077070.62</v>
      </c>
      <c r="G16" s="106">
        <v>8646111.8300000001</v>
      </c>
    </row>
    <row r="17" spans="2:7" x14ac:dyDescent="0.25">
      <c r="B17" s="98">
        <v>8</v>
      </c>
      <c r="C17" s="380" t="s">
        <v>129</v>
      </c>
      <c r="D17" s="381"/>
      <c r="E17" s="382"/>
      <c r="F17" s="105">
        <f>F12+F13+F15+F16+F11</f>
        <v>31632627.199999999</v>
      </c>
      <c r="G17" s="105">
        <v>17306163.530000001</v>
      </c>
    </row>
    <row r="18" spans="2:7" x14ac:dyDescent="0.25">
      <c r="B18" s="98">
        <v>9</v>
      </c>
      <c r="C18" s="383" t="s">
        <v>130</v>
      </c>
      <c r="D18" s="384"/>
      <c r="E18" s="385"/>
      <c r="F18" s="105">
        <f>F8-F17</f>
        <v>-9891332.6799999997</v>
      </c>
      <c r="G18" s="105">
        <v>2022478.9199999981</v>
      </c>
    </row>
    <row r="19" spans="2:7" x14ac:dyDescent="0.25">
      <c r="B19" s="98">
        <v>10</v>
      </c>
      <c r="C19" s="366" t="s">
        <v>131</v>
      </c>
      <c r="D19" s="367"/>
      <c r="E19" s="368"/>
      <c r="F19" s="105"/>
      <c r="G19" s="105"/>
    </row>
    <row r="20" spans="2:7" x14ac:dyDescent="0.25">
      <c r="B20" s="98">
        <v>11</v>
      </c>
      <c r="C20" s="366" t="s">
        <v>132</v>
      </c>
      <c r="D20" s="367"/>
      <c r="E20" s="368"/>
      <c r="F20" s="105"/>
      <c r="G20" s="105"/>
    </row>
    <row r="21" spans="2:7" x14ac:dyDescent="0.25">
      <c r="B21" s="98">
        <v>12</v>
      </c>
      <c r="C21" s="366" t="s">
        <v>133</v>
      </c>
      <c r="D21" s="367"/>
      <c r="E21" s="368"/>
      <c r="F21" s="105">
        <f>F22+F23+F24+F25</f>
        <v>-4631398</v>
      </c>
      <c r="G21" s="105">
        <v>-686993.34</v>
      </c>
    </row>
    <row r="22" spans="2:7" x14ac:dyDescent="0.25">
      <c r="B22" s="98"/>
      <c r="C22" s="108">
        <v>121</v>
      </c>
      <c r="D22" s="369" t="s">
        <v>134</v>
      </c>
      <c r="E22" s="370"/>
      <c r="F22" s="106"/>
      <c r="G22" s="106"/>
    </row>
    <row r="23" spans="2:7" x14ac:dyDescent="0.25">
      <c r="B23" s="98"/>
      <c r="C23" s="104">
        <v>122</v>
      </c>
      <c r="D23" s="369" t="s">
        <v>135</v>
      </c>
      <c r="E23" s="370"/>
      <c r="F23" s="106">
        <f>-(4022220+474506+134672)</f>
        <v>-4631398</v>
      </c>
      <c r="G23" s="106">
        <v>-686993.34</v>
      </c>
    </row>
    <row r="24" spans="2:7" x14ac:dyDescent="0.25">
      <c r="B24" s="98"/>
      <c r="C24" s="104">
        <v>123</v>
      </c>
      <c r="D24" s="369" t="s">
        <v>136</v>
      </c>
      <c r="E24" s="370"/>
      <c r="F24" s="106"/>
      <c r="G24" s="106"/>
    </row>
    <row r="25" spans="2:7" x14ac:dyDescent="0.25">
      <c r="B25" s="98"/>
      <c r="C25" s="104">
        <v>124</v>
      </c>
      <c r="D25" s="369" t="s">
        <v>137</v>
      </c>
      <c r="E25" s="370"/>
      <c r="F25" s="106"/>
      <c r="G25" s="106"/>
    </row>
    <row r="26" spans="2:7" x14ac:dyDescent="0.25">
      <c r="B26" s="98">
        <v>13</v>
      </c>
      <c r="C26" s="383" t="s">
        <v>138</v>
      </c>
      <c r="D26" s="384"/>
      <c r="E26" s="385"/>
      <c r="F26" s="105">
        <f>F21</f>
        <v>-4631398</v>
      </c>
      <c r="G26" s="105">
        <v>-686993.34</v>
      </c>
    </row>
    <row r="27" spans="2:7" x14ac:dyDescent="0.25">
      <c r="B27" s="98">
        <v>14</v>
      </c>
      <c r="C27" s="383" t="s">
        <v>139</v>
      </c>
      <c r="D27" s="384"/>
      <c r="E27" s="385"/>
      <c r="F27" s="105">
        <f>F18+F26</f>
        <v>-14522730.68</v>
      </c>
      <c r="G27" s="105">
        <v>1335485.5799999982</v>
      </c>
    </row>
    <row r="28" spans="2:7" x14ac:dyDescent="0.25">
      <c r="B28" s="98">
        <v>15</v>
      </c>
      <c r="C28" s="366" t="s">
        <v>140</v>
      </c>
      <c r="D28" s="367"/>
      <c r="E28" s="368"/>
      <c r="F28" s="106"/>
      <c r="G28" s="106">
        <v>162521</v>
      </c>
    </row>
    <row r="29" spans="2:7" x14ac:dyDescent="0.25">
      <c r="B29" s="98">
        <v>16</v>
      </c>
      <c r="C29" s="383" t="s">
        <v>141</v>
      </c>
      <c r="D29" s="384"/>
      <c r="E29" s="385"/>
      <c r="F29" s="105">
        <f>F27-F28</f>
        <v>-14522730.68</v>
      </c>
      <c r="G29" s="105">
        <v>1172964.5799999982</v>
      </c>
    </row>
    <row r="30" spans="2:7" x14ac:dyDescent="0.25">
      <c r="B30" s="98">
        <v>17</v>
      </c>
      <c r="C30" s="366" t="s">
        <v>142</v>
      </c>
      <c r="D30" s="367"/>
      <c r="E30" s="368"/>
      <c r="F30" s="106"/>
      <c r="G30" s="106"/>
    </row>
    <row r="31" spans="2:7" x14ac:dyDescent="0.25">
      <c r="B31" s="89"/>
      <c r="C31" s="89"/>
      <c r="D31" s="89"/>
      <c r="E31" s="88"/>
      <c r="F31" s="99"/>
      <c r="G31" s="99"/>
    </row>
  </sheetData>
  <mergeCells count="27">
    <mergeCell ref="B3:G3"/>
    <mergeCell ref="C6:E7"/>
    <mergeCell ref="B6:B7"/>
    <mergeCell ref="C17:E17"/>
    <mergeCell ref="C30:E30"/>
    <mergeCell ref="C29:E29"/>
    <mergeCell ref="C12:E12"/>
    <mergeCell ref="D13:E13"/>
    <mergeCell ref="D14:E14"/>
    <mergeCell ref="C15:E15"/>
    <mergeCell ref="C18:E18"/>
    <mergeCell ref="C26:E26"/>
    <mergeCell ref="B4:G4"/>
    <mergeCell ref="D25:E25"/>
    <mergeCell ref="C27:E27"/>
    <mergeCell ref="C28:E28"/>
    <mergeCell ref="D22:E22"/>
    <mergeCell ref="D23:E23"/>
    <mergeCell ref="D24:E24"/>
    <mergeCell ref="C16:E16"/>
    <mergeCell ref="C19:E19"/>
    <mergeCell ref="C20:E20"/>
    <mergeCell ref="C8:E8"/>
    <mergeCell ref="C9:E9"/>
    <mergeCell ref="C10:E10"/>
    <mergeCell ref="C11:E11"/>
    <mergeCell ref="C21:E2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workbookViewId="0">
      <selection activeCell="I11" sqref="I11"/>
    </sheetView>
  </sheetViews>
  <sheetFormatPr defaultRowHeight="15" x14ac:dyDescent="0.25"/>
  <cols>
    <col min="1" max="1" width="2.28515625" customWidth="1"/>
    <col min="2" max="2" width="2.140625" customWidth="1"/>
    <col min="3" max="3" width="1.85546875" customWidth="1"/>
    <col min="4" max="4" width="2.42578125" customWidth="1"/>
    <col min="5" max="5" width="45.7109375" customWidth="1"/>
    <col min="6" max="6" width="11.28515625" customWidth="1"/>
    <col min="7" max="7" width="18.7109375" customWidth="1"/>
  </cols>
  <sheetData>
    <row r="1" spans="2:7" x14ac:dyDescent="0.25">
      <c r="B1" s="109"/>
      <c r="C1" s="109"/>
      <c r="D1" s="109"/>
      <c r="E1" s="109"/>
      <c r="F1" s="109"/>
      <c r="G1" s="109"/>
    </row>
    <row r="2" spans="2:7" x14ac:dyDescent="0.25">
      <c r="B2" s="109"/>
      <c r="C2" s="109"/>
      <c r="D2" s="109"/>
      <c r="E2" s="109"/>
      <c r="F2" s="109"/>
      <c r="G2" s="109"/>
    </row>
    <row r="3" spans="2:7" x14ac:dyDescent="0.25">
      <c r="B3" s="109"/>
      <c r="C3" s="109"/>
      <c r="D3" s="109"/>
      <c r="E3" s="109"/>
      <c r="F3" s="109"/>
      <c r="G3" s="109"/>
    </row>
    <row r="4" spans="2:7" x14ac:dyDescent="0.25">
      <c r="B4" s="109"/>
      <c r="C4" s="109"/>
      <c r="D4" s="109"/>
      <c r="E4" s="109"/>
      <c r="F4" s="109"/>
      <c r="G4" s="109"/>
    </row>
    <row r="5" spans="2:7" ht="18" x14ac:dyDescent="0.25">
      <c r="B5" s="387" t="s">
        <v>394</v>
      </c>
      <c r="C5" s="387"/>
      <c r="D5" s="387"/>
      <c r="E5" s="387"/>
      <c r="F5" s="387"/>
      <c r="G5" s="387"/>
    </row>
    <row r="6" spans="2:7" x14ac:dyDescent="0.25">
      <c r="B6" s="112"/>
      <c r="C6" s="112"/>
      <c r="D6" s="112"/>
      <c r="E6" s="110"/>
      <c r="F6" s="113"/>
      <c r="G6" s="113"/>
    </row>
    <row r="7" spans="2:7" x14ac:dyDescent="0.25">
      <c r="B7" s="394" t="s">
        <v>27</v>
      </c>
      <c r="C7" s="388" t="s">
        <v>144</v>
      </c>
      <c r="D7" s="389"/>
      <c r="E7" s="390"/>
      <c r="F7" s="115" t="s">
        <v>30</v>
      </c>
      <c r="G7" s="115" t="s">
        <v>30</v>
      </c>
    </row>
    <row r="8" spans="2:7" x14ac:dyDescent="0.25">
      <c r="B8" s="395"/>
      <c r="C8" s="391"/>
      <c r="D8" s="392"/>
      <c r="E8" s="393"/>
      <c r="F8" s="117" t="s">
        <v>31</v>
      </c>
      <c r="G8" s="118" t="s">
        <v>32</v>
      </c>
    </row>
    <row r="9" spans="2:7" x14ac:dyDescent="0.25">
      <c r="B9" s="120"/>
      <c r="C9" s="129" t="s">
        <v>145</v>
      </c>
      <c r="D9" s="130"/>
      <c r="E9" s="124"/>
      <c r="F9" s="126">
        <f>F10+F16+F18+F19+F24</f>
        <v>-675820.84000000358</v>
      </c>
      <c r="G9" s="126">
        <v>698079</v>
      </c>
    </row>
    <row r="10" spans="2:7" x14ac:dyDescent="0.25">
      <c r="B10" s="120"/>
      <c r="C10" s="129"/>
      <c r="D10" s="121" t="s">
        <v>146</v>
      </c>
      <c r="E10" s="121"/>
      <c r="F10" s="127">
        <f>PASH!F27+F12+F13+F14+F15</f>
        <v>-3743943.6799999997</v>
      </c>
      <c r="G10" s="127">
        <v>1335486</v>
      </c>
    </row>
    <row r="11" spans="2:7" x14ac:dyDescent="0.25">
      <c r="B11" s="120"/>
      <c r="C11" s="131"/>
      <c r="D11" s="132" t="s">
        <v>147</v>
      </c>
      <c r="E11" s="114"/>
      <c r="F11" s="127"/>
      <c r="G11" s="127"/>
    </row>
    <row r="12" spans="2:7" x14ac:dyDescent="0.25">
      <c r="B12" s="120"/>
      <c r="C12" s="129"/>
      <c r="D12" s="130"/>
      <c r="E12" s="125" t="s">
        <v>148</v>
      </c>
      <c r="F12" s="127">
        <v>6147389</v>
      </c>
      <c r="G12" s="127"/>
    </row>
    <row r="13" spans="2:7" x14ac:dyDescent="0.25">
      <c r="B13" s="120"/>
      <c r="C13" s="129"/>
      <c r="D13" s="130"/>
      <c r="E13" s="125" t="s">
        <v>149</v>
      </c>
      <c r="F13" s="127"/>
      <c r="G13" s="127"/>
    </row>
    <row r="14" spans="2:7" x14ac:dyDescent="0.25">
      <c r="B14" s="120"/>
      <c r="C14" s="129"/>
      <c r="D14" s="130"/>
      <c r="E14" s="125" t="s">
        <v>150</v>
      </c>
      <c r="F14" s="127"/>
      <c r="G14" s="127"/>
    </row>
    <row r="15" spans="2:7" x14ac:dyDescent="0.25">
      <c r="B15" s="120"/>
      <c r="C15" s="129"/>
      <c r="D15" s="130"/>
      <c r="E15" s="125" t="s">
        <v>151</v>
      </c>
      <c r="F15" s="127">
        <v>4631398</v>
      </c>
      <c r="G15" s="127"/>
    </row>
    <row r="16" spans="2:7" x14ac:dyDescent="0.25">
      <c r="B16" s="398"/>
      <c r="C16" s="388"/>
      <c r="D16" s="133" t="s">
        <v>152</v>
      </c>
      <c r="E16" s="111"/>
      <c r="F16" s="396">
        <f>Aktivi!H11-Aktivi!G11</f>
        <v>792517.0700000003</v>
      </c>
      <c r="G16" s="396">
        <v>3368074</v>
      </c>
    </row>
    <row r="17" spans="2:7" x14ac:dyDescent="0.25">
      <c r="B17" s="399"/>
      <c r="C17" s="391"/>
      <c r="D17" s="134" t="s">
        <v>153</v>
      </c>
      <c r="E17" s="111"/>
      <c r="F17" s="397"/>
      <c r="G17" s="397"/>
    </row>
    <row r="18" spans="2:7" x14ac:dyDescent="0.25">
      <c r="B18" s="116"/>
      <c r="C18" s="129"/>
      <c r="D18" s="121" t="s">
        <v>154</v>
      </c>
      <c r="E18" s="121"/>
      <c r="F18" s="136">
        <f>Aktivi!H19-Aktivi!G19</f>
        <v>1131793</v>
      </c>
      <c r="G18" s="136">
        <v>-354470</v>
      </c>
    </row>
    <row r="19" spans="2:7" x14ac:dyDescent="0.25">
      <c r="B19" s="394"/>
      <c r="C19" s="388"/>
      <c r="D19" s="133" t="s">
        <v>155</v>
      </c>
      <c r="E19" s="133"/>
      <c r="F19" s="396">
        <f>Pasivi!G33-Pasivi!H33</f>
        <v>-28628977.230000004</v>
      </c>
      <c r="G19" s="396">
        <v>-32321899</v>
      </c>
    </row>
    <row r="20" spans="2:7" x14ac:dyDescent="0.25">
      <c r="B20" s="395"/>
      <c r="C20" s="391"/>
      <c r="D20" s="132" t="s">
        <v>156</v>
      </c>
      <c r="E20" s="132"/>
      <c r="F20" s="397"/>
      <c r="G20" s="397"/>
    </row>
    <row r="21" spans="2:7" x14ac:dyDescent="0.25">
      <c r="B21" s="120"/>
      <c r="C21" s="129"/>
      <c r="D21" s="121" t="s">
        <v>157</v>
      </c>
      <c r="E21" s="121"/>
      <c r="F21" s="135"/>
      <c r="G21" s="135"/>
    </row>
    <row r="22" spans="2:7" x14ac:dyDescent="0.25">
      <c r="B22" s="120"/>
      <c r="C22" s="129"/>
      <c r="D22" s="121" t="s">
        <v>158</v>
      </c>
      <c r="E22" s="121"/>
      <c r="F22" s="127"/>
      <c r="G22" s="127"/>
    </row>
    <row r="23" spans="2:7" x14ac:dyDescent="0.25">
      <c r="B23" s="120"/>
      <c r="C23" s="129"/>
      <c r="D23" s="121" t="s">
        <v>159</v>
      </c>
      <c r="E23" s="121"/>
      <c r="F23" s="127">
        <f>PASH!F28</f>
        <v>0</v>
      </c>
      <c r="G23" s="127">
        <v>-389028</v>
      </c>
    </row>
    <row r="24" spans="2:7" x14ac:dyDescent="0.25">
      <c r="B24" s="120"/>
      <c r="C24" s="129"/>
      <c r="D24" s="122" t="s">
        <v>160</v>
      </c>
      <c r="E24" s="121"/>
      <c r="F24" s="127">
        <v>29772790</v>
      </c>
      <c r="G24" s="127">
        <v>29448944</v>
      </c>
    </row>
    <row r="25" spans="2:7" x14ac:dyDescent="0.25">
      <c r="B25" s="120"/>
      <c r="C25" s="137" t="s">
        <v>161</v>
      </c>
      <c r="D25" s="130"/>
      <c r="E25" s="121"/>
      <c r="F25" s="126">
        <f>F26+F27+F28+F29+F30+F31</f>
        <v>-391389</v>
      </c>
      <c r="G25" s="126"/>
    </row>
    <row r="26" spans="2:7" x14ac:dyDescent="0.25">
      <c r="B26" s="120"/>
      <c r="C26" s="129"/>
      <c r="D26" s="121" t="s">
        <v>162</v>
      </c>
      <c r="E26" s="121"/>
      <c r="F26" s="127"/>
      <c r="G26" s="127"/>
    </row>
    <row r="27" spans="2:7" x14ac:dyDescent="0.25">
      <c r="B27" s="120"/>
      <c r="C27" s="129"/>
      <c r="D27" s="121" t="s">
        <v>163</v>
      </c>
      <c r="E27" s="121"/>
      <c r="F27" s="127">
        <v>-391389</v>
      </c>
      <c r="G27" s="127"/>
    </row>
    <row r="28" spans="2:7" x14ac:dyDescent="0.25">
      <c r="B28" s="120"/>
      <c r="C28" s="128"/>
      <c r="D28" s="121" t="s">
        <v>164</v>
      </c>
      <c r="E28" s="121"/>
      <c r="F28" s="127"/>
      <c r="G28" s="127"/>
    </row>
    <row r="29" spans="2:7" x14ac:dyDescent="0.25">
      <c r="B29" s="120"/>
      <c r="C29" s="123"/>
      <c r="D29" s="121" t="s">
        <v>165</v>
      </c>
      <c r="E29" s="121"/>
      <c r="F29" s="127"/>
      <c r="G29" s="127"/>
    </row>
    <row r="30" spans="2:7" x14ac:dyDescent="0.25">
      <c r="B30" s="120"/>
      <c r="C30" s="123"/>
      <c r="D30" s="121" t="s">
        <v>166</v>
      </c>
      <c r="E30" s="121"/>
      <c r="F30" s="127"/>
      <c r="G30" s="127"/>
    </row>
    <row r="31" spans="2:7" x14ac:dyDescent="0.25">
      <c r="B31" s="120"/>
      <c r="C31" s="123"/>
      <c r="D31" s="122" t="s">
        <v>167</v>
      </c>
      <c r="E31" s="121"/>
      <c r="F31" s="127"/>
      <c r="G31" s="127"/>
    </row>
    <row r="32" spans="2:7" x14ac:dyDescent="0.25">
      <c r="B32" s="120"/>
      <c r="C32" s="129" t="s">
        <v>168</v>
      </c>
      <c r="D32" s="138"/>
      <c r="E32" s="121"/>
      <c r="F32" s="126"/>
      <c r="G32" s="126">
        <v>-82500</v>
      </c>
    </row>
    <row r="33" spans="2:7" x14ac:dyDescent="0.25">
      <c r="B33" s="120"/>
      <c r="C33" s="123"/>
      <c r="D33" s="121" t="s">
        <v>169</v>
      </c>
      <c r="E33" s="121"/>
      <c r="F33" s="127"/>
      <c r="G33" s="127"/>
    </row>
    <row r="34" spans="2:7" x14ac:dyDescent="0.25">
      <c r="B34" s="120"/>
      <c r="C34" s="123"/>
      <c r="D34" s="121" t="s">
        <v>170</v>
      </c>
      <c r="E34" s="121"/>
      <c r="F34" s="127"/>
      <c r="G34" s="127"/>
    </row>
    <row r="35" spans="2:7" x14ac:dyDescent="0.25">
      <c r="B35" s="120"/>
      <c r="C35" s="123"/>
      <c r="D35" s="121" t="s">
        <v>171</v>
      </c>
      <c r="E35" s="121"/>
      <c r="F35" s="127"/>
      <c r="G35" s="127"/>
    </row>
    <row r="36" spans="2:7" x14ac:dyDescent="0.25">
      <c r="B36" s="120"/>
      <c r="C36" s="123"/>
      <c r="D36" s="121" t="s">
        <v>172</v>
      </c>
      <c r="E36" s="121"/>
      <c r="F36" s="127"/>
      <c r="G36" s="127">
        <v>-82500</v>
      </c>
    </row>
    <row r="37" spans="2:7" x14ac:dyDescent="0.25">
      <c r="B37" s="120"/>
      <c r="C37" s="123"/>
      <c r="D37" s="122" t="s">
        <v>173</v>
      </c>
      <c r="E37" s="121"/>
      <c r="F37" s="127"/>
      <c r="G37" s="127"/>
    </row>
    <row r="38" spans="2:7" x14ac:dyDescent="0.25">
      <c r="B38" s="139"/>
      <c r="C38" s="137" t="s">
        <v>174</v>
      </c>
      <c r="D38" s="139"/>
      <c r="E38" s="140"/>
      <c r="F38" s="141">
        <f>F9+F25+F32</f>
        <v>-1067209.8400000036</v>
      </c>
      <c r="G38" s="141">
        <v>615579</v>
      </c>
    </row>
    <row r="39" spans="2:7" x14ac:dyDescent="0.25">
      <c r="B39" s="139"/>
      <c r="C39" s="137" t="s">
        <v>175</v>
      </c>
      <c r="D39" s="139"/>
      <c r="E39" s="140"/>
      <c r="F39" s="119">
        <f>G40</f>
        <v>1986473</v>
      </c>
      <c r="G39" s="119">
        <v>1370894</v>
      </c>
    </row>
    <row r="40" spans="2:7" x14ac:dyDescent="0.25">
      <c r="B40" s="139"/>
      <c r="C40" s="137" t="s">
        <v>176</v>
      </c>
      <c r="D40" s="139"/>
      <c r="E40" s="140"/>
      <c r="F40" s="141">
        <f>F38+F39</f>
        <v>919263.15999999642</v>
      </c>
      <c r="G40" s="141">
        <v>1986473</v>
      </c>
    </row>
  </sheetData>
  <mergeCells count="11">
    <mergeCell ref="G19:G20"/>
    <mergeCell ref="C19:C20"/>
    <mergeCell ref="B19:B20"/>
    <mergeCell ref="F19:F20"/>
    <mergeCell ref="C16:C17"/>
    <mergeCell ref="B5:G5"/>
    <mergeCell ref="C7:E8"/>
    <mergeCell ref="B7:B8"/>
    <mergeCell ref="F16:F17"/>
    <mergeCell ref="G16:G17"/>
    <mergeCell ref="B16:B1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28" sqref="B28"/>
    </sheetView>
  </sheetViews>
  <sheetFormatPr defaultRowHeight="15" x14ac:dyDescent="0.25"/>
  <cols>
    <col min="1" max="1" width="4" customWidth="1"/>
    <col min="2" max="2" width="30.85546875" customWidth="1"/>
    <col min="3" max="3" width="14.28515625" customWidth="1"/>
    <col min="4" max="4" width="12.28515625" customWidth="1"/>
    <col min="5" max="5" width="13" customWidth="1"/>
    <col min="6" max="6" width="14.7109375" customWidth="1"/>
    <col min="7" max="7" width="16.7109375" customWidth="1"/>
    <col min="8" max="8" width="10.28515625" customWidth="1"/>
  </cols>
  <sheetData>
    <row r="1" spans="1:8" ht="15.75" x14ac:dyDescent="0.25">
      <c r="A1" s="400" t="s">
        <v>198</v>
      </c>
      <c r="B1" s="400"/>
      <c r="C1" s="400"/>
      <c r="D1" s="400"/>
      <c r="E1" s="400"/>
      <c r="F1" s="400"/>
      <c r="G1" s="400"/>
      <c r="H1" s="400"/>
    </row>
    <row r="2" spans="1:8" x14ac:dyDescent="0.25">
      <c r="A2" s="142"/>
      <c r="B2" s="142"/>
      <c r="C2" s="142"/>
      <c r="D2" s="142"/>
      <c r="E2" s="142"/>
      <c r="F2" s="142"/>
      <c r="G2" s="142"/>
      <c r="H2" s="142"/>
    </row>
    <row r="3" spans="1:8" x14ac:dyDescent="0.25">
      <c r="A3" s="143"/>
      <c r="B3" s="144" t="s">
        <v>177</v>
      </c>
      <c r="C3" s="143"/>
      <c r="D3" s="143"/>
      <c r="E3" s="143"/>
      <c r="F3" s="143"/>
      <c r="G3" s="145"/>
      <c r="H3" s="143"/>
    </row>
    <row r="4" spans="1:8" ht="15.75" thickBot="1" x14ac:dyDescent="0.3">
      <c r="A4" s="143"/>
      <c r="B4" s="143"/>
      <c r="C4" s="143"/>
      <c r="D4" s="143"/>
      <c r="E4" s="143"/>
      <c r="F4" s="143"/>
      <c r="G4" s="143"/>
      <c r="H4" s="143"/>
    </row>
    <row r="5" spans="1:8" ht="15.75" thickTop="1" x14ac:dyDescent="0.25">
      <c r="A5" s="401"/>
      <c r="B5" s="402"/>
      <c r="C5" s="146" t="s">
        <v>108</v>
      </c>
      <c r="D5" s="146" t="s">
        <v>109</v>
      </c>
      <c r="E5" s="147" t="s">
        <v>178</v>
      </c>
      <c r="F5" s="147" t="s">
        <v>179</v>
      </c>
      <c r="G5" s="146" t="s">
        <v>180</v>
      </c>
      <c r="H5" s="148" t="s">
        <v>181</v>
      </c>
    </row>
    <row r="6" spans="1:8" ht="15.75" thickBot="1" x14ac:dyDescent="0.3">
      <c r="A6" s="149" t="s">
        <v>33</v>
      </c>
      <c r="B6" s="165" t="s">
        <v>195</v>
      </c>
      <c r="C6" s="162">
        <v>16500000</v>
      </c>
      <c r="D6" s="162"/>
      <c r="E6" s="162"/>
      <c r="F6" s="162">
        <v>2401121</v>
      </c>
      <c r="G6" s="162">
        <v>4747304</v>
      </c>
      <c r="H6" s="163">
        <f>SUM(C6:G6)</f>
        <v>23648425</v>
      </c>
    </row>
    <row r="7" spans="1:8" ht="15.75" thickTop="1" x14ac:dyDescent="0.25">
      <c r="A7" s="153" t="s">
        <v>182</v>
      </c>
      <c r="B7" s="154" t="s">
        <v>183</v>
      </c>
      <c r="C7" s="151"/>
      <c r="D7" s="151"/>
      <c r="E7" s="151"/>
      <c r="F7" s="151"/>
      <c r="G7" s="151"/>
      <c r="H7" s="152"/>
    </row>
    <row r="8" spans="1:8" x14ac:dyDescent="0.25">
      <c r="A8" s="149" t="s">
        <v>184</v>
      </c>
      <c r="B8" s="150" t="s">
        <v>185</v>
      </c>
      <c r="C8" s="151">
        <v>16500000</v>
      </c>
      <c r="D8" s="151"/>
      <c r="E8" s="151"/>
      <c r="F8" s="151">
        <v>2401121</v>
      </c>
      <c r="G8" s="151">
        <v>4747304</v>
      </c>
      <c r="H8" s="152">
        <f>SUM(C8:G8)</f>
        <v>23648425</v>
      </c>
    </row>
    <row r="9" spans="1:8" x14ac:dyDescent="0.25">
      <c r="A9" s="155">
        <v>1</v>
      </c>
      <c r="B9" s="156" t="s">
        <v>186</v>
      </c>
      <c r="C9" s="157"/>
      <c r="D9" s="157"/>
      <c r="E9" s="157"/>
      <c r="F9" s="157"/>
      <c r="G9" s="157"/>
      <c r="H9" s="158"/>
    </row>
    <row r="10" spans="1:8" x14ac:dyDescent="0.25">
      <c r="A10" s="155">
        <v>2</v>
      </c>
      <c r="B10" s="156" t="s">
        <v>187</v>
      </c>
      <c r="C10" s="157"/>
      <c r="D10" s="157"/>
      <c r="E10" s="157"/>
      <c r="F10" s="157"/>
      <c r="G10" s="157"/>
      <c r="H10" s="158"/>
    </row>
    <row r="11" spans="1:8" x14ac:dyDescent="0.25">
      <c r="A11" s="155">
        <v>3</v>
      </c>
      <c r="B11" s="156" t="s">
        <v>188</v>
      </c>
      <c r="C11" s="157"/>
      <c r="D11" s="157"/>
      <c r="E11" s="157"/>
      <c r="F11" s="157"/>
      <c r="G11" s="157"/>
      <c r="H11" s="158"/>
    </row>
    <row r="12" spans="1:8" x14ac:dyDescent="0.25">
      <c r="A12" s="155">
        <v>4</v>
      </c>
      <c r="B12" s="156" t="s">
        <v>189</v>
      </c>
      <c r="C12" s="157"/>
      <c r="D12" s="157"/>
      <c r="E12" s="157"/>
      <c r="F12" s="157"/>
      <c r="G12" s="157"/>
      <c r="H12" s="158"/>
    </row>
    <row r="13" spans="1:8" ht="15.75" thickBot="1" x14ac:dyDescent="0.3">
      <c r="A13" s="149" t="s">
        <v>57</v>
      </c>
      <c r="B13" s="150" t="s">
        <v>195</v>
      </c>
      <c r="C13" s="157">
        <v>16500000</v>
      </c>
      <c r="D13" s="157"/>
      <c r="E13" s="157"/>
      <c r="F13" s="162">
        <v>2401121</v>
      </c>
      <c r="G13" s="162">
        <v>4747304</v>
      </c>
      <c r="H13" s="163">
        <f>SUM(C13:G13)</f>
        <v>23648425</v>
      </c>
    </row>
    <row r="14" spans="1:8" ht="15.75" thickTop="1" x14ac:dyDescent="0.25">
      <c r="A14" s="153">
        <v>1</v>
      </c>
      <c r="B14" s="156" t="s">
        <v>186</v>
      </c>
      <c r="C14" s="157"/>
      <c r="D14" s="157"/>
      <c r="E14" s="157"/>
      <c r="F14" s="157"/>
      <c r="G14" s="157">
        <v>-14522731.48</v>
      </c>
      <c r="H14" s="157">
        <f>SUM(G14)</f>
        <v>-14522731.48</v>
      </c>
    </row>
    <row r="15" spans="1:8" x14ac:dyDescent="0.25">
      <c r="A15" s="153">
        <v>2</v>
      </c>
      <c r="B15" s="156" t="s">
        <v>187</v>
      </c>
      <c r="C15" s="157"/>
      <c r="D15" s="157"/>
      <c r="E15" s="157"/>
      <c r="F15" s="157"/>
      <c r="G15" s="157"/>
      <c r="H15" s="158"/>
    </row>
    <row r="16" spans="1:8" ht="21.6" customHeight="1" x14ac:dyDescent="0.25">
      <c r="A16" s="153">
        <v>3</v>
      </c>
      <c r="B16" s="159" t="s">
        <v>190</v>
      </c>
      <c r="C16" s="160"/>
      <c r="D16" s="157"/>
      <c r="E16" s="157"/>
      <c r="F16" s="157"/>
      <c r="G16" s="157"/>
      <c r="H16" s="158"/>
    </row>
    <row r="17" spans="1:8" ht="15.6" customHeight="1" x14ac:dyDescent="0.25">
      <c r="A17" s="153"/>
      <c r="B17" s="159" t="s">
        <v>191</v>
      </c>
      <c r="C17" s="160"/>
      <c r="D17" s="157"/>
      <c r="E17" s="157"/>
      <c r="F17" s="157"/>
      <c r="G17" s="157"/>
      <c r="H17" s="158"/>
    </row>
    <row r="18" spans="1:8" x14ac:dyDescent="0.25">
      <c r="A18" s="153">
        <v>4</v>
      </c>
      <c r="B18" s="156" t="s">
        <v>192</v>
      </c>
      <c r="C18" s="157"/>
      <c r="D18" s="157"/>
      <c r="E18" s="157"/>
      <c r="F18" s="157"/>
      <c r="G18" s="157"/>
      <c r="H18" s="158"/>
    </row>
    <row r="19" spans="1:8" x14ac:dyDescent="0.25">
      <c r="A19" s="153">
        <v>5</v>
      </c>
      <c r="B19" s="156" t="s">
        <v>193</v>
      </c>
      <c r="C19" s="157"/>
      <c r="D19" s="157"/>
      <c r="E19" s="157"/>
      <c r="F19" s="157"/>
      <c r="G19" s="157"/>
      <c r="H19" s="158"/>
    </row>
    <row r="20" spans="1:8" x14ac:dyDescent="0.25">
      <c r="A20" s="153">
        <v>5</v>
      </c>
      <c r="B20" s="156" t="s">
        <v>194</v>
      </c>
      <c r="C20" s="157"/>
      <c r="D20" s="157"/>
      <c r="E20" s="157"/>
      <c r="F20" s="157"/>
      <c r="G20" s="157"/>
      <c r="H20" s="158"/>
    </row>
    <row r="21" spans="1:8" ht="15.75" thickBot="1" x14ac:dyDescent="0.3">
      <c r="A21" s="161" t="s">
        <v>104</v>
      </c>
      <c r="B21" s="165" t="s">
        <v>395</v>
      </c>
      <c r="C21" s="162">
        <v>16500000</v>
      </c>
      <c r="D21" s="162"/>
      <c r="E21" s="162"/>
      <c r="F21" s="162">
        <v>2401121</v>
      </c>
      <c r="G21" s="162">
        <f>SUM(G13:G20)</f>
        <v>-9775427.4800000004</v>
      </c>
      <c r="H21" s="163">
        <f>SUM(H13:H20)</f>
        <v>9125693.5199999996</v>
      </c>
    </row>
    <row r="22" spans="1:8" ht="15.75" thickTop="1" x14ac:dyDescent="0.25">
      <c r="A22" s="143"/>
      <c r="B22" s="143"/>
      <c r="C22" s="143"/>
      <c r="D22" s="143"/>
      <c r="E22" s="143"/>
      <c r="F22" s="143"/>
      <c r="G22" s="319"/>
      <c r="H22" s="143"/>
    </row>
    <row r="23" spans="1:8" x14ac:dyDescent="0.25">
      <c r="A23" s="142"/>
      <c r="B23" s="142"/>
      <c r="C23" s="142"/>
      <c r="D23" s="142"/>
      <c r="E23" s="142"/>
      <c r="F23" s="164" t="s">
        <v>196</v>
      </c>
      <c r="G23" s="142"/>
      <c r="H23" s="142"/>
    </row>
    <row r="24" spans="1:8" x14ac:dyDescent="0.25">
      <c r="A24" s="142"/>
      <c r="B24" s="142"/>
      <c r="C24" s="142"/>
      <c r="D24" s="142"/>
      <c r="E24" s="142"/>
      <c r="F24" s="164" t="s">
        <v>197</v>
      </c>
      <c r="G24" s="142"/>
      <c r="H24" s="142"/>
    </row>
  </sheetData>
  <mergeCells count="3">
    <mergeCell ref="A1:H1"/>
    <mergeCell ref="A5"/>
    <mergeCell ref="B5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8"/>
  <sheetViews>
    <sheetView workbookViewId="0">
      <selection activeCell="H36" sqref="H36"/>
    </sheetView>
  </sheetViews>
  <sheetFormatPr defaultRowHeight="15" x14ac:dyDescent="0.25"/>
  <cols>
    <col min="1" max="1" width="2" customWidth="1"/>
    <col min="2" max="2" width="3.140625" customWidth="1"/>
    <col min="3" max="3" width="2.5703125" customWidth="1"/>
    <col min="4" max="4" width="2.28515625" customWidth="1"/>
    <col min="5" max="5" width="13.42578125" customWidth="1"/>
    <col min="6" max="6" width="11.42578125" customWidth="1"/>
    <col min="7" max="7" width="10.28515625" customWidth="1"/>
    <col min="8" max="8" width="15.85546875" customWidth="1"/>
    <col min="9" max="9" width="10" customWidth="1"/>
    <col min="10" max="10" width="7.85546875" customWidth="1"/>
    <col min="11" max="11" width="10.7109375" customWidth="1"/>
    <col min="12" max="12" width="10.5703125" customWidth="1"/>
  </cols>
  <sheetData>
    <row r="2" spans="1:13" x14ac:dyDescent="0.25">
      <c r="A2" s="166"/>
      <c r="B2" s="167" t="s">
        <v>199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ht="18" x14ac:dyDescent="0.25">
      <c r="A3" s="430" t="s">
        <v>200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3" ht="18" x14ac:dyDescent="0.25">
      <c r="A4" s="169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3" ht="15.75" x14ac:dyDescent="0.25">
      <c r="A5" s="166"/>
      <c r="B5" s="167"/>
      <c r="C5" s="432" t="s">
        <v>184</v>
      </c>
      <c r="D5" s="432"/>
      <c r="E5" s="171" t="s">
        <v>201</v>
      </c>
      <c r="F5" s="168"/>
      <c r="G5" s="168"/>
      <c r="H5" s="168"/>
      <c r="I5" s="168"/>
      <c r="J5" s="172"/>
      <c r="K5" s="172"/>
      <c r="L5" s="168"/>
      <c r="M5" s="168"/>
    </row>
    <row r="6" spans="1:13" x14ac:dyDescent="0.25">
      <c r="A6" s="166"/>
      <c r="B6" s="167"/>
      <c r="C6" s="168"/>
      <c r="D6" s="168"/>
      <c r="E6" s="168"/>
      <c r="F6" s="168"/>
      <c r="G6" s="168"/>
      <c r="H6" s="168"/>
      <c r="I6" s="168"/>
      <c r="J6" s="172"/>
      <c r="K6" s="172"/>
      <c r="L6" s="168"/>
      <c r="M6" s="168"/>
    </row>
    <row r="7" spans="1:13" x14ac:dyDescent="0.25">
      <c r="A7" s="166"/>
      <c r="B7" s="167"/>
      <c r="C7" s="168"/>
      <c r="D7" s="173" t="s">
        <v>33</v>
      </c>
      <c r="E7" s="174" t="s">
        <v>202</v>
      </c>
      <c r="F7" s="174"/>
      <c r="G7" s="175"/>
      <c r="H7" s="168"/>
      <c r="I7" s="168"/>
      <c r="J7" s="168"/>
      <c r="K7" s="168"/>
      <c r="L7" s="168"/>
      <c r="M7" s="168"/>
    </row>
    <row r="8" spans="1:13" x14ac:dyDescent="0.25">
      <c r="A8" s="166"/>
      <c r="B8" s="167"/>
      <c r="C8" s="168"/>
      <c r="D8" s="173"/>
      <c r="E8" s="174"/>
      <c r="F8" s="174"/>
      <c r="G8" s="175"/>
      <c r="H8" s="168"/>
      <c r="I8" s="168"/>
      <c r="J8" s="168"/>
      <c r="K8" s="168"/>
      <c r="L8" s="168"/>
      <c r="M8" s="168"/>
    </row>
    <row r="9" spans="1:13" x14ac:dyDescent="0.25">
      <c r="A9" s="176"/>
      <c r="B9" s="177"/>
      <c r="C9" s="178"/>
      <c r="D9" s="179">
        <v>1</v>
      </c>
      <c r="E9" s="180" t="s">
        <v>35</v>
      </c>
      <c r="F9" s="181"/>
      <c r="G9" s="168"/>
      <c r="H9" s="168"/>
      <c r="I9" s="168"/>
      <c r="J9" s="168"/>
      <c r="K9" s="168"/>
      <c r="L9" s="168"/>
      <c r="M9" s="168"/>
    </row>
    <row r="10" spans="1:13" x14ac:dyDescent="0.25">
      <c r="A10" s="166"/>
      <c r="B10" s="167">
        <v>3</v>
      </c>
      <c r="C10" s="168"/>
      <c r="D10" s="168"/>
      <c r="E10" s="167" t="s">
        <v>37</v>
      </c>
      <c r="F10" s="172"/>
      <c r="G10" s="172"/>
      <c r="H10" s="172"/>
      <c r="I10" s="172"/>
      <c r="J10" s="172"/>
      <c r="K10" s="172"/>
      <c r="L10" s="168"/>
      <c r="M10" s="168"/>
    </row>
    <row r="11" spans="1:13" x14ac:dyDescent="0.25">
      <c r="A11" s="166"/>
      <c r="B11" s="167"/>
      <c r="C11" s="168"/>
      <c r="D11" s="420" t="s">
        <v>27</v>
      </c>
      <c r="E11" s="420" t="s">
        <v>203</v>
      </c>
      <c r="F11" s="420"/>
      <c r="G11" s="420" t="s">
        <v>204</v>
      </c>
      <c r="H11" s="433" t="s">
        <v>205</v>
      </c>
      <c r="I11" s="434"/>
      <c r="J11" s="182" t="s">
        <v>206</v>
      </c>
      <c r="K11" s="182" t="s">
        <v>207</v>
      </c>
      <c r="L11" s="182" t="s">
        <v>206</v>
      </c>
      <c r="M11" s="168"/>
    </row>
    <row r="12" spans="1:13" x14ac:dyDescent="0.25">
      <c r="A12" s="166"/>
      <c r="B12" s="167"/>
      <c r="C12" s="168"/>
      <c r="D12" s="420"/>
      <c r="E12" s="420"/>
      <c r="F12" s="420"/>
      <c r="G12" s="420"/>
      <c r="H12" s="435"/>
      <c r="I12" s="436"/>
      <c r="J12" s="183" t="s">
        <v>208</v>
      </c>
      <c r="K12" s="183" t="s">
        <v>209</v>
      </c>
      <c r="L12" s="183" t="s">
        <v>210</v>
      </c>
      <c r="M12" s="168"/>
    </row>
    <row r="13" spans="1:13" x14ac:dyDescent="0.25">
      <c r="A13" s="166"/>
      <c r="B13" s="167"/>
      <c r="C13" s="168"/>
      <c r="D13" s="184">
        <v>1</v>
      </c>
      <c r="E13" s="413" t="s">
        <v>211</v>
      </c>
      <c r="F13" s="427"/>
      <c r="G13" s="185" t="s">
        <v>212</v>
      </c>
      <c r="H13" s="327">
        <v>510115875020119</v>
      </c>
      <c r="I13" s="328"/>
      <c r="J13" s="185"/>
      <c r="K13" s="185"/>
      <c r="L13" s="186">
        <v>1392</v>
      </c>
      <c r="M13" s="168"/>
    </row>
    <row r="14" spans="1:13" x14ac:dyDescent="0.25">
      <c r="A14" s="166"/>
      <c r="B14" s="167"/>
      <c r="C14" s="168"/>
      <c r="D14" s="187">
        <v>2</v>
      </c>
      <c r="E14" s="413" t="s">
        <v>211</v>
      </c>
      <c r="F14" s="427"/>
      <c r="G14" s="185" t="s">
        <v>213</v>
      </c>
      <c r="H14" s="329">
        <v>510115875020221</v>
      </c>
      <c r="I14" s="330"/>
      <c r="J14" s="188">
        <v>1403.43</v>
      </c>
      <c r="K14" s="188">
        <v>140.19999999999999</v>
      </c>
      <c r="L14" s="186">
        <f>J14*K14</f>
        <v>196760.886</v>
      </c>
      <c r="M14" s="168"/>
    </row>
    <row r="15" spans="1:13" x14ac:dyDescent="0.25">
      <c r="A15" s="166"/>
      <c r="B15" s="167"/>
      <c r="C15" s="168"/>
      <c r="D15" s="187">
        <v>3</v>
      </c>
      <c r="E15" s="413" t="s">
        <v>211</v>
      </c>
      <c r="F15" s="427"/>
      <c r="G15" s="185" t="s">
        <v>214</v>
      </c>
      <c r="H15" s="428">
        <v>510115875020141</v>
      </c>
      <c r="I15" s="429"/>
      <c r="J15" s="188">
        <v>0</v>
      </c>
      <c r="K15" s="189"/>
      <c r="L15" s="186"/>
      <c r="M15" s="168"/>
    </row>
    <row r="16" spans="1:13" x14ac:dyDescent="0.25">
      <c r="A16" s="166"/>
      <c r="B16" s="167"/>
      <c r="C16" s="168"/>
      <c r="D16" s="187">
        <v>4</v>
      </c>
      <c r="E16" s="413" t="s">
        <v>215</v>
      </c>
      <c r="F16" s="427"/>
      <c r="G16" s="185" t="s">
        <v>213</v>
      </c>
      <c r="H16" s="415" t="s">
        <v>216</v>
      </c>
      <c r="I16" s="416"/>
      <c r="J16" s="188">
        <v>27</v>
      </c>
      <c r="K16" s="189">
        <v>140.19999999999999</v>
      </c>
      <c r="L16" s="186">
        <f>J16*K16</f>
        <v>3785.3999999999996</v>
      </c>
      <c r="M16" s="168"/>
    </row>
    <row r="17" spans="1:13" x14ac:dyDescent="0.25">
      <c r="A17" s="166"/>
      <c r="B17" s="167"/>
      <c r="C17" s="168"/>
      <c r="D17" s="187">
        <v>5</v>
      </c>
      <c r="E17" s="413" t="s">
        <v>215</v>
      </c>
      <c r="F17" s="414"/>
      <c r="G17" s="185" t="s">
        <v>212</v>
      </c>
      <c r="H17" s="415" t="s">
        <v>217</v>
      </c>
      <c r="I17" s="416"/>
      <c r="J17" s="185"/>
      <c r="K17" s="185"/>
      <c r="L17" s="186">
        <v>3686</v>
      </c>
      <c r="M17" s="168"/>
    </row>
    <row r="18" spans="1:13" x14ac:dyDescent="0.25">
      <c r="A18" s="166"/>
      <c r="B18" s="167"/>
      <c r="C18" s="168"/>
      <c r="D18" s="187">
        <v>6</v>
      </c>
      <c r="E18" s="317" t="s">
        <v>218</v>
      </c>
      <c r="F18" s="318"/>
      <c r="G18" s="185" t="s">
        <v>213</v>
      </c>
      <c r="H18" s="331" t="s">
        <v>219</v>
      </c>
      <c r="I18" s="332"/>
      <c r="J18" s="185">
        <v>26</v>
      </c>
      <c r="K18" s="185">
        <v>140.19999999999999</v>
      </c>
      <c r="L18" s="186">
        <f>J18*K18</f>
        <v>3645.2</v>
      </c>
      <c r="M18" s="168"/>
    </row>
    <row r="19" spans="1:13" x14ac:dyDescent="0.25">
      <c r="A19" s="166"/>
      <c r="B19" s="167"/>
      <c r="C19" s="168"/>
      <c r="D19" s="187">
        <v>7</v>
      </c>
      <c r="E19" s="317" t="s">
        <v>384</v>
      </c>
      <c r="F19" s="318"/>
      <c r="G19" s="185" t="s">
        <v>212</v>
      </c>
      <c r="H19" s="331"/>
      <c r="I19" s="332"/>
      <c r="J19" s="185"/>
      <c r="K19" s="185"/>
      <c r="L19" s="186">
        <v>6630</v>
      </c>
      <c r="M19" s="168"/>
    </row>
    <row r="20" spans="1:13" x14ac:dyDescent="0.25">
      <c r="A20" s="166"/>
      <c r="B20" s="167"/>
      <c r="C20" s="168"/>
      <c r="D20" s="187">
        <v>8</v>
      </c>
      <c r="E20" s="317" t="s">
        <v>384</v>
      </c>
      <c r="F20" s="318"/>
      <c r="G20" s="185" t="s">
        <v>213</v>
      </c>
      <c r="H20" s="331"/>
      <c r="I20" s="332"/>
      <c r="J20" s="185">
        <v>86</v>
      </c>
      <c r="K20" s="185">
        <v>140.19999999999999</v>
      </c>
      <c r="L20" s="186">
        <f>J20*K20</f>
        <v>12057.199999999999</v>
      </c>
      <c r="M20" s="168"/>
    </row>
    <row r="21" spans="1:13" x14ac:dyDescent="0.25">
      <c r="A21" s="166"/>
      <c r="B21" s="167"/>
      <c r="C21" s="168"/>
      <c r="D21" s="187">
        <v>9</v>
      </c>
      <c r="E21" s="317" t="s">
        <v>383</v>
      </c>
      <c r="F21" s="318"/>
      <c r="G21" s="185" t="s">
        <v>212</v>
      </c>
      <c r="H21" s="331"/>
      <c r="I21" s="332"/>
      <c r="J21" s="185"/>
      <c r="K21" s="185"/>
      <c r="L21" s="186">
        <v>178</v>
      </c>
      <c r="M21" s="168"/>
    </row>
    <row r="22" spans="1:13" x14ac:dyDescent="0.25">
      <c r="A22" s="166"/>
      <c r="B22" s="167"/>
      <c r="C22" s="168"/>
      <c r="D22" s="187"/>
      <c r="E22" s="317" t="s">
        <v>383</v>
      </c>
      <c r="F22" s="318"/>
      <c r="G22" s="185" t="s">
        <v>213</v>
      </c>
      <c r="H22" s="331"/>
      <c r="I22" s="332"/>
      <c r="J22" s="185">
        <v>10</v>
      </c>
      <c r="K22" s="185">
        <v>140.19999999999999</v>
      </c>
      <c r="L22" s="186">
        <v>1402</v>
      </c>
      <c r="M22" s="168"/>
    </row>
    <row r="23" spans="1:13" x14ac:dyDescent="0.25">
      <c r="A23" s="166"/>
      <c r="B23" s="167"/>
      <c r="C23" s="168"/>
      <c r="D23" s="187"/>
      <c r="E23" s="317" t="s">
        <v>385</v>
      </c>
      <c r="F23" s="318"/>
      <c r="G23" s="185" t="s">
        <v>212</v>
      </c>
      <c r="H23" s="244"/>
      <c r="I23" s="245"/>
      <c r="J23" s="185"/>
      <c r="K23" s="185"/>
      <c r="L23" s="186">
        <v>1090</v>
      </c>
      <c r="M23" s="168"/>
    </row>
    <row r="24" spans="1:13" x14ac:dyDescent="0.25">
      <c r="A24" s="190"/>
      <c r="B24" s="191"/>
      <c r="C24" s="192"/>
      <c r="D24" s="193"/>
      <c r="E24" s="417" t="s">
        <v>220</v>
      </c>
      <c r="F24" s="418"/>
      <c r="G24" s="418"/>
      <c r="H24" s="418"/>
      <c r="I24" s="418"/>
      <c r="J24" s="418"/>
      <c r="K24" s="419"/>
      <c r="L24" s="194">
        <f>SUM(L13:L23)</f>
        <v>230626.68600000002</v>
      </c>
      <c r="M24" s="192"/>
    </row>
    <row r="25" spans="1:13" x14ac:dyDescent="0.25">
      <c r="A25" s="166"/>
      <c r="B25" s="167">
        <v>4</v>
      </c>
      <c r="C25" s="168"/>
      <c r="D25" s="195"/>
      <c r="E25" s="196" t="s">
        <v>38</v>
      </c>
      <c r="F25" s="195"/>
      <c r="G25" s="195"/>
      <c r="H25" s="195"/>
      <c r="I25" s="195"/>
      <c r="J25" s="195"/>
      <c r="K25" s="195"/>
      <c r="L25" s="195"/>
      <c r="M25" s="168"/>
    </row>
    <row r="26" spans="1:13" x14ac:dyDescent="0.25">
      <c r="A26" s="166"/>
      <c r="B26" s="167"/>
      <c r="C26" s="168"/>
      <c r="D26" s="420" t="s">
        <v>27</v>
      </c>
      <c r="E26" s="421" t="s">
        <v>221</v>
      </c>
      <c r="F26" s="422"/>
      <c r="G26" s="422"/>
      <c r="H26" s="422"/>
      <c r="I26" s="423"/>
      <c r="J26" s="197" t="s">
        <v>206</v>
      </c>
      <c r="K26" s="197" t="s">
        <v>207</v>
      </c>
      <c r="L26" s="197" t="s">
        <v>206</v>
      </c>
      <c r="M26" s="168"/>
    </row>
    <row r="27" spans="1:13" x14ac:dyDescent="0.25">
      <c r="A27" s="166"/>
      <c r="B27" s="167"/>
      <c r="C27" s="168"/>
      <c r="D27" s="420"/>
      <c r="E27" s="424"/>
      <c r="F27" s="425"/>
      <c r="G27" s="425"/>
      <c r="H27" s="425"/>
      <c r="I27" s="426"/>
      <c r="J27" s="198" t="s">
        <v>208</v>
      </c>
      <c r="K27" s="198" t="s">
        <v>209</v>
      </c>
      <c r="L27" s="198" t="s">
        <v>210</v>
      </c>
      <c r="M27" s="168"/>
    </row>
    <row r="28" spans="1:13" x14ac:dyDescent="0.25">
      <c r="A28" s="166"/>
      <c r="B28" s="167"/>
      <c r="C28" s="168"/>
      <c r="D28" s="184"/>
      <c r="E28" s="413" t="s">
        <v>386</v>
      </c>
      <c r="F28" s="414"/>
      <c r="G28" s="414"/>
      <c r="H28" s="414"/>
      <c r="I28" s="427"/>
      <c r="J28" s="185"/>
      <c r="K28" s="185"/>
      <c r="L28" s="186">
        <v>688636.3</v>
      </c>
      <c r="M28" s="168"/>
    </row>
    <row r="29" spans="1:13" x14ac:dyDescent="0.25">
      <c r="A29" s="166"/>
      <c r="B29" s="167"/>
      <c r="C29" s="168"/>
      <c r="D29" s="187"/>
      <c r="E29" s="413"/>
      <c r="F29" s="414"/>
      <c r="G29" s="414"/>
      <c r="H29" s="414"/>
      <c r="I29" s="427"/>
      <c r="J29" s="188"/>
      <c r="K29" s="188"/>
      <c r="L29" s="188"/>
      <c r="M29" s="168"/>
    </row>
    <row r="30" spans="1:13" x14ac:dyDescent="0.25">
      <c r="A30" s="166"/>
      <c r="B30" s="167"/>
      <c r="C30" s="168"/>
      <c r="D30" s="187"/>
      <c r="E30" s="413"/>
      <c r="F30" s="414"/>
      <c r="G30" s="414"/>
      <c r="H30" s="414"/>
      <c r="I30" s="427"/>
      <c r="J30" s="188"/>
      <c r="K30" s="188"/>
      <c r="L30" s="188"/>
      <c r="M30" s="168"/>
    </row>
    <row r="31" spans="1:13" x14ac:dyDescent="0.25">
      <c r="A31" s="166"/>
      <c r="B31" s="167"/>
      <c r="C31" s="168"/>
      <c r="D31" s="187"/>
      <c r="E31" s="413"/>
      <c r="F31" s="414"/>
      <c r="G31" s="414"/>
      <c r="H31" s="414"/>
      <c r="I31" s="427"/>
      <c r="J31" s="188"/>
      <c r="K31" s="188"/>
      <c r="L31" s="188"/>
      <c r="M31" s="168"/>
    </row>
    <row r="32" spans="1:13" x14ac:dyDescent="0.25">
      <c r="A32" s="166"/>
      <c r="B32" s="167"/>
      <c r="C32" s="168"/>
      <c r="D32" s="193"/>
      <c r="E32" s="417" t="s">
        <v>220</v>
      </c>
      <c r="F32" s="418"/>
      <c r="G32" s="418"/>
      <c r="H32" s="418"/>
      <c r="I32" s="418"/>
      <c r="J32" s="418"/>
      <c r="K32" s="419"/>
      <c r="L32" s="199"/>
      <c r="M32" s="168"/>
    </row>
    <row r="33" spans="1:13" x14ac:dyDescent="0.25">
      <c r="A33" s="166"/>
      <c r="B33" s="167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</row>
    <row r="34" spans="1:13" x14ac:dyDescent="0.25">
      <c r="A34" s="166"/>
      <c r="B34" s="167">
        <v>5</v>
      </c>
      <c r="C34" s="168"/>
      <c r="D34" s="179">
        <v>2</v>
      </c>
      <c r="E34" s="180" t="s">
        <v>39</v>
      </c>
      <c r="F34" s="181"/>
      <c r="G34" s="168"/>
      <c r="H34" s="168"/>
      <c r="I34" s="168"/>
      <c r="J34" s="168"/>
      <c r="K34" s="168"/>
      <c r="L34" s="168"/>
      <c r="M34" s="168"/>
    </row>
    <row r="35" spans="1:13" x14ac:dyDescent="0.25">
      <c r="A35" s="166"/>
      <c r="B35" s="167"/>
      <c r="C35" s="168"/>
      <c r="D35" s="168"/>
      <c r="E35" s="168"/>
      <c r="F35" s="168" t="s">
        <v>222</v>
      </c>
      <c r="G35" s="168"/>
      <c r="H35" s="168"/>
      <c r="I35" s="168"/>
      <c r="J35" s="168"/>
      <c r="K35" s="168"/>
      <c r="L35" s="168"/>
      <c r="M35" s="168"/>
    </row>
    <row r="36" spans="1:13" x14ac:dyDescent="0.25">
      <c r="A36" s="166"/>
      <c r="B36" s="167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</row>
    <row r="37" spans="1:13" x14ac:dyDescent="0.25">
      <c r="A37" s="166"/>
      <c r="B37" s="167">
        <v>6</v>
      </c>
      <c r="C37" s="168"/>
      <c r="D37" s="179">
        <v>3</v>
      </c>
      <c r="E37" s="180" t="s">
        <v>40</v>
      </c>
      <c r="F37" s="181"/>
      <c r="G37" s="168"/>
      <c r="H37" s="168"/>
      <c r="I37" s="168"/>
      <c r="J37" s="168"/>
      <c r="K37" s="168"/>
      <c r="L37" s="168"/>
      <c r="M37" s="168"/>
    </row>
    <row r="38" spans="1:13" x14ac:dyDescent="0.25">
      <c r="A38" s="166"/>
      <c r="B38" s="167"/>
      <c r="C38" s="168"/>
      <c r="D38" s="200"/>
      <c r="E38" s="201"/>
      <c r="F38" s="181"/>
      <c r="G38" s="168"/>
      <c r="H38" s="168"/>
      <c r="I38" s="168"/>
      <c r="J38" s="168"/>
      <c r="K38" s="168"/>
      <c r="L38" s="168"/>
      <c r="M38" s="168"/>
    </row>
    <row r="39" spans="1:13" x14ac:dyDescent="0.25">
      <c r="A39" s="166"/>
      <c r="B39" s="167">
        <v>7</v>
      </c>
      <c r="C39" s="168"/>
      <c r="D39" s="200" t="s">
        <v>36</v>
      </c>
      <c r="E39" s="202" t="s">
        <v>41</v>
      </c>
      <c r="F39" s="168"/>
      <c r="G39" s="168"/>
      <c r="H39" s="168"/>
      <c r="I39" s="168"/>
      <c r="J39" s="168"/>
      <c r="K39" s="168"/>
      <c r="L39" s="168"/>
      <c r="M39" s="168"/>
    </row>
    <row r="40" spans="1:13" x14ac:dyDescent="0.25">
      <c r="A40" s="166"/>
      <c r="B40" s="167"/>
      <c r="C40" s="168"/>
      <c r="D40" s="168"/>
      <c r="E40" s="410" t="s">
        <v>223</v>
      </c>
      <c r="F40" s="410"/>
      <c r="G40" s="168"/>
      <c r="H40" s="167" t="s">
        <v>27</v>
      </c>
      <c r="I40" s="168"/>
      <c r="J40" s="167" t="s">
        <v>224</v>
      </c>
      <c r="K40" s="203">
        <v>0</v>
      </c>
      <c r="L40" s="168"/>
      <c r="M40" s="168"/>
    </row>
    <row r="41" spans="1:13" x14ac:dyDescent="0.25">
      <c r="A41" s="166"/>
      <c r="B41" s="167"/>
      <c r="C41" s="168"/>
      <c r="D41" s="168"/>
      <c r="E41" s="410" t="s">
        <v>225</v>
      </c>
      <c r="F41" s="410"/>
      <c r="G41" s="168"/>
      <c r="H41" s="167" t="s">
        <v>27</v>
      </c>
      <c r="I41" s="204"/>
      <c r="J41" s="167" t="s">
        <v>224</v>
      </c>
      <c r="K41" s="205"/>
      <c r="L41" s="168"/>
      <c r="M41" s="168"/>
    </row>
    <row r="42" spans="1:13" x14ac:dyDescent="0.25">
      <c r="A42" s="166"/>
      <c r="B42" s="167"/>
      <c r="C42" s="168"/>
      <c r="D42" s="168"/>
      <c r="E42" s="168" t="s">
        <v>226</v>
      </c>
      <c r="F42" s="168"/>
      <c r="G42" s="168"/>
      <c r="H42" s="167" t="s">
        <v>27</v>
      </c>
      <c r="I42" s="204"/>
      <c r="J42" s="167" t="s">
        <v>224</v>
      </c>
      <c r="K42" s="206"/>
      <c r="L42" s="168"/>
      <c r="M42" s="168"/>
    </row>
    <row r="43" spans="1:13" x14ac:dyDescent="0.25">
      <c r="A43" s="166"/>
      <c r="B43" s="167"/>
      <c r="C43" s="168"/>
      <c r="D43" s="168"/>
      <c r="E43" s="168" t="s">
        <v>227</v>
      </c>
      <c r="F43" s="168"/>
      <c r="G43" s="168"/>
      <c r="H43" s="167" t="s">
        <v>27</v>
      </c>
      <c r="I43" s="204"/>
      <c r="J43" s="167" t="s">
        <v>224</v>
      </c>
      <c r="K43" s="206"/>
      <c r="L43" s="168"/>
      <c r="M43" s="168"/>
    </row>
    <row r="44" spans="1:13" x14ac:dyDescent="0.25">
      <c r="A44" s="166"/>
      <c r="B44" s="167"/>
      <c r="C44" s="168"/>
      <c r="D44" s="168"/>
      <c r="E44" s="168" t="s">
        <v>228</v>
      </c>
      <c r="F44" s="168"/>
      <c r="G44" s="168"/>
      <c r="H44" s="167" t="s">
        <v>27</v>
      </c>
      <c r="I44" s="204"/>
      <c r="J44" s="167" t="s">
        <v>224</v>
      </c>
      <c r="K44" s="207"/>
      <c r="L44" s="168"/>
      <c r="M44" s="168"/>
    </row>
    <row r="45" spans="1:13" x14ac:dyDescent="0.25">
      <c r="A45" s="166"/>
      <c r="B45" s="167"/>
      <c r="C45" s="168"/>
      <c r="D45" s="168"/>
      <c r="E45" s="168" t="s">
        <v>229</v>
      </c>
      <c r="F45" s="168"/>
      <c r="G45" s="168"/>
      <c r="H45" s="167" t="s">
        <v>27</v>
      </c>
      <c r="I45" s="204"/>
      <c r="J45" s="167" t="s">
        <v>224</v>
      </c>
      <c r="K45" s="206"/>
      <c r="L45" s="168"/>
      <c r="M45" s="168"/>
    </row>
    <row r="46" spans="1:13" x14ac:dyDescent="0.25">
      <c r="A46" s="166"/>
      <c r="B46" s="167"/>
      <c r="C46" s="168"/>
      <c r="D46" s="168"/>
      <c r="E46" s="404" t="s">
        <v>230</v>
      </c>
      <c r="F46" s="404"/>
      <c r="G46" s="168"/>
      <c r="H46" s="167" t="s">
        <v>27</v>
      </c>
      <c r="I46" s="204"/>
      <c r="J46" s="167" t="s">
        <v>224</v>
      </c>
      <c r="K46" s="205"/>
      <c r="L46" s="168"/>
      <c r="M46" s="168"/>
    </row>
    <row r="47" spans="1:13" x14ac:dyDescent="0.25">
      <c r="A47" s="166"/>
      <c r="B47" s="167"/>
      <c r="C47" s="168"/>
      <c r="D47" s="168"/>
      <c r="E47" s="208" t="s">
        <v>231</v>
      </c>
      <c r="F47" s="168"/>
      <c r="G47" s="168"/>
      <c r="H47" s="167" t="s">
        <v>27</v>
      </c>
      <c r="I47" s="204"/>
      <c r="J47" s="167" t="s">
        <v>224</v>
      </c>
      <c r="K47" s="209"/>
      <c r="L47" s="168"/>
      <c r="M47" s="168"/>
    </row>
    <row r="48" spans="1:13" x14ac:dyDescent="0.25">
      <c r="A48" s="166"/>
      <c r="B48" s="167"/>
      <c r="C48" s="168"/>
      <c r="D48" s="168"/>
      <c r="E48" s="208" t="s">
        <v>232</v>
      </c>
      <c r="F48" s="168"/>
      <c r="G48" s="168"/>
      <c r="H48" s="167" t="s">
        <v>27</v>
      </c>
      <c r="I48" s="204"/>
      <c r="J48" s="167" t="s">
        <v>224</v>
      </c>
      <c r="K48" s="209"/>
      <c r="L48" s="168"/>
      <c r="M48" s="168"/>
    </row>
    <row r="49" spans="1:13" x14ac:dyDescent="0.25">
      <c r="A49" s="166"/>
      <c r="B49" s="167"/>
      <c r="C49" s="168"/>
      <c r="D49" s="168"/>
      <c r="E49" s="208" t="s">
        <v>233</v>
      </c>
      <c r="F49" s="168"/>
      <c r="G49" s="168"/>
      <c r="H49" s="168"/>
      <c r="I49" s="210"/>
      <c r="J49" s="168"/>
      <c r="K49" s="206"/>
      <c r="L49" s="168"/>
      <c r="M49" s="168"/>
    </row>
    <row r="50" spans="1:13" x14ac:dyDescent="0.25">
      <c r="A50" s="166"/>
      <c r="B50" s="167"/>
      <c r="C50" s="168"/>
      <c r="D50" s="168"/>
      <c r="E50" s="208"/>
      <c r="F50" s="168"/>
      <c r="G50" s="168"/>
      <c r="H50" s="168"/>
      <c r="I50" s="168"/>
      <c r="J50" s="168"/>
      <c r="K50" s="168"/>
      <c r="L50" s="168"/>
      <c r="M50" s="168"/>
    </row>
    <row r="51" spans="1:13" x14ac:dyDescent="0.25">
      <c r="A51" s="166"/>
      <c r="B51" s="167">
        <v>8</v>
      </c>
      <c r="C51" s="168"/>
      <c r="D51" s="200" t="s">
        <v>36</v>
      </c>
      <c r="E51" s="202" t="s">
        <v>42</v>
      </c>
      <c r="F51" s="168"/>
      <c r="G51" s="168"/>
      <c r="H51" s="168"/>
      <c r="I51" s="168"/>
      <c r="J51" s="168"/>
      <c r="K51" s="211">
        <f>Aktivi!G13</f>
        <v>4875457.91</v>
      </c>
      <c r="L51" s="168"/>
      <c r="M51" s="168"/>
    </row>
    <row r="52" spans="1:13" x14ac:dyDescent="0.25">
      <c r="A52" s="166"/>
      <c r="B52" s="167"/>
      <c r="C52" s="168"/>
      <c r="D52" s="168"/>
      <c r="E52" s="168" t="s">
        <v>387</v>
      </c>
      <c r="F52" s="168"/>
      <c r="G52" s="168"/>
      <c r="H52" s="168"/>
      <c r="I52" s="320">
        <v>4817349.1100000003</v>
      </c>
      <c r="J52" s="168"/>
      <c r="K52" s="168"/>
      <c r="L52" s="168"/>
      <c r="M52" s="168"/>
    </row>
    <row r="53" spans="1:13" s="273" customFormat="1" x14ac:dyDescent="0.25">
      <c r="A53" s="166"/>
      <c r="B53" s="246"/>
      <c r="C53" s="168"/>
      <c r="D53" s="168"/>
      <c r="E53" s="168" t="s">
        <v>388</v>
      </c>
      <c r="F53" s="168"/>
      <c r="G53" s="168"/>
      <c r="H53" s="168"/>
      <c r="I53" s="320">
        <v>58108.800000000003</v>
      </c>
      <c r="J53" s="168"/>
      <c r="K53" s="168"/>
      <c r="L53" s="168"/>
      <c r="M53" s="168"/>
    </row>
    <row r="54" spans="1:13" s="273" customFormat="1" x14ac:dyDescent="0.25">
      <c r="A54" s="166"/>
      <c r="B54" s="246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</row>
    <row r="55" spans="1:13" x14ac:dyDescent="0.25">
      <c r="A55" s="166"/>
      <c r="B55" s="167">
        <v>9</v>
      </c>
      <c r="C55" s="168"/>
      <c r="D55" s="200" t="s">
        <v>36</v>
      </c>
      <c r="E55" s="202" t="s">
        <v>43</v>
      </c>
      <c r="F55" s="168"/>
      <c r="G55" s="405"/>
      <c r="H55" s="405"/>
      <c r="I55" s="168"/>
      <c r="J55" s="168"/>
      <c r="K55" s="195"/>
      <c r="L55" s="168"/>
      <c r="M55" s="168"/>
    </row>
    <row r="56" spans="1:13" x14ac:dyDescent="0.25">
      <c r="A56" s="166"/>
      <c r="B56" s="167"/>
      <c r="C56" s="168"/>
      <c r="D56" s="168"/>
      <c r="E56" s="168"/>
      <c r="F56" s="168" t="s">
        <v>234</v>
      </c>
      <c r="G56" s="168"/>
      <c r="H56" s="168"/>
      <c r="I56" s="168"/>
      <c r="J56" s="167" t="s">
        <v>224</v>
      </c>
      <c r="K56" s="212">
        <v>318616</v>
      </c>
      <c r="L56" s="168"/>
      <c r="M56" s="168"/>
    </row>
    <row r="57" spans="1:13" x14ac:dyDescent="0.25">
      <c r="A57" s="176"/>
      <c r="B57" s="167"/>
      <c r="C57" s="168"/>
      <c r="D57" s="168"/>
      <c r="E57" s="168"/>
      <c r="F57" s="168" t="s">
        <v>235</v>
      </c>
      <c r="G57" s="168"/>
      <c r="H57" s="168"/>
      <c r="I57" s="168"/>
      <c r="J57" s="167" t="s">
        <v>224</v>
      </c>
      <c r="K57" s="213"/>
      <c r="L57" s="168"/>
      <c r="M57" s="168"/>
    </row>
    <row r="58" spans="1:13" x14ac:dyDescent="0.25">
      <c r="A58" s="176"/>
      <c r="B58" s="177"/>
      <c r="C58" s="178"/>
      <c r="D58" s="178"/>
      <c r="E58" s="178"/>
      <c r="F58" s="178" t="s">
        <v>236</v>
      </c>
      <c r="G58" s="178"/>
      <c r="H58" s="178"/>
      <c r="I58" s="178"/>
      <c r="J58" s="167" t="s">
        <v>224</v>
      </c>
      <c r="K58" s="214">
        <f>K56+K60</f>
        <v>1624118</v>
      </c>
      <c r="L58" s="178"/>
      <c r="M58" s="178"/>
    </row>
    <row r="59" spans="1:13" x14ac:dyDescent="0.25">
      <c r="A59" s="176"/>
      <c r="B59" s="177"/>
      <c r="C59" s="178"/>
      <c r="D59" s="178"/>
      <c r="E59" s="178"/>
      <c r="F59" s="178" t="s">
        <v>237</v>
      </c>
      <c r="G59" s="178"/>
      <c r="H59" s="178"/>
      <c r="I59" s="178"/>
      <c r="J59" s="167" t="s">
        <v>224</v>
      </c>
      <c r="K59" s="215"/>
      <c r="L59" s="178"/>
      <c r="M59" s="178"/>
    </row>
    <row r="60" spans="1:13" ht="15.75" x14ac:dyDescent="0.25">
      <c r="A60" s="176"/>
      <c r="B60" s="177"/>
      <c r="C60" s="178"/>
      <c r="D60" s="216"/>
      <c r="E60" s="216"/>
      <c r="F60" s="178" t="s">
        <v>238</v>
      </c>
      <c r="G60" s="217"/>
      <c r="H60" s="217"/>
      <c r="I60" s="217"/>
      <c r="J60" s="167" t="s">
        <v>224</v>
      </c>
      <c r="K60" s="206">
        <f>Aktivi!H14</f>
        <v>1305502</v>
      </c>
      <c r="L60" s="178"/>
      <c r="M60" s="178"/>
    </row>
    <row r="61" spans="1:13" ht="15.75" x14ac:dyDescent="0.25">
      <c r="A61" s="176"/>
      <c r="B61" s="177">
        <v>10</v>
      </c>
      <c r="C61" s="178"/>
      <c r="D61" s="200" t="s">
        <v>36</v>
      </c>
      <c r="E61" s="202" t="s">
        <v>44</v>
      </c>
      <c r="F61" s="217"/>
      <c r="G61" s="217"/>
      <c r="H61" s="217"/>
      <c r="I61" s="217"/>
      <c r="J61" s="217"/>
      <c r="K61" s="195"/>
      <c r="L61" s="178"/>
      <c r="M61" s="178"/>
    </row>
    <row r="62" spans="1:13" x14ac:dyDescent="0.25">
      <c r="A62" s="176"/>
      <c r="B62" s="177"/>
      <c r="C62" s="178"/>
      <c r="D62" s="178"/>
      <c r="E62" s="178"/>
      <c r="F62" s="178" t="s">
        <v>239</v>
      </c>
      <c r="G62" s="178"/>
      <c r="H62" s="178"/>
      <c r="I62" s="178"/>
      <c r="J62" s="167" t="s">
        <v>224</v>
      </c>
      <c r="K62" s="218">
        <f>Aktivi!H15</f>
        <v>2334621.44</v>
      </c>
      <c r="L62" s="178"/>
      <c r="M62" s="178"/>
    </row>
    <row r="63" spans="1:13" x14ac:dyDescent="0.25">
      <c r="A63" s="176"/>
      <c r="B63" s="177"/>
      <c r="C63" s="178"/>
      <c r="D63" s="178"/>
      <c r="E63" s="178"/>
      <c r="F63" s="178" t="s">
        <v>240</v>
      </c>
      <c r="G63" s="178"/>
      <c r="H63" s="178"/>
      <c r="I63" s="178"/>
      <c r="J63" s="167" t="s">
        <v>224</v>
      </c>
      <c r="K63" s="206">
        <v>1730633</v>
      </c>
      <c r="L63" s="178"/>
      <c r="M63" s="178"/>
    </row>
    <row r="64" spans="1:13" x14ac:dyDescent="0.25">
      <c r="A64" s="176"/>
      <c r="B64" s="177"/>
      <c r="C64" s="178"/>
      <c r="D64" s="178"/>
      <c r="E64" s="178"/>
      <c r="F64" s="219" t="s">
        <v>241</v>
      </c>
      <c r="G64" s="178"/>
      <c r="H64" s="178"/>
      <c r="I64" s="178"/>
      <c r="J64" s="167" t="s">
        <v>224</v>
      </c>
      <c r="K64" s="206">
        <v>2649027</v>
      </c>
      <c r="L64" s="178"/>
      <c r="M64" s="178"/>
    </row>
    <row r="65" spans="1:13" x14ac:dyDescent="0.25">
      <c r="A65" s="176"/>
      <c r="B65" s="177"/>
      <c r="C65" s="178"/>
      <c r="D65" s="178"/>
      <c r="E65" s="178"/>
      <c r="F65" s="178" t="s">
        <v>242</v>
      </c>
      <c r="G65" s="178"/>
      <c r="H65" s="178"/>
      <c r="I65" s="178"/>
      <c r="J65" s="167" t="s">
        <v>224</v>
      </c>
      <c r="K65" s="206">
        <f>Aktivi!G15</f>
        <v>917752</v>
      </c>
      <c r="L65" s="178"/>
      <c r="M65" s="178"/>
    </row>
    <row r="66" spans="1:13" x14ac:dyDescent="0.25">
      <c r="A66" s="176"/>
      <c r="B66" s="200">
        <v>11</v>
      </c>
      <c r="C66" s="220"/>
      <c r="D66" s="200" t="s">
        <v>36</v>
      </c>
      <c r="E66" s="202" t="s">
        <v>45</v>
      </c>
      <c r="F66" s="174"/>
      <c r="G66" s="175"/>
      <c r="H66" s="168"/>
      <c r="I66" s="221"/>
      <c r="J66" s="167" t="s">
        <v>243</v>
      </c>
      <c r="K66" s="168"/>
      <c r="L66" s="178"/>
      <c r="M66" s="178"/>
    </row>
    <row r="67" spans="1:13" x14ac:dyDescent="0.25">
      <c r="A67" s="176"/>
      <c r="B67" s="177"/>
      <c r="C67" s="178"/>
      <c r="D67" s="221"/>
      <c r="E67" s="202"/>
      <c r="F67" s="181"/>
      <c r="G67" s="168"/>
      <c r="H67" s="168"/>
      <c r="I67" s="221"/>
      <c r="J67" s="167"/>
      <c r="K67" s="168"/>
      <c r="L67" s="178"/>
      <c r="M67" s="178"/>
    </row>
    <row r="68" spans="1:13" x14ac:dyDescent="0.25">
      <c r="A68" s="176"/>
      <c r="B68" s="167">
        <v>14</v>
      </c>
      <c r="C68" s="168"/>
      <c r="D68" s="173">
        <v>4</v>
      </c>
      <c r="E68" s="222" t="s">
        <v>46</v>
      </c>
      <c r="F68" s="223"/>
      <c r="G68" s="172"/>
      <c r="H68" s="172"/>
      <c r="I68" s="221"/>
      <c r="J68" s="167"/>
      <c r="K68" s="168"/>
      <c r="L68" s="178"/>
      <c r="M68" s="178"/>
    </row>
    <row r="69" spans="1:13" x14ac:dyDescent="0.25">
      <c r="A69" s="176"/>
      <c r="B69" s="167"/>
      <c r="C69" s="168"/>
      <c r="D69" s="168"/>
      <c r="E69" s="223"/>
      <c r="F69" s="223"/>
      <c r="G69" s="172"/>
      <c r="H69" s="172"/>
      <c r="I69" s="221"/>
      <c r="J69" s="167"/>
      <c r="K69" s="168"/>
      <c r="L69" s="178"/>
      <c r="M69" s="178"/>
    </row>
    <row r="70" spans="1:13" x14ac:dyDescent="0.25">
      <c r="A70" s="176"/>
      <c r="B70" s="167">
        <v>15</v>
      </c>
      <c r="C70" s="168"/>
      <c r="D70" s="178" t="s">
        <v>36</v>
      </c>
      <c r="E70" s="224" t="s">
        <v>47</v>
      </c>
      <c r="F70" s="223"/>
      <c r="G70" s="172"/>
      <c r="H70" s="172"/>
      <c r="I70" s="221"/>
      <c r="J70" s="167"/>
      <c r="K70" s="321">
        <f>Aktivi!G20</f>
        <v>996529</v>
      </c>
      <c r="L70" s="178"/>
      <c r="M70" s="178"/>
    </row>
    <row r="71" spans="1:13" x14ac:dyDescent="0.25">
      <c r="A71" s="176"/>
      <c r="B71" s="225"/>
      <c r="C71" s="168"/>
      <c r="D71" s="216"/>
      <c r="E71" s="226"/>
      <c r="F71" s="223"/>
      <c r="G71" s="172"/>
      <c r="H71" s="172"/>
      <c r="I71" s="221"/>
      <c r="J71" s="167"/>
      <c r="K71" s="227"/>
      <c r="L71" s="178"/>
      <c r="M71" s="178"/>
    </row>
    <row r="72" spans="1:13" x14ac:dyDescent="0.25">
      <c r="A72" s="176"/>
      <c r="B72" s="167">
        <v>16</v>
      </c>
      <c r="C72" s="192"/>
      <c r="D72" s="178" t="s">
        <v>36</v>
      </c>
      <c r="E72" s="224" t="s">
        <v>48</v>
      </c>
      <c r="F72" s="228"/>
      <c r="G72" s="228"/>
      <c r="H72" s="228"/>
      <c r="I72" s="221"/>
      <c r="J72" s="167" t="s">
        <v>244</v>
      </c>
      <c r="K72" s="228"/>
      <c r="L72" s="178"/>
      <c r="M72" s="178"/>
    </row>
    <row r="73" spans="1:13" x14ac:dyDescent="0.25">
      <c r="A73" s="176"/>
      <c r="B73" s="225"/>
      <c r="C73" s="168"/>
      <c r="D73" s="216"/>
      <c r="E73" s="226"/>
      <c r="F73" s="195"/>
      <c r="G73" s="195"/>
      <c r="H73" s="195"/>
      <c r="I73" s="221"/>
      <c r="J73" s="167"/>
      <c r="K73" s="195"/>
      <c r="L73" s="178"/>
      <c r="M73" s="178"/>
    </row>
    <row r="74" spans="1:13" x14ac:dyDescent="0.25">
      <c r="A74" s="176"/>
      <c r="B74" s="191">
        <v>17</v>
      </c>
      <c r="C74" s="168"/>
      <c r="D74" s="181" t="s">
        <v>36</v>
      </c>
      <c r="E74" s="229" t="s">
        <v>49</v>
      </c>
      <c r="F74" s="195"/>
      <c r="G74" s="195"/>
      <c r="H74" s="195"/>
      <c r="I74" s="221"/>
      <c r="J74" s="167" t="s">
        <v>244</v>
      </c>
      <c r="K74" s="195"/>
      <c r="L74" s="178"/>
      <c r="M74" s="178"/>
    </row>
    <row r="75" spans="1:13" x14ac:dyDescent="0.25">
      <c r="A75" s="176"/>
      <c r="B75" s="167"/>
      <c r="C75" s="168"/>
      <c r="D75" s="216"/>
      <c r="E75" s="226"/>
      <c r="F75" s="192"/>
      <c r="G75" s="192"/>
      <c r="H75" s="192"/>
      <c r="I75" s="221"/>
      <c r="J75" s="167"/>
      <c r="K75" s="167"/>
      <c r="L75" s="178"/>
      <c r="M75" s="178"/>
    </row>
    <row r="76" spans="1:13" x14ac:dyDescent="0.25">
      <c r="A76" s="176"/>
      <c r="B76" s="167">
        <v>18</v>
      </c>
      <c r="C76" s="168"/>
      <c r="D76" s="178" t="s">
        <v>36</v>
      </c>
      <c r="E76" s="230" t="s">
        <v>50</v>
      </c>
      <c r="F76" s="192"/>
      <c r="G76" s="192"/>
      <c r="H76" s="192"/>
      <c r="I76" s="221"/>
      <c r="J76" s="167" t="s">
        <v>244</v>
      </c>
      <c r="K76" s="167"/>
      <c r="L76" s="178"/>
      <c r="M76" s="178"/>
    </row>
    <row r="77" spans="1:13" x14ac:dyDescent="0.25">
      <c r="A77" s="176"/>
      <c r="B77" s="167"/>
      <c r="C77" s="168"/>
      <c r="D77" s="216"/>
      <c r="E77" s="226"/>
      <c r="F77" s="223"/>
      <c r="G77" s="223"/>
      <c r="H77" s="223"/>
      <c r="I77" s="221"/>
      <c r="J77" s="167"/>
      <c r="K77" s="172"/>
      <c r="L77" s="178"/>
      <c r="M77" s="178"/>
    </row>
    <row r="78" spans="1:13" x14ac:dyDescent="0.25">
      <c r="A78" s="176"/>
      <c r="B78" s="167">
        <v>19</v>
      </c>
      <c r="C78" s="168"/>
      <c r="D78" s="178" t="s">
        <v>36</v>
      </c>
      <c r="E78" s="231" t="s">
        <v>51</v>
      </c>
      <c r="F78" s="223"/>
      <c r="G78" s="223"/>
      <c r="H78" s="223"/>
      <c r="I78" s="221"/>
      <c r="J78" s="167"/>
      <c r="K78" s="232"/>
      <c r="L78" s="178"/>
      <c r="M78" s="178"/>
    </row>
    <row r="79" spans="1:13" x14ac:dyDescent="0.25">
      <c r="A79" s="176"/>
      <c r="B79" s="167"/>
      <c r="C79" s="168"/>
      <c r="D79" s="216"/>
      <c r="E79" s="226"/>
      <c r="F79" s="223"/>
      <c r="G79" s="223"/>
      <c r="H79" s="223"/>
      <c r="I79" s="221"/>
      <c r="J79" s="167"/>
      <c r="K79" s="168"/>
      <c r="L79" s="178"/>
      <c r="M79" s="178"/>
    </row>
    <row r="80" spans="1:13" x14ac:dyDescent="0.25">
      <c r="A80" s="176"/>
      <c r="B80" s="167">
        <v>20</v>
      </c>
      <c r="C80" s="168"/>
      <c r="D80" s="181" t="s">
        <v>36</v>
      </c>
      <c r="E80" s="202" t="s">
        <v>52</v>
      </c>
      <c r="F80" s="223"/>
      <c r="G80" s="223"/>
      <c r="H80" s="223"/>
      <c r="I80" s="221"/>
      <c r="J80" s="167" t="s">
        <v>244</v>
      </c>
      <c r="K80" s="168"/>
      <c r="L80" s="178"/>
      <c r="M80" s="178"/>
    </row>
    <row r="81" spans="1:13" x14ac:dyDescent="0.25">
      <c r="A81" s="176"/>
      <c r="B81" s="167"/>
      <c r="C81" s="168"/>
      <c r="D81" s="216"/>
      <c r="E81" s="226"/>
      <c r="F81" s="228"/>
      <c r="G81" s="228"/>
      <c r="H81" s="228"/>
      <c r="I81" s="221"/>
      <c r="J81" s="167"/>
      <c r="K81" s="228"/>
      <c r="L81" s="178"/>
      <c r="M81" s="178"/>
    </row>
    <row r="82" spans="1:13" x14ac:dyDescent="0.25">
      <c r="A82" s="176"/>
      <c r="B82" s="167">
        <v>21</v>
      </c>
      <c r="C82" s="168"/>
      <c r="D82" s="181" t="s">
        <v>36</v>
      </c>
      <c r="E82" s="202"/>
      <c r="F82" s="168"/>
      <c r="G82" s="168"/>
      <c r="H82" s="168"/>
      <c r="I82" s="221"/>
      <c r="J82" s="167" t="s">
        <v>244</v>
      </c>
      <c r="K82" s="168"/>
      <c r="L82" s="178"/>
      <c r="M82" s="178"/>
    </row>
    <row r="83" spans="1:13" x14ac:dyDescent="0.25">
      <c r="A83" s="176"/>
      <c r="B83" s="167">
        <v>22</v>
      </c>
      <c r="C83" s="168"/>
      <c r="D83" s="173">
        <v>5</v>
      </c>
      <c r="E83" s="222" t="s">
        <v>53</v>
      </c>
      <c r="F83" s="181"/>
      <c r="G83" s="168"/>
      <c r="H83" s="168"/>
      <c r="I83" s="221"/>
      <c r="J83" s="167" t="s">
        <v>244</v>
      </c>
      <c r="K83" s="168"/>
      <c r="L83" s="178"/>
      <c r="M83" s="178"/>
    </row>
    <row r="84" spans="1:13" x14ac:dyDescent="0.25">
      <c r="A84" s="176"/>
      <c r="B84" s="167"/>
      <c r="C84" s="168"/>
      <c r="D84" s="168"/>
      <c r="E84" s="168"/>
      <c r="F84" s="168"/>
      <c r="G84" s="168"/>
      <c r="H84" s="168"/>
      <c r="I84" s="221"/>
      <c r="J84" s="167"/>
      <c r="K84" s="168"/>
      <c r="L84" s="178"/>
      <c r="M84" s="178"/>
    </row>
    <row r="85" spans="1:13" x14ac:dyDescent="0.25">
      <c r="A85" s="176"/>
      <c r="B85" s="167">
        <v>23</v>
      </c>
      <c r="C85" s="168"/>
      <c r="D85" s="173">
        <v>6</v>
      </c>
      <c r="E85" s="222" t="s">
        <v>54</v>
      </c>
      <c r="F85" s="181"/>
      <c r="G85" s="168"/>
      <c r="H85" s="168"/>
      <c r="I85" s="221"/>
      <c r="J85" s="167" t="s">
        <v>244</v>
      </c>
      <c r="K85" s="168"/>
      <c r="L85" s="178"/>
      <c r="M85" s="178"/>
    </row>
    <row r="86" spans="1:13" x14ac:dyDescent="0.25">
      <c r="A86" s="176"/>
      <c r="B86" s="167"/>
      <c r="C86" s="168"/>
      <c r="D86" s="221"/>
      <c r="E86" s="221"/>
      <c r="F86" s="221"/>
      <c r="G86" s="168"/>
      <c r="H86" s="168"/>
      <c r="I86" s="221"/>
      <c r="J86" s="167"/>
      <c r="K86" s="168"/>
      <c r="L86" s="178"/>
      <c r="M86" s="178"/>
    </row>
    <row r="87" spans="1:13" x14ac:dyDescent="0.25">
      <c r="A87" s="176"/>
      <c r="B87" s="167">
        <v>24</v>
      </c>
      <c r="C87" s="168"/>
      <c r="D87" s="173">
        <v>7</v>
      </c>
      <c r="E87" s="222" t="s">
        <v>55</v>
      </c>
      <c r="F87" s="181"/>
      <c r="G87" s="168"/>
      <c r="H87" s="168"/>
      <c r="I87" s="221"/>
      <c r="J87" s="167" t="s">
        <v>244</v>
      </c>
      <c r="K87" s="168"/>
      <c r="L87" s="178"/>
      <c r="M87" s="178"/>
    </row>
    <row r="88" spans="1:13" x14ac:dyDescent="0.25">
      <c r="A88" s="176"/>
      <c r="B88" s="167"/>
      <c r="C88" s="221"/>
      <c r="D88" s="221"/>
      <c r="E88" s="221"/>
      <c r="F88" s="221"/>
      <c r="G88" s="168"/>
      <c r="H88" s="167"/>
      <c r="I88" s="221"/>
      <c r="J88" s="167"/>
      <c r="K88" s="168"/>
      <c r="L88" s="178"/>
      <c r="M88" s="178"/>
    </row>
    <row r="89" spans="1:13" x14ac:dyDescent="0.25">
      <c r="A89" s="176"/>
      <c r="B89" s="167">
        <v>25</v>
      </c>
      <c r="C89" s="168"/>
      <c r="D89" s="200" t="s">
        <v>36</v>
      </c>
      <c r="E89" s="181" t="s">
        <v>56</v>
      </c>
      <c r="F89" s="221"/>
      <c r="G89" s="168"/>
      <c r="H89" s="167"/>
      <c r="I89" s="221"/>
      <c r="J89" s="167" t="s">
        <v>244</v>
      </c>
      <c r="K89" s="168"/>
      <c r="L89" s="178"/>
      <c r="M89" s="178"/>
    </row>
    <row r="90" spans="1:13" x14ac:dyDescent="0.25">
      <c r="A90" s="176"/>
      <c r="B90" s="225"/>
      <c r="C90" s="168"/>
      <c r="D90" s="168"/>
      <c r="E90" s="168"/>
      <c r="F90" s="168"/>
      <c r="G90" s="168"/>
      <c r="H90" s="167"/>
      <c r="I90" s="221"/>
      <c r="J90" s="167"/>
      <c r="K90" s="168"/>
      <c r="L90" s="178"/>
      <c r="M90" s="178"/>
    </row>
    <row r="91" spans="1:13" x14ac:dyDescent="0.25">
      <c r="A91" s="176"/>
      <c r="B91" s="225">
        <v>26</v>
      </c>
      <c r="C91" s="168"/>
      <c r="D91" s="200" t="s">
        <v>36</v>
      </c>
      <c r="E91" s="168"/>
      <c r="F91" s="168"/>
      <c r="G91" s="168"/>
      <c r="H91" s="167"/>
      <c r="I91" s="221"/>
      <c r="J91" s="167" t="s">
        <v>244</v>
      </c>
      <c r="K91" s="168"/>
      <c r="L91" s="178"/>
      <c r="M91" s="178"/>
    </row>
    <row r="92" spans="1:13" x14ac:dyDescent="0.25">
      <c r="A92" s="176"/>
      <c r="B92" s="167"/>
      <c r="C92" s="168"/>
      <c r="D92" s="221"/>
      <c r="E92" s="181"/>
      <c r="F92" s="168"/>
      <c r="G92" s="168"/>
      <c r="H92" s="167"/>
      <c r="I92" s="221"/>
      <c r="J92" s="167"/>
      <c r="K92" s="168"/>
      <c r="L92" s="178"/>
      <c r="M92" s="178"/>
    </row>
    <row r="93" spans="1:13" x14ac:dyDescent="0.25">
      <c r="A93" s="176"/>
      <c r="B93" s="167">
        <v>27</v>
      </c>
      <c r="C93" s="168"/>
      <c r="D93" s="233" t="s">
        <v>57</v>
      </c>
      <c r="E93" s="233" t="s">
        <v>245</v>
      </c>
      <c r="F93" s="168"/>
      <c r="G93" s="168"/>
      <c r="H93" s="167"/>
      <c r="I93" s="221"/>
      <c r="J93" s="167" t="s">
        <v>244</v>
      </c>
      <c r="K93" s="168"/>
      <c r="L93" s="178"/>
      <c r="M93" s="178"/>
    </row>
    <row r="94" spans="1:13" x14ac:dyDescent="0.25">
      <c r="A94" s="176"/>
      <c r="B94" s="167"/>
      <c r="C94" s="168"/>
      <c r="D94" s="168"/>
      <c r="E94" s="223"/>
      <c r="F94" s="223"/>
      <c r="G94" s="168"/>
      <c r="H94" s="167"/>
      <c r="I94" s="221"/>
      <c r="J94" s="167"/>
      <c r="K94" s="168"/>
      <c r="L94" s="178"/>
      <c r="M94" s="178"/>
    </row>
    <row r="95" spans="1:13" x14ac:dyDescent="0.25">
      <c r="A95" s="176"/>
      <c r="B95" s="167">
        <v>28</v>
      </c>
      <c r="C95" s="168"/>
      <c r="D95" s="233">
        <v>1</v>
      </c>
      <c r="E95" s="234" t="s">
        <v>59</v>
      </c>
      <c r="F95" s="168"/>
      <c r="G95" s="168"/>
      <c r="H95" s="167"/>
      <c r="I95" s="221"/>
      <c r="J95" s="167" t="s">
        <v>244</v>
      </c>
      <c r="K95" s="168"/>
      <c r="L95" s="178"/>
      <c r="M95" s="178"/>
    </row>
    <row r="96" spans="1:13" x14ac:dyDescent="0.25">
      <c r="A96" s="176"/>
      <c r="B96" s="167"/>
      <c r="C96" s="168"/>
      <c r="D96" s="233"/>
      <c r="E96" s="234"/>
      <c r="F96" s="168"/>
      <c r="G96" s="168"/>
      <c r="H96" s="167"/>
      <c r="I96" s="221"/>
      <c r="J96" s="167"/>
      <c r="K96" s="168"/>
      <c r="L96" s="178"/>
      <c r="M96" s="178"/>
    </row>
    <row r="97" spans="1:13" x14ac:dyDescent="0.25">
      <c r="A97" s="176"/>
      <c r="B97" s="167">
        <v>29</v>
      </c>
      <c r="C97" s="168"/>
      <c r="D97" s="233">
        <v>2</v>
      </c>
      <c r="E97" s="233" t="s">
        <v>60</v>
      </c>
      <c r="F97" s="168"/>
      <c r="G97" s="168"/>
      <c r="H97" s="168"/>
      <c r="I97" s="221"/>
      <c r="J97" s="167" t="s">
        <v>244</v>
      </c>
      <c r="K97" s="168"/>
      <c r="L97" s="178"/>
      <c r="M97" s="178"/>
    </row>
    <row r="98" spans="1:13" x14ac:dyDescent="0.25">
      <c r="A98" s="176"/>
      <c r="B98" s="167"/>
      <c r="C98" s="168"/>
      <c r="D98" s="233"/>
      <c r="E98" s="233"/>
      <c r="F98" s="168"/>
      <c r="G98" s="168"/>
      <c r="H98" s="168"/>
      <c r="I98" s="221"/>
      <c r="J98" s="167"/>
      <c r="K98" s="168"/>
      <c r="L98" s="178"/>
      <c r="M98" s="178"/>
    </row>
    <row r="99" spans="1:13" x14ac:dyDescent="0.25">
      <c r="A99" s="176"/>
      <c r="B99" s="167"/>
      <c r="C99" s="168"/>
      <c r="D99" s="233"/>
      <c r="E99" s="233"/>
      <c r="F99" s="168"/>
      <c r="G99" s="168"/>
      <c r="H99" s="168"/>
      <c r="I99" s="221"/>
      <c r="J99" s="167"/>
      <c r="K99" s="168"/>
      <c r="L99" s="178"/>
      <c r="M99" s="178"/>
    </row>
    <row r="100" spans="1:13" x14ac:dyDescent="0.25">
      <c r="A100" s="176"/>
      <c r="B100" s="167"/>
      <c r="C100" s="168"/>
      <c r="D100" s="233"/>
      <c r="E100" s="233"/>
      <c r="F100" s="168"/>
      <c r="G100" s="168"/>
      <c r="H100" s="168"/>
      <c r="I100" s="221"/>
      <c r="J100" s="167"/>
      <c r="K100" s="168"/>
      <c r="L100" s="178"/>
      <c r="M100" s="178"/>
    </row>
    <row r="101" spans="1:13" x14ac:dyDescent="0.25">
      <c r="A101" s="176"/>
      <c r="B101" s="167"/>
      <c r="C101" s="168"/>
      <c r="D101" s="168"/>
      <c r="E101" s="168"/>
      <c r="F101" s="168" t="s">
        <v>246</v>
      </c>
      <c r="G101" s="168"/>
      <c r="H101" s="168"/>
      <c r="I101" s="168"/>
      <c r="J101" s="168"/>
      <c r="K101" s="168"/>
      <c r="L101" s="178"/>
      <c r="M101" s="178"/>
    </row>
    <row r="102" spans="1:13" x14ac:dyDescent="0.25">
      <c r="A102" s="176"/>
      <c r="B102" s="167"/>
      <c r="C102" s="168"/>
      <c r="D102" s="406" t="s">
        <v>27</v>
      </c>
      <c r="E102" s="406" t="s">
        <v>247</v>
      </c>
      <c r="F102" s="407" t="s">
        <v>248</v>
      </c>
      <c r="G102" s="408"/>
      <c r="H102" s="409"/>
      <c r="I102" s="407" t="s">
        <v>249</v>
      </c>
      <c r="J102" s="408"/>
      <c r="K102" s="409"/>
      <c r="L102" s="178"/>
      <c r="M102" s="178"/>
    </row>
    <row r="103" spans="1:13" x14ac:dyDescent="0.25">
      <c r="A103" s="176"/>
      <c r="B103" s="167"/>
      <c r="C103" s="168"/>
      <c r="D103" s="406"/>
      <c r="E103" s="406"/>
      <c r="F103" s="235" t="s">
        <v>250</v>
      </c>
      <c r="G103" s="235" t="s">
        <v>251</v>
      </c>
      <c r="H103" s="235" t="s">
        <v>252</v>
      </c>
      <c r="I103" s="235" t="s">
        <v>250</v>
      </c>
      <c r="J103" s="235" t="s">
        <v>251</v>
      </c>
      <c r="K103" s="235" t="s">
        <v>252</v>
      </c>
      <c r="L103" s="178"/>
      <c r="M103" s="178"/>
    </row>
    <row r="104" spans="1:13" x14ac:dyDescent="0.25">
      <c r="A104" s="176"/>
      <c r="B104" s="167">
        <v>30</v>
      </c>
      <c r="C104" s="168"/>
      <c r="D104" s="188"/>
      <c r="E104" s="188" t="s">
        <v>61</v>
      </c>
      <c r="F104" s="322">
        <v>5820000</v>
      </c>
      <c r="G104" s="188"/>
      <c r="H104" s="323">
        <f>F104-G104</f>
        <v>5820000</v>
      </c>
      <c r="I104" s="188"/>
      <c r="J104" s="188"/>
      <c r="K104" s="322">
        <v>5820000</v>
      </c>
      <c r="L104" s="178"/>
      <c r="M104" s="178"/>
    </row>
    <row r="105" spans="1:13" x14ac:dyDescent="0.25">
      <c r="A105" s="176"/>
      <c r="B105" s="167">
        <v>31</v>
      </c>
      <c r="C105" s="168"/>
      <c r="D105" s="188"/>
      <c r="E105" s="188" t="s">
        <v>62</v>
      </c>
      <c r="F105" s="322">
        <v>58293833</v>
      </c>
      <c r="G105" s="322">
        <f>F105*5%</f>
        <v>2914691.6500000004</v>
      </c>
      <c r="H105" s="323">
        <f t="shared" ref="H105:H111" si="0">F105-G105</f>
        <v>55379141.350000001</v>
      </c>
      <c r="I105" s="188"/>
      <c r="J105" s="188"/>
      <c r="K105" s="322">
        <v>58293833</v>
      </c>
      <c r="L105" s="178"/>
      <c r="M105" s="178"/>
    </row>
    <row r="106" spans="1:13" x14ac:dyDescent="0.25">
      <c r="A106" s="176"/>
      <c r="B106" s="167">
        <v>32</v>
      </c>
      <c r="C106" s="168"/>
      <c r="D106" s="188"/>
      <c r="E106" s="188" t="s">
        <v>253</v>
      </c>
      <c r="F106" s="236">
        <v>12893313</v>
      </c>
      <c r="G106" s="322">
        <f>F106*20%</f>
        <v>2578662.6</v>
      </c>
      <c r="H106" s="323">
        <f t="shared" si="0"/>
        <v>10314650.4</v>
      </c>
      <c r="I106" s="236"/>
      <c r="J106" s="236"/>
      <c r="K106" s="236">
        <v>12893313</v>
      </c>
      <c r="L106" s="178"/>
      <c r="M106" s="178"/>
    </row>
    <row r="107" spans="1:13" x14ac:dyDescent="0.25">
      <c r="A107" s="176"/>
      <c r="B107" s="167">
        <v>33</v>
      </c>
      <c r="C107" s="168"/>
      <c r="D107" s="187"/>
      <c r="E107" s="188" t="s">
        <v>64</v>
      </c>
      <c r="F107" s="236"/>
      <c r="G107" s="322"/>
      <c r="H107" s="323">
        <f t="shared" si="0"/>
        <v>0</v>
      </c>
      <c r="I107" s="236"/>
      <c r="J107" s="236"/>
      <c r="K107" s="236"/>
      <c r="L107" s="178"/>
      <c r="M107" s="178"/>
    </row>
    <row r="108" spans="1:13" x14ac:dyDescent="0.25">
      <c r="A108" s="176"/>
      <c r="B108" s="167"/>
      <c r="C108" s="168"/>
      <c r="D108" s="187"/>
      <c r="E108" s="188" t="s">
        <v>254</v>
      </c>
      <c r="F108" s="236">
        <v>2563951</v>
      </c>
      <c r="G108" s="322">
        <f>F108*25%</f>
        <v>640987.75</v>
      </c>
      <c r="H108" s="323">
        <f t="shared" si="0"/>
        <v>1922963.25</v>
      </c>
      <c r="I108" s="236"/>
      <c r="J108" s="236"/>
      <c r="K108" s="236">
        <v>2563951</v>
      </c>
      <c r="L108" s="178"/>
      <c r="M108" s="178"/>
    </row>
    <row r="109" spans="1:13" x14ac:dyDescent="0.25">
      <c r="A109" s="176"/>
      <c r="B109" s="167"/>
      <c r="C109" s="168"/>
      <c r="D109" s="187"/>
      <c r="E109" s="188" t="s">
        <v>255</v>
      </c>
      <c r="F109" s="236"/>
      <c r="G109" s="322"/>
      <c r="H109" s="323">
        <f t="shared" si="0"/>
        <v>0</v>
      </c>
      <c r="I109" s="236"/>
      <c r="J109" s="236"/>
      <c r="K109" s="236"/>
      <c r="L109" s="178"/>
      <c r="M109" s="178"/>
    </row>
    <row r="110" spans="1:13" x14ac:dyDescent="0.25">
      <c r="A110" s="176"/>
      <c r="B110" s="167"/>
      <c r="C110" s="168"/>
      <c r="D110" s="187"/>
      <c r="E110" s="188" t="s">
        <v>256</v>
      </c>
      <c r="F110" s="236">
        <v>391388</v>
      </c>
      <c r="G110" s="322">
        <f>5713+7333</f>
        <v>13046</v>
      </c>
      <c r="H110" s="323">
        <f t="shared" si="0"/>
        <v>378342</v>
      </c>
      <c r="I110" s="236"/>
      <c r="J110" s="236"/>
      <c r="K110" s="236">
        <v>211650</v>
      </c>
      <c r="L110" s="178"/>
      <c r="M110" s="178"/>
    </row>
    <row r="111" spans="1:13" x14ac:dyDescent="0.25">
      <c r="A111" s="176"/>
      <c r="B111" s="167"/>
      <c r="C111" s="168"/>
      <c r="D111" s="187"/>
      <c r="E111" s="187"/>
      <c r="F111" s="236">
        <f>SUM(F104:F110)</f>
        <v>79962485</v>
      </c>
      <c r="G111" s="324">
        <f>SUM(G104:G110)</f>
        <v>6147388</v>
      </c>
      <c r="H111" s="323">
        <f t="shared" si="0"/>
        <v>73815097</v>
      </c>
      <c r="I111" s="236"/>
      <c r="J111" s="236"/>
      <c r="K111" s="236">
        <f>SUM(K104:K110)</f>
        <v>79782747</v>
      </c>
      <c r="L111" s="178"/>
      <c r="M111" s="178"/>
    </row>
    <row r="112" spans="1:13" x14ac:dyDescent="0.25">
      <c r="A112" s="176"/>
      <c r="B112" s="177"/>
      <c r="C112" s="178"/>
      <c r="D112" s="178"/>
      <c r="E112" s="233"/>
      <c r="F112" s="233"/>
      <c r="G112" s="233"/>
      <c r="H112" s="233"/>
      <c r="I112" s="233"/>
      <c r="J112" s="177"/>
      <c r="K112" s="233"/>
      <c r="L112" s="178"/>
      <c r="M112" s="178"/>
    </row>
    <row r="113" spans="1:13" x14ac:dyDescent="0.25">
      <c r="A113" s="176"/>
      <c r="B113" s="167">
        <v>34</v>
      </c>
      <c r="C113" s="168"/>
      <c r="D113" s="233">
        <v>3</v>
      </c>
      <c r="E113" s="233" t="s">
        <v>68</v>
      </c>
      <c r="F113" s="168"/>
      <c r="G113" s="168"/>
      <c r="H113" s="168"/>
      <c r="I113" s="221"/>
      <c r="J113" s="168" t="s">
        <v>244</v>
      </c>
      <c r="K113" s="233"/>
      <c r="L113" s="178"/>
      <c r="M113" s="178"/>
    </row>
    <row r="114" spans="1:13" x14ac:dyDescent="0.25">
      <c r="A114" s="176"/>
      <c r="B114" s="167"/>
      <c r="C114" s="168"/>
      <c r="D114" s="233"/>
      <c r="E114" s="233"/>
      <c r="F114" s="168"/>
      <c r="G114" s="168"/>
      <c r="H114" s="168"/>
      <c r="I114" s="221"/>
      <c r="J114" s="168"/>
      <c r="K114" s="233"/>
      <c r="L114" s="178"/>
      <c r="M114" s="178"/>
    </row>
    <row r="115" spans="1:13" x14ac:dyDescent="0.25">
      <c r="A115" s="176"/>
      <c r="B115" s="167">
        <v>35</v>
      </c>
      <c r="C115" s="178"/>
      <c r="D115" s="233">
        <v>4</v>
      </c>
      <c r="E115" s="233" t="s">
        <v>69</v>
      </c>
      <c r="F115" s="178"/>
      <c r="G115" s="178"/>
      <c r="H115" s="178"/>
      <c r="I115" s="221"/>
      <c r="J115" s="178" t="s">
        <v>244</v>
      </c>
      <c r="K115" s="233"/>
      <c r="L115" s="178"/>
      <c r="M115" s="178"/>
    </row>
    <row r="116" spans="1:13" x14ac:dyDescent="0.25">
      <c r="A116" s="176"/>
      <c r="B116" s="167"/>
      <c r="C116" s="178"/>
      <c r="D116" s="233"/>
      <c r="E116" s="233"/>
      <c r="F116" s="178"/>
      <c r="G116" s="178"/>
      <c r="H116" s="178"/>
      <c r="I116" s="221"/>
      <c r="J116" s="178"/>
      <c r="K116" s="233"/>
      <c r="L116" s="178"/>
      <c r="M116" s="178"/>
    </row>
    <row r="117" spans="1:13" ht="15.75" x14ac:dyDescent="0.25">
      <c r="A117" s="176"/>
      <c r="B117" s="167">
        <v>36</v>
      </c>
      <c r="C117" s="178"/>
      <c r="D117" s="233">
        <v>5</v>
      </c>
      <c r="E117" s="233" t="s">
        <v>70</v>
      </c>
      <c r="F117" s="178"/>
      <c r="G117" s="217"/>
      <c r="H117" s="217"/>
      <c r="I117" s="221"/>
      <c r="J117" s="178" t="s">
        <v>244</v>
      </c>
      <c r="K117" s="233"/>
      <c r="L117" s="178"/>
      <c r="M117" s="178"/>
    </row>
    <row r="118" spans="1:13" ht="15.75" x14ac:dyDescent="0.25">
      <c r="A118" s="176"/>
      <c r="B118" s="167"/>
      <c r="C118" s="178"/>
      <c r="D118" s="233"/>
      <c r="E118" s="233"/>
      <c r="F118" s="178"/>
      <c r="G118" s="217"/>
      <c r="H118" s="217"/>
      <c r="I118" s="221"/>
      <c r="J118" s="178"/>
      <c r="K118" s="233"/>
      <c r="L118" s="178"/>
      <c r="M118" s="178"/>
    </row>
    <row r="119" spans="1:13" ht="15.75" x14ac:dyDescent="0.25">
      <c r="A119" s="176"/>
      <c r="B119" s="167">
        <v>37</v>
      </c>
      <c r="C119" s="178"/>
      <c r="D119" s="233">
        <v>6</v>
      </c>
      <c r="E119" s="233" t="s">
        <v>71</v>
      </c>
      <c r="F119" s="217"/>
      <c r="G119" s="217"/>
      <c r="H119" s="217"/>
      <c r="I119" s="221"/>
      <c r="J119" s="178" t="s">
        <v>244</v>
      </c>
      <c r="K119" s="233"/>
      <c r="L119" s="178"/>
      <c r="M119" s="178"/>
    </row>
    <row r="120" spans="1:13" ht="15.75" x14ac:dyDescent="0.25">
      <c r="A120" s="176"/>
      <c r="B120" s="167"/>
      <c r="C120" s="178"/>
      <c r="D120" s="233"/>
      <c r="E120" s="233"/>
      <c r="F120" s="217"/>
      <c r="G120" s="217"/>
      <c r="H120" s="217"/>
      <c r="I120" s="178"/>
      <c r="J120" s="177"/>
      <c r="K120" s="233"/>
      <c r="L120" s="178"/>
      <c r="M120" s="178"/>
    </row>
    <row r="121" spans="1:13" x14ac:dyDescent="0.25">
      <c r="A121" s="176"/>
      <c r="B121" s="177"/>
      <c r="C121" s="178"/>
      <c r="D121" s="237" t="s">
        <v>33</v>
      </c>
      <c r="E121" s="174" t="s">
        <v>257</v>
      </c>
      <c r="F121" s="174"/>
      <c r="G121" s="238"/>
      <c r="H121" s="238"/>
      <c r="I121" s="178"/>
      <c r="J121" s="177"/>
      <c r="K121" s="233"/>
      <c r="L121" s="178"/>
      <c r="M121" s="178"/>
    </row>
    <row r="122" spans="1:13" x14ac:dyDescent="0.25">
      <c r="A122" s="176"/>
      <c r="B122" s="177"/>
      <c r="C122" s="178"/>
      <c r="D122" s="237"/>
      <c r="E122" s="174"/>
      <c r="F122" s="174"/>
      <c r="G122" s="238"/>
      <c r="H122" s="238"/>
      <c r="I122" s="178"/>
      <c r="J122" s="177"/>
      <c r="K122" s="233"/>
      <c r="L122" s="178"/>
      <c r="M122" s="178"/>
    </row>
    <row r="123" spans="1:13" x14ac:dyDescent="0.25">
      <c r="A123" s="176"/>
      <c r="B123" s="177">
        <v>40</v>
      </c>
      <c r="C123" s="178"/>
      <c r="D123" s="173">
        <v>1</v>
      </c>
      <c r="E123" s="222" t="s">
        <v>81</v>
      </c>
      <c r="F123" s="181"/>
      <c r="G123" s="233"/>
      <c r="H123" s="233"/>
      <c r="I123" s="168"/>
      <c r="J123" s="178" t="s">
        <v>244</v>
      </c>
      <c r="K123" s="233"/>
      <c r="L123" s="178"/>
      <c r="M123" s="178"/>
    </row>
    <row r="124" spans="1:13" x14ac:dyDescent="0.25">
      <c r="A124" s="166"/>
      <c r="B124" s="177"/>
      <c r="C124" s="178"/>
      <c r="D124" s="173"/>
      <c r="E124" s="222"/>
      <c r="F124" s="181"/>
      <c r="G124" s="233"/>
      <c r="H124" s="233"/>
      <c r="I124" s="168"/>
      <c r="J124" s="178"/>
      <c r="K124" s="233"/>
      <c r="L124" s="178"/>
      <c r="M124" s="178"/>
    </row>
    <row r="125" spans="1:13" x14ac:dyDescent="0.25">
      <c r="A125" s="166"/>
      <c r="B125" s="177">
        <v>41</v>
      </c>
      <c r="C125" s="178"/>
      <c r="D125" s="173">
        <v>2</v>
      </c>
      <c r="E125" s="222" t="s">
        <v>82</v>
      </c>
      <c r="F125" s="181"/>
      <c r="G125" s="178"/>
      <c r="H125" s="178"/>
      <c r="I125" s="168"/>
      <c r="J125" s="178" t="s">
        <v>244</v>
      </c>
      <c r="K125" s="168"/>
      <c r="L125" s="168"/>
      <c r="M125" s="168"/>
    </row>
    <row r="126" spans="1:13" x14ac:dyDescent="0.25">
      <c r="A126" s="166"/>
      <c r="B126" s="177"/>
      <c r="C126" s="178"/>
      <c r="D126" s="173"/>
      <c r="E126" s="222"/>
      <c r="F126" s="181"/>
      <c r="G126" s="178"/>
      <c r="H126" s="178"/>
      <c r="I126" s="168"/>
      <c r="J126" s="178"/>
      <c r="K126" s="168"/>
      <c r="L126" s="168"/>
      <c r="M126" s="168"/>
    </row>
    <row r="127" spans="1:13" x14ac:dyDescent="0.25">
      <c r="A127" s="166"/>
      <c r="B127" s="177">
        <v>42</v>
      </c>
      <c r="C127" s="178"/>
      <c r="D127" s="200" t="s">
        <v>36</v>
      </c>
      <c r="E127" s="202" t="s">
        <v>83</v>
      </c>
      <c r="F127" s="178"/>
      <c r="G127" s="178"/>
      <c r="H127" s="178"/>
      <c r="I127" s="168"/>
      <c r="J127" s="178" t="s">
        <v>244</v>
      </c>
      <c r="K127" s="168"/>
      <c r="L127" s="168"/>
      <c r="M127" s="168"/>
    </row>
    <row r="128" spans="1:13" x14ac:dyDescent="0.25">
      <c r="A128" s="166"/>
      <c r="B128" s="177"/>
      <c r="C128" s="178"/>
      <c r="D128" s="200"/>
      <c r="E128" s="202"/>
      <c r="F128" s="178"/>
      <c r="G128" s="178"/>
      <c r="H128" s="178"/>
      <c r="I128" s="168"/>
      <c r="J128" s="178"/>
      <c r="K128" s="168"/>
      <c r="L128" s="168"/>
      <c r="M128" s="168"/>
    </row>
    <row r="129" spans="1:13" x14ac:dyDescent="0.25">
      <c r="A129" s="166"/>
      <c r="B129" s="177">
        <v>43</v>
      </c>
      <c r="C129" s="178"/>
      <c r="D129" s="200" t="s">
        <v>36</v>
      </c>
      <c r="E129" s="202" t="s">
        <v>84</v>
      </c>
      <c r="F129" s="178"/>
      <c r="G129" s="178"/>
      <c r="H129" s="178"/>
      <c r="I129" s="168"/>
      <c r="J129" s="178" t="s">
        <v>243</v>
      </c>
      <c r="K129" s="232"/>
      <c r="L129" s="168"/>
      <c r="M129" s="168"/>
    </row>
    <row r="130" spans="1:13" x14ac:dyDescent="0.25">
      <c r="A130" s="166"/>
      <c r="B130" s="177"/>
      <c r="C130" s="178"/>
      <c r="D130" s="200"/>
      <c r="E130" s="202"/>
      <c r="F130" s="178"/>
      <c r="G130" s="178"/>
      <c r="H130" s="178"/>
      <c r="I130" s="168"/>
      <c r="J130" s="178"/>
      <c r="K130" s="168"/>
      <c r="L130" s="168"/>
      <c r="M130" s="168"/>
    </row>
    <row r="131" spans="1:13" x14ac:dyDescent="0.25">
      <c r="A131" s="166"/>
      <c r="B131" s="177">
        <v>44</v>
      </c>
      <c r="C131" s="178"/>
      <c r="D131" s="173">
        <v>3</v>
      </c>
      <c r="E131" s="222" t="s">
        <v>85</v>
      </c>
      <c r="F131" s="181"/>
      <c r="G131" s="178"/>
      <c r="H131" s="178"/>
      <c r="I131" s="168"/>
      <c r="J131" s="178"/>
      <c r="K131" s="239"/>
      <c r="L131" s="168"/>
      <c r="M131" s="168"/>
    </row>
    <row r="132" spans="1:13" x14ac:dyDescent="0.25">
      <c r="A132" s="166"/>
      <c r="B132" s="177"/>
      <c r="C132" s="178"/>
      <c r="D132" s="173"/>
      <c r="E132" s="222"/>
      <c r="F132" s="181"/>
      <c r="G132" s="178"/>
      <c r="H132" s="178"/>
      <c r="I132" s="168"/>
      <c r="J132" s="178"/>
      <c r="K132" s="168"/>
      <c r="L132" s="168"/>
      <c r="M132" s="168"/>
    </row>
    <row r="133" spans="1:13" x14ac:dyDescent="0.25">
      <c r="A133" s="166"/>
      <c r="B133" s="177">
        <v>45</v>
      </c>
      <c r="C133" s="178"/>
      <c r="D133" s="200" t="s">
        <v>36</v>
      </c>
      <c r="E133" s="202" t="s">
        <v>86</v>
      </c>
      <c r="F133" s="178"/>
      <c r="G133" s="178"/>
      <c r="H133" s="178"/>
      <c r="I133" s="168"/>
      <c r="J133" s="178"/>
      <c r="K133" s="212">
        <f>Pasivi!G14</f>
        <v>18315163</v>
      </c>
      <c r="L133" s="168"/>
      <c r="M133" s="168"/>
    </row>
    <row r="134" spans="1:13" x14ac:dyDescent="0.25">
      <c r="A134" s="166"/>
      <c r="B134" s="177"/>
      <c r="C134" s="178"/>
      <c r="D134" s="200"/>
      <c r="E134" s="410" t="s">
        <v>223</v>
      </c>
      <c r="F134" s="410"/>
      <c r="G134" s="168"/>
      <c r="H134" s="167" t="s">
        <v>27</v>
      </c>
      <c r="I134" s="168"/>
      <c r="J134" s="167" t="s">
        <v>224</v>
      </c>
      <c r="K134" s="203"/>
      <c r="L134" s="168"/>
      <c r="M134" s="168"/>
    </row>
    <row r="135" spans="1:13" x14ac:dyDescent="0.25">
      <c r="A135" s="166"/>
      <c r="B135" s="177"/>
      <c r="C135" s="178"/>
      <c r="D135" s="200"/>
      <c r="E135" s="410" t="s">
        <v>225</v>
      </c>
      <c r="F135" s="410"/>
      <c r="G135" s="168"/>
      <c r="H135" s="167" t="s">
        <v>27</v>
      </c>
      <c r="I135" s="204"/>
      <c r="J135" s="167" t="s">
        <v>224</v>
      </c>
      <c r="K135" s="206"/>
      <c r="L135" s="168"/>
      <c r="M135" s="168"/>
    </row>
    <row r="136" spans="1:13" x14ac:dyDescent="0.25">
      <c r="A136" s="166"/>
      <c r="B136" s="177"/>
      <c r="C136" s="178"/>
      <c r="D136" s="200"/>
      <c r="E136" s="168" t="s">
        <v>226</v>
      </c>
      <c r="F136" s="168"/>
      <c r="G136" s="168"/>
      <c r="H136" s="167" t="s">
        <v>27</v>
      </c>
      <c r="I136" s="204"/>
      <c r="J136" s="167" t="s">
        <v>224</v>
      </c>
      <c r="K136" s="206"/>
      <c r="L136" s="168"/>
      <c r="M136" s="168"/>
    </row>
    <row r="137" spans="1:13" x14ac:dyDescent="0.25">
      <c r="A137" s="166"/>
      <c r="B137" s="177"/>
      <c r="C137" s="178"/>
      <c r="D137" s="200"/>
      <c r="E137" s="168" t="s">
        <v>227</v>
      </c>
      <c r="F137" s="168"/>
      <c r="G137" s="168"/>
      <c r="H137" s="167" t="s">
        <v>27</v>
      </c>
      <c r="I137" s="204"/>
      <c r="J137" s="167" t="s">
        <v>224</v>
      </c>
      <c r="K137" s="206"/>
      <c r="L137" s="168"/>
      <c r="M137" s="168"/>
    </row>
    <row r="138" spans="1:13" x14ac:dyDescent="0.25">
      <c r="A138" s="166"/>
      <c r="B138" s="177"/>
      <c r="C138" s="178"/>
      <c r="D138" s="200"/>
      <c r="E138" s="168" t="s">
        <v>228</v>
      </c>
      <c r="F138" s="168"/>
      <c r="G138" s="168"/>
      <c r="H138" s="167" t="s">
        <v>27</v>
      </c>
      <c r="I138" s="204"/>
      <c r="J138" s="167" t="s">
        <v>224</v>
      </c>
      <c r="K138" s="206"/>
      <c r="L138" s="168"/>
      <c r="M138" s="168"/>
    </row>
    <row r="139" spans="1:13" x14ac:dyDescent="0.25">
      <c r="A139" s="166"/>
      <c r="B139" s="177"/>
      <c r="C139" s="178"/>
      <c r="D139" s="200"/>
      <c r="E139" s="168" t="s">
        <v>229</v>
      </c>
      <c r="F139" s="168"/>
      <c r="G139" s="168"/>
      <c r="H139" s="167" t="s">
        <v>27</v>
      </c>
      <c r="I139" s="204"/>
      <c r="J139" s="167" t="s">
        <v>224</v>
      </c>
      <c r="K139" s="206"/>
      <c r="L139" s="168"/>
      <c r="M139" s="168"/>
    </row>
    <row r="140" spans="1:13" x14ac:dyDescent="0.25">
      <c r="A140" s="166"/>
      <c r="B140" s="177"/>
      <c r="C140" s="178"/>
      <c r="D140" s="200"/>
      <c r="E140" s="404" t="s">
        <v>230</v>
      </c>
      <c r="F140" s="404"/>
      <c r="G140" s="168"/>
      <c r="H140" s="167" t="s">
        <v>27</v>
      </c>
      <c r="I140" s="204"/>
      <c r="J140" s="167" t="s">
        <v>224</v>
      </c>
      <c r="K140" s="206"/>
      <c r="L140" s="168"/>
      <c r="M140" s="168"/>
    </row>
    <row r="141" spans="1:13" x14ac:dyDescent="0.25">
      <c r="A141" s="166"/>
      <c r="B141" s="177"/>
      <c r="C141" s="178"/>
      <c r="D141" s="200"/>
      <c r="E141" s="208" t="s">
        <v>258</v>
      </c>
      <c r="F141" s="168"/>
      <c r="G141" s="168"/>
      <c r="H141" s="167" t="s">
        <v>27</v>
      </c>
      <c r="I141" s="204"/>
      <c r="J141" s="167" t="s">
        <v>224</v>
      </c>
      <c r="K141" s="206"/>
      <c r="L141" s="168"/>
      <c r="M141" s="168"/>
    </row>
    <row r="142" spans="1:13" x14ac:dyDescent="0.25">
      <c r="A142" s="166"/>
      <c r="B142" s="177"/>
      <c r="C142" s="178"/>
      <c r="D142" s="200"/>
      <c r="E142" s="208" t="s">
        <v>232</v>
      </c>
      <c r="F142" s="168"/>
      <c r="G142" s="168"/>
      <c r="H142" s="167" t="s">
        <v>27</v>
      </c>
      <c r="I142" s="204"/>
      <c r="J142" s="167" t="s">
        <v>224</v>
      </c>
      <c r="K142" s="206"/>
      <c r="L142" s="168"/>
      <c r="M142" s="168"/>
    </row>
    <row r="143" spans="1:13" x14ac:dyDescent="0.25">
      <c r="A143" s="166"/>
      <c r="B143" s="177"/>
      <c r="C143" s="178"/>
      <c r="D143" s="200"/>
      <c r="E143" s="202"/>
      <c r="F143" s="178"/>
      <c r="G143" s="178"/>
      <c r="H143" s="178"/>
      <c r="I143" s="168"/>
      <c r="J143" s="178"/>
      <c r="K143" s="212"/>
      <c r="L143" s="168"/>
      <c r="M143" s="168"/>
    </row>
    <row r="144" spans="1:13" x14ac:dyDescent="0.25">
      <c r="A144" s="166"/>
      <c r="B144" s="177">
        <v>46</v>
      </c>
      <c r="C144" s="178"/>
      <c r="D144" s="200" t="s">
        <v>36</v>
      </c>
      <c r="E144" s="202" t="s">
        <v>87</v>
      </c>
      <c r="F144" s="178"/>
      <c r="G144" s="178"/>
      <c r="H144" s="178"/>
      <c r="I144" s="168"/>
      <c r="J144" s="178"/>
      <c r="K144" s="212">
        <f>Pasivi!G15</f>
        <v>417597</v>
      </c>
      <c r="L144" s="168"/>
      <c r="M144" s="168"/>
    </row>
    <row r="145" spans="1:13" x14ac:dyDescent="0.25">
      <c r="A145" s="166"/>
      <c r="B145" s="177"/>
      <c r="C145" s="178"/>
      <c r="D145" s="200"/>
      <c r="E145" s="202"/>
      <c r="F145" s="178"/>
      <c r="G145" s="178"/>
      <c r="H145" s="178"/>
      <c r="I145" s="168"/>
      <c r="J145" s="178"/>
      <c r="K145" s="212"/>
      <c r="L145" s="168"/>
      <c r="M145" s="168"/>
    </row>
    <row r="146" spans="1:13" x14ac:dyDescent="0.25">
      <c r="A146" s="166"/>
      <c r="B146" s="177">
        <v>47</v>
      </c>
      <c r="C146" s="178"/>
      <c r="D146" s="200" t="s">
        <v>36</v>
      </c>
      <c r="E146" s="202" t="s">
        <v>88</v>
      </c>
      <c r="F146" s="178"/>
      <c r="G146" s="178"/>
      <c r="H146" s="178"/>
      <c r="I146" s="168"/>
      <c r="J146" s="178"/>
      <c r="K146" s="240">
        <f>Pasivi!G16</f>
        <v>135455</v>
      </c>
      <c r="L146" s="168"/>
      <c r="M146" s="168"/>
    </row>
    <row r="147" spans="1:13" x14ac:dyDescent="0.25">
      <c r="A147" s="166"/>
      <c r="B147" s="177"/>
      <c r="C147" s="178"/>
      <c r="D147" s="200"/>
      <c r="E147" s="202"/>
      <c r="F147" s="178"/>
      <c r="G147" s="178"/>
      <c r="H147" s="178"/>
      <c r="I147" s="168"/>
      <c r="J147" s="178"/>
      <c r="K147" s="212"/>
      <c r="L147" s="168"/>
      <c r="M147" s="168"/>
    </row>
    <row r="148" spans="1:13" x14ac:dyDescent="0.25">
      <c r="A148" s="166"/>
      <c r="B148" s="177">
        <v>48</v>
      </c>
      <c r="C148" s="178"/>
      <c r="D148" s="200" t="s">
        <v>36</v>
      </c>
      <c r="E148" s="202" t="s">
        <v>89</v>
      </c>
      <c r="F148" s="178"/>
      <c r="G148" s="178"/>
      <c r="H148" s="178"/>
      <c r="I148" s="168"/>
      <c r="J148" s="178"/>
      <c r="K148" s="240">
        <f>Pasivi!G17</f>
        <v>13520</v>
      </c>
      <c r="L148" s="168"/>
      <c r="M148" s="168"/>
    </row>
    <row r="149" spans="1:13" x14ac:dyDescent="0.25">
      <c r="A149" s="166"/>
      <c r="B149" s="177"/>
      <c r="C149" s="178"/>
      <c r="D149" s="200"/>
      <c r="E149" s="202"/>
      <c r="F149" s="178"/>
      <c r="G149" s="178"/>
      <c r="H149" s="178"/>
      <c r="I149" s="168"/>
      <c r="J149" s="178"/>
      <c r="K149" s="212"/>
      <c r="L149" s="168"/>
      <c r="M149" s="168"/>
    </row>
    <row r="150" spans="1:13" x14ac:dyDescent="0.25">
      <c r="A150" s="166"/>
      <c r="B150" s="177">
        <v>49</v>
      </c>
      <c r="C150" s="178"/>
      <c r="D150" s="200" t="s">
        <v>36</v>
      </c>
      <c r="E150" s="202" t="s">
        <v>90</v>
      </c>
      <c r="F150" s="178"/>
      <c r="G150" s="178"/>
      <c r="H150" s="178"/>
      <c r="I150" s="168"/>
      <c r="J150" s="178"/>
      <c r="K150" s="212"/>
      <c r="L150" s="168"/>
      <c r="M150" s="168"/>
    </row>
    <row r="151" spans="1:13" x14ac:dyDescent="0.25">
      <c r="A151" s="166"/>
      <c r="B151" s="177"/>
      <c r="C151" s="178"/>
      <c r="D151" s="200"/>
      <c r="E151" s="202"/>
      <c r="F151" s="178"/>
      <c r="G151" s="178"/>
      <c r="H151" s="178"/>
      <c r="I151" s="168"/>
      <c r="J151" s="178"/>
      <c r="K151" s="212"/>
      <c r="L151" s="168"/>
      <c r="M151" s="168"/>
    </row>
    <row r="152" spans="1:13" x14ac:dyDescent="0.25">
      <c r="A152" s="166"/>
      <c r="B152" s="177">
        <v>50</v>
      </c>
      <c r="C152" s="178"/>
      <c r="D152" s="200" t="s">
        <v>36</v>
      </c>
      <c r="E152" s="202" t="s">
        <v>91</v>
      </c>
      <c r="F152" s="178"/>
      <c r="G152" s="178"/>
      <c r="H152" s="178"/>
      <c r="I152" s="168"/>
      <c r="J152" s="178"/>
      <c r="K152" s="240"/>
      <c r="L152" s="168"/>
      <c r="M152" s="168"/>
    </row>
    <row r="153" spans="1:13" x14ac:dyDescent="0.25">
      <c r="A153" s="166"/>
      <c r="B153" s="177"/>
      <c r="C153" s="178"/>
      <c r="D153" s="200"/>
      <c r="E153" s="202"/>
      <c r="F153" s="178"/>
      <c r="G153" s="178"/>
      <c r="H153" s="178"/>
      <c r="I153" s="168"/>
      <c r="J153" s="178"/>
      <c r="K153" s="195"/>
      <c r="L153" s="168"/>
      <c r="M153" s="168"/>
    </row>
    <row r="154" spans="1:13" x14ac:dyDescent="0.25">
      <c r="A154" s="166"/>
      <c r="B154" s="177">
        <v>51</v>
      </c>
      <c r="C154" s="178"/>
      <c r="D154" s="200" t="s">
        <v>36</v>
      </c>
      <c r="E154" s="202" t="s">
        <v>92</v>
      </c>
      <c r="F154" s="178"/>
      <c r="G154" s="178"/>
      <c r="H154" s="178"/>
      <c r="I154" s="168"/>
      <c r="J154" s="178" t="s">
        <v>244</v>
      </c>
      <c r="K154" s="168"/>
      <c r="L154" s="168"/>
      <c r="M154" s="168"/>
    </row>
    <row r="155" spans="1:13" x14ac:dyDescent="0.25">
      <c r="A155" s="166"/>
      <c r="B155" s="177"/>
      <c r="C155" s="178"/>
      <c r="D155" s="200"/>
      <c r="E155" s="202"/>
      <c r="F155" s="178"/>
      <c r="G155" s="178"/>
      <c r="H155" s="178"/>
      <c r="I155" s="168"/>
      <c r="J155" s="178"/>
      <c r="K155" s="168"/>
      <c r="L155" s="168"/>
      <c r="M155" s="168"/>
    </row>
    <row r="156" spans="1:13" x14ac:dyDescent="0.25">
      <c r="A156" s="166"/>
      <c r="B156" s="177">
        <v>52</v>
      </c>
      <c r="C156" s="178"/>
      <c r="D156" s="200" t="s">
        <v>36</v>
      </c>
      <c r="E156" s="202" t="s">
        <v>45</v>
      </c>
      <c r="F156" s="178"/>
      <c r="G156" s="178"/>
      <c r="H156" s="178"/>
      <c r="I156" s="168"/>
      <c r="J156" s="178" t="s">
        <v>243</v>
      </c>
      <c r="K156" s="232"/>
      <c r="L156" s="168"/>
      <c r="M156" s="168"/>
    </row>
    <row r="157" spans="1:13" x14ac:dyDescent="0.25">
      <c r="A157" s="166"/>
      <c r="B157" s="177"/>
      <c r="C157" s="178"/>
      <c r="D157" s="200"/>
      <c r="E157" s="202"/>
      <c r="F157" s="178"/>
      <c r="G157" s="178"/>
      <c r="H157" s="178"/>
      <c r="I157" s="168"/>
      <c r="J157" s="178"/>
      <c r="K157" s="168"/>
      <c r="L157" s="168"/>
      <c r="M157" s="168"/>
    </row>
    <row r="158" spans="1:13" x14ac:dyDescent="0.25">
      <c r="A158" s="166"/>
      <c r="B158" s="177">
        <v>53</v>
      </c>
      <c r="C158" s="178"/>
      <c r="D158" s="200" t="s">
        <v>36</v>
      </c>
      <c r="E158" s="202" t="s">
        <v>93</v>
      </c>
      <c r="F158" s="178"/>
      <c r="G158" s="178"/>
      <c r="H158" s="178"/>
      <c r="I158" s="168"/>
      <c r="J158" s="178" t="s">
        <v>244</v>
      </c>
      <c r="K158" s="168"/>
      <c r="L158" s="168"/>
      <c r="M158" s="168"/>
    </row>
    <row r="159" spans="1:13" x14ac:dyDescent="0.25">
      <c r="A159" s="166"/>
      <c r="B159" s="177"/>
      <c r="C159" s="178"/>
      <c r="D159" s="200"/>
      <c r="E159" s="202"/>
      <c r="F159" s="178"/>
      <c r="G159" s="178"/>
      <c r="H159" s="178"/>
      <c r="I159" s="168"/>
      <c r="J159" s="178"/>
      <c r="K159" s="168"/>
      <c r="L159" s="168"/>
      <c r="M159" s="168"/>
    </row>
    <row r="160" spans="1:13" x14ac:dyDescent="0.25">
      <c r="A160" s="166"/>
      <c r="B160" s="177">
        <v>54</v>
      </c>
      <c r="C160" s="178"/>
      <c r="D160" s="200" t="s">
        <v>36</v>
      </c>
      <c r="E160" s="202" t="s">
        <v>94</v>
      </c>
      <c r="F160" s="178"/>
      <c r="G160" s="178"/>
      <c r="H160" s="178"/>
      <c r="I160" s="168"/>
      <c r="J160" s="178"/>
      <c r="K160" s="321">
        <f>Pasivi!G23</f>
        <v>11610906</v>
      </c>
      <c r="L160" s="168"/>
      <c r="M160" s="168"/>
    </row>
    <row r="161" spans="1:13" s="273" customFormat="1" x14ac:dyDescent="0.25">
      <c r="A161" s="166"/>
      <c r="B161" s="177"/>
      <c r="C161" s="178"/>
      <c r="D161" s="200"/>
      <c r="E161" s="202" t="s">
        <v>389</v>
      </c>
      <c r="F161" s="178"/>
      <c r="G161" s="178"/>
      <c r="H161" s="178"/>
      <c r="I161" s="168"/>
      <c r="J161" s="178"/>
      <c r="K161" s="321"/>
      <c r="L161" s="168"/>
      <c r="M161" s="168"/>
    </row>
    <row r="162" spans="1:13" x14ac:dyDescent="0.25">
      <c r="A162" s="166"/>
      <c r="B162" s="177"/>
      <c r="C162" s="178"/>
      <c r="D162" s="200"/>
      <c r="E162" s="202"/>
      <c r="F162" s="178"/>
      <c r="G162" s="178"/>
      <c r="H162" s="178"/>
      <c r="I162" s="168"/>
      <c r="J162" s="178"/>
      <c r="K162" s="168"/>
      <c r="L162" s="168"/>
      <c r="M162" s="168"/>
    </row>
    <row r="163" spans="1:13" x14ac:dyDescent="0.25">
      <c r="A163" s="166"/>
      <c r="B163" s="177">
        <v>55</v>
      </c>
      <c r="C163" s="178"/>
      <c r="D163" s="173">
        <v>4</v>
      </c>
      <c r="E163" s="222" t="s">
        <v>95</v>
      </c>
      <c r="F163" s="181"/>
      <c r="G163" s="178"/>
      <c r="H163" s="178"/>
      <c r="I163" s="168"/>
      <c r="J163" s="178" t="s">
        <v>244</v>
      </c>
      <c r="K163" s="168"/>
      <c r="L163" s="168"/>
      <c r="M163" s="168"/>
    </row>
    <row r="164" spans="1:13" x14ac:dyDescent="0.25">
      <c r="A164" s="166"/>
      <c r="B164" s="177"/>
      <c r="C164" s="178"/>
      <c r="D164" s="173"/>
      <c r="E164" s="222"/>
      <c r="F164" s="181"/>
      <c r="G164" s="178"/>
      <c r="H164" s="178"/>
      <c r="I164" s="168"/>
      <c r="J164" s="178"/>
      <c r="K164" s="168"/>
      <c r="L164" s="168"/>
      <c r="M164" s="168"/>
    </row>
    <row r="165" spans="1:13" x14ac:dyDescent="0.25">
      <c r="A165" s="166"/>
      <c r="B165" s="177">
        <v>56</v>
      </c>
      <c r="C165" s="178"/>
      <c r="D165" s="173">
        <v>5</v>
      </c>
      <c r="E165" s="222" t="s">
        <v>96</v>
      </c>
      <c r="F165" s="181"/>
      <c r="G165" s="178"/>
      <c r="H165" s="178"/>
      <c r="I165" s="168"/>
      <c r="J165" s="178" t="s">
        <v>244</v>
      </c>
      <c r="K165" s="168"/>
      <c r="L165" s="168"/>
      <c r="M165" s="168"/>
    </row>
    <row r="166" spans="1:13" x14ac:dyDescent="0.25">
      <c r="A166" s="166"/>
      <c r="B166" s="177"/>
      <c r="C166" s="178"/>
      <c r="D166" s="173"/>
      <c r="E166" s="222"/>
      <c r="F166" s="181"/>
      <c r="G166" s="178"/>
      <c r="H166" s="178"/>
      <c r="I166" s="168"/>
      <c r="J166" s="178"/>
      <c r="K166" s="168"/>
      <c r="L166" s="168"/>
      <c r="M166" s="168"/>
    </row>
    <row r="167" spans="1:13" x14ac:dyDescent="0.25">
      <c r="A167" s="166"/>
      <c r="B167" s="177"/>
      <c r="C167" s="178"/>
      <c r="D167" s="233" t="s">
        <v>57</v>
      </c>
      <c r="E167" s="174" t="s">
        <v>259</v>
      </c>
      <c r="F167" s="174"/>
      <c r="G167" s="178"/>
      <c r="H167" s="178"/>
      <c r="I167" s="168"/>
      <c r="J167" s="178" t="s">
        <v>244</v>
      </c>
      <c r="K167" s="168"/>
      <c r="L167" s="168"/>
      <c r="M167" s="168"/>
    </row>
    <row r="168" spans="1:13" x14ac:dyDescent="0.25">
      <c r="A168" s="166"/>
      <c r="B168" s="177"/>
      <c r="C168" s="178"/>
      <c r="D168" s="233"/>
      <c r="E168" s="174"/>
      <c r="F168" s="174"/>
      <c r="G168" s="178"/>
      <c r="H168" s="178"/>
      <c r="I168" s="168"/>
      <c r="J168" s="178"/>
      <c r="K168" s="168"/>
      <c r="L168" s="168"/>
      <c r="M168" s="168"/>
    </row>
    <row r="169" spans="1:13" x14ac:dyDescent="0.25">
      <c r="A169" s="166"/>
      <c r="B169" s="177">
        <v>58</v>
      </c>
      <c r="C169" s="178"/>
      <c r="D169" s="173">
        <v>1</v>
      </c>
      <c r="E169" s="222" t="s">
        <v>98</v>
      </c>
      <c r="F169" s="174"/>
      <c r="G169" s="178"/>
      <c r="H169" s="178"/>
      <c r="I169" s="168"/>
      <c r="J169" s="178" t="s">
        <v>244</v>
      </c>
      <c r="K169" s="168"/>
      <c r="L169" s="168"/>
      <c r="M169" s="168"/>
    </row>
    <row r="170" spans="1:13" x14ac:dyDescent="0.25">
      <c r="A170" s="166"/>
      <c r="B170" s="177"/>
      <c r="C170" s="178"/>
      <c r="D170" s="173"/>
      <c r="E170" s="222"/>
      <c r="F170" s="174"/>
      <c r="G170" s="178"/>
      <c r="H170" s="178"/>
      <c r="I170" s="168"/>
      <c r="J170" s="178"/>
      <c r="K170" s="168"/>
      <c r="L170" s="168"/>
      <c r="M170" s="168"/>
    </row>
    <row r="171" spans="1:13" x14ac:dyDescent="0.25">
      <c r="A171" s="166"/>
      <c r="B171" s="177">
        <v>59</v>
      </c>
      <c r="C171" s="178"/>
      <c r="D171" s="200" t="s">
        <v>36</v>
      </c>
      <c r="E171" s="202" t="s">
        <v>99</v>
      </c>
      <c r="F171" s="178"/>
      <c r="G171" s="178"/>
      <c r="H171" s="178"/>
      <c r="I171" s="168"/>
      <c r="J171" s="178" t="s">
        <v>244</v>
      </c>
      <c r="K171" s="168"/>
      <c r="L171" s="168"/>
      <c r="M171" s="168"/>
    </row>
    <row r="172" spans="1:13" x14ac:dyDescent="0.25">
      <c r="A172" s="166"/>
      <c r="B172" s="177"/>
      <c r="C172" s="178"/>
      <c r="D172" s="200"/>
      <c r="E172" s="202"/>
      <c r="F172" s="178"/>
      <c r="G172" s="178"/>
      <c r="H172" s="178"/>
      <c r="I172" s="168"/>
      <c r="J172" s="178"/>
      <c r="K172" s="168"/>
      <c r="L172" s="168"/>
      <c r="M172" s="168"/>
    </row>
    <row r="173" spans="1:13" x14ac:dyDescent="0.25">
      <c r="A173" s="166"/>
      <c r="B173" s="177">
        <v>60</v>
      </c>
      <c r="C173" s="178"/>
      <c r="D173" s="200" t="s">
        <v>36</v>
      </c>
      <c r="E173" s="202" t="s">
        <v>100</v>
      </c>
      <c r="F173" s="178"/>
      <c r="G173" s="178"/>
      <c r="H173" s="178"/>
      <c r="I173" s="168"/>
      <c r="J173" s="178" t="s">
        <v>244</v>
      </c>
      <c r="K173" s="168"/>
      <c r="L173" s="168"/>
      <c r="M173" s="168"/>
    </row>
    <row r="174" spans="1:13" x14ac:dyDescent="0.25">
      <c r="A174" s="166"/>
      <c r="B174" s="177"/>
      <c r="C174" s="178"/>
      <c r="D174" s="200"/>
      <c r="E174" s="202"/>
      <c r="F174" s="178"/>
      <c r="G174" s="178"/>
      <c r="H174" s="178"/>
      <c r="I174" s="168"/>
      <c r="J174" s="178"/>
      <c r="K174" s="168"/>
      <c r="L174" s="168"/>
      <c r="M174" s="168"/>
    </row>
    <row r="175" spans="1:13" x14ac:dyDescent="0.25">
      <c r="A175" s="166"/>
      <c r="B175" s="177">
        <v>61</v>
      </c>
      <c r="C175" s="178"/>
      <c r="D175" s="173">
        <v>2</v>
      </c>
      <c r="E175" s="222" t="s">
        <v>101</v>
      </c>
      <c r="F175" s="181"/>
      <c r="G175" s="178"/>
      <c r="H175" s="178"/>
      <c r="I175" s="168"/>
      <c r="J175" s="178"/>
      <c r="K175" s="321">
        <f>Pasivi!G30</f>
        <v>43529881</v>
      </c>
      <c r="L175" s="168"/>
      <c r="M175" s="168"/>
    </row>
    <row r="176" spans="1:13" x14ac:dyDescent="0.25">
      <c r="A176" s="166"/>
      <c r="B176" s="177"/>
      <c r="C176" s="178"/>
      <c r="D176" s="173"/>
      <c r="E176" s="201" t="s">
        <v>390</v>
      </c>
      <c r="F176" s="181"/>
      <c r="G176" s="178"/>
      <c r="H176" s="178"/>
      <c r="I176" s="168"/>
      <c r="J176" s="178"/>
      <c r="K176" s="168"/>
      <c r="L176" s="168"/>
      <c r="M176" s="168"/>
    </row>
    <row r="177" spans="1:13" s="273" customFormat="1" x14ac:dyDescent="0.25">
      <c r="A177" s="166"/>
      <c r="B177" s="177"/>
      <c r="C177" s="178"/>
      <c r="D177" s="173"/>
      <c r="E177" s="201" t="s">
        <v>391</v>
      </c>
      <c r="F177" s="181"/>
      <c r="G177" s="178"/>
      <c r="H177" s="178"/>
      <c r="I177" s="168"/>
      <c r="J177" s="178"/>
      <c r="K177" s="168"/>
      <c r="L177" s="168"/>
      <c r="M177" s="168"/>
    </row>
    <row r="178" spans="1:13" x14ac:dyDescent="0.25">
      <c r="A178" s="166"/>
      <c r="B178" s="177">
        <v>62</v>
      </c>
      <c r="C178" s="178"/>
      <c r="D178" s="173">
        <v>3</v>
      </c>
      <c r="E178" s="222" t="s">
        <v>95</v>
      </c>
      <c r="F178" s="181"/>
      <c r="G178" s="178"/>
      <c r="H178" s="178"/>
      <c r="I178" s="168"/>
      <c r="J178" s="178" t="s">
        <v>244</v>
      </c>
      <c r="K178" s="168"/>
      <c r="L178" s="168"/>
      <c r="M178" s="168"/>
    </row>
    <row r="179" spans="1:13" x14ac:dyDescent="0.25">
      <c r="A179" s="166"/>
      <c r="B179" s="177"/>
      <c r="C179" s="178"/>
      <c r="D179" s="173"/>
      <c r="E179" s="222"/>
      <c r="F179" s="181"/>
      <c r="G179" s="178"/>
      <c r="H179" s="178"/>
      <c r="I179" s="168"/>
      <c r="J179" s="178"/>
      <c r="K179" s="168"/>
      <c r="L179" s="168"/>
      <c r="M179" s="168"/>
    </row>
    <row r="180" spans="1:13" x14ac:dyDescent="0.25">
      <c r="A180" s="166"/>
      <c r="B180" s="177">
        <v>63</v>
      </c>
      <c r="C180" s="178"/>
      <c r="D180" s="173">
        <v>4</v>
      </c>
      <c r="E180" s="222" t="s">
        <v>102</v>
      </c>
      <c r="F180" s="181"/>
      <c r="G180" s="178"/>
      <c r="H180" s="178"/>
      <c r="I180" s="168"/>
      <c r="J180" s="178" t="s">
        <v>244</v>
      </c>
      <c r="K180" s="168"/>
      <c r="L180" s="168"/>
      <c r="M180" s="168"/>
    </row>
    <row r="181" spans="1:13" x14ac:dyDescent="0.25">
      <c r="A181" s="166"/>
      <c r="B181" s="177"/>
      <c r="C181" s="178"/>
      <c r="D181" s="233" t="s">
        <v>104</v>
      </c>
      <c r="E181" s="174" t="s">
        <v>260</v>
      </c>
      <c r="F181" s="174"/>
      <c r="G181" s="178"/>
      <c r="H181" s="178"/>
      <c r="I181" s="168"/>
      <c r="J181" s="178" t="s">
        <v>244</v>
      </c>
      <c r="K181" s="168"/>
      <c r="L181" s="168"/>
      <c r="M181" s="168"/>
    </row>
    <row r="182" spans="1:13" x14ac:dyDescent="0.25">
      <c r="A182" s="166"/>
      <c r="B182" s="177"/>
      <c r="C182" s="178"/>
      <c r="D182" s="233"/>
      <c r="E182" s="174"/>
      <c r="F182" s="174"/>
      <c r="G182" s="178"/>
      <c r="H182" s="178"/>
      <c r="I182" s="168"/>
      <c r="J182" s="178"/>
      <c r="K182" s="168"/>
      <c r="L182" s="168"/>
      <c r="M182" s="168"/>
    </row>
    <row r="183" spans="1:13" x14ac:dyDescent="0.25">
      <c r="A183" s="166"/>
      <c r="B183" s="177">
        <v>66</v>
      </c>
      <c r="C183" s="178"/>
      <c r="D183" s="173">
        <v>1</v>
      </c>
      <c r="E183" s="222" t="s">
        <v>106</v>
      </c>
      <c r="F183" s="181"/>
      <c r="G183" s="178"/>
      <c r="H183" s="178"/>
      <c r="I183" s="168"/>
      <c r="J183" s="178" t="s">
        <v>244</v>
      </c>
      <c r="K183" s="168"/>
      <c r="L183" s="168"/>
      <c r="M183" s="168"/>
    </row>
    <row r="184" spans="1:13" x14ac:dyDescent="0.25">
      <c r="A184" s="166"/>
      <c r="B184" s="177"/>
      <c r="C184" s="178"/>
      <c r="D184" s="173"/>
      <c r="E184" s="222"/>
      <c r="F184" s="181"/>
      <c r="G184" s="178"/>
      <c r="H184" s="178"/>
      <c r="I184" s="168"/>
      <c r="J184" s="178"/>
      <c r="K184" s="168"/>
      <c r="L184" s="168"/>
      <c r="M184" s="168"/>
    </row>
    <row r="185" spans="1:13" x14ac:dyDescent="0.25">
      <c r="A185" s="166"/>
      <c r="B185" s="177">
        <v>67</v>
      </c>
      <c r="C185" s="178"/>
      <c r="D185" s="173">
        <v>2</v>
      </c>
      <c r="E185" s="222" t="s">
        <v>107</v>
      </c>
      <c r="F185" s="181"/>
      <c r="G185" s="178"/>
      <c r="H185" s="178"/>
      <c r="I185" s="168"/>
      <c r="J185" s="178" t="s">
        <v>244</v>
      </c>
      <c r="K185" s="168"/>
      <c r="L185" s="168"/>
      <c r="M185" s="168"/>
    </row>
    <row r="186" spans="1:13" x14ac:dyDescent="0.25">
      <c r="A186" s="166"/>
      <c r="B186" s="177"/>
      <c r="C186" s="178"/>
      <c r="D186" s="173"/>
      <c r="E186" s="222"/>
      <c r="F186" s="181"/>
      <c r="G186" s="178"/>
      <c r="H186" s="178"/>
      <c r="I186" s="168"/>
      <c r="J186" s="178"/>
      <c r="K186" s="168"/>
      <c r="L186" s="168"/>
      <c r="M186" s="168"/>
    </row>
    <row r="187" spans="1:13" x14ac:dyDescent="0.25">
      <c r="A187" s="166"/>
      <c r="B187" s="177">
        <v>68</v>
      </c>
      <c r="C187" s="178"/>
      <c r="D187" s="173">
        <v>3</v>
      </c>
      <c r="E187" s="222" t="s">
        <v>108</v>
      </c>
      <c r="F187" s="181"/>
      <c r="G187" s="178"/>
      <c r="H187" s="178"/>
      <c r="I187" s="168"/>
      <c r="J187" s="178"/>
      <c r="K187" s="240">
        <v>16500000</v>
      </c>
      <c r="L187" s="168"/>
      <c r="M187" s="168"/>
    </row>
    <row r="188" spans="1:13" x14ac:dyDescent="0.25">
      <c r="A188" s="166"/>
      <c r="B188" s="177"/>
      <c r="C188" s="178"/>
      <c r="D188" s="173"/>
      <c r="E188" s="222"/>
      <c r="F188" s="181"/>
      <c r="G188" s="178"/>
      <c r="H188" s="178"/>
      <c r="I188" s="168"/>
      <c r="J188" s="178"/>
      <c r="K188" s="195"/>
      <c r="L188" s="168"/>
      <c r="M188" s="168"/>
    </row>
    <row r="189" spans="1:13" x14ac:dyDescent="0.25">
      <c r="A189" s="166"/>
      <c r="B189" s="177">
        <v>69</v>
      </c>
      <c r="C189" s="178"/>
      <c r="D189" s="173">
        <v>4</v>
      </c>
      <c r="E189" s="222" t="s">
        <v>109</v>
      </c>
      <c r="F189" s="181"/>
      <c r="G189" s="178"/>
      <c r="H189" s="178"/>
      <c r="I189" s="168"/>
      <c r="J189" s="178" t="s">
        <v>244</v>
      </c>
      <c r="K189" s="195"/>
      <c r="L189" s="168"/>
      <c r="M189" s="168"/>
    </row>
    <row r="190" spans="1:13" x14ac:dyDescent="0.25">
      <c r="A190" s="166"/>
      <c r="B190" s="177"/>
      <c r="C190" s="178"/>
      <c r="D190" s="173"/>
      <c r="E190" s="222"/>
      <c r="F190" s="181"/>
      <c r="G190" s="178"/>
      <c r="H190" s="178"/>
      <c r="I190" s="168"/>
      <c r="J190" s="178"/>
      <c r="K190" s="195"/>
      <c r="L190" s="168"/>
      <c r="M190" s="168"/>
    </row>
    <row r="191" spans="1:13" x14ac:dyDescent="0.25">
      <c r="A191" s="166"/>
      <c r="B191" s="177">
        <v>70</v>
      </c>
      <c r="C191" s="178"/>
      <c r="D191" s="173">
        <v>5</v>
      </c>
      <c r="E191" s="222" t="s">
        <v>110</v>
      </c>
      <c r="F191" s="181"/>
      <c r="G191" s="178"/>
      <c r="H191" s="178"/>
      <c r="I191" s="168"/>
      <c r="J191" s="178" t="s">
        <v>244</v>
      </c>
      <c r="K191" s="195"/>
      <c r="L191" s="168"/>
      <c r="M191" s="168"/>
    </row>
    <row r="192" spans="1:13" x14ac:dyDescent="0.25">
      <c r="A192" s="166"/>
      <c r="B192" s="177"/>
      <c r="C192" s="178"/>
      <c r="D192" s="173"/>
      <c r="E192" s="222"/>
      <c r="F192" s="181"/>
      <c r="G192" s="178"/>
      <c r="H192" s="178"/>
      <c r="I192" s="168"/>
      <c r="J192" s="178"/>
      <c r="K192" s="195"/>
      <c r="L192" s="168"/>
      <c r="M192" s="168"/>
    </row>
    <row r="193" spans="1:13" x14ac:dyDescent="0.25">
      <c r="A193" s="166"/>
      <c r="B193" s="177">
        <v>71</v>
      </c>
      <c r="C193" s="178"/>
      <c r="D193" s="173">
        <v>6</v>
      </c>
      <c r="E193" s="222" t="s">
        <v>111</v>
      </c>
      <c r="F193" s="181"/>
      <c r="G193" s="178"/>
      <c r="H193" s="178"/>
      <c r="I193" s="168"/>
      <c r="J193" s="178" t="s">
        <v>244</v>
      </c>
      <c r="K193" s="195"/>
      <c r="L193" s="168"/>
      <c r="M193" s="168"/>
    </row>
    <row r="194" spans="1:13" x14ac:dyDescent="0.25">
      <c r="A194" s="166"/>
      <c r="B194" s="177"/>
      <c r="C194" s="178"/>
      <c r="D194" s="173"/>
      <c r="E194" s="222"/>
      <c r="F194" s="181"/>
      <c r="G194" s="178"/>
      <c r="H194" s="178"/>
      <c r="I194" s="168"/>
      <c r="J194" s="178"/>
      <c r="K194" s="195"/>
      <c r="L194" s="168"/>
      <c r="M194" s="168"/>
    </row>
    <row r="195" spans="1:13" x14ac:dyDescent="0.25">
      <c r="A195" s="166"/>
      <c r="B195" s="177">
        <v>72</v>
      </c>
      <c r="C195" s="178"/>
      <c r="D195" s="173">
        <v>7</v>
      </c>
      <c r="E195" s="222" t="s">
        <v>112</v>
      </c>
      <c r="F195" s="181"/>
      <c r="G195" s="178"/>
      <c r="H195" s="178"/>
      <c r="I195" s="168"/>
      <c r="J195" s="178"/>
      <c r="K195" s="212">
        <v>2401121</v>
      </c>
      <c r="L195" s="168"/>
      <c r="M195" s="168"/>
    </row>
    <row r="196" spans="1:13" x14ac:dyDescent="0.25">
      <c r="A196" s="166"/>
      <c r="B196" s="177"/>
      <c r="C196" s="178"/>
      <c r="D196" s="173"/>
      <c r="E196" s="222"/>
      <c r="F196" s="181"/>
      <c r="G196" s="178"/>
      <c r="H196" s="178"/>
      <c r="I196" s="168"/>
      <c r="J196" s="178"/>
      <c r="K196" s="212"/>
      <c r="L196" s="168"/>
      <c r="M196" s="168"/>
    </row>
    <row r="197" spans="1:13" x14ac:dyDescent="0.25">
      <c r="A197" s="166"/>
      <c r="B197" s="177">
        <v>73</v>
      </c>
      <c r="C197" s="178"/>
      <c r="D197" s="173">
        <v>8</v>
      </c>
      <c r="E197" s="222" t="s">
        <v>113</v>
      </c>
      <c r="F197" s="181"/>
      <c r="G197" s="178"/>
      <c r="H197" s="178"/>
      <c r="I197" s="168"/>
      <c r="J197" s="178" t="s">
        <v>244</v>
      </c>
      <c r="K197" s="212"/>
      <c r="L197" s="168"/>
      <c r="M197" s="168"/>
    </row>
    <row r="198" spans="1:13" x14ac:dyDescent="0.25">
      <c r="A198" s="166"/>
      <c r="B198" s="177"/>
      <c r="C198" s="178"/>
      <c r="D198" s="173"/>
      <c r="E198" s="222"/>
      <c r="F198" s="181"/>
      <c r="G198" s="178"/>
      <c r="H198" s="178"/>
      <c r="I198" s="168"/>
      <c r="J198" s="178"/>
      <c r="K198" s="212"/>
      <c r="L198" s="168"/>
      <c r="M198" s="168"/>
    </row>
    <row r="199" spans="1:13" x14ac:dyDescent="0.25">
      <c r="A199" s="166"/>
      <c r="B199" s="177">
        <v>74</v>
      </c>
      <c r="C199" s="178"/>
      <c r="D199" s="173">
        <v>9</v>
      </c>
      <c r="E199" s="222" t="s">
        <v>114</v>
      </c>
      <c r="F199" s="181"/>
      <c r="G199" s="178"/>
      <c r="H199" s="178"/>
      <c r="I199" s="168"/>
      <c r="J199" s="178"/>
      <c r="K199" s="212">
        <v>4747304</v>
      </c>
      <c r="L199" s="168"/>
      <c r="M199" s="168"/>
    </row>
    <row r="200" spans="1:13" x14ac:dyDescent="0.25">
      <c r="A200" s="166"/>
      <c r="B200" s="177"/>
      <c r="C200" s="178"/>
      <c r="D200" s="173"/>
      <c r="E200" s="222"/>
      <c r="F200" s="181"/>
      <c r="G200" s="178"/>
      <c r="H200" s="178"/>
      <c r="I200" s="168"/>
      <c r="J200" s="178"/>
      <c r="K200" s="212"/>
      <c r="L200" s="168"/>
      <c r="M200" s="168"/>
    </row>
    <row r="201" spans="1:13" x14ac:dyDescent="0.25">
      <c r="A201" s="166"/>
      <c r="B201" s="177">
        <v>75</v>
      </c>
      <c r="C201" s="178"/>
      <c r="D201" s="173">
        <v>10</v>
      </c>
      <c r="E201" s="222" t="s">
        <v>115</v>
      </c>
      <c r="F201" s="181"/>
      <c r="G201" s="178"/>
      <c r="H201" s="178"/>
      <c r="I201" s="168"/>
      <c r="J201" s="178"/>
      <c r="K201" s="212">
        <v>14522731.48</v>
      </c>
      <c r="L201" s="168"/>
      <c r="M201" s="168"/>
    </row>
    <row r="202" spans="1:13" x14ac:dyDescent="0.25">
      <c r="A202" s="166"/>
      <c r="B202" s="167"/>
      <c r="C202" s="168"/>
      <c r="D202" s="168"/>
      <c r="E202" s="168"/>
      <c r="F202" s="168"/>
      <c r="G202" s="168"/>
      <c r="H202" s="168"/>
      <c r="I202" s="168"/>
      <c r="J202" s="168"/>
      <c r="K202" s="212"/>
      <c r="L202" s="168"/>
      <c r="M202" s="168"/>
    </row>
    <row r="203" spans="1:13" x14ac:dyDescent="0.25">
      <c r="A203" s="166"/>
      <c r="B203" s="167"/>
      <c r="C203" s="168"/>
      <c r="D203" s="168"/>
      <c r="E203" s="241" t="s">
        <v>261</v>
      </c>
      <c r="F203" s="172" t="s">
        <v>392</v>
      </c>
      <c r="G203" s="168"/>
      <c r="H203" s="168"/>
      <c r="I203" s="168"/>
      <c r="J203" s="167" t="s">
        <v>224</v>
      </c>
      <c r="K203" s="203">
        <v>-14522731.48</v>
      </c>
      <c r="L203" s="168"/>
      <c r="M203" s="168"/>
    </row>
    <row r="204" spans="1:13" x14ac:dyDescent="0.25">
      <c r="A204" s="166"/>
      <c r="B204" s="167"/>
      <c r="C204" s="168"/>
      <c r="D204" s="168"/>
      <c r="E204" s="241" t="s">
        <v>261</v>
      </c>
      <c r="F204" s="168" t="s">
        <v>262</v>
      </c>
      <c r="G204" s="168"/>
      <c r="H204" s="168"/>
      <c r="I204" s="168"/>
      <c r="J204" s="167" t="s">
        <v>224</v>
      </c>
      <c r="K204" s="206">
        <v>196908</v>
      </c>
      <c r="L204" s="168"/>
      <c r="M204" s="168"/>
    </row>
    <row r="205" spans="1:13" x14ac:dyDescent="0.25">
      <c r="A205" s="166"/>
      <c r="B205" s="167"/>
      <c r="C205" s="168"/>
      <c r="D205" s="168"/>
      <c r="E205" s="241" t="s">
        <v>261</v>
      </c>
      <c r="F205" s="168" t="s">
        <v>393</v>
      </c>
      <c r="G205" s="168"/>
      <c r="H205" s="168"/>
      <c r="I205" s="168"/>
      <c r="J205" s="167" t="s">
        <v>224</v>
      </c>
      <c r="K205" s="206">
        <v>14522731</v>
      </c>
      <c r="L205" s="168"/>
      <c r="M205" s="168"/>
    </row>
    <row r="206" spans="1:13" x14ac:dyDescent="0.25">
      <c r="A206" s="166"/>
      <c r="B206" s="167"/>
      <c r="C206" s="168"/>
      <c r="D206" s="168"/>
      <c r="E206" s="241" t="s">
        <v>261</v>
      </c>
      <c r="F206" s="208" t="s">
        <v>263</v>
      </c>
      <c r="G206" s="168"/>
      <c r="H206" s="168"/>
      <c r="I206" s="168"/>
      <c r="J206" s="167" t="s">
        <v>224</v>
      </c>
      <c r="K206" s="206"/>
      <c r="L206" s="168"/>
      <c r="M206" s="168"/>
    </row>
    <row r="207" spans="1:13" x14ac:dyDescent="0.25">
      <c r="A207" s="166"/>
      <c r="B207" s="167"/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</row>
    <row r="208" spans="1:13" ht="15.75" x14ac:dyDescent="0.25">
      <c r="A208" s="166"/>
      <c r="B208" s="167"/>
      <c r="C208" s="411" t="s">
        <v>264</v>
      </c>
      <c r="D208" s="411"/>
      <c r="E208" s="242" t="s">
        <v>265</v>
      </c>
      <c r="F208" s="168"/>
      <c r="G208" s="168"/>
      <c r="H208" s="168"/>
      <c r="I208" s="168"/>
      <c r="J208" s="168"/>
      <c r="K208" s="168"/>
      <c r="L208" s="168"/>
      <c r="M208" s="168"/>
    </row>
    <row r="209" spans="1:13" x14ac:dyDescent="0.25">
      <c r="A209" s="166"/>
      <c r="B209" s="167"/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</row>
    <row r="210" spans="1:13" x14ac:dyDescent="0.25">
      <c r="A210" s="166"/>
      <c r="B210" s="167"/>
      <c r="C210" s="168"/>
      <c r="D210" s="243"/>
      <c r="E210" s="178" t="s">
        <v>266</v>
      </c>
      <c r="F210" s="168"/>
      <c r="G210" s="168"/>
      <c r="H210" s="168"/>
      <c r="I210" s="168"/>
      <c r="J210" s="168"/>
      <c r="K210" s="168"/>
      <c r="L210" s="168"/>
      <c r="M210" s="168"/>
    </row>
    <row r="211" spans="1:13" x14ac:dyDescent="0.25">
      <c r="A211" s="166"/>
      <c r="B211" s="167"/>
      <c r="C211" s="168"/>
      <c r="D211" s="178" t="s">
        <v>267</v>
      </c>
      <c r="E211" s="178"/>
      <c r="F211" s="168"/>
      <c r="G211" s="168"/>
      <c r="H211" s="168"/>
      <c r="I211" s="168"/>
      <c r="J211" s="168"/>
      <c r="K211" s="168"/>
      <c r="L211" s="168"/>
      <c r="M211" s="168"/>
    </row>
    <row r="212" spans="1:13" x14ac:dyDescent="0.25">
      <c r="A212" s="166"/>
      <c r="B212" s="167"/>
      <c r="C212" s="168"/>
      <c r="D212" s="178"/>
      <c r="E212" s="178" t="s">
        <v>268</v>
      </c>
      <c r="F212" s="168"/>
      <c r="G212" s="168"/>
      <c r="H212" s="168"/>
      <c r="I212" s="168"/>
      <c r="J212" s="168"/>
      <c r="K212" s="168"/>
      <c r="L212" s="168"/>
      <c r="M212" s="168"/>
    </row>
    <row r="213" spans="1:13" x14ac:dyDescent="0.25">
      <c r="A213" s="166"/>
      <c r="B213" s="167"/>
      <c r="C213" s="168"/>
      <c r="D213" s="178" t="s">
        <v>269</v>
      </c>
      <c r="E213" s="178"/>
      <c r="F213" s="168"/>
      <c r="G213" s="168"/>
      <c r="H213" s="168"/>
      <c r="I213" s="168"/>
      <c r="J213" s="168"/>
      <c r="K213" s="168"/>
      <c r="L213" s="168"/>
      <c r="M213" s="168"/>
    </row>
    <row r="214" spans="1:13" x14ac:dyDescent="0.25">
      <c r="A214" s="166"/>
      <c r="B214" s="167"/>
      <c r="C214" s="168"/>
      <c r="D214" s="168"/>
      <c r="E214" s="168"/>
      <c r="F214" s="168"/>
      <c r="G214" s="168"/>
      <c r="H214" s="168"/>
      <c r="I214" s="168"/>
      <c r="J214" s="168"/>
      <c r="K214" s="168"/>
      <c r="L214" s="168"/>
      <c r="M214" s="168"/>
    </row>
    <row r="215" spans="1:13" x14ac:dyDescent="0.25">
      <c r="A215" s="166"/>
      <c r="B215" s="167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</row>
    <row r="216" spans="1:13" x14ac:dyDescent="0.25">
      <c r="A216" s="166"/>
      <c r="B216" s="167"/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</row>
    <row r="217" spans="1:13" ht="15.75" x14ac:dyDescent="0.25">
      <c r="A217" s="166"/>
      <c r="B217" s="167"/>
      <c r="C217" s="168"/>
      <c r="D217" s="168"/>
      <c r="E217" s="168"/>
      <c r="F217" s="168"/>
      <c r="G217" s="168"/>
      <c r="H217" s="412" t="s">
        <v>270</v>
      </c>
      <c r="I217" s="412"/>
      <c r="J217" s="412"/>
      <c r="K217" s="412"/>
      <c r="L217" s="412"/>
      <c r="M217" s="168"/>
    </row>
    <row r="218" spans="1:13" ht="15.75" x14ac:dyDescent="0.25">
      <c r="A218" s="166"/>
      <c r="B218" s="167"/>
      <c r="C218" s="221"/>
      <c r="D218" s="221"/>
      <c r="E218" s="221"/>
      <c r="F218" s="221"/>
      <c r="G218" s="221"/>
      <c r="H218" s="403" t="s">
        <v>271</v>
      </c>
      <c r="I218" s="403"/>
      <c r="J218" s="403"/>
      <c r="K218" s="403"/>
      <c r="L218" s="403"/>
      <c r="M218" s="168"/>
    </row>
  </sheetData>
  <mergeCells count="36">
    <mergeCell ref="A3:M3"/>
    <mergeCell ref="C5:D5"/>
    <mergeCell ref="D11:D12"/>
    <mergeCell ref="E11:F12"/>
    <mergeCell ref="G11:G12"/>
    <mergeCell ref="H11:I12"/>
    <mergeCell ref="E13:F13"/>
    <mergeCell ref="E14:F14"/>
    <mergeCell ref="E15:F15"/>
    <mergeCell ref="H15:I15"/>
    <mergeCell ref="E16:F16"/>
    <mergeCell ref="H16:I16"/>
    <mergeCell ref="E41:F41"/>
    <mergeCell ref="E17:F17"/>
    <mergeCell ref="H17:I17"/>
    <mergeCell ref="E24:K24"/>
    <mergeCell ref="D26:D27"/>
    <mergeCell ref="E26:I27"/>
    <mergeCell ref="E28:I28"/>
    <mergeCell ref="E29:I29"/>
    <mergeCell ref="E30:I30"/>
    <mergeCell ref="E31:I31"/>
    <mergeCell ref="E32:K32"/>
    <mergeCell ref="E40:F40"/>
    <mergeCell ref="H218:L218"/>
    <mergeCell ref="E46:F46"/>
    <mergeCell ref="G55:H55"/>
    <mergeCell ref="D102:D103"/>
    <mergeCell ref="E102:E103"/>
    <mergeCell ref="F102:H102"/>
    <mergeCell ref="I102:K102"/>
    <mergeCell ref="E134:F134"/>
    <mergeCell ref="E135:F135"/>
    <mergeCell ref="E140:F140"/>
    <mergeCell ref="C208:D208"/>
    <mergeCell ref="H217:L21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selection activeCell="B3" sqref="B3"/>
    </sheetView>
  </sheetViews>
  <sheetFormatPr defaultRowHeight="15" x14ac:dyDescent="0.25"/>
  <cols>
    <col min="1" max="1" width="4.85546875" customWidth="1"/>
    <col min="2" max="2" width="48.7109375" customWidth="1"/>
    <col min="5" max="5" width="9.140625" bestFit="1" customWidth="1"/>
  </cols>
  <sheetData>
    <row r="1" spans="1:6" x14ac:dyDescent="0.25">
      <c r="A1" s="250"/>
      <c r="B1" s="250" t="s">
        <v>397</v>
      </c>
      <c r="C1" s="250"/>
      <c r="D1" s="250"/>
      <c r="E1" s="250" t="s">
        <v>273</v>
      </c>
      <c r="F1" s="250"/>
    </row>
    <row r="2" spans="1:6" x14ac:dyDescent="0.25">
      <c r="A2" s="250"/>
      <c r="B2" s="250" t="s">
        <v>396</v>
      </c>
      <c r="C2" s="250"/>
      <c r="D2" s="250"/>
      <c r="E2" s="250" t="s">
        <v>274</v>
      </c>
      <c r="F2" s="250"/>
    </row>
    <row r="3" spans="1:6" x14ac:dyDescent="0.25">
      <c r="A3" s="250"/>
      <c r="B3" s="250"/>
      <c r="C3" s="250"/>
      <c r="D3" s="250"/>
      <c r="E3" s="250"/>
      <c r="F3" s="250"/>
    </row>
    <row r="4" spans="1:6" x14ac:dyDescent="0.25">
      <c r="A4" s="437" t="s">
        <v>275</v>
      </c>
      <c r="B4" s="437"/>
      <c r="C4" s="437"/>
      <c r="D4" s="437"/>
      <c r="E4" s="437"/>
      <c r="F4" s="437"/>
    </row>
    <row r="5" spans="1:6" ht="38.25" x14ac:dyDescent="0.25">
      <c r="A5" s="251"/>
      <c r="B5" s="252" t="s">
        <v>276</v>
      </c>
      <c r="C5" s="253" t="s">
        <v>277</v>
      </c>
      <c r="D5" s="254" t="s">
        <v>278</v>
      </c>
      <c r="E5" s="253" t="s">
        <v>279</v>
      </c>
      <c r="F5" s="253" t="s">
        <v>280</v>
      </c>
    </row>
    <row r="6" spans="1:6" x14ac:dyDescent="0.25">
      <c r="A6" s="255">
        <v>1</v>
      </c>
      <c r="B6" s="256" t="s">
        <v>281</v>
      </c>
      <c r="C6" s="256">
        <v>70</v>
      </c>
      <c r="D6" s="256">
        <v>11100</v>
      </c>
      <c r="E6" s="257">
        <v>21741</v>
      </c>
      <c r="F6" s="257">
        <v>19329</v>
      </c>
    </row>
    <row r="7" spans="1:6" x14ac:dyDescent="0.25">
      <c r="A7" s="438" t="s">
        <v>282</v>
      </c>
      <c r="B7" s="258" t="s">
        <v>283</v>
      </c>
      <c r="C7" s="258" t="s">
        <v>284</v>
      </c>
      <c r="D7" s="258">
        <v>11101</v>
      </c>
      <c r="E7" s="259"/>
      <c r="F7" s="259"/>
    </row>
    <row r="8" spans="1:6" x14ac:dyDescent="0.25">
      <c r="A8" s="438" t="s">
        <v>282</v>
      </c>
      <c r="B8" s="258" t="s">
        <v>285</v>
      </c>
      <c r="C8" s="258">
        <v>704</v>
      </c>
      <c r="D8" s="258">
        <v>11102</v>
      </c>
      <c r="E8" s="259">
        <v>13245</v>
      </c>
      <c r="F8" s="259"/>
    </row>
    <row r="9" spans="1:6" x14ac:dyDescent="0.25">
      <c r="A9" s="438" t="s">
        <v>282</v>
      </c>
      <c r="B9" s="258" t="s">
        <v>286</v>
      </c>
      <c r="C9" s="260">
        <v>705</v>
      </c>
      <c r="D9" s="258">
        <v>11103</v>
      </c>
      <c r="E9" s="259"/>
      <c r="F9" s="259"/>
    </row>
    <row r="10" spans="1:6" x14ac:dyDescent="0.25">
      <c r="A10" s="255">
        <v>2</v>
      </c>
      <c r="B10" s="256" t="s">
        <v>287</v>
      </c>
      <c r="C10" s="256">
        <v>708</v>
      </c>
      <c r="D10" s="258">
        <v>11104</v>
      </c>
      <c r="E10" s="259"/>
      <c r="F10" s="259"/>
    </row>
    <row r="11" spans="1:6" x14ac:dyDescent="0.25">
      <c r="A11" s="251" t="s">
        <v>288</v>
      </c>
      <c r="B11" s="258" t="s">
        <v>289</v>
      </c>
      <c r="C11" s="258">
        <v>7081</v>
      </c>
      <c r="D11" s="258">
        <v>111041</v>
      </c>
      <c r="E11" s="259"/>
      <c r="F11" s="259"/>
    </row>
    <row r="12" spans="1:6" x14ac:dyDescent="0.25">
      <c r="A12" s="251" t="s">
        <v>290</v>
      </c>
      <c r="B12" s="258" t="s">
        <v>291</v>
      </c>
      <c r="C12" s="258">
        <v>7082</v>
      </c>
      <c r="D12" s="258">
        <v>111042</v>
      </c>
      <c r="E12" s="259">
        <v>8496</v>
      </c>
      <c r="F12" s="259"/>
    </row>
    <row r="13" spans="1:6" x14ac:dyDescent="0.25">
      <c r="A13" s="251" t="s">
        <v>292</v>
      </c>
      <c r="B13" s="258" t="s">
        <v>293</v>
      </c>
      <c r="C13" s="258">
        <v>7083</v>
      </c>
      <c r="D13" s="258">
        <v>111043</v>
      </c>
      <c r="E13" s="259"/>
      <c r="F13" s="259"/>
    </row>
    <row r="14" spans="1:6" ht="24.6" customHeight="1" x14ac:dyDescent="0.25">
      <c r="A14" s="261" t="s">
        <v>294</v>
      </c>
      <c r="B14" s="253" t="s">
        <v>295</v>
      </c>
      <c r="C14" s="253">
        <v>71</v>
      </c>
      <c r="D14" s="248">
        <v>11201</v>
      </c>
      <c r="E14" s="259"/>
      <c r="F14" s="259"/>
    </row>
    <row r="15" spans="1:6" x14ac:dyDescent="0.25">
      <c r="A15" s="439"/>
      <c r="B15" s="247" t="s">
        <v>296</v>
      </c>
      <c r="C15" s="258"/>
      <c r="D15" s="258">
        <v>112011</v>
      </c>
      <c r="E15" s="259"/>
      <c r="F15" s="259"/>
    </row>
    <row r="16" spans="1:6" x14ac:dyDescent="0.25">
      <c r="A16" s="439"/>
      <c r="B16" s="247" t="s">
        <v>297</v>
      </c>
      <c r="C16" s="258"/>
      <c r="D16" s="258">
        <v>112012</v>
      </c>
      <c r="E16" s="259"/>
      <c r="F16" s="259"/>
    </row>
    <row r="17" spans="1:6" x14ac:dyDescent="0.25">
      <c r="A17" s="440" t="s">
        <v>298</v>
      </c>
      <c r="B17" s="256" t="s">
        <v>299</v>
      </c>
      <c r="C17" s="249">
        <v>72</v>
      </c>
      <c r="D17" s="256">
        <v>11300</v>
      </c>
      <c r="E17" s="259"/>
      <c r="F17" s="259"/>
    </row>
    <row r="18" spans="1:6" x14ac:dyDescent="0.25">
      <c r="A18" s="440" t="s">
        <v>298</v>
      </c>
      <c r="B18" s="260" t="s">
        <v>300</v>
      </c>
      <c r="C18" s="258"/>
      <c r="D18" s="258">
        <v>11301</v>
      </c>
      <c r="E18" s="259"/>
      <c r="F18" s="259"/>
    </row>
    <row r="19" spans="1:6" x14ac:dyDescent="0.25">
      <c r="A19" s="440" t="s">
        <v>298</v>
      </c>
      <c r="B19" s="256" t="s">
        <v>301</v>
      </c>
      <c r="C19" s="256">
        <v>73</v>
      </c>
      <c r="D19" s="256">
        <v>11400</v>
      </c>
      <c r="E19" s="259"/>
      <c r="F19" s="259"/>
    </row>
    <row r="20" spans="1:6" x14ac:dyDescent="0.25">
      <c r="A20" s="440" t="s">
        <v>298</v>
      </c>
      <c r="B20" s="256" t="s">
        <v>302</v>
      </c>
      <c r="C20" s="256">
        <v>75</v>
      </c>
      <c r="D20" s="256">
        <v>11500</v>
      </c>
      <c r="E20" s="259"/>
      <c r="F20" s="259"/>
    </row>
    <row r="21" spans="1:6" x14ac:dyDescent="0.25">
      <c r="A21" s="255">
        <v>7</v>
      </c>
      <c r="B21" s="256" t="s">
        <v>303</v>
      </c>
      <c r="C21" s="256">
        <v>77</v>
      </c>
      <c r="D21" s="256">
        <v>11600</v>
      </c>
      <c r="E21" s="259"/>
      <c r="F21" s="259"/>
    </row>
    <row r="22" spans="1:6" x14ac:dyDescent="0.25">
      <c r="A22" s="255" t="s">
        <v>304</v>
      </c>
      <c r="B22" s="256" t="s">
        <v>305</v>
      </c>
      <c r="C22" s="258"/>
      <c r="D22" s="256">
        <v>11800</v>
      </c>
      <c r="E22" s="257">
        <f>SUM(E8:E21)</f>
        <v>21741</v>
      </c>
      <c r="F22" s="257">
        <f>SUM(F6:F21)</f>
        <v>19329</v>
      </c>
    </row>
    <row r="23" spans="1:6" x14ac:dyDescent="0.25">
      <c r="A23" s="250"/>
      <c r="B23" s="262"/>
      <c r="C23" s="262"/>
      <c r="D23" s="262"/>
      <c r="E23" s="262"/>
      <c r="F23" s="262"/>
    </row>
    <row r="24" spans="1:6" x14ac:dyDescent="0.25">
      <c r="A24" s="250"/>
      <c r="B24" s="262" t="s">
        <v>272</v>
      </c>
      <c r="C24" s="262"/>
      <c r="D24" s="262"/>
      <c r="E24" s="262" t="s">
        <v>306</v>
      </c>
      <c r="F24" s="262"/>
    </row>
    <row r="25" spans="1:6" x14ac:dyDescent="0.25">
      <c r="A25" s="250"/>
      <c r="B25" s="262" t="s">
        <v>396</v>
      </c>
      <c r="C25" s="262"/>
      <c r="D25" s="262"/>
      <c r="E25" s="262"/>
      <c r="F25" s="262"/>
    </row>
    <row r="26" spans="1:6" x14ac:dyDescent="0.25">
      <c r="A26" s="250"/>
      <c r="B26" s="262"/>
      <c r="C26" s="262"/>
      <c r="D26" s="262"/>
      <c r="E26" s="262" t="s">
        <v>274</v>
      </c>
      <c r="F26" s="262"/>
    </row>
    <row r="27" spans="1:6" x14ac:dyDescent="0.25">
      <c r="A27" s="250" t="s">
        <v>275</v>
      </c>
      <c r="B27" s="262"/>
      <c r="C27" s="262"/>
      <c r="D27" s="262"/>
      <c r="E27" s="262"/>
      <c r="F27" s="262"/>
    </row>
    <row r="28" spans="1:6" ht="39" x14ac:dyDescent="0.25">
      <c r="A28" s="263"/>
      <c r="B28" s="264" t="s">
        <v>307</v>
      </c>
      <c r="C28" s="265" t="s">
        <v>277</v>
      </c>
      <c r="D28" s="265" t="s">
        <v>278</v>
      </c>
      <c r="E28" s="264" t="s">
        <v>279</v>
      </c>
      <c r="F28" s="264" t="s">
        <v>280</v>
      </c>
    </row>
    <row r="29" spans="1:6" x14ac:dyDescent="0.25">
      <c r="A29" s="266">
        <v>1</v>
      </c>
      <c r="B29" s="267" t="s">
        <v>308</v>
      </c>
      <c r="C29" s="267">
        <v>60</v>
      </c>
      <c r="D29" s="267">
        <v>12100</v>
      </c>
      <c r="E29" s="326">
        <f>E30+E31+E32+E33+E34+E38</f>
        <v>15783</v>
      </c>
      <c r="F29" s="268">
        <f>F30+F31+F32+F33+F34</f>
        <v>3192</v>
      </c>
    </row>
    <row r="30" spans="1:6" x14ac:dyDescent="0.25">
      <c r="A30" s="263" t="s">
        <v>288</v>
      </c>
      <c r="B30" s="264" t="s">
        <v>309</v>
      </c>
      <c r="C30" s="264" t="s">
        <v>310</v>
      </c>
      <c r="D30" s="264">
        <v>12101</v>
      </c>
      <c r="E30" s="325">
        <v>9636</v>
      </c>
      <c r="F30" s="264">
        <v>3192</v>
      </c>
    </row>
    <row r="31" spans="1:6" x14ac:dyDescent="0.25">
      <c r="A31" s="263" t="s">
        <v>290</v>
      </c>
      <c r="B31" s="264" t="s">
        <v>311</v>
      </c>
      <c r="C31" s="264"/>
      <c r="D31" s="264">
        <v>12102</v>
      </c>
      <c r="E31" s="264"/>
      <c r="F31" s="264"/>
    </row>
    <row r="32" spans="1:6" x14ac:dyDescent="0.25">
      <c r="A32" s="263" t="s">
        <v>292</v>
      </c>
      <c r="B32" s="264" t="s">
        <v>312</v>
      </c>
      <c r="C32" s="264" t="s">
        <v>313</v>
      </c>
      <c r="D32" s="264">
        <v>12103</v>
      </c>
      <c r="E32" s="264"/>
      <c r="F32" s="264"/>
    </row>
    <row r="33" spans="1:6" x14ac:dyDescent="0.25">
      <c r="A33" s="263" t="s">
        <v>314</v>
      </c>
      <c r="B33" s="264" t="s">
        <v>315</v>
      </c>
      <c r="C33" s="264"/>
      <c r="D33" s="264">
        <v>12104</v>
      </c>
      <c r="E33" s="264"/>
      <c r="F33" s="264"/>
    </row>
    <row r="34" spans="1:6" x14ac:dyDescent="0.25">
      <c r="A34" s="263" t="s">
        <v>316</v>
      </c>
      <c r="B34" s="264" t="s">
        <v>317</v>
      </c>
      <c r="C34" s="264" t="s">
        <v>318</v>
      </c>
      <c r="D34" s="264">
        <v>12105</v>
      </c>
      <c r="E34" s="264"/>
      <c r="F34" s="264"/>
    </row>
    <row r="35" spans="1:6" x14ac:dyDescent="0.25">
      <c r="A35" s="266">
        <v>2</v>
      </c>
      <c r="B35" s="267" t="s">
        <v>319</v>
      </c>
      <c r="C35" s="267">
        <v>64</v>
      </c>
      <c r="D35" s="267">
        <v>12200</v>
      </c>
      <c r="E35" s="268">
        <f>E36+E37</f>
        <v>6177</v>
      </c>
      <c r="F35" s="268"/>
    </row>
    <row r="36" spans="1:6" x14ac:dyDescent="0.25">
      <c r="A36" s="263" t="s">
        <v>320</v>
      </c>
      <c r="B36" s="264" t="s">
        <v>125</v>
      </c>
      <c r="C36" s="264">
        <v>641</v>
      </c>
      <c r="D36" s="264">
        <v>12201</v>
      </c>
      <c r="E36" s="264">
        <v>5293</v>
      </c>
      <c r="F36" s="264">
        <v>4698</v>
      </c>
    </row>
    <row r="37" spans="1:6" x14ac:dyDescent="0.25">
      <c r="A37" s="263" t="s">
        <v>321</v>
      </c>
      <c r="B37" s="264" t="s">
        <v>322</v>
      </c>
      <c r="C37" s="264">
        <v>71</v>
      </c>
      <c r="D37" s="264">
        <v>11201</v>
      </c>
      <c r="E37" s="264">
        <v>884</v>
      </c>
      <c r="F37" s="264">
        <v>771</v>
      </c>
    </row>
    <row r="38" spans="1:6" x14ac:dyDescent="0.25">
      <c r="A38" s="266">
        <v>3</v>
      </c>
      <c r="B38" s="267" t="s">
        <v>127</v>
      </c>
      <c r="C38" s="267">
        <v>68</v>
      </c>
      <c r="D38" s="267">
        <v>12300</v>
      </c>
      <c r="E38" s="268">
        <v>6147</v>
      </c>
      <c r="F38" s="268"/>
    </row>
    <row r="39" spans="1:6" x14ac:dyDescent="0.25">
      <c r="A39" s="266">
        <v>4</v>
      </c>
      <c r="B39" s="267" t="s">
        <v>323</v>
      </c>
      <c r="C39" s="267">
        <v>61</v>
      </c>
      <c r="D39" s="267">
        <v>12400</v>
      </c>
      <c r="E39" s="268">
        <f>E40+E41+E42+E43+E44+E45+E46+E47+E48+E49+E50</f>
        <v>2881</v>
      </c>
      <c r="F39" s="268">
        <v>835</v>
      </c>
    </row>
    <row r="40" spans="1:6" x14ac:dyDescent="0.25">
      <c r="A40" s="263" t="s">
        <v>288</v>
      </c>
      <c r="B40" s="264" t="s">
        <v>324</v>
      </c>
      <c r="C40" s="264"/>
      <c r="D40" s="264">
        <v>12401</v>
      </c>
      <c r="E40" s="264"/>
      <c r="F40" s="264"/>
    </row>
    <row r="41" spans="1:6" x14ac:dyDescent="0.25">
      <c r="A41" s="263" t="s">
        <v>290</v>
      </c>
      <c r="B41" s="264" t="s">
        <v>325</v>
      </c>
      <c r="C41" s="264">
        <v>611</v>
      </c>
      <c r="D41" s="264">
        <v>12402</v>
      </c>
      <c r="E41" s="264"/>
      <c r="F41" s="264"/>
    </row>
    <row r="42" spans="1:6" x14ac:dyDescent="0.25">
      <c r="A42" s="263" t="s">
        <v>292</v>
      </c>
      <c r="B42" s="264" t="s">
        <v>326</v>
      </c>
      <c r="C42" s="264">
        <v>613</v>
      </c>
      <c r="D42" s="264">
        <v>12403</v>
      </c>
      <c r="E42" s="264"/>
      <c r="F42" s="264"/>
    </row>
    <row r="43" spans="1:6" x14ac:dyDescent="0.25">
      <c r="A43" s="263" t="s">
        <v>314</v>
      </c>
      <c r="B43" s="264" t="s">
        <v>327</v>
      </c>
      <c r="C43" s="264">
        <v>615</v>
      </c>
      <c r="D43" s="264">
        <v>12404</v>
      </c>
      <c r="E43" s="264"/>
      <c r="F43" s="264">
        <v>110</v>
      </c>
    </row>
    <row r="44" spans="1:6" x14ac:dyDescent="0.25">
      <c r="A44" s="263" t="s">
        <v>316</v>
      </c>
      <c r="B44" s="264" t="s">
        <v>328</v>
      </c>
      <c r="C44" s="264">
        <v>616</v>
      </c>
      <c r="D44" s="264">
        <v>12405</v>
      </c>
      <c r="E44" s="264"/>
      <c r="F44" s="264">
        <v>79</v>
      </c>
    </row>
    <row r="45" spans="1:6" x14ac:dyDescent="0.25">
      <c r="A45" s="263" t="s">
        <v>329</v>
      </c>
      <c r="B45" s="264" t="s">
        <v>330</v>
      </c>
      <c r="C45" s="264">
        <v>617</v>
      </c>
      <c r="D45" s="264">
        <v>12406</v>
      </c>
      <c r="E45" s="264"/>
      <c r="F45" s="264"/>
    </row>
    <row r="46" spans="1:6" x14ac:dyDescent="0.25">
      <c r="A46" s="263" t="s">
        <v>331</v>
      </c>
      <c r="B46" s="264" t="s">
        <v>332</v>
      </c>
      <c r="C46" s="264">
        <v>618</v>
      </c>
      <c r="D46" s="264">
        <v>12407</v>
      </c>
      <c r="E46" s="264">
        <v>2881</v>
      </c>
      <c r="F46" s="264">
        <v>195</v>
      </c>
    </row>
    <row r="47" spans="1:6" x14ac:dyDescent="0.25">
      <c r="A47" s="263" t="s">
        <v>333</v>
      </c>
      <c r="B47" s="264" t="s">
        <v>334</v>
      </c>
      <c r="C47" s="264">
        <v>623</v>
      </c>
      <c r="D47" s="264">
        <v>12408</v>
      </c>
      <c r="E47" s="264"/>
      <c r="F47" s="264"/>
    </row>
    <row r="48" spans="1:6" x14ac:dyDescent="0.25">
      <c r="A48" s="263" t="s">
        <v>335</v>
      </c>
      <c r="B48" s="264" t="s">
        <v>336</v>
      </c>
      <c r="C48" s="264">
        <v>624</v>
      </c>
      <c r="D48" s="264">
        <v>12409</v>
      </c>
      <c r="E48" s="264"/>
      <c r="F48" s="264"/>
    </row>
    <row r="49" spans="1:6" x14ac:dyDescent="0.25">
      <c r="A49" s="263" t="s">
        <v>337</v>
      </c>
      <c r="B49" s="264" t="s">
        <v>338</v>
      </c>
      <c r="C49" s="264">
        <v>625</v>
      </c>
      <c r="D49" s="264">
        <v>12410</v>
      </c>
      <c r="E49" s="264"/>
      <c r="F49" s="264"/>
    </row>
    <row r="50" spans="1:6" x14ac:dyDescent="0.25">
      <c r="A50" s="263" t="s">
        <v>339</v>
      </c>
      <c r="B50" s="264" t="s">
        <v>340</v>
      </c>
      <c r="C50" s="264">
        <v>626</v>
      </c>
      <c r="D50" s="264">
        <v>12411</v>
      </c>
      <c r="E50" s="264"/>
      <c r="F50" s="264">
        <v>348</v>
      </c>
    </row>
    <row r="51" spans="1:6" x14ac:dyDescent="0.25">
      <c r="A51" s="269" t="s">
        <v>341</v>
      </c>
      <c r="B51" s="268" t="s">
        <v>342</v>
      </c>
      <c r="C51" s="268">
        <v>627</v>
      </c>
      <c r="D51" s="268">
        <v>12412</v>
      </c>
      <c r="E51" s="268"/>
      <c r="F51" s="268">
        <v>0</v>
      </c>
    </row>
    <row r="52" spans="1:6" x14ac:dyDescent="0.25">
      <c r="A52" s="263"/>
      <c r="B52" s="264" t="s">
        <v>343</v>
      </c>
      <c r="C52" s="264">
        <v>6271</v>
      </c>
      <c r="D52" s="264">
        <v>124121</v>
      </c>
      <c r="E52" s="264"/>
      <c r="F52" s="264"/>
    </row>
    <row r="53" spans="1:6" x14ac:dyDescent="0.25">
      <c r="A53" s="263"/>
      <c r="B53" s="264" t="s">
        <v>344</v>
      </c>
      <c r="C53" s="264">
        <v>6272</v>
      </c>
      <c r="D53" s="264">
        <v>124122</v>
      </c>
      <c r="E53" s="264"/>
      <c r="F53" s="264"/>
    </row>
    <row r="54" spans="1:6" x14ac:dyDescent="0.25">
      <c r="A54" s="269" t="s">
        <v>345</v>
      </c>
      <c r="B54" s="268" t="s">
        <v>346</v>
      </c>
      <c r="C54" s="268">
        <v>628</v>
      </c>
      <c r="D54" s="268">
        <v>12413</v>
      </c>
      <c r="E54" s="268">
        <v>4631</v>
      </c>
      <c r="F54" s="268">
        <v>103</v>
      </c>
    </row>
    <row r="55" spans="1:6" x14ac:dyDescent="0.25">
      <c r="A55" s="269">
        <v>5</v>
      </c>
      <c r="B55" s="268" t="s">
        <v>347</v>
      </c>
      <c r="C55" s="268">
        <v>63</v>
      </c>
      <c r="D55" s="268">
        <v>12500</v>
      </c>
      <c r="E55" s="268">
        <f>E58+E59+E60</f>
        <v>644</v>
      </c>
      <c r="F55" s="268">
        <v>701</v>
      </c>
    </row>
    <row r="56" spans="1:6" x14ac:dyDescent="0.25">
      <c r="A56" s="263" t="s">
        <v>288</v>
      </c>
      <c r="B56" s="264" t="s">
        <v>348</v>
      </c>
      <c r="C56" s="264">
        <v>632</v>
      </c>
      <c r="D56" s="264">
        <v>12501</v>
      </c>
      <c r="E56" s="264"/>
      <c r="F56" s="264"/>
    </row>
    <row r="57" spans="1:6" x14ac:dyDescent="0.25">
      <c r="A57" s="263" t="s">
        <v>290</v>
      </c>
      <c r="B57" s="264" t="s">
        <v>349</v>
      </c>
      <c r="C57" s="264">
        <v>633</v>
      </c>
      <c r="D57" s="264">
        <v>12502</v>
      </c>
      <c r="E57" s="264"/>
      <c r="F57" s="264"/>
    </row>
    <row r="58" spans="1:6" x14ac:dyDescent="0.25">
      <c r="A58" s="263" t="s">
        <v>292</v>
      </c>
      <c r="B58" s="264" t="s">
        <v>350</v>
      </c>
      <c r="C58" s="264">
        <v>634</v>
      </c>
      <c r="D58" s="264">
        <v>12503</v>
      </c>
      <c r="E58" s="264">
        <v>377</v>
      </c>
      <c r="F58" s="264">
        <v>701</v>
      </c>
    </row>
    <row r="59" spans="1:6" x14ac:dyDescent="0.25">
      <c r="A59" s="263" t="s">
        <v>314</v>
      </c>
      <c r="B59" s="264" t="s">
        <v>351</v>
      </c>
      <c r="C59" s="264" t="s">
        <v>352</v>
      </c>
      <c r="D59" s="264">
        <v>12504</v>
      </c>
      <c r="E59" s="264">
        <v>70</v>
      </c>
      <c r="F59" s="264"/>
    </row>
    <row r="60" spans="1:6" x14ac:dyDescent="0.25">
      <c r="A60" s="266"/>
      <c r="B60" s="267" t="s">
        <v>353</v>
      </c>
      <c r="C60" s="267">
        <v>657</v>
      </c>
      <c r="D60" s="267"/>
      <c r="E60" s="267">
        <v>197</v>
      </c>
      <c r="F60" s="267">
        <v>239</v>
      </c>
    </row>
    <row r="61" spans="1:6" x14ac:dyDescent="0.25">
      <c r="A61" s="266"/>
      <c r="B61" s="267" t="s">
        <v>354</v>
      </c>
      <c r="C61" s="267">
        <v>658</v>
      </c>
      <c r="D61" s="267"/>
      <c r="E61" s="267"/>
      <c r="F61" s="267">
        <v>611</v>
      </c>
    </row>
    <row r="62" spans="1:6" x14ac:dyDescent="0.25">
      <c r="A62" s="269" t="s">
        <v>355</v>
      </c>
      <c r="B62" s="268" t="s">
        <v>356</v>
      </c>
      <c r="C62" s="268"/>
      <c r="D62" s="268">
        <v>12600</v>
      </c>
      <c r="E62" s="326">
        <f>E29+E35+E38+E39+E51+E54+E55</f>
        <v>36263</v>
      </c>
      <c r="F62" s="268">
        <v>54782</v>
      </c>
    </row>
    <row r="63" spans="1:6" x14ac:dyDescent="0.25">
      <c r="A63" s="250"/>
      <c r="B63" s="270" t="s">
        <v>357</v>
      </c>
      <c r="C63" s="264"/>
      <c r="D63" s="264"/>
      <c r="E63" s="264" t="s">
        <v>279</v>
      </c>
      <c r="F63" s="264" t="s">
        <v>280</v>
      </c>
    </row>
    <row r="64" spans="1:6" x14ac:dyDescent="0.25">
      <c r="A64" s="263">
        <v>1</v>
      </c>
      <c r="B64" s="264" t="s">
        <v>358</v>
      </c>
      <c r="C64" s="264"/>
      <c r="D64" s="264">
        <v>14000</v>
      </c>
      <c r="E64" s="264"/>
      <c r="F64" s="264"/>
    </row>
    <row r="65" spans="1:7" x14ac:dyDescent="0.25">
      <c r="A65" s="271">
        <v>2</v>
      </c>
      <c r="B65" s="272" t="s">
        <v>359</v>
      </c>
      <c r="C65" s="272"/>
      <c r="D65" s="272">
        <v>15000</v>
      </c>
      <c r="E65" s="272">
        <v>391</v>
      </c>
      <c r="F65" s="272"/>
    </row>
    <row r="66" spans="1:7" x14ac:dyDescent="0.25">
      <c r="A66" s="263" t="s">
        <v>288</v>
      </c>
      <c r="B66" s="264" t="s">
        <v>360</v>
      </c>
      <c r="C66" s="264"/>
      <c r="D66" s="264">
        <v>15001</v>
      </c>
      <c r="E66" s="264"/>
      <c r="F66" s="264"/>
    </row>
    <row r="67" spans="1:7" x14ac:dyDescent="0.25">
      <c r="A67" s="263"/>
      <c r="B67" s="264" t="s">
        <v>361</v>
      </c>
      <c r="C67" s="264"/>
      <c r="D67" s="264">
        <v>150011</v>
      </c>
      <c r="E67" s="264">
        <v>391</v>
      </c>
      <c r="F67" s="264"/>
    </row>
    <row r="68" spans="1:7" x14ac:dyDescent="0.25">
      <c r="A68" s="263" t="s">
        <v>290</v>
      </c>
      <c r="B68" s="264" t="s">
        <v>362</v>
      </c>
      <c r="C68" s="264"/>
      <c r="D68" s="264">
        <v>15002</v>
      </c>
      <c r="E68" s="264"/>
      <c r="F68" s="264"/>
    </row>
    <row r="69" spans="1:7" x14ac:dyDescent="0.25">
      <c r="A69" s="263"/>
      <c r="B69" s="264" t="s">
        <v>363</v>
      </c>
      <c r="C69" s="264"/>
      <c r="D69" s="264">
        <v>150021</v>
      </c>
      <c r="E69" s="264"/>
      <c r="F69" s="264"/>
    </row>
    <row r="70" spans="1:7" x14ac:dyDescent="0.25">
      <c r="A70" s="250"/>
      <c r="B70" s="262"/>
      <c r="C70" s="262"/>
      <c r="D70" s="262"/>
      <c r="E70" s="262"/>
      <c r="F70" s="262"/>
    </row>
    <row r="71" spans="1:7" ht="15.75" x14ac:dyDescent="0.25">
      <c r="A71" s="250"/>
      <c r="B71" s="262"/>
      <c r="C71" s="412" t="s">
        <v>196</v>
      </c>
      <c r="D71" s="412"/>
      <c r="E71" s="412"/>
      <c r="F71" s="412"/>
      <c r="G71" s="412"/>
    </row>
    <row r="72" spans="1:7" ht="15.75" x14ac:dyDescent="0.25">
      <c r="A72" s="250"/>
      <c r="B72" s="262"/>
      <c r="C72" s="403" t="s">
        <v>271</v>
      </c>
      <c r="D72" s="403"/>
      <c r="E72" s="403"/>
      <c r="F72" s="403"/>
      <c r="G72" s="403"/>
    </row>
  </sheetData>
  <mergeCells count="6">
    <mergeCell ref="C72:G72"/>
    <mergeCell ref="A4:F4"/>
    <mergeCell ref="A7:A9"/>
    <mergeCell ref="A15:A16"/>
    <mergeCell ref="A17:A20"/>
    <mergeCell ref="C71:G7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B4" sqref="B4"/>
    </sheetView>
  </sheetViews>
  <sheetFormatPr defaultRowHeight="15" x14ac:dyDescent="0.25"/>
  <cols>
    <col min="1" max="1" width="3.5703125" customWidth="1"/>
    <col min="2" max="2" width="13.5703125" customWidth="1"/>
    <col min="4" max="4" width="13.7109375" customWidth="1"/>
    <col min="6" max="6" width="10.85546875" customWidth="1"/>
    <col min="8" max="8" width="11.7109375" customWidth="1"/>
  </cols>
  <sheetData>
    <row r="1" spans="1:8" x14ac:dyDescent="0.25">
      <c r="A1" s="273"/>
      <c r="B1" s="273" t="s">
        <v>398</v>
      </c>
      <c r="C1" s="273"/>
      <c r="D1" s="273"/>
      <c r="E1" s="273"/>
      <c r="F1" s="273"/>
      <c r="G1" s="273"/>
      <c r="H1" s="273"/>
    </row>
    <row r="2" spans="1:8" x14ac:dyDescent="0.25">
      <c r="A2" s="273"/>
      <c r="B2" s="273" t="s">
        <v>396</v>
      </c>
      <c r="C2" s="273"/>
      <c r="D2" s="273"/>
      <c r="E2" s="273"/>
      <c r="F2" s="273"/>
      <c r="G2" s="273"/>
      <c r="H2" s="273"/>
    </row>
    <row r="3" spans="1:8" x14ac:dyDescent="0.25">
      <c r="A3" s="273"/>
      <c r="B3" s="273"/>
      <c r="C3" s="279" t="s">
        <v>365</v>
      </c>
      <c r="D3" s="273"/>
      <c r="E3" s="273"/>
      <c r="F3" s="273"/>
      <c r="G3" s="273"/>
      <c r="H3" s="273"/>
    </row>
    <row r="4" spans="1:8" x14ac:dyDescent="0.25">
      <c r="A4" s="273"/>
      <c r="B4" s="273"/>
      <c r="C4" s="273"/>
      <c r="D4" s="273"/>
      <c r="E4" s="273"/>
      <c r="F4" s="273"/>
      <c r="G4" s="273"/>
      <c r="H4" s="273"/>
    </row>
    <row r="5" spans="1:8" x14ac:dyDescent="0.25">
      <c r="A5" s="441" t="s">
        <v>366</v>
      </c>
      <c r="B5" s="442" t="s">
        <v>367</v>
      </c>
      <c r="C5" s="441" t="s">
        <v>368</v>
      </c>
      <c r="D5" s="287" t="s">
        <v>369</v>
      </c>
      <c r="E5" s="441" t="s">
        <v>370</v>
      </c>
      <c r="F5" s="441" t="s">
        <v>371</v>
      </c>
      <c r="G5" s="441" t="s">
        <v>372</v>
      </c>
      <c r="H5" s="287" t="s">
        <v>369</v>
      </c>
    </row>
    <row r="6" spans="1:8" x14ac:dyDescent="0.25">
      <c r="A6" s="441" t="s">
        <v>366</v>
      </c>
      <c r="B6" s="442" t="s">
        <v>367</v>
      </c>
      <c r="C6" s="441" t="s">
        <v>368</v>
      </c>
      <c r="D6" s="282">
        <v>41275</v>
      </c>
      <c r="E6" s="441" t="s">
        <v>373</v>
      </c>
      <c r="F6" s="441" t="s">
        <v>374</v>
      </c>
      <c r="G6" s="441" t="s">
        <v>372</v>
      </c>
      <c r="H6" s="282">
        <v>41639</v>
      </c>
    </row>
    <row r="7" spans="1:8" x14ac:dyDescent="0.25">
      <c r="A7" s="281">
        <v>1</v>
      </c>
      <c r="B7" s="280" t="s">
        <v>61</v>
      </c>
      <c r="C7" s="276"/>
      <c r="D7" s="276"/>
      <c r="E7" s="276"/>
      <c r="F7" s="276"/>
      <c r="G7" s="276"/>
      <c r="H7" s="285"/>
    </row>
    <row r="8" spans="1:8" x14ac:dyDescent="0.25">
      <c r="A8" s="281">
        <v>2</v>
      </c>
      <c r="B8" s="280" t="s">
        <v>375</v>
      </c>
      <c r="C8" s="276"/>
      <c r="D8" s="276"/>
      <c r="E8" s="276"/>
      <c r="F8" s="276"/>
      <c r="G8" s="276"/>
      <c r="H8" s="285"/>
    </row>
    <row r="9" spans="1:8" x14ac:dyDescent="0.25">
      <c r="A9" s="281">
        <v>3</v>
      </c>
      <c r="B9" s="280" t="s">
        <v>253</v>
      </c>
      <c r="C9" s="276"/>
      <c r="D9" s="284">
        <v>16276368</v>
      </c>
      <c r="E9" s="280"/>
      <c r="F9" s="283"/>
      <c r="G9" s="274"/>
      <c r="H9" s="278">
        <v>16276368</v>
      </c>
    </row>
    <row r="10" spans="1:8" x14ac:dyDescent="0.25">
      <c r="A10" s="281">
        <v>4</v>
      </c>
      <c r="B10" s="280" t="s">
        <v>64</v>
      </c>
      <c r="C10" s="276"/>
      <c r="D10" s="284">
        <v>4336560</v>
      </c>
      <c r="E10" s="280"/>
      <c r="F10" s="283"/>
      <c r="G10" s="288"/>
      <c r="H10" s="278">
        <v>4336560</v>
      </c>
    </row>
    <row r="11" spans="1:8" x14ac:dyDescent="0.25">
      <c r="A11" s="281">
        <v>5</v>
      </c>
      <c r="B11" s="280" t="s">
        <v>376</v>
      </c>
      <c r="C11" s="276"/>
      <c r="D11" s="284">
        <v>604225</v>
      </c>
      <c r="E11" s="314"/>
      <c r="F11" s="277">
        <v>34833</v>
      </c>
      <c r="G11" s="315"/>
      <c r="H11" s="278">
        <v>639058</v>
      </c>
    </row>
    <row r="12" spans="1:8" x14ac:dyDescent="0.25">
      <c r="A12" s="281">
        <v>1</v>
      </c>
      <c r="B12" s="280" t="s">
        <v>377</v>
      </c>
      <c r="C12" s="276"/>
      <c r="D12" s="284">
        <v>1580638</v>
      </c>
      <c r="E12" s="314"/>
      <c r="F12" s="277"/>
      <c r="G12" s="315"/>
      <c r="H12" s="278">
        <v>1580638</v>
      </c>
    </row>
    <row r="13" spans="1:8" x14ac:dyDescent="0.25">
      <c r="A13" s="281">
        <v>2</v>
      </c>
      <c r="B13" s="280" t="s">
        <v>378</v>
      </c>
      <c r="C13" s="276"/>
      <c r="D13" s="286">
        <v>249000</v>
      </c>
      <c r="E13" s="314"/>
      <c r="F13" s="314"/>
      <c r="G13" s="315"/>
      <c r="H13" s="278">
        <v>249000</v>
      </c>
    </row>
    <row r="14" spans="1:8" x14ac:dyDescent="0.25">
      <c r="A14" s="281">
        <v>3</v>
      </c>
      <c r="B14" s="280"/>
      <c r="C14" s="276"/>
      <c r="D14" s="280"/>
      <c r="E14" s="314"/>
      <c r="F14" s="314"/>
      <c r="G14" s="314"/>
      <c r="H14" s="278">
        <v>0</v>
      </c>
    </row>
    <row r="15" spans="1:8" x14ac:dyDescent="0.25">
      <c r="A15" s="275"/>
      <c r="B15" s="290" t="s">
        <v>181</v>
      </c>
      <c r="C15" s="291"/>
      <c r="D15" s="292">
        <v>23046791</v>
      </c>
      <c r="E15" s="316">
        <v>0</v>
      </c>
      <c r="F15" s="295">
        <v>34833</v>
      </c>
      <c r="G15" s="295"/>
      <c r="H15" s="292">
        <v>23081624</v>
      </c>
    </row>
    <row r="16" spans="1:8" x14ac:dyDescent="0.25">
      <c r="A16" s="273"/>
      <c r="B16" s="273"/>
      <c r="C16" s="273"/>
      <c r="D16" s="273"/>
      <c r="E16" s="273"/>
      <c r="F16" s="273"/>
      <c r="G16" s="273"/>
      <c r="H16" s="273"/>
    </row>
    <row r="17" spans="1:8" x14ac:dyDescent="0.25">
      <c r="A17" s="273"/>
      <c r="B17" s="273"/>
      <c r="C17" s="279" t="s">
        <v>379</v>
      </c>
      <c r="D17" s="273"/>
      <c r="E17" s="273"/>
      <c r="F17" s="273"/>
      <c r="G17" s="273"/>
      <c r="H17" s="273"/>
    </row>
    <row r="18" spans="1:8" x14ac:dyDescent="0.25">
      <c r="A18" s="273"/>
      <c r="B18" s="273"/>
      <c r="C18" s="273"/>
      <c r="D18" s="273"/>
      <c r="E18" s="273"/>
      <c r="F18" s="273"/>
      <c r="G18" s="273"/>
      <c r="H18" s="273"/>
    </row>
    <row r="19" spans="1:8" x14ac:dyDescent="0.25">
      <c r="A19" s="441" t="s">
        <v>366</v>
      </c>
      <c r="B19" s="442" t="s">
        <v>367</v>
      </c>
      <c r="C19" s="443" t="s">
        <v>368</v>
      </c>
      <c r="D19" s="296" t="s">
        <v>369</v>
      </c>
      <c r="E19" s="444" t="s">
        <v>373</v>
      </c>
      <c r="F19" s="441" t="s">
        <v>374</v>
      </c>
      <c r="G19" s="441" t="s">
        <v>372</v>
      </c>
      <c r="H19" s="287" t="s">
        <v>369</v>
      </c>
    </row>
    <row r="20" spans="1:8" x14ac:dyDescent="0.25">
      <c r="A20" s="441" t="s">
        <v>366</v>
      </c>
      <c r="B20" s="442" t="s">
        <v>367</v>
      </c>
      <c r="C20" s="443" t="s">
        <v>368</v>
      </c>
      <c r="D20" s="297">
        <v>41275</v>
      </c>
      <c r="E20" s="444" t="s">
        <v>373</v>
      </c>
      <c r="F20" s="441" t="s">
        <v>374</v>
      </c>
      <c r="G20" s="441" t="s">
        <v>372</v>
      </c>
      <c r="H20" s="282">
        <v>41639</v>
      </c>
    </row>
    <row r="21" spans="1:8" x14ac:dyDescent="0.25">
      <c r="A21" s="281">
        <v>1</v>
      </c>
      <c r="B21" s="276" t="s">
        <v>61</v>
      </c>
      <c r="C21" s="275"/>
      <c r="D21" s="298"/>
      <c r="E21" s="275"/>
      <c r="F21" s="275"/>
      <c r="G21" s="275"/>
      <c r="H21" s="299"/>
    </row>
    <row r="22" spans="1:8" x14ac:dyDescent="0.25">
      <c r="A22" s="281">
        <v>2</v>
      </c>
      <c r="B22" s="276" t="s">
        <v>375</v>
      </c>
      <c r="C22" s="275"/>
      <c r="D22" s="275"/>
      <c r="E22" s="275"/>
      <c r="F22" s="275"/>
      <c r="G22" s="275"/>
      <c r="H22" s="299"/>
    </row>
    <row r="23" spans="1:8" x14ac:dyDescent="0.25">
      <c r="A23" s="281">
        <v>3</v>
      </c>
      <c r="B23" s="276" t="s">
        <v>253</v>
      </c>
      <c r="C23" s="275"/>
      <c r="D23" s="289">
        <v>9537428.5332309343</v>
      </c>
      <c r="E23" s="275"/>
      <c r="F23" s="289">
        <v>1345584</v>
      </c>
      <c r="G23" s="275"/>
      <c r="H23" s="300">
        <v>10883012.533230934</v>
      </c>
    </row>
    <row r="24" spans="1:8" x14ac:dyDescent="0.25">
      <c r="A24" s="281">
        <v>4</v>
      </c>
      <c r="B24" s="276" t="s">
        <v>64</v>
      </c>
      <c r="C24" s="275"/>
      <c r="D24" s="289">
        <v>1811176.2184533337</v>
      </c>
      <c r="E24" s="275"/>
      <c r="F24" s="289">
        <v>505077</v>
      </c>
      <c r="G24" s="301"/>
      <c r="H24" s="300">
        <v>2316253.2184533337</v>
      </c>
    </row>
    <row r="25" spans="1:8" x14ac:dyDescent="0.25">
      <c r="A25" s="281">
        <v>5</v>
      </c>
      <c r="B25" s="276" t="s">
        <v>376</v>
      </c>
      <c r="C25" s="275"/>
      <c r="D25" s="289">
        <v>427728.13092041016</v>
      </c>
      <c r="E25" s="275"/>
      <c r="F25" s="289">
        <v>55067</v>
      </c>
      <c r="G25" s="275"/>
      <c r="H25" s="300">
        <v>482795.13092041016</v>
      </c>
    </row>
    <row r="26" spans="1:8" x14ac:dyDescent="0.25">
      <c r="A26" s="281">
        <v>1</v>
      </c>
      <c r="B26" s="276" t="s">
        <v>377</v>
      </c>
      <c r="C26" s="275"/>
      <c r="D26" s="289">
        <v>419830.83866666671</v>
      </c>
      <c r="E26" s="275"/>
      <c r="F26" s="289">
        <v>232161</v>
      </c>
      <c r="G26" s="275"/>
      <c r="H26" s="300">
        <v>651991.83866666676</v>
      </c>
    </row>
    <row r="27" spans="1:8" x14ac:dyDescent="0.25">
      <c r="A27" s="281">
        <v>2</v>
      </c>
      <c r="B27" s="280" t="s">
        <v>380</v>
      </c>
      <c r="C27" s="275"/>
      <c r="D27" s="289">
        <v>113544</v>
      </c>
      <c r="E27" s="275"/>
      <c r="F27" s="289">
        <v>27091</v>
      </c>
      <c r="G27" s="275"/>
      <c r="H27" s="300">
        <v>140635</v>
      </c>
    </row>
    <row r="28" spans="1:8" x14ac:dyDescent="0.25">
      <c r="A28" s="281">
        <v>3</v>
      </c>
      <c r="B28" s="275"/>
      <c r="C28" s="275"/>
      <c r="D28" s="275"/>
      <c r="E28" s="275"/>
      <c r="F28" s="275"/>
      <c r="G28" s="275"/>
      <c r="H28" s="300">
        <v>0</v>
      </c>
    </row>
    <row r="29" spans="1:8" x14ac:dyDescent="0.25">
      <c r="A29" s="275"/>
      <c r="B29" s="302" t="s">
        <v>181</v>
      </c>
      <c r="C29" s="303"/>
      <c r="D29" s="304">
        <v>12309707.721271344</v>
      </c>
      <c r="E29" s="303"/>
      <c r="F29" s="304">
        <v>2164980</v>
      </c>
      <c r="G29" s="305"/>
      <c r="H29" s="304">
        <v>14474687.721271344</v>
      </c>
    </row>
    <row r="30" spans="1:8" x14ac:dyDescent="0.25">
      <c r="A30" s="273"/>
      <c r="B30" s="273"/>
      <c r="C30" s="273"/>
      <c r="D30" s="273"/>
      <c r="E30" s="273"/>
      <c r="F30" s="273"/>
      <c r="G30" s="273"/>
      <c r="H30" s="273"/>
    </row>
    <row r="31" spans="1:8" x14ac:dyDescent="0.25">
      <c r="A31" s="273"/>
      <c r="B31" s="273"/>
      <c r="C31" s="279" t="s">
        <v>381</v>
      </c>
      <c r="D31" s="273"/>
      <c r="E31" s="273"/>
      <c r="F31" s="273"/>
      <c r="G31" s="273"/>
      <c r="H31" s="273"/>
    </row>
    <row r="32" spans="1:8" x14ac:dyDescent="0.25">
      <c r="A32" s="273"/>
      <c r="B32" s="273"/>
      <c r="C32" s="273"/>
      <c r="D32" s="273"/>
      <c r="E32" s="273"/>
      <c r="F32" s="273"/>
      <c r="G32" s="273"/>
      <c r="H32" s="273"/>
    </row>
    <row r="33" spans="1:8" x14ac:dyDescent="0.25">
      <c r="A33" s="441" t="s">
        <v>366</v>
      </c>
      <c r="B33" s="442" t="s">
        <v>367</v>
      </c>
      <c r="C33" s="443" t="s">
        <v>368</v>
      </c>
      <c r="D33" s="296" t="s">
        <v>369</v>
      </c>
      <c r="E33" s="444" t="s">
        <v>373</v>
      </c>
      <c r="F33" s="441" t="s">
        <v>374</v>
      </c>
      <c r="G33" s="441" t="s">
        <v>372</v>
      </c>
      <c r="H33" s="287" t="s">
        <v>369</v>
      </c>
    </row>
    <row r="34" spans="1:8" x14ac:dyDescent="0.25">
      <c r="A34" s="441" t="s">
        <v>366</v>
      </c>
      <c r="B34" s="442" t="s">
        <v>367</v>
      </c>
      <c r="C34" s="443" t="s">
        <v>368</v>
      </c>
      <c r="D34" s="297">
        <v>41275</v>
      </c>
      <c r="E34" s="444" t="s">
        <v>373</v>
      </c>
      <c r="F34" s="441" t="s">
        <v>374</v>
      </c>
      <c r="G34" s="441" t="s">
        <v>372</v>
      </c>
      <c r="H34" s="282">
        <v>41639</v>
      </c>
    </row>
    <row r="35" spans="1:8" x14ac:dyDescent="0.25">
      <c r="A35" s="274">
        <v>1</v>
      </c>
      <c r="B35" s="280" t="s">
        <v>61</v>
      </c>
      <c r="C35" s="280"/>
      <c r="D35" s="306"/>
      <c r="E35" s="280"/>
      <c r="F35" s="280"/>
      <c r="G35" s="280"/>
      <c r="H35" s="307"/>
    </row>
    <row r="36" spans="1:8" x14ac:dyDescent="0.25">
      <c r="A36" s="274">
        <v>2</v>
      </c>
      <c r="B36" s="280" t="s">
        <v>375</v>
      </c>
      <c r="C36" s="280"/>
      <c r="D36" s="280"/>
      <c r="E36" s="280"/>
      <c r="F36" s="280"/>
      <c r="G36" s="280"/>
      <c r="H36" s="307">
        <v>0</v>
      </c>
    </row>
    <row r="37" spans="1:8" x14ac:dyDescent="0.25">
      <c r="A37" s="274">
        <v>3</v>
      </c>
      <c r="B37" s="280" t="s">
        <v>253</v>
      </c>
      <c r="C37" s="280"/>
      <c r="D37" s="308">
        <v>6976440</v>
      </c>
      <c r="E37" s="280"/>
      <c r="F37" s="283"/>
      <c r="G37" s="288">
        <v>1345584</v>
      </c>
      <c r="H37" s="307">
        <v>5630856</v>
      </c>
    </row>
    <row r="38" spans="1:8" x14ac:dyDescent="0.25">
      <c r="A38" s="274">
        <v>4</v>
      </c>
      <c r="B38" s="280" t="s">
        <v>64</v>
      </c>
      <c r="C38" s="280"/>
      <c r="D38" s="308">
        <v>2525384</v>
      </c>
      <c r="E38" s="280"/>
      <c r="F38" s="283"/>
      <c r="G38" s="288">
        <v>505077</v>
      </c>
      <c r="H38" s="307">
        <v>2020307</v>
      </c>
    </row>
    <row r="39" spans="1:8" x14ac:dyDescent="0.25">
      <c r="A39" s="274">
        <v>5</v>
      </c>
      <c r="B39" s="280" t="s">
        <v>376</v>
      </c>
      <c r="C39" s="280"/>
      <c r="D39" s="308">
        <v>176498</v>
      </c>
      <c r="E39" s="280"/>
      <c r="F39" s="283">
        <v>34883</v>
      </c>
      <c r="G39" s="288">
        <v>55067</v>
      </c>
      <c r="H39" s="307">
        <v>156314</v>
      </c>
    </row>
    <row r="40" spans="1:8" x14ac:dyDescent="0.25">
      <c r="A40" s="274">
        <v>1</v>
      </c>
      <c r="B40" s="280" t="s">
        <v>377</v>
      </c>
      <c r="C40" s="280"/>
      <c r="D40" s="308">
        <v>923308</v>
      </c>
      <c r="E40" s="280"/>
      <c r="F40" s="283"/>
      <c r="G40" s="288">
        <v>232161</v>
      </c>
      <c r="H40" s="307">
        <v>691147</v>
      </c>
    </row>
    <row r="41" spans="1:8" x14ac:dyDescent="0.25">
      <c r="A41" s="274">
        <v>2</v>
      </c>
      <c r="B41" s="280" t="s">
        <v>380</v>
      </c>
      <c r="C41" s="280"/>
      <c r="D41" s="308">
        <v>135456</v>
      </c>
      <c r="E41" s="280"/>
      <c r="F41" s="283"/>
      <c r="G41" s="288">
        <v>27091</v>
      </c>
      <c r="H41" s="307">
        <v>108365</v>
      </c>
    </row>
    <row r="42" spans="1:8" x14ac:dyDescent="0.25">
      <c r="A42" s="274">
        <v>3</v>
      </c>
      <c r="B42" s="280"/>
      <c r="C42" s="280"/>
      <c r="D42" s="280"/>
      <c r="E42" s="280"/>
      <c r="F42" s="280"/>
      <c r="G42" s="280"/>
      <c r="H42" s="307">
        <v>0</v>
      </c>
    </row>
    <row r="43" spans="1:8" x14ac:dyDescent="0.25">
      <c r="A43" s="280"/>
      <c r="B43" s="290" t="s">
        <v>181</v>
      </c>
      <c r="C43" s="293"/>
      <c r="D43" s="292">
        <v>10737086</v>
      </c>
      <c r="E43" s="293"/>
      <c r="F43" s="294">
        <v>34883</v>
      </c>
      <c r="G43" s="309">
        <v>2164980</v>
      </c>
      <c r="H43" s="292">
        <v>8606989</v>
      </c>
    </row>
    <row r="44" spans="1:8" x14ac:dyDescent="0.25">
      <c r="A44" s="310"/>
      <c r="B44" s="311"/>
      <c r="C44" s="312"/>
      <c r="D44" s="313"/>
      <c r="E44" s="312"/>
      <c r="F44" s="273"/>
      <c r="G44" s="279"/>
      <c r="H44" s="273"/>
    </row>
    <row r="45" spans="1:8" x14ac:dyDescent="0.25">
      <c r="A45" s="310"/>
      <c r="B45" s="311"/>
      <c r="C45" s="312"/>
      <c r="D45" s="313"/>
      <c r="E45" s="312"/>
      <c r="F45" s="273"/>
      <c r="G45" s="279"/>
      <c r="H45" s="273"/>
    </row>
    <row r="46" spans="1:8" x14ac:dyDescent="0.25">
      <c r="A46" s="310"/>
      <c r="B46" s="311"/>
      <c r="C46" s="312"/>
      <c r="D46" s="313"/>
      <c r="E46" s="312"/>
      <c r="F46" s="273"/>
      <c r="G46" s="279"/>
      <c r="H46" s="279"/>
    </row>
    <row r="47" spans="1:8" x14ac:dyDescent="0.25">
      <c r="A47" s="273"/>
      <c r="B47" s="273"/>
      <c r="C47" s="273"/>
      <c r="D47" s="273"/>
      <c r="E47" s="273"/>
      <c r="F47" s="279"/>
      <c r="G47" s="279" t="s">
        <v>364</v>
      </c>
      <c r="H47" s="273"/>
    </row>
    <row r="48" spans="1:8" x14ac:dyDescent="0.25">
      <c r="A48" s="273"/>
      <c r="B48" s="273"/>
      <c r="C48" s="273"/>
      <c r="D48" s="273"/>
      <c r="E48" s="273"/>
      <c r="F48" s="273"/>
      <c r="G48" s="279" t="s">
        <v>382</v>
      </c>
      <c r="H48" s="279"/>
    </row>
  </sheetData>
  <mergeCells count="18">
    <mergeCell ref="G5:G6"/>
    <mergeCell ref="A5:A6"/>
    <mergeCell ref="B5:B6"/>
    <mergeCell ref="C5:C6"/>
    <mergeCell ref="E5:E6"/>
    <mergeCell ref="F5:F6"/>
    <mergeCell ref="G33:G34"/>
    <mergeCell ref="A19:A20"/>
    <mergeCell ref="B19:B20"/>
    <mergeCell ref="C19:C20"/>
    <mergeCell ref="E19:E20"/>
    <mergeCell ref="F19:F20"/>
    <mergeCell ref="G19:G20"/>
    <mergeCell ref="A33:A34"/>
    <mergeCell ref="B33:B34"/>
    <mergeCell ref="C33:C34"/>
    <mergeCell ref="E33:E34"/>
    <mergeCell ref="F33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Kapaku</vt:lpstr>
      <vt:lpstr>Aktivi</vt:lpstr>
      <vt:lpstr>Pasivi</vt:lpstr>
      <vt:lpstr>PASH</vt:lpstr>
      <vt:lpstr>Pasq e fluks monetar</vt:lpstr>
      <vt:lpstr>Pasq e kapitalit</vt:lpstr>
      <vt:lpstr>Shenim shpjeg</vt:lpstr>
      <vt:lpstr>Aneks statist 1 e 2</vt:lpstr>
      <vt:lpstr>Sheet9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2014-04-01T13:15:09Z</cp:lastPrinted>
  <dcterms:created xsi:type="dcterms:W3CDTF">2014-03-31T17:21:11Z</dcterms:created>
  <dcterms:modified xsi:type="dcterms:W3CDTF">2014-07-17T16:40:03Z</dcterms:modified>
</cp:coreProperties>
</file>