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6690" tabRatio="863"/>
  </bookViews>
  <sheets>
    <sheet name="Kopertina" sheetId="13" r:id="rId1"/>
    <sheet name="Shpjeguesi" sheetId="14" r:id="rId2"/>
    <sheet name="aktivi" sheetId="1" r:id="rId3"/>
    <sheet name="pasivi" sheetId="2" r:id="rId4"/>
    <sheet name="ardh-shp" sheetId="3" r:id="rId5"/>
    <sheet name="fluksi" sheetId="4" r:id="rId6"/>
    <sheet name="ndrysh.kap" sheetId="5" r:id="rId7"/>
    <sheet name="shp.tjera " sheetId="12" r:id="rId8"/>
    <sheet name="AAM2017" sheetId="6" r:id="rId9"/>
    <sheet name="AKT KONS" sheetId="7" r:id="rId10"/>
    <sheet name="PAS KONS" sheetId="8" r:id="rId11"/>
    <sheet name="Ardh-shp, kons" sheetId="9" r:id="rId12"/>
    <sheet name="ndrysh kap kons " sheetId="10" r:id="rId13"/>
    <sheet name="Sheet1" sheetId="17" r:id="rId14"/>
  </sheets>
  <calcPr calcId="145621"/>
</workbook>
</file>

<file path=xl/calcChain.xml><?xml version="1.0" encoding="utf-8"?>
<calcChain xmlns="http://schemas.openxmlformats.org/spreadsheetml/2006/main">
  <c r="F30" i="9" l="1"/>
  <c r="C33" i="9" l="1"/>
  <c r="F13" i="7" l="1"/>
  <c r="F14" i="7"/>
  <c r="H36" i="14" l="1"/>
  <c r="H41" i="14" s="1"/>
  <c r="H32" i="14"/>
  <c r="H22" i="14"/>
  <c r="H21" i="14"/>
  <c r="H31" i="14"/>
  <c r="H29" i="14"/>
  <c r="H28" i="14"/>
  <c r="H18" i="14"/>
  <c r="H17" i="14"/>
  <c r="H16" i="14"/>
  <c r="H15" i="14"/>
  <c r="H19" i="14" l="1"/>
  <c r="H23" i="14" s="1"/>
  <c r="H24" i="14" s="1"/>
  <c r="H26" i="14" s="1"/>
  <c r="H40" i="14" s="1"/>
  <c r="H39" i="14" s="1"/>
  <c r="H30" i="14"/>
  <c r="H33" i="14" l="1"/>
  <c r="H34" i="14" s="1"/>
  <c r="D11" i="8" l="1"/>
  <c r="D34" i="7"/>
  <c r="D9" i="7"/>
  <c r="C20" i="9" l="1"/>
  <c r="C32" i="9"/>
  <c r="D29" i="9"/>
  <c r="D20" i="9"/>
  <c r="E21" i="9"/>
  <c r="E11" i="9"/>
  <c r="E8" i="9"/>
  <c r="E9" i="9"/>
  <c r="E10" i="9"/>
  <c r="E7" i="9"/>
  <c r="E6" i="9"/>
  <c r="D41" i="6" l="1"/>
  <c r="I17" i="5" l="1"/>
  <c r="C30" i="4"/>
  <c r="D30" i="12" l="1"/>
  <c r="C8" i="3" l="1"/>
  <c r="I20" i="10" l="1"/>
  <c r="K19" i="10"/>
  <c r="H24" i="10"/>
  <c r="I16" i="10"/>
  <c r="D17" i="10"/>
  <c r="D24" i="10" s="1"/>
  <c r="G12" i="10"/>
  <c r="G17" i="10" s="1"/>
  <c r="I10" i="10"/>
  <c r="F33" i="9"/>
  <c r="E31" i="9"/>
  <c r="F29" i="9"/>
  <c r="E28" i="9"/>
  <c r="E26" i="9"/>
  <c r="F24" i="9"/>
  <c r="D24" i="9"/>
  <c r="C24" i="9"/>
  <c r="E24" i="9" s="1"/>
  <c r="E19" i="9"/>
  <c r="E18" i="9"/>
  <c r="E17" i="9"/>
  <c r="E15" i="9"/>
  <c r="E14" i="9"/>
  <c r="F13" i="9"/>
  <c r="F20" i="9" s="1"/>
  <c r="F21" i="9" s="1"/>
  <c r="D13" i="9"/>
  <c r="C13" i="9"/>
  <c r="F7" i="9"/>
  <c r="C6" i="9"/>
  <c r="D6" i="9"/>
  <c r="D21" i="9" s="1"/>
  <c r="D30" i="9" s="1"/>
  <c r="F38" i="8"/>
  <c r="F37" i="8"/>
  <c r="F36" i="8"/>
  <c r="F32" i="8"/>
  <c r="G28" i="8"/>
  <c r="E28" i="8"/>
  <c r="D28" i="8"/>
  <c r="F26" i="8"/>
  <c r="F25" i="8"/>
  <c r="F24" i="8"/>
  <c r="F23" i="8"/>
  <c r="F22" i="8"/>
  <c r="F21" i="8"/>
  <c r="E21" i="8"/>
  <c r="G20" i="8"/>
  <c r="E20" i="8"/>
  <c r="F18" i="8"/>
  <c r="F17" i="8"/>
  <c r="F16" i="8"/>
  <c r="F15" i="8"/>
  <c r="F14" i="8"/>
  <c r="F13" i="8"/>
  <c r="F12" i="8"/>
  <c r="F11" i="8"/>
  <c r="F10" i="8"/>
  <c r="G9" i="8"/>
  <c r="E9" i="8"/>
  <c r="F8" i="8"/>
  <c r="G7" i="8"/>
  <c r="G5" i="8" s="1"/>
  <c r="G27" i="8" s="1"/>
  <c r="G39" i="8" s="1"/>
  <c r="E7" i="8"/>
  <c r="D7" i="8"/>
  <c r="F7" i="8" s="1"/>
  <c r="E5" i="8"/>
  <c r="E27" i="8" s="1"/>
  <c r="E39" i="8" s="1"/>
  <c r="F34" i="7"/>
  <c r="F33" i="7"/>
  <c r="G31" i="7"/>
  <c r="G29" i="7" s="1"/>
  <c r="E31" i="7"/>
  <c r="D31" i="7"/>
  <c r="F31" i="7" s="1"/>
  <c r="E29" i="7"/>
  <c r="F23" i="7"/>
  <c r="G18" i="7"/>
  <c r="E18" i="7"/>
  <c r="D18" i="7"/>
  <c r="F17" i="7"/>
  <c r="F16" i="7"/>
  <c r="F15" i="7"/>
  <c r="G13" i="7"/>
  <c r="G11" i="7" s="1"/>
  <c r="F12" i="7"/>
  <c r="E11" i="7"/>
  <c r="F9" i="7"/>
  <c r="F8" i="7"/>
  <c r="G7" i="7"/>
  <c r="E7" i="7"/>
  <c r="D7" i="7"/>
  <c r="E6" i="7"/>
  <c r="G46" i="6"/>
  <c r="D45" i="6"/>
  <c r="D44" i="6"/>
  <c r="D43" i="6"/>
  <c r="D48" i="6"/>
  <c r="D33" i="6"/>
  <c r="G32" i="6"/>
  <c r="G31" i="6"/>
  <c r="F45" i="6"/>
  <c r="G30" i="6"/>
  <c r="F44" i="6"/>
  <c r="G29" i="6"/>
  <c r="F43" i="6"/>
  <c r="F33" i="6"/>
  <c r="G28" i="6"/>
  <c r="G27" i="6"/>
  <c r="F41" i="6"/>
  <c r="G26" i="6"/>
  <c r="F19" i="6"/>
  <c r="D19" i="6"/>
  <c r="G17" i="6"/>
  <c r="G16" i="6"/>
  <c r="G15" i="6"/>
  <c r="G14" i="6"/>
  <c r="E45" i="6"/>
  <c r="G13" i="6"/>
  <c r="E44" i="6"/>
  <c r="G44" i="6" s="1"/>
  <c r="G12" i="6"/>
  <c r="E43" i="6"/>
  <c r="G43" i="6" s="1"/>
  <c r="G11" i="6"/>
  <c r="E42" i="6"/>
  <c r="E19" i="6"/>
  <c r="G9" i="6"/>
  <c r="E22" i="5"/>
  <c r="I21" i="5"/>
  <c r="I20" i="5"/>
  <c r="I19" i="5"/>
  <c r="I18" i="5"/>
  <c r="H22" i="5"/>
  <c r="F17" i="5"/>
  <c r="F22" i="5" s="1"/>
  <c r="E17" i="5"/>
  <c r="D17" i="5"/>
  <c r="D22" i="5" s="1"/>
  <c r="I16" i="5"/>
  <c r="I15" i="5"/>
  <c r="I14" i="5"/>
  <c r="I13" i="5"/>
  <c r="G12" i="5"/>
  <c r="G17" i="5" s="1"/>
  <c r="G22" i="5" s="1"/>
  <c r="C17" i="5"/>
  <c r="C41" i="4"/>
  <c r="D40" i="4"/>
  <c r="D35" i="4"/>
  <c r="C35" i="4"/>
  <c r="D30" i="4"/>
  <c r="D25" i="4"/>
  <c r="C25" i="4"/>
  <c r="C37" i="4" s="1"/>
  <c r="D25" i="3"/>
  <c r="D30" i="3" s="1"/>
  <c r="C25" i="3"/>
  <c r="C30" i="3" s="1"/>
  <c r="C15" i="3"/>
  <c r="C21" i="3" s="1"/>
  <c r="C22" i="3" s="1"/>
  <c r="D15" i="3"/>
  <c r="D21" i="3" s="1"/>
  <c r="D8" i="3"/>
  <c r="D22" i="3" s="1"/>
  <c r="E32" i="2"/>
  <c r="D32" i="2"/>
  <c r="E24" i="2"/>
  <c r="D24" i="2"/>
  <c r="E23" i="2"/>
  <c r="D23" i="2"/>
  <c r="E10" i="2"/>
  <c r="E5" i="2" s="1"/>
  <c r="E43" i="2" s="1"/>
  <c r="D10" i="2"/>
  <c r="E7" i="2"/>
  <c r="D7" i="2"/>
  <c r="E34" i="1"/>
  <c r="D34" i="1"/>
  <c r="D32" i="1" s="1"/>
  <c r="E32" i="1"/>
  <c r="E29" i="1"/>
  <c r="D29" i="1"/>
  <c r="D19" i="1"/>
  <c r="E19" i="1"/>
  <c r="E11" i="1"/>
  <c r="E6" i="1" s="1"/>
  <c r="D11" i="1"/>
  <c r="D7" i="1"/>
  <c r="C42" i="4" s="1"/>
  <c r="E7" i="1"/>
  <c r="C40" i="4" l="1"/>
  <c r="D37" i="4"/>
  <c r="G6" i="7"/>
  <c r="F18" i="7"/>
  <c r="G40" i="7"/>
  <c r="D31" i="3"/>
  <c r="D33" i="3" s="1"/>
  <c r="C31" i="3"/>
  <c r="C32" i="3" s="1"/>
  <c r="E40" i="7"/>
  <c r="G45" i="6"/>
  <c r="D5" i="2"/>
  <c r="D31" i="2" s="1"/>
  <c r="E13" i="9"/>
  <c r="F20" i="8"/>
  <c r="F9" i="8"/>
  <c r="F5" i="8" s="1"/>
  <c r="D9" i="8"/>
  <c r="F28" i="8"/>
  <c r="D29" i="7"/>
  <c r="F29" i="7" s="1"/>
  <c r="F11" i="7"/>
  <c r="F7" i="7"/>
  <c r="G24" i="10"/>
  <c r="I17" i="10"/>
  <c r="I12" i="10"/>
  <c r="H13" i="10"/>
  <c r="I13" i="10" s="1"/>
  <c r="I18" i="10"/>
  <c r="D32" i="9"/>
  <c r="D33" i="9" s="1"/>
  <c r="C21" i="9"/>
  <c r="C29" i="9" s="1"/>
  <c r="E20" i="9"/>
  <c r="D5" i="8"/>
  <c r="D20" i="8"/>
  <c r="D11" i="7"/>
  <c r="D6" i="7" s="1"/>
  <c r="G33" i="6"/>
  <c r="E33" i="6"/>
  <c r="E41" i="6"/>
  <c r="E48" i="6" s="1"/>
  <c r="F42" i="6"/>
  <c r="G42" i="6" s="1"/>
  <c r="G10" i="6"/>
  <c r="G19" i="6" s="1"/>
  <c r="C22" i="5"/>
  <c r="I22" i="5"/>
  <c r="I10" i="5"/>
  <c r="H12" i="5"/>
  <c r="C33" i="3"/>
  <c r="E31" i="2"/>
  <c r="D6" i="1"/>
  <c r="D43" i="1" s="1"/>
  <c r="E43" i="1"/>
  <c r="G41" i="6" l="1"/>
  <c r="G48" i="6"/>
  <c r="D43" i="2"/>
  <c r="F27" i="8"/>
  <c r="F39" i="8"/>
  <c r="D40" i="7"/>
  <c r="F6" i="7"/>
  <c r="F40" i="7" s="1"/>
  <c r="I24" i="10"/>
  <c r="C30" i="9"/>
  <c r="E29" i="9"/>
  <c r="D27" i="8"/>
  <c r="D39" i="8"/>
  <c r="F48" i="6"/>
  <c r="E32" i="9" l="1"/>
  <c r="E30" i="9"/>
  <c r="E33" i="9" l="1"/>
</calcChain>
</file>

<file path=xl/comments1.xml><?xml version="1.0" encoding="utf-8"?>
<comments xmlns="http://schemas.openxmlformats.org/spreadsheetml/2006/main">
  <authors>
    <author>Titi</author>
  </authors>
  <commentList>
    <comment ref="C13" authorId="0">
      <text>
        <r>
          <rPr>
            <b/>
            <sz val="8"/>
            <color indexed="81"/>
            <rFont val="Tahoma"/>
            <family val="2"/>
          </rPr>
          <t>Titi:</t>
        </r>
        <r>
          <rPr>
            <sz val="8"/>
            <color indexed="81"/>
            <rFont val="Tahoma"/>
            <family val="2"/>
          </rPr>
          <t xml:space="preserve">
shif shenimin ne krah
</t>
        </r>
      </text>
    </comment>
  </commentList>
</comments>
</file>

<file path=xl/sharedStrings.xml><?xml version="1.0" encoding="utf-8"?>
<sst xmlns="http://schemas.openxmlformats.org/spreadsheetml/2006/main" count="556" uniqueCount="332">
  <si>
    <t>GARDEN LINE</t>
  </si>
  <si>
    <t>Nr.</t>
  </si>
  <si>
    <t>AKTIVET</t>
  </si>
  <si>
    <t xml:space="preserve">Shenime </t>
  </si>
  <si>
    <t>Periudha</t>
  </si>
  <si>
    <t>Raportuese</t>
  </si>
  <si>
    <t>Para ardhese</t>
  </si>
  <si>
    <t>I</t>
  </si>
  <si>
    <t>AKTIVET AFATSHKURTRA</t>
  </si>
  <si>
    <t>leke</t>
  </si>
  <si>
    <t xml:space="preserve"> 1. Aktivet monetare</t>
  </si>
  <si>
    <t xml:space="preserve">    &gt;Banka</t>
  </si>
  <si>
    <t xml:space="preserve">    &gt;Arka</t>
  </si>
  <si>
    <t xml:space="preserve"> 2. Derivative dhe aktive te mbajtura per tregtim</t>
  </si>
  <si>
    <t xml:space="preserve"> 3. Aktive te tjera financiare afatshkurtra</t>
  </si>
  <si>
    <t xml:space="preserve">    &gt;Kliente per mallra, produkte e sherbime</t>
  </si>
  <si>
    <t xml:space="preserve">    &gt;Debitore, Kreditore te tjere</t>
  </si>
  <si>
    <t>dogana</t>
  </si>
  <si>
    <t xml:space="preserve">    &gt;Tatim mbi fitimin</t>
  </si>
  <si>
    <t xml:space="preserve">    &gt;TVSH</t>
  </si>
  <si>
    <t xml:space="preserve">    &gt;Te tjera kerkesa te arketueshme </t>
  </si>
  <si>
    <t xml:space="preserve">    &gt;Te tjera kerkesa te arketueshme  kosova</t>
  </si>
  <si>
    <t xml:space="preserve"> 4. Inventari</t>
  </si>
  <si>
    <t xml:space="preserve">    &gt;Lendet e para</t>
  </si>
  <si>
    <t xml:space="preserve">    &gt;Inventari imet</t>
  </si>
  <si>
    <t xml:space="preserve">    &gt;Prodhim ne proces</t>
  </si>
  <si>
    <t xml:space="preserve">    &gt;Produkte te gatshme</t>
  </si>
  <si>
    <t xml:space="preserve">    &gt;Mallra per shitje</t>
  </si>
  <si>
    <t xml:space="preserve">    &gt;Para pagesa per furnizime</t>
  </si>
  <si>
    <t xml:space="preserve"> 5. Aktive biologjike afatshkurtra</t>
  </si>
  <si>
    <t xml:space="preserve"> 6. Aktive afatshkurtra te mbajtura per rishitje</t>
  </si>
  <si>
    <t xml:space="preserve"> 7. Parapagime dhe shpenzime te shtyra</t>
  </si>
  <si>
    <t xml:space="preserve">    &gt;Shpenzime te periudhave te ardhshme</t>
  </si>
  <si>
    <t>II</t>
  </si>
  <si>
    <t>AKTIVET AFATGJATA</t>
  </si>
  <si>
    <t xml:space="preserve"> 1. Investimet financiare afatgjata</t>
  </si>
  <si>
    <t xml:space="preserve"> 2. Aktive afatgjata materiale</t>
  </si>
  <si>
    <t xml:space="preserve">    &gt;Toka</t>
  </si>
  <si>
    <t xml:space="preserve">    &gt;Ndertesa dhe instalime</t>
  </si>
  <si>
    <t xml:space="preserve">    &gt;Makineri dhe pajisje(mjete transporti)</t>
  </si>
  <si>
    <t xml:space="preserve"> 3. Aktivet biologjeke afatgjata</t>
  </si>
  <si>
    <t xml:space="preserve"> 4. Aktive afatgjata jo materiale</t>
  </si>
  <si>
    <t xml:space="preserve"> 5. Kapitali aksioner I pa paguar</t>
  </si>
  <si>
    <t xml:space="preserve"> 6. Aktive te tjera afatgjata</t>
  </si>
  <si>
    <t>TOTALI I AKTIVEVE  ( I+II )</t>
  </si>
  <si>
    <t>PASIVET DHE KAPITALI</t>
  </si>
  <si>
    <t>Shenime</t>
  </si>
  <si>
    <t>PASIVET AFATSHKURTRA</t>
  </si>
  <si>
    <t xml:space="preserve"> 1. Derivativet</t>
  </si>
  <si>
    <t xml:space="preserve"> 2. Huamarrjet</t>
  </si>
  <si>
    <t xml:space="preserve">    &gt;Overdraftet bankare</t>
  </si>
  <si>
    <t xml:space="preserve">    &gt;Huamarrje afatshkurtra</t>
  </si>
  <si>
    <t xml:space="preserve"> 3. Huat dhe parapagimet</t>
  </si>
  <si>
    <t xml:space="preserve">    &gt;Te pagueshme ndaj furnitoreve</t>
  </si>
  <si>
    <t xml:space="preserve">    &gt;Te pagueshme ndaj punonjesve</t>
  </si>
  <si>
    <t xml:space="preserve">    &gt;Detyrime per Sigurime Shoq. Shend.</t>
  </si>
  <si>
    <t xml:space="preserve">    &gt;Detyrime tatimore per TAP - in</t>
  </si>
  <si>
    <t xml:space="preserve">    &gt;Detyrime tatimore per Tatim Fitimin</t>
  </si>
  <si>
    <t xml:space="preserve">    &gt;Detyrime tatimore per TVSH-ne</t>
  </si>
  <si>
    <t xml:space="preserve">    &gt;Detyrime tjera </t>
  </si>
  <si>
    <t xml:space="preserve">    &gt;Dividente per t'u paguar</t>
  </si>
  <si>
    <t xml:space="preserve">    &gt;Debitore dhe Kreditore te tjere </t>
  </si>
  <si>
    <t xml:space="preserve"> 4. Grandet dhe te ardhurat e shtyra</t>
  </si>
  <si>
    <t xml:space="preserve"> 5. Provizionet afatshkurtra</t>
  </si>
  <si>
    <t xml:space="preserve"> PASIVET AFATGJATA</t>
  </si>
  <si>
    <t xml:space="preserve"> 1. Huat afatgjata</t>
  </si>
  <si>
    <t xml:space="preserve">    &gt;Hua, bono dhe detyrime nga qeraja financiare</t>
  </si>
  <si>
    <t xml:space="preserve">    &gt;Hua,  te tjera afat gjate  financiare</t>
  </si>
  <si>
    <t xml:space="preserve">    &gt;Bono te konvertueshme</t>
  </si>
  <si>
    <t xml:space="preserve"> 2. Huamarrje te tjera afatgjata</t>
  </si>
  <si>
    <t xml:space="preserve"> 3. Grantet dhe te ardhurat e shtyra kosova</t>
  </si>
  <si>
    <t xml:space="preserve"> 4. Provizionet afatgjata</t>
  </si>
  <si>
    <t xml:space="preserve">  TOTALI I PASIVEVE ( I+II )</t>
  </si>
  <si>
    <t>III</t>
  </si>
  <si>
    <t xml:space="preserve"> KAPITALI</t>
  </si>
  <si>
    <t xml:space="preserve"> 1. Aksionet e pakices (PF te konsoliduara)</t>
  </si>
  <si>
    <t xml:space="preserve"> 2. Kapitali aksionereve te shoq. Meme (PF te kons.)</t>
  </si>
  <si>
    <t xml:space="preserve"> 3. Kapitali aksionar</t>
  </si>
  <si>
    <t xml:space="preserve"> 4. Primi I aksionar</t>
  </si>
  <si>
    <t xml:space="preserve"> 5. Njesite ose aksionet e thesarit (Negative)</t>
  </si>
  <si>
    <t xml:space="preserve"> 6. Rezervat statutore</t>
  </si>
  <si>
    <t xml:space="preserve"> 7. Rezervat ligjore</t>
  </si>
  <si>
    <t xml:space="preserve"> 8. Rezervat e tjera investime</t>
  </si>
  <si>
    <t xml:space="preserve"> 9. Fitimet e pa shperndara</t>
  </si>
  <si>
    <t>10. Fitimi (Humbja) e vitit financiar</t>
  </si>
  <si>
    <t xml:space="preserve">  TOTALI I PASIVEVE DHE KAPITALIT  ( I + III )</t>
  </si>
  <si>
    <t>(Bazuar ne klasifikimin e Shpenzimeve sipas Natyres</t>
  </si>
  <si>
    <t>Pershkrimi i Elementeve</t>
  </si>
  <si>
    <t xml:space="preserve">   Shitjet neto</t>
  </si>
  <si>
    <t xml:space="preserve">Te ardhura ne aktiviteti </t>
  </si>
  <si>
    <t xml:space="preserve">Parapagim ,arketim per porosi dhe te ardhura te shtyra </t>
  </si>
  <si>
    <t xml:space="preserve">   Ndrysh. Ne invent. Prod. Gatshem e prodhimit ne proçes(-)</t>
  </si>
  <si>
    <t xml:space="preserve">   Materialet e konsumuara</t>
  </si>
  <si>
    <t xml:space="preserve">   Kosto e punes</t>
  </si>
  <si>
    <t xml:space="preserve">        Pagat e personelit</t>
  </si>
  <si>
    <t xml:space="preserve">   Shpenzimet per sigurime shoqerore e shendetesore</t>
  </si>
  <si>
    <t xml:space="preserve">   Amortizimet dhe zhvleresimet</t>
  </si>
  <si>
    <t xml:space="preserve">   Shpenzime te tjera</t>
  </si>
  <si>
    <t xml:space="preserve">   Shpenzime te tjera te  pazbritshme per efekt tatimi</t>
  </si>
  <si>
    <t>Totali I Shpenzimeve (shumat 4-7)</t>
  </si>
  <si>
    <t xml:space="preserve">  Fitimi (humbja) nga veprimtarite kryesore (1+2+/-3-8)</t>
  </si>
  <si>
    <t xml:space="preserve">  Te ardhurat dhe shpenzimet financiare nga njesite e kontrolluara</t>
  </si>
  <si>
    <t xml:space="preserve">  Te ardhurat dhe shpenzimet financiare nga pjesemarrjet</t>
  </si>
  <si>
    <t xml:space="preserve">  Te ardhurat dhe shpenzimet financiare </t>
  </si>
  <si>
    <t xml:space="preserve">   12.1   Te ardh. E shpenz.financ.nga invest.te tjera financ.afatgjata</t>
  </si>
  <si>
    <t xml:space="preserve">   12.2   Te ardhurat dhe shpenzimet nga interesat</t>
  </si>
  <si>
    <t xml:space="preserve">   12.3   Fitimet (Humbjet) nga kursi I kembimit</t>
  </si>
  <si>
    <t xml:space="preserve">   12.4   Te ardhura dhe shpenzime te tjera financiare</t>
  </si>
  <si>
    <t>Totali I te Ardhurave dhe Shpenzimeve Financiare(8+12)</t>
  </si>
  <si>
    <t xml:space="preserve">   Fitimi ( humbja) para tatimit (9+12+7.1)</t>
  </si>
  <si>
    <t xml:space="preserve">   Shpenzimet e tatimit mbi fitimin </t>
  </si>
  <si>
    <t xml:space="preserve">   Fitimi ( humbja) neto e vitit financier (14-15)</t>
  </si>
  <si>
    <t xml:space="preserve">   Elementet e pasqyrave te konsoliduara</t>
  </si>
  <si>
    <t>Pasqyra e Fluksit te parave I Shoqerise "GARDEN LINE" shpk me 31.12.2017</t>
  </si>
  <si>
    <t>(metoda indirekte)</t>
  </si>
  <si>
    <t>Fluksi I parave nga veprimtarite e shfrytzim.</t>
  </si>
  <si>
    <t>Rritje (renje) ne tepricen e rezervave</t>
  </si>
  <si>
    <t>primi</t>
  </si>
  <si>
    <t xml:space="preserve">divident </t>
  </si>
  <si>
    <t>Fitimi para tatimit</t>
  </si>
  <si>
    <t>Rregullime per:</t>
  </si>
  <si>
    <t xml:space="preserve">               Amortizimi</t>
  </si>
  <si>
    <t>Rritje (renje) ne tepricen e kerkesave te arketushme</t>
  </si>
  <si>
    <t xml:space="preserve">nga aktiviteti si dhe kerkesave te arketushme te </t>
  </si>
  <si>
    <t>tjera</t>
  </si>
  <si>
    <t>Rritje (renje) ne tepricen e inventarit</t>
  </si>
  <si>
    <t>Rritje (renje) ne tepricen e parapagime dhe shpenzime te shtyra</t>
  </si>
  <si>
    <t>Rritje (renje) ne tepricen e detyrimeve per tu paguar</t>
  </si>
  <si>
    <t>hua afatshkurter</t>
  </si>
  <si>
    <t>Parapagim arketim per porosia dhe te ardh. Te shtyra</t>
  </si>
  <si>
    <t>Tatimi I fitimi I llogariturt</t>
  </si>
  <si>
    <t>Paraja neto nga aktiviteti I shfrytezimit</t>
  </si>
  <si>
    <t>Fluksi I parave nga veprimtarite investuese</t>
  </si>
  <si>
    <t xml:space="preserve">    Blerje pajisje</t>
  </si>
  <si>
    <t xml:space="preserve">    pakesim ne pajisje</t>
  </si>
  <si>
    <t>Paraja neto e perdorur ne aktivitete investuese</t>
  </si>
  <si>
    <t>Fluksi I parave nga veprimtarite financiare</t>
  </si>
  <si>
    <t>huara, kredi</t>
  </si>
  <si>
    <t>Paraja neto eperd. Ne aktivitete financiare</t>
  </si>
  <si>
    <t>Fitimi ne para</t>
  </si>
  <si>
    <t>Rritja/Renja ne to ne mjete monetare</t>
  </si>
  <si>
    <t>Mjetet monetare ne fillim te periudhes</t>
  </si>
  <si>
    <t>Mjetet monetare ne fund te periudhes</t>
  </si>
  <si>
    <t>Pasqyrat e Ndryshimeve ne Kapital 2017</t>
  </si>
  <si>
    <t>Nje pasqyre e pa konsoliduar</t>
  </si>
  <si>
    <t>Emertimi</t>
  </si>
  <si>
    <t>Kapitali aksionar</t>
  </si>
  <si>
    <t>Primi aksionit</t>
  </si>
  <si>
    <t>Aksione thesari</t>
  </si>
  <si>
    <t>Rezerva stat. ligjore</t>
  </si>
  <si>
    <t>rezerve te tjera (invest)</t>
  </si>
  <si>
    <t>Fitimi pashperndare</t>
  </si>
  <si>
    <t>TOTALI</t>
  </si>
  <si>
    <t>investime</t>
  </si>
  <si>
    <t>I.</t>
  </si>
  <si>
    <t>Pozicioni me 31 dhjetor 2016</t>
  </si>
  <si>
    <t>A</t>
  </si>
  <si>
    <t>Efekti I ndryshimeve ne politikat kontabel</t>
  </si>
  <si>
    <t>B</t>
  </si>
  <si>
    <t>Pozicioni I rregulluar</t>
  </si>
  <si>
    <t>Fitimi neto per periudhen kontabel</t>
  </si>
  <si>
    <t>Dividentet e paguar</t>
  </si>
  <si>
    <t>Rritja e rezerves te kapitalit</t>
  </si>
  <si>
    <t>Emetimi I aksionereve</t>
  </si>
  <si>
    <t>Emetimi I kapitalit aksionar</t>
  </si>
  <si>
    <t>Aksione te thesari te riblera</t>
  </si>
  <si>
    <t>Pozicioni me 31 dhjetor 2017</t>
  </si>
  <si>
    <t xml:space="preserve">Garden Line </t>
  </si>
  <si>
    <t>Nipti  K11427004I</t>
  </si>
  <si>
    <t>Aktivet  Afat gjata Materiale me vleren fillestare   2017</t>
  </si>
  <si>
    <t>nr</t>
  </si>
  <si>
    <t>sasia</t>
  </si>
  <si>
    <t>gjendja</t>
  </si>
  <si>
    <t>shtesa</t>
  </si>
  <si>
    <t>Paksime</t>
  </si>
  <si>
    <t xml:space="preserve">Gjendja </t>
  </si>
  <si>
    <t>01.01.2017</t>
  </si>
  <si>
    <t>31.12.2017</t>
  </si>
  <si>
    <t>Toka</t>
  </si>
  <si>
    <t>Ndertime</t>
  </si>
  <si>
    <t>Makineri Paisje,vegla</t>
  </si>
  <si>
    <t>Mjete Transporti</t>
  </si>
  <si>
    <t>Kompjuterike</t>
  </si>
  <si>
    <t>Paisje Zyre</t>
  </si>
  <si>
    <t>Totali</t>
  </si>
  <si>
    <t>Amortizimi Aktiveve Afat gjate Materiale  2017</t>
  </si>
  <si>
    <t>Vlera Kontabile Neto e A.A.Materiale viti 2017</t>
  </si>
  <si>
    <t>Pasqyra Financiare te Vitit 2017</t>
  </si>
  <si>
    <t>dega Tirane</t>
  </si>
  <si>
    <t>dega Kosove</t>
  </si>
  <si>
    <t>konsoliduar</t>
  </si>
  <si>
    <t xml:space="preserve">    &gt;debitore te tjere</t>
  </si>
  <si>
    <t xml:space="preserve">    &gt;Debitore, Kreditore te tjere kosova</t>
  </si>
  <si>
    <t xml:space="preserve">    &gt;Para pagesa per furnizime </t>
  </si>
  <si>
    <t xml:space="preserve">    &gt;rivlersimi</t>
  </si>
  <si>
    <t xml:space="preserve">    &gt;Detyrime te tjera  parapagime </t>
  </si>
  <si>
    <t xml:space="preserve"> 3. Grantet dhe te ardhurat e shtyra</t>
  </si>
  <si>
    <t xml:space="preserve">  TOTALI I PASIVEVE DHE KAPITALIT  ( I +II+ III )</t>
  </si>
  <si>
    <t>dega tirane</t>
  </si>
  <si>
    <t>dega kosove</t>
  </si>
  <si>
    <t>Parapagin viti 2017</t>
  </si>
  <si>
    <t xml:space="preserve">   Materialet e konsumuara dega kosove</t>
  </si>
  <si>
    <t xml:space="preserve">Shpenzime pa zbritshme deg Kosove </t>
  </si>
  <si>
    <t>Pozicioni me 31  dhjetor 2016</t>
  </si>
  <si>
    <t xml:space="preserve">shperndarje fitimi </t>
  </si>
  <si>
    <t>fitimi  neto dega kosove viti 2017</t>
  </si>
  <si>
    <t>Pasqyra Financiare  VITI  2017</t>
  </si>
  <si>
    <t>Pasqyra e te Ardhurave dhe Shpenzimeve  VITII 2017</t>
  </si>
  <si>
    <t>Garden Line            Pasqyra Financiare te Vitit 2017</t>
  </si>
  <si>
    <t xml:space="preserve">                   Pasqyrat e Ndryshimeve ne Kapital 2017</t>
  </si>
  <si>
    <t>Garden Line        2017</t>
  </si>
  <si>
    <t xml:space="preserve">ANALIZA  POSTIT SHPENZIME TE TJERA </t>
  </si>
  <si>
    <t xml:space="preserve">transport </t>
  </si>
  <si>
    <t xml:space="preserve">siguracione makinash </t>
  </si>
  <si>
    <t>shperblim punonjesish</t>
  </si>
  <si>
    <t xml:space="preserve"> reklama</t>
  </si>
  <si>
    <t xml:space="preserve">komisione bankare </t>
  </si>
  <si>
    <t>riparim makinerie</t>
  </si>
  <si>
    <t xml:space="preserve">qera dyqani  dhe mjete </t>
  </si>
  <si>
    <t xml:space="preserve">shpenzime telefonike </t>
  </si>
  <si>
    <t>taksat  e te ngjashme</t>
  </si>
  <si>
    <t>djeta</t>
  </si>
  <si>
    <t>keshi  + nafta</t>
  </si>
  <si>
    <t>konsulenca</t>
  </si>
  <si>
    <t>shtypshkrimr</t>
  </si>
  <si>
    <t>sherbim doganor</t>
  </si>
  <si>
    <t xml:space="preserve">mirmbajtje kase </t>
  </si>
  <si>
    <t xml:space="preserve">ekspertiza </t>
  </si>
  <si>
    <t>tarifa permbarimore</t>
  </si>
  <si>
    <t>sherbime per financen</t>
  </si>
  <si>
    <t>sherbim sigurie</t>
  </si>
  <si>
    <t>noterizime</t>
  </si>
  <si>
    <t>trajnime</t>
  </si>
  <si>
    <t>leje mjedisore</t>
  </si>
  <si>
    <t>sherbim  interneti</t>
  </si>
  <si>
    <t>vlersim materiali  ndertimor(tubosiderat)me serenisima</t>
  </si>
  <si>
    <t>Emri dhe forma ligjore</t>
  </si>
  <si>
    <t xml:space="preserve">GARDEN LINE </t>
  </si>
  <si>
    <t>Sh.p.k</t>
  </si>
  <si>
    <t>Nipti</t>
  </si>
  <si>
    <t>K 11427004 I</t>
  </si>
  <si>
    <t xml:space="preserve">Adresa e selise </t>
  </si>
  <si>
    <t xml:space="preserve">VORE    MARIKAJ </t>
  </si>
  <si>
    <t xml:space="preserve">        </t>
  </si>
  <si>
    <t xml:space="preserve">Tirane </t>
  </si>
  <si>
    <t>Data e krijimit</t>
  </si>
  <si>
    <t>19.03.2001</t>
  </si>
  <si>
    <t>Nr. I Regjistrit tregetar</t>
  </si>
  <si>
    <t>VEPRIMTARIA KRYESORE</t>
  </si>
  <si>
    <t>Zhvillimi aktivitetit Ekonomik ne fushen Kopshtarise dhe Inxhinjerise Mjedisit</t>
  </si>
  <si>
    <t xml:space="preserve">PASQYRAT FINANCIARE </t>
  </si>
  <si>
    <t>(Ne zbatim te standartit Kombetar te Kontabilitetit nr 2 dhe ligjit</t>
  </si>
  <si>
    <t>nr 9228 date 29.04.2008 "Per Kontabilitetin dhe Pasqyrat Financiare)</t>
  </si>
  <si>
    <t xml:space="preserve">VITI </t>
  </si>
  <si>
    <t xml:space="preserve">Pasqyrat financiare jane individuale </t>
  </si>
  <si>
    <t>Pasqyrat financiare jane te konsoliduara</t>
  </si>
  <si>
    <t xml:space="preserve">Pasqyrat financiare jane te shprehura ne </t>
  </si>
  <si>
    <t xml:space="preserve">Pasqyrat financiare jane te rumbullakosura ne  </t>
  </si>
  <si>
    <t xml:space="preserve">Periudha Kontabile e Pasqyrave Financiare </t>
  </si>
  <si>
    <t xml:space="preserve">nga </t>
  </si>
  <si>
    <t>deri</t>
  </si>
  <si>
    <t>Data e mbylljes se Pasqyrave Financiare</t>
  </si>
  <si>
    <t xml:space="preserve">    &gt;Te drejta e detyrime ndaj  filialit kosove</t>
  </si>
  <si>
    <t>Fitimi neto per periudhen kontabel dega  kosove</t>
  </si>
  <si>
    <t>30.03.2018</t>
  </si>
  <si>
    <t xml:space="preserve">   Kosto e punes nga kjo:</t>
  </si>
  <si>
    <t>Totali I Shpenzimeve (shumat 4+5+6+7+7.1)</t>
  </si>
  <si>
    <t>Totali I te Ardhurave dhe Shpenzimeve Financiare(9+12)</t>
  </si>
  <si>
    <t xml:space="preserve">SHENIMET          SHPJESUESE </t>
  </si>
  <si>
    <r>
      <rPr>
        <b/>
        <i/>
        <sz val="10"/>
        <rFont val="Times New Roman"/>
        <family val="1"/>
      </rPr>
      <t>1.-</t>
    </r>
    <r>
      <rPr>
        <i/>
        <sz val="10"/>
        <rFont val="Times New Roman"/>
        <family val="1"/>
      </rPr>
      <t xml:space="preserve"> Pasqyrat financiare jane pergatitur ne perputhje me standartet raportuese financiare kombetare</t>
    </r>
  </si>
  <si>
    <t>Shoqeria ka pergatitur pasqyrat financiare duke zbatuar ligjet fiskale dhe regullat e vendosura ne</t>
  </si>
  <si>
    <t>statutin e saj.Ato pasqyrahen ne leke ,jane pergatitur ne baze te kostos historike</t>
  </si>
  <si>
    <t>Ato japin nje paraqitje te vertete te pozicionit financiar,performances financiare  dhe fluksit</t>
  </si>
  <si>
    <r>
      <rPr>
        <b/>
        <i/>
        <sz val="10"/>
        <rFont val="Times New Roman"/>
        <family val="1"/>
      </rPr>
      <t>3.-</t>
    </r>
    <r>
      <rPr>
        <i/>
        <sz val="10"/>
        <rFont val="Times New Roman"/>
        <family val="1"/>
      </rPr>
      <t xml:space="preserve"> Pasqyrave  perkatese  I jane bashkangjitur dhe treguesit  financiar te Deges  se</t>
    </r>
  </si>
  <si>
    <t xml:space="preserve">Shoqerise Garden Line ne Kosove </t>
  </si>
  <si>
    <t>duke pasqyruar dhe aktivitetin e deges tone ne Kososve</t>
  </si>
  <si>
    <t>Bilanci paraqet informacion mbi aktivet ,pasivet,dhe kapitalin</t>
  </si>
  <si>
    <t>Pasqyra e te ardhurave dhe shpenzimeve  paraqet performancen e shoqerise per periudhen kontabile</t>
  </si>
  <si>
    <t>Kjo pasqyre eshte e ndertuar ne menyre te atille qe te japi nje informacion te sakte te rezultatit neto</t>
  </si>
  <si>
    <t>Te ardhurat e shoqerise raportuara ne Organet Tatimore jane :</t>
  </si>
  <si>
    <t xml:space="preserve">Te ardhura nga dega Kosove </t>
  </si>
  <si>
    <t xml:space="preserve">me kryerjen e porosise </t>
  </si>
  <si>
    <t>Ne kete pasqyre te ardhurat dhe shpenzimet klasifikohen ne baze te natyres (lende e pare,personeli</t>
  </si>
  <si>
    <t>amortizime e tjer.)</t>
  </si>
  <si>
    <t>Pasqyra efluksit te parave tregon hyrjen dhe daljen e parase ne fund te periudhes kontabile,te cilat</t>
  </si>
  <si>
    <t>raportohen te klasifikuara sipas qellimit te ndara ne flux parash nga veprimtaria e shfrytzimit,</t>
  </si>
  <si>
    <t>investimit dhe financiare</t>
  </si>
  <si>
    <t>Pasqyra e ndryshimit te kapitalit pasqyron  te gjitha ndryshimet qe kane ndodhur gjate nje periudhe</t>
  </si>
  <si>
    <t>kontabile</t>
  </si>
  <si>
    <t>INVENTARET</t>
  </si>
  <si>
    <t xml:space="preserve">Kostoja e inventareve perfshin : koston e blerjes plus shenzimet deri ne magazine </t>
  </si>
  <si>
    <t>perdoret metoda FIFO  hyrja e pare dalja e pare</t>
  </si>
  <si>
    <t>AKTIVET AFAT GJATA</t>
  </si>
  <si>
    <t>Aktivi eshte vlersuar me koston e blerjes</t>
  </si>
  <si>
    <t>Ne fund te periudhe gjendja e tyre paraqitet me vleren e mbetur</t>
  </si>
  <si>
    <t>TE gjitha pasqyrat financiare jane te rakorduara</t>
  </si>
  <si>
    <t>normes se interesit te miratuar nga Banka e Shqiperise</t>
  </si>
  <si>
    <t xml:space="preserve">Ne blerjet ne import ne deklaratat e tvsh eshte pershire dhe transporti  </t>
  </si>
  <si>
    <t xml:space="preserve">transportin </t>
  </si>
  <si>
    <t xml:space="preserve">Ne pasqyrat financiare ky shpenzim eshte paraqitur vetem nje here </t>
  </si>
  <si>
    <t xml:space="preserve">Administratori </t>
  </si>
  <si>
    <t>Ermira  SALIAJ</t>
  </si>
  <si>
    <t>Klod Zigori</t>
  </si>
  <si>
    <t xml:space="preserve"> Te ardhura te rimara nga parapagimi 2016</t>
  </si>
  <si>
    <r>
      <t xml:space="preserve">Te ardhurat  nga kursi kembimit                      </t>
    </r>
    <r>
      <rPr>
        <b/>
        <i/>
        <sz val="10"/>
        <rFont val="Times New Roman"/>
        <family val="1"/>
      </rPr>
      <t xml:space="preserve"> </t>
    </r>
  </si>
  <si>
    <t>parapagime per porosi qe I takojne periudhes   2017 (Bashkangjitur  faturat )</t>
  </si>
  <si>
    <t>te parase me 31.12.2017</t>
  </si>
  <si>
    <t>Per kete kemi  pergatitur pasqyrat financiare per shoq.meme ne Tirane dhe pasqyrat e konsoliduara</t>
  </si>
  <si>
    <t xml:space="preserve">shpenzimet e pazbritme Shqiperi + Kosove </t>
  </si>
  <si>
    <t>Fitimi para Tatimit</t>
  </si>
  <si>
    <t>Parapagime ne Kosove  10%</t>
  </si>
  <si>
    <t>shpenzime garden Line Shqiperi</t>
  </si>
  <si>
    <t>Totali te ardhurave nga garden Line Shqiperi</t>
  </si>
  <si>
    <t>shpenzime te pa zbritshme garden Line Shqiperi</t>
  </si>
  <si>
    <t xml:space="preserve">Fitimi Para tatimit </t>
  </si>
  <si>
    <t>Tatimi mbi fitimin</t>
  </si>
  <si>
    <t xml:space="preserve">Parapagimet </t>
  </si>
  <si>
    <t xml:space="preserve">Mbi pagesa </t>
  </si>
  <si>
    <t>Shpenzimet ne total per Shp.Garden Line Filijli Kosove jane:</t>
  </si>
  <si>
    <t xml:space="preserve">Totali te ardhurave nga Filjali Garden line ne Kosove </t>
  </si>
  <si>
    <t xml:space="preserve">Meqenese ne Shqiperi Tatimi mbi fitimin eshte 15% dhe ne Kosove 10% difernce prej </t>
  </si>
  <si>
    <t xml:space="preserve">duhet te paguhet nga ana e Garden Line ne Shqiperi </t>
  </si>
  <si>
    <t xml:space="preserve">Pra pagesa perfundimtare eshte   :  </t>
  </si>
  <si>
    <t>Nga Shoqeria Garden Line ne Shqiperi derdhur me teper</t>
  </si>
  <si>
    <r>
      <t xml:space="preserve">shuma prej </t>
    </r>
    <r>
      <rPr>
        <b/>
        <i/>
        <sz val="10"/>
        <rFont val="Times New Roman"/>
        <family val="1"/>
      </rPr>
      <t>68817960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-</t>
    </r>
    <r>
      <rPr>
        <i/>
        <sz val="10"/>
        <rFont val="Times New Roman"/>
        <family val="1"/>
      </rPr>
      <t xml:space="preserve"> leke jana parapagime dhe eshte paraqitur ne pasiv per tu rimare si e ardhur ne vitin</t>
    </r>
    <r>
      <rPr>
        <b/>
        <i/>
        <sz val="10"/>
        <rFont val="Times New Roman"/>
        <family val="1"/>
      </rPr>
      <t xml:space="preserve"> 2018</t>
    </r>
  </si>
  <si>
    <r>
      <t>Aktivet afat gjata te blera per vitin 2017 ne bilanc kapin shumen</t>
    </r>
    <r>
      <rPr>
        <b/>
        <i/>
        <sz val="10"/>
        <rFont val="Times New Roman"/>
        <family val="1"/>
      </rPr>
      <t xml:space="preserve"> 196127395</t>
    </r>
    <r>
      <rPr>
        <i/>
        <sz val="10"/>
        <rFont val="Times New Roman"/>
        <family val="1"/>
      </rPr>
      <t xml:space="preserve"> leke </t>
    </r>
  </si>
  <si>
    <t>Parapagim ,arketim per porosi dhe te ardhura te arketuara nga 2016</t>
  </si>
  <si>
    <t>Garden Line        Pasqyra e te Ardhurave dhe Shpenzimeve 2017</t>
  </si>
  <si>
    <t xml:space="preserve">Tatimi mbi fitimin ne filialin Kosove 10% </t>
  </si>
  <si>
    <t xml:space="preserve">Per te derdhur tatim mbi fitimin  nga Filiali Kosove 5% </t>
  </si>
  <si>
    <t xml:space="preserve">Interesat nga likujdimi I kredise jane perfshere ne kosto te barabarta me 4 here kapetalin dhe brenda </t>
  </si>
  <si>
    <t xml:space="preserve">Ne blerjet ne vend jana paraqitur dhe faturat e leshuara nga shoqeria qe kryen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</si>
</sst>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i/>
      <sz val="16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b/>
      <i/>
      <sz val="11"/>
      <name val="Book Antiqua"/>
      <family val="1"/>
    </font>
    <font>
      <b/>
      <i/>
      <sz val="8"/>
      <name val="Book Antiqua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Book Antiqua"/>
      <family val="1"/>
    </font>
    <font>
      <sz val="10"/>
      <name val="Book Antiqua"/>
      <family val="1"/>
    </font>
    <font>
      <b/>
      <sz val="9"/>
      <name val="Book Antiqua"/>
      <family val="1"/>
    </font>
    <font>
      <sz val="9"/>
      <name val="Book Antiqua"/>
      <family val="1"/>
    </font>
    <font>
      <b/>
      <i/>
      <sz val="9"/>
      <name val="Book Antiqua"/>
      <family val="1"/>
    </font>
    <font>
      <b/>
      <sz val="10"/>
      <name val="Book Antiqua"/>
      <family val="1"/>
    </font>
    <font>
      <b/>
      <sz val="14"/>
      <color indexed="8"/>
      <name val="Book Antiqua"/>
      <family val="1"/>
    </font>
    <font>
      <sz val="14"/>
      <name val="Book Antiqua"/>
      <family val="1"/>
    </font>
    <font>
      <b/>
      <u/>
      <sz val="11"/>
      <color indexed="8"/>
      <name val="Book Antiqua"/>
      <family val="1"/>
    </font>
    <font>
      <b/>
      <sz val="11"/>
      <color indexed="8"/>
      <name val="Book Antiqua"/>
      <family val="1"/>
    </font>
    <font>
      <b/>
      <sz val="14"/>
      <name val="Book Antiqua"/>
      <family val="1"/>
    </font>
    <font>
      <b/>
      <i/>
      <sz val="10"/>
      <name val="Book Antiqua"/>
      <family val="1"/>
    </font>
    <font>
      <i/>
      <sz val="10"/>
      <name val="Book Antiqua"/>
      <family val="1"/>
    </font>
    <font>
      <sz val="10"/>
      <color indexed="62"/>
      <name val="Book Antiqua"/>
      <family val="1"/>
    </font>
    <font>
      <sz val="10"/>
      <color theme="1"/>
      <name val="Book Antiqua"/>
      <family val="1"/>
    </font>
    <font>
      <b/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b/>
      <i/>
      <sz val="14"/>
      <name val="Book Antiqua"/>
      <family val="1"/>
    </font>
    <font>
      <i/>
      <sz val="14"/>
      <name val="Book Antiqua"/>
      <family val="1"/>
    </font>
    <font>
      <b/>
      <i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i/>
      <u/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color theme="0"/>
      <name val="Times New Roman"/>
      <family val="1"/>
    </font>
    <font>
      <i/>
      <sz val="10"/>
      <color theme="0"/>
      <name val="Times New Roman"/>
      <family val="1"/>
    </font>
    <font>
      <i/>
      <sz val="9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39">
    <xf numFmtId="0" fontId="0" fillId="0" borderId="0" xfId="0"/>
    <xf numFmtId="0" fontId="5" fillId="0" borderId="0" xfId="3" applyFont="1" applyBorder="1" applyAlignment="1">
      <alignment horizont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Border="1"/>
    <xf numFmtId="0" fontId="4" fillId="0" borderId="0" xfId="3" applyFont="1" applyAlignment="1">
      <alignment horizontal="center"/>
    </xf>
    <xf numFmtId="0" fontId="5" fillId="0" borderId="0" xfId="3" applyFont="1" applyBorder="1"/>
    <xf numFmtId="164" fontId="5" fillId="0" borderId="0" xfId="1" applyNumberFormat="1" applyFont="1" applyBorder="1"/>
    <xf numFmtId="165" fontId="4" fillId="0" borderId="0" xfId="3" applyNumberFormat="1" applyFont="1" applyBorder="1"/>
    <xf numFmtId="0" fontId="4" fillId="0" borderId="0" xfId="3" applyFont="1" applyBorder="1"/>
    <xf numFmtId="0" fontId="4" fillId="0" borderId="0" xfId="3" applyFont="1"/>
    <xf numFmtId="0" fontId="3" fillId="0" borderId="0" xfId="0" applyFont="1" applyFill="1"/>
    <xf numFmtId="0" fontId="4" fillId="0" borderId="0" xfId="3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3" applyFont="1" applyFill="1" applyBorder="1" applyAlignment="1">
      <alignment horizontal="center"/>
    </xf>
    <xf numFmtId="0" fontId="5" fillId="0" borderId="0" xfId="3" applyFont="1" applyFill="1" applyBorder="1"/>
    <xf numFmtId="0" fontId="4" fillId="0" borderId="0" xfId="3" applyFont="1" applyFill="1" applyBorder="1" applyAlignment="1"/>
    <xf numFmtId="164" fontId="4" fillId="0" borderId="0" xfId="1" applyNumberFormat="1" applyFont="1" applyFill="1" applyBorder="1"/>
    <xf numFmtId="0" fontId="5" fillId="0" borderId="0" xfId="3" applyFont="1" applyFill="1" applyBorder="1" applyAlignment="1"/>
    <xf numFmtId="164" fontId="5" fillId="0" borderId="0" xfId="1" applyNumberFormat="1" applyFont="1" applyFill="1" applyBorder="1"/>
    <xf numFmtId="165" fontId="4" fillId="0" borderId="0" xfId="3" applyNumberFormat="1" applyFont="1" applyFill="1" applyBorder="1"/>
    <xf numFmtId="165" fontId="5" fillId="0" borderId="0" xfId="3" applyNumberFormat="1" applyFont="1" applyFill="1" applyBorder="1"/>
    <xf numFmtId="0" fontId="7" fillId="0" borderId="0" xfId="0" applyFont="1"/>
    <xf numFmtId="0" fontId="11" fillId="0" borderId="0" xfId="0" applyFont="1" applyBorder="1"/>
    <xf numFmtId="164" fontId="8" fillId="0" borderId="0" xfId="1" applyNumberFormat="1" applyFont="1" applyBorder="1"/>
    <xf numFmtId="0" fontId="12" fillId="0" borderId="0" xfId="0" applyFont="1"/>
    <xf numFmtId="164" fontId="12" fillId="0" borderId="0" xfId="1" applyNumberFormat="1" applyFont="1"/>
    <xf numFmtId="0" fontId="11" fillId="0" borderId="0" xfId="0" applyFont="1" applyBorder="1" applyAlignment="1">
      <alignment horizontal="center"/>
    </xf>
    <xf numFmtId="164" fontId="11" fillId="0" borderId="0" xfId="1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/>
    <xf numFmtId="164" fontId="14" fillId="0" borderId="0" xfId="1" applyNumberFormat="1" applyFont="1"/>
    <xf numFmtId="0" fontId="14" fillId="0" borderId="0" xfId="0" applyFont="1" applyBorder="1"/>
    <xf numFmtId="164" fontId="14" fillId="0" borderId="0" xfId="1" applyNumberFormat="1" applyFont="1" applyBorder="1"/>
    <xf numFmtId="0" fontId="14" fillId="0" borderId="0" xfId="0" applyFont="1" applyFill="1" applyBorder="1"/>
    <xf numFmtId="164" fontId="13" fillId="0" borderId="0" xfId="1" applyNumberFormat="1" applyFont="1" applyBorder="1"/>
    <xf numFmtId="164" fontId="13" fillId="0" borderId="3" xfId="1" applyNumberFormat="1" applyFont="1" applyBorder="1"/>
    <xf numFmtId="164" fontId="14" fillId="0" borderId="3" xfId="1" applyNumberFormat="1" applyFont="1" applyBorder="1"/>
    <xf numFmtId="0" fontId="12" fillId="0" borderId="0" xfId="0" applyFont="1" applyBorder="1"/>
    <xf numFmtId="164" fontId="12" fillId="0" borderId="0" xfId="1" applyNumberFormat="1" applyFont="1" applyBorder="1"/>
    <xf numFmtId="164" fontId="6" fillId="0" borderId="0" xfId="1" applyNumberFormat="1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3" fillId="0" borderId="0" xfId="0" applyFont="1" applyFill="1" applyBorder="1"/>
    <xf numFmtId="0" fontId="12" fillId="0" borderId="0" xfId="0" applyFont="1" applyFill="1" applyBorder="1"/>
    <xf numFmtId="0" fontId="12" fillId="0" borderId="0" xfId="2" applyFont="1" applyFill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164" fontId="16" fillId="0" borderId="0" xfId="1" applyNumberFormat="1" applyFont="1" applyFill="1" applyBorder="1"/>
    <xf numFmtId="0" fontId="16" fillId="0" borderId="0" xfId="2" applyFont="1" applyFill="1" applyBorder="1"/>
    <xf numFmtId="0" fontId="22" fillId="0" borderId="0" xfId="2" applyFont="1" applyFill="1" applyBorder="1"/>
    <xf numFmtId="164" fontId="16" fillId="0" borderId="3" xfId="1" applyNumberFormat="1" applyFont="1" applyFill="1" applyBorder="1"/>
    <xf numFmtId="0" fontId="12" fillId="0" borderId="0" xfId="2" applyFont="1" applyFill="1" applyBorder="1"/>
    <xf numFmtId="164" fontId="12" fillId="0" borderId="0" xfId="1" applyNumberFormat="1" applyFont="1" applyFill="1" applyBorder="1"/>
    <xf numFmtId="164" fontId="12" fillId="0" borderId="0" xfId="0" applyNumberFormat="1" applyFont="1" applyFill="1" applyBorder="1"/>
    <xf numFmtId="164" fontId="12" fillId="0" borderId="3" xfId="1" applyNumberFormat="1" applyFont="1" applyFill="1" applyBorder="1"/>
    <xf numFmtId="3" fontId="12" fillId="0" borderId="0" xfId="2" applyNumberFormat="1" applyFont="1" applyFill="1" applyBorder="1"/>
    <xf numFmtId="3" fontId="16" fillId="0" borderId="0" xfId="2" applyNumberFormat="1" applyFont="1" applyFill="1" applyBorder="1"/>
    <xf numFmtId="0" fontId="24" fillId="0" borderId="0" xfId="2" applyFont="1" applyFill="1" applyBorder="1"/>
    <xf numFmtId="0" fontId="12" fillId="0" borderId="0" xfId="3" applyFont="1" applyFill="1" applyBorder="1" applyAlignment="1">
      <alignment horizontal="center"/>
    </xf>
    <xf numFmtId="0" fontId="16" fillId="0" borderId="0" xfId="3" applyFont="1" applyFill="1" applyBorder="1"/>
    <xf numFmtId="164" fontId="16" fillId="0" borderId="4" xfId="1" applyNumberFormat="1" applyFont="1" applyFill="1" applyBorder="1"/>
    <xf numFmtId="0" fontId="25" fillId="0" borderId="0" xfId="0" applyFont="1" applyFill="1" applyBorder="1"/>
    <xf numFmtId="43" fontId="25" fillId="0" borderId="0" xfId="1" applyFont="1" applyFill="1" applyBorder="1"/>
    <xf numFmtId="0" fontId="16" fillId="0" borderId="0" xfId="3" applyFont="1" applyFill="1" applyBorder="1" applyAlignment="1">
      <alignment horizontal="center"/>
    </xf>
    <xf numFmtId="0" fontId="12" fillId="0" borderId="0" xfId="3" applyFont="1" applyFill="1" applyBorder="1" applyAlignment="1"/>
    <xf numFmtId="0" fontId="23" fillId="0" borderId="0" xfId="3" applyFont="1" applyFill="1" applyBorder="1" applyAlignment="1"/>
    <xf numFmtId="0" fontId="23" fillId="0" borderId="0" xfId="3" applyFont="1" applyFill="1" applyBorder="1" applyAlignment="1">
      <alignment horizontal="center"/>
    </xf>
    <xf numFmtId="0" fontId="12" fillId="0" borderId="0" xfId="3" applyNumberFormat="1" applyFont="1" applyFill="1" applyBorder="1" applyAlignment="1">
      <alignment horizontal="center"/>
    </xf>
    <xf numFmtId="164" fontId="16" fillId="0" borderId="5" xfId="1" applyNumberFormat="1" applyFont="1" applyFill="1" applyBorder="1"/>
    <xf numFmtId="0" fontId="16" fillId="0" borderId="0" xfId="3" applyFont="1" applyFill="1" applyBorder="1" applyAlignment="1"/>
    <xf numFmtId="0" fontId="16" fillId="0" borderId="0" xfId="3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0" fontId="26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26" fillId="0" borderId="0" xfId="0" applyFont="1" applyBorder="1"/>
    <xf numFmtId="164" fontId="16" fillId="0" borderId="3" xfId="1" applyNumberFormat="1" applyFont="1" applyBorder="1"/>
    <xf numFmtId="164" fontId="12" fillId="0" borderId="0" xfId="1" quotePrefix="1" applyNumberFormat="1" applyFont="1" applyBorder="1"/>
    <xf numFmtId="0" fontId="26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164" fontId="12" fillId="0" borderId="0" xfId="0" applyNumberFormat="1" applyFont="1" applyBorder="1"/>
    <xf numFmtId="0" fontId="26" fillId="0" borderId="0" xfId="0" applyFont="1" applyBorder="1" applyAlignment="1">
      <alignment horizontal="left"/>
    </xf>
    <xf numFmtId="0" fontId="12" fillId="0" borderId="0" xfId="2" applyFont="1" applyBorder="1" applyAlignment="1">
      <alignment horizontal="center"/>
    </xf>
    <xf numFmtId="0" fontId="12" fillId="0" borderId="0" xfId="2" applyFont="1" applyBorder="1"/>
    <xf numFmtId="0" fontId="22" fillId="0" borderId="0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164" fontId="16" fillId="0" borderId="0" xfId="1" applyNumberFormat="1" applyFont="1" applyBorder="1"/>
    <xf numFmtId="0" fontId="16" fillId="0" borderId="0" xfId="2" applyFont="1" applyBorder="1"/>
    <xf numFmtId="0" fontId="22" fillId="0" borderId="0" xfId="2" applyFont="1" applyBorder="1"/>
    <xf numFmtId="3" fontId="12" fillId="0" borderId="0" xfId="2" applyNumberFormat="1" applyFont="1" applyBorder="1"/>
    <xf numFmtId="0" fontId="24" fillId="0" borderId="0" xfId="2" applyFont="1" applyBorder="1"/>
    <xf numFmtId="3" fontId="16" fillId="0" borderId="0" xfId="2" applyNumberFormat="1" applyFont="1" applyBorder="1"/>
    <xf numFmtId="0" fontId="29" fillId="0" borderId="0" xfId="0" applyFont="1" applyBorder="1"/>
    <xf numFmtId="0" fontId="22" fillId="0" borderId="4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22" fillId="0" borderId="3" xfId="2" applyFont="1" applyBorder="1"/>
    <xf numFmtId="0" fontId="16" fillId="0" borderId="3" xfId="2" applyFont="1" applyBorder="1"/>
    <xf numFmtId="0" fontId="29" fillId="0" borderId="0" xfId="0" applyFont="1"/>
    <xf numFmtId="0" fontId="12" fillId="0" borderId="0" xfId="3" applyFont="1" applyBorder="1" applyAlignment="1">
      <alignment horizontal="center"/>
    </xf>
    <xf numFmtId="0" fontId="16" fillId="0" borderId="0" xfId="3" applyFont="1" applyBorder="1"/>
    <xf numFmtId="0" fontId="12" fillId="0" borderId="0" xfId="3" applyFont="1" applyBorder="1"/>
    <xf numFmtId="0" fontId="12" fillId="0" borderId="0" xfId="3" applyFont="1" applyBorder="1" applyAlignment="1">
      <alignment horizontal="left"/>
    </xf>
    <xf numFmtId="0" fontId="16" fillId="0" borderId="3" xfId="3" applyFont="1" applyBorder="1" applyAlignment="1">
      <alignment horizontal="center"/>
    </xf>
    <xf numFmtId="0" fontId="16" fillId="0" borderId="3" xfId="3" applyFont="1" applyBorder="1"/>
    <xf numFmtId="0" fontId="16" fillId="0" borderId="3" xfId="3" applyFont="1" applyBorder="1" applyAlignment="1">
      <alignment horizontal="left"/>
    </xf>
    <xf numFmtId="164" fontId="12" fillId="0" borderId="3" xfId="1" applyNumberFormat="1" applyFont="1" applyBorder="1"/>
    <xf numFmtId="164" fontId="16" fillId="0" borderId="5" xfId="1" applyNumberFormat="1" applyFont="1" applyBorder="1"/>
    <xf numFmtId="164" fontId="12" fillId="0" borderId="5" xfId="1" applyNumberFormat="1" applyFont="1" applyBorder="1"/>
    <xf numFmtId="0" fontId="28" fillId="0" borderId="0" xfId="3" applyFont="1" applyFill="1" applyAlignment="1"/>
    <xf numFmtId="0" fontId="28" fillId="0" borderId="0" xfId="3" applyFont="1" applyFill="1" applyAlignment="1">
      <alignment horizontal="center"/>
    </xf>
    <xf numFmtId="0" fontId="28" fillId="0" borderId="0" xfId="0" applyFont="1" applyFill="1"/>
    <xf numFmtId="0" fontId="28" fillId="0" borderId="0" xfId="3" applyFont="1" applyFill="1" applyBorder="1" applyAlignment="1"/>
    <xf numFmtId="0" fontId="28" fillId="0" borderId="0" xfId="3" applyFont="1" applyFill="1" applyBorder="1" applyAlignment="1">
      <alignment horizontal="center"/>
    </xf>
    <xf numFmtId="0" fontId="28" fillId="0" borderId="0" xfId="0" applyFont="1" applyFill="1" applyBorder="1"/>
    <xf numFmtId="0" fontId="18" fillId="0" borderId="0" xfId="0" applyFont="1" applyFill="1" applyBorder="1"/>
    <xf numFmtId="0" fontId="22" fillId="0" borderId="0" xfId="0" applyFont="1" applyFill="1" applyBorder="1"/>
    <xf numFmtId="0" fontId="12" fillId="0" borderId="3" xfId="3" applyFont="1" applyFill="1" applyBorder="1" applyAlignment="1"/>
    <xf numFmtId="0" fontId="12" fillId="0" borderId="5" xfId="3" applyFont="1" applyFill="1" applyBorder="1" applyAlignment="1"/>
    <xf numFmtId="0" fontId="16" fillId="0" borderId="3" xfId="3" applyFont="1" applyFill="1" applyBorder="1" applyAlignment="1">
      <alignment horizontal="center"/>
    </xf>
    <xf numFmtId="0" fontId="16" fillId="0" borderId="3" xfId="3" applyFont="1" applyFill="1" applyBorder="1" applyAlignment="1"/>
    <xf numFmtId="0" fontId="18" fillId="0" borderId="0" xfId="0" applyFont="1" applyBorder="1"/>
    <xf numFmtId="0" fontId="19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0" fillId="0" borderId="3" xfId="0" applyFont="1" applyBorder="1"/>
    <xf numFmtId="164" fontId="5" fillId="0" borderId="3" xfId="1" applyNumberFormat="1" applyFont="1" applyBorder="1"/>
    <xf numFmtId="0" fontId="5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16" fillId="0" borderId="3" xfId="0" applyFont="1" applyFill="1" applyBorder="1"/>
    <xf numFmtId="0" fontId="12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4" fontId="12" fillId="0" borderId="0" xfId="2" applyNumberFormat="1" applyFont="1" applyFill="1" applyBorder="1" applyAlignment="1">
      <alignment horizontal="center"/>
    </xf>
    <xf numFmtId="164" fontId="22" fillId="0" borderId="0" xfId="2" applyNumberFormat="1" applyFont="1" applyFill="1" applyBorder="1" applyAlignment="1">
      <alignment horizontal="center"/>
    </xf>
    <xf numFmtId="164" fontId="12" fillId="0" borderId="0" xfId="2" applyNumberFormat="1" applyFont="1" applyFill="1" applyBorder="1"/>
    <xf numFmtId="164" fontId="16" fillId="0" borderId="0" xfId="2" applyNumberFormat="1" applyFont="1" applyFill="1" applyBorder="1"/>
    <xf numFmtId="0" fontId="16" fillId="0" borderId="0" xfId="0" applyFont="1"/>
    <xf numFmtId="164" fontId="16" fillId="0" borderId="0" xfId="1" applyNumberFormat="1" applyFont="1"/>
    <xf numFmtId="0" fontId="12" fillId="0" borderId="0" xfId="0" applyFont="1" applyAlignment="1">
      <alignment horizontal="center"/>
    </xf>
    <xf numFmtId="0" fontId="12" fillId="0" borderId="0" xfId="0" applyFont="1" applyFill="1"/>
    <xf numFmtId="164" fontId="12" fillId="0" borderId="0" xfId="1" applyNumberFormat="1" applyFont="1" applyFill="1"/>
    <xf numFmtId="164" fontId="16" fillId="0" borderId="6" xfId="1" applyNumberFormat="1" applyFont="1" applyBorder="1"/>
    <xf numFmtId="0" fontId="30" fillId="0" borderId="0" xfId="0" applyFont="1" applyBorder="1"/>
    <xf numFmtId="0" fontId="31" fillId="0" borderId="0" xfId="0" applyFont="1" applyBorder="1"/>
    <xf numFmtId="0" fontId="32" fillId="0" borderId="0" xfId="0" applyFont="1" applyBorder="1"/>
    <xf numFmtId="0" fontId="33" fillId="0" borderId="0" xfId="0" applyFont="1" applyBorder="1"/>
    <xf numFmtId="0" fontId="34" fillId="0" borderId="0" xfId="0" applyFont="1" applyBorder="1"/>
    <xf numFmtId="0" fontId="35" fillId="0" borderId="0" xfId="0" applyFont="1" applyBorder="1"/>
    <xf numFmtId="14" fontId="32" fillId="0" borderId="0" xfId="0" applyNumberFormat="1" applyFont="1" applyBorder="1"/>
    <xf numFmtId="0" fontId="31" fillId="0" borderId="0" xfId="0" applyFont="1" applyBorder="1" applyAlignment="1">
      <alignment horizontal="right"/>
    </xf>
    <xf numFmtId="0" fontId="36" fillId="0" borderId="0" xfId="0" applyFont="1" applyBorder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164" fontId="12" fillId="0" borderId="5" xfId="1" applyNumberFormat="1" applyFont="1" applyFill="1" applyBorder="1"/>
    <xf numFmtId="0" fontId="22" fillId="0" borderId="0" xfId="2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38" fillId="0" borderId="0" xfId="0" applyFont="1" applyFill="1" applyBorder="1"/>
    <xf numFmtId="0" fontId="39" fillId="0" borderId="0" xfId="0" applyFont="1" applyFill="1" applyBorder="1"/>
    <xf numFmtId="164" fontId="38" fillId="0" borderId="0" xfId="1" applyNumberFormat="1" applyFont="1" applyFill="1" applyBorder="1"/>
    <xf numFmtId="0" fontId="38" fillId="0" borderId="0" xfId="0" applyFont="1" applyFill="1"/>
    <xf numFmtId="164" fontId="39" fillId="0" borderId="0" xfId="1" applyNumberFormat="1" applyFont="1" applyFill="1" applyBorder="1" applyAlignment="1">
      <alignment horizontal="right"/>
    </xf>
    <xf numFmtId="164" fontId="38" fillId="0" borderId="0" xfId="1" applyNumberFormat="1" applyFont="1" applyFill="1" applyBorder="1" applyAlignment="1">
      <alignment horizontal="right"/>
    </xf>
    <xf numFmtId="164" fontId="39" fillId="0" borderId="0" xfId="1" applyNumberFormat="1" applyFont="1" applyFill="1" applyBorder="1"/>
    <xf numFmtId="164" fontId="39" fillId="2" borderId="3" xfId="1" applyNumberFormat="1" applyFont="1" applyFill="1" applyBorder="1"/>
    <xf numFmtId="0" fontId="39" fillId="2" borderId="0" xfId="0" applyFont="1" applyFill="1" applyBorder="1"/>
    <xf numFmtId="164" fontId="39" fillId="2" borderId="0" xfId="1" applyNumberFormat="1" applyFont="1" applyFill="1" applyBorder="1"/>
    <xf numFmtId="164" fontId="38" fillId="0" borderId="0" xfId="1" applyNumberFormat="1" applyFont="1" applyFill="1"/>
    <xf numFmtId="164" fontId="40" fillId="3" borderId="3" xfId="1" applyNumberFormat="1" applyFont="1" applyFill="1" applyBorder="1"/>
    <xf numFmtId="0" fontId="38" fillId="2" borderId="0" xfId="0" applyFont="1" applyFill="1" applyBorder="1"/>
    <xf numFmtId="0" fontId="39" fillId="2" borderId="3" xfId="0" applyFont="1" applyFill="1" applyBorder="1"/>
    <xf numFmtId="0" fontId="38" fillId="2" borderId="3" xfId="0" applyFont="1" applyFill="1" applyBorder="1"/>
    <xf numFmtId="164" fontId="40" fillId="3" borderId="0" xfId="1" applyNumberFormat="1" applyFont="1" applyFill="1" applyBorder="1"/>
    <xf numFmtId="164" fontId="25" fillId="0" borderId="0" xfId="1" applyNumberFormat="1" applyFont="1" applyFill="1" applyBorder="1"/>
    <xf numFmtId="9" fontId="38" fillId="0" borderId="0" xfId="0" applyNumberFormat="1" applyFont="1" applyFill="1" applyBorder="1"/>
    <xf numFmtId="0" fontId="40" fillId="3" borderId="3" xfId="0" applyFont="1" applyFill="1" applyBorder="1"/>
    <xf numFmtId="0" fontId="41" fillId="3" borderId="3" xfId="0" applyFont="1" applyFill="1" applyBorder="1"/>
    <xf numFmtId="164" fontId="38" fillId="0" borderId="0" xfId="0" applyNumberFormat="1" applyFont="1" applyFill="1" applyBorder="1"/>
    <xf numFmtId="164" fontId="39" fillId="2" borderId="0" xfId="0" applyNumberFormat="1" applyFont="1" applyFill="1" applyBorder="1"/>
    <xf numFmtId="164" fontId="40" fillId="4" borderId="0" xfId="0" applyNumberFormat="1" applyFont="1" applyFill="1" applyBorder="1"/>
    <xf numFmtId="0" fontId="22" fillId="0" borderId="4" xfId="2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3" applyFont="1" applyFill="1"/>
    <xf numFmtId="164" fontId="8" fillId="0" borderId="0" xfId="1" applyNumberFormat="1" applyFont="1" applyFill="1" applyBorder="1"/>
    <xf numFmtId="164" fontId="11" fillId="0" borderId="0" xfId="1" applyNumberFormat="1" applyFont="1" applyFill="1" applyBorder="1"/>
    <xf numFmtId="164" fontId="14" fillId="0" borderId="0" xfId="1" applyNumberFormat="1" applyFont="1" applyFill="1" applyBorder="1"/>
    <xf numFmtId="164" fontId="14" fillId="0" borderId="0" xfId="1" applyNumberFormat="1" applyFont="1" applyFill="1"/>
    <xf numFmtId="164" fontId="13" fillId="0" borderId="0" xfId="1" applyNumberFormat="1" applyFont="1" applyFill="1" applyBorder="1"/>
    <xf numFmtId="164" fontId="13" fillId="0" borderId="3" xfId="1" applyNumberFormat="1" applyFont="1" applyFill="1" applyBorder="1"/>
    <xf numFmtId="164" fontId="14" fillId="0" borderId="3" xfId="1" applyNumberFormat="1" applyFont="1" applyFill="1" applyBorder="1"/>
    <xf numFmtId="164" fontId="11" fillId="0" borderId="0" xfId="1" applyNumberFormat="1" applyFont="1" applyFill="1" applyBorder="1" applyAlignment="1">
      <alignment horizontal="center"/>
    </xf>
    <xf numFmtId="164" fontId="16" fillId="0" borderId="0" xfId="1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164" fontId="5" fillId="0" borderId="3" xfId="1" applyNumberFormat="1" applyFont="1" applyFill="1" applyBorder="1"/>
    <xf numFmtId="0" fontId="42" fillId="0" borderId="0" xfId="0" applyFont="1" applyFill="1" applyBorder="1"/>
    <xf numFmtId="164" fontId="15" fillId="0" borderId="0" xfId="1" applyNumberFormat="1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/>
    </xf>
    <xf numFmtId="0" fontId="15" fillId="0" borderId="0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3" fillId="0" borderId="0" xfId="3" applyFont="1" applyFill="1" applyBorder="1"/>
    <xf numFmtId="0" fontId="13" fillId="0" borderId="0" xfId="3" applyFont="1" applyFill="1" applyBorder="1" applyAlignment="1">
      <alignment horizontal="left"/>
    </xf>
    <xf numFmtId="0" fontId="14" fillId="0" borderId="0" xfId="3" applyFont="1" applyFill="1" applyBorder="1"/>
    <xf numFmtId="0" fontId="14" fillId="0" borderId="0" xfId="3" applyFont="1" applyFill="1" applyBorder="1" applyAlignment="1">
      <alignment horizontal="left"/>
    </xf>
    <xf numFmtId="164" fontId="13" fillId="0" borderId="4" xfId="1" applyNumberFormat="1" applyFont="1" applyFill="1" applyBorder="1"/>
    <xf numFmtId="164" fontId="13" fillId="0" borderId="0" xfId="3" applyNumberFormat="1" applyFont="1" applyFill="1" applyBorder="1"/>
    <xf numFmtId="165" fontId="13" fillId="0" borderId="0" xfId="3" applyNumberFormat="1" applyFont="1" applyFill="1" applyBorder="1"/>
    <xf numFmtId="165" fontId="14" fillId="0" borderId="0" xfId="3" applyNumberFormat="1" applyFont="1" applyFill="1" applyBorder="1"/>
    <xf numFmtId="0" fontId="13" fillId="0" borderId="0" xfId="1" applyNumberFormat="1" applyFont="1" applyFill="1" applyBorder="1" applyAlignment="1">
      <alignment horizontal="center"/>
    </xf>
    <xf numFmtId="0" fontId="13" fillId="0" borderId="0" xfId="1" applyNumberFormat="1" applyFont="1" applyBorder="1" applyAlignment="1">
      <alignment horizontal="center"/>
    </xf>
    <xf numFmtId="0" fontId="28" fillId="0" borderId="0" xfId="2" applyFont="1" applyBorder="1" applyAlignment="1">
      <alignment horizontal="center"/>
    </xf>
    <xf numFmtId="0" fontId="22" fillId="0" borderId="4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28" fillId="0" borderId="0" xfId="2" applyFont="1" applyAlignment="1">
      <alignment horizontal="center"/>
    </xf>
    <xf numFmtId="0" fontId="12" fillId="0" borderId="0" xfId="3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"/>
    </xf>
    <xf numFmtId="0" fontId="15" fillId="0" borderId="0" xfId="3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/>
    </xf>
    <xf numFmtId="0" fontId="22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6" fillId="0" borderId="0" xfId="3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tabSelected="1" topLeftCell="A13" workbookViewId="0">
      <selection activeCell="C23" sqref="C23"/>
    </sheetView>
  </sheetViews>
  <sheetFormatPr defaultColWidth="8" defaultRowHeight="15.75" x14ac:dyDescent="0.25"/>
  <cols>
    <col min="1" max="4" width="8" style="156"/>
    <col min="5" max="5" width="12.5703125" style="156" customWidth="1"/>
    <col min="6" max="6" width="8" style="156"/>
    <col min="7" max="7" width="11.5703125" style="156" bestFit="1" customWidth="1"/>
    <col min="8" max="9" width="8" style="156"/>
    <col min="10" max="10" width="16.28515625" style="156" customWidth="1"/>
    <col min="11" max="260" width="8" style="156"/>
    <col min="261" max="261" width="12.5703125" style="156" customWidth="1"/>
    <col min="262" max="262" width="8" style="156"/>
    <col min="263" max="263" width="11.5703125" style="156" bestFit="1" customWidth="1"/>
    <col min="264" max="265" width="8" style="156"/>
    <col min="266" max="266" width="13.140625" style="156" customWidth="1"/>
    <col min="267" max="516" width="8" style="156"/>
    <col min="517" max="517" width="12.5703125" style="156" customWidth="1"/>
    <col min="518" max="518" width="8" style="156"/>
    <col min="519" max="519" width="11.5703125" style="156" bestFit="1" customWidth="1"/>
    <col min="520" max="521" width="8" style="156"/>
    <col min="522" max="522" width="13.140625" style="156" customWidth="1"/>
    <col min="523" max="772" width="8" style="156"/>
    <col min="773" max="773" width="12.5703125" style="156" customWidth="1"/>
    <col min="774" max="774" width="8" style="156"/>
    <col min="775" max="775" width="11.5703125" style="156" bestFit="1" customWidth="1"/>
    <col min="776" max="777" width="8" style="156"/>
    <col min="778" max="778" width="13.140625" style="156" customWidth="1"/>
    <col min="779" max="1028" width="8" style="156"/>
    <col min="1029" max="1029" width="12.5703125" style="156" customWidth="1"/>
    <col min="1030" max="1030" width="8" style="156"/>
    <col min="1031" max="1031" width="11.5703125" style="156" bestFit="1" customWidth="1"/>
    <col min="1032" max="1033" width="8" style="156"/>
    <col min="1034" max="1034" width="13.140625" style="156" customWidth="1"/>
    <col min="1035" max="1284" width="8" style="156"/>
    <col min="1285" max="1285" width="12.5703125" style="156" customWidth="1"/>
    <col min="1286" max="1286" width="8" style="156"/>
    <col min="1287" max="1287" width="11.5703125" style="156" bestFit="1" customWidth="1"/>
    <col min="1288" max="1289" width="8" style="156"/>
    <col min="1290" max="1290" width="13.140625" style="156" customWidth="1"/>
    <col min="1291" max="1540" width="8" style="156"/>
    <col min="1541" max="1541" width="12.5703125" style="156" customWidth="1"/>
    <col min="1542" max="1542" width="8" style="156"/>
    <col min="1543" max="1543" width="11.5703125" style="156" bestFit="1" customWidth="1"/>
    <col min="1544" max="1545" width="8" style="156"/>
    <col min="1546" max="1546" width="13.140625" style="156" customWidth="1"/>
    <col min="1547" max="1796" width="8" style="156"/>
    <col min="1797" max="1797" width="12.5703125" style="156" customWidth="1"/>
    <col min="1798" max="1798" width="8" style="156"/>
    <col min="1799" max="1799" width="11.5703125" style="156" bestFit="1" customWidth="1"/>
    <col min="1800" max="1801" width="8" style="156"/>
    <col min="1802" max="1802" width="13.140625" style="156" customWidth="1"/>
    <col min="1803" max="2052" width="8" style="156"/>
    <col min="2053" max="2053" width="12.5703125" style="156" customWidth="1"/>
    <col min="2054" max="2054" width="8" style="156"/>
    <col min="2055" max="2055" width="11.5703125" style="156" bestFit="1" customWidth="1"/>
    <col min="2056" max="2057" width="8" style="156"/>
    <col min="2058" max="2058" width="13.140625" style="156" customWidth="1"/>
    <col min="2059" max="2308" width="8" style="156"/>
    <col min="2309" max="2309" width="12.5703125" style="156" customWidth="1"/>
    <col min="2310" max="2310" width="8" style="156"/>
    <col min="2311" max="2311" width="11.5703125" style="156" bestFit="1" customWidth="1"/>
    <col min="2312" max="2313" width="8" style="156"/>
    <col min="2314" max="2314" width="13.140625" style="156" customWidth="1"/>
    <col min="2315" max="2564" width="8" style="156"/>
    <col min="2565" max="2565" width="12.5703125" style="156" customWidth="1"/>
    <col min="2566" max="2566" width="8" style="156"/>
    <col min="2567" max="2567" width="11.5703125" style="156" bestFit="1" customWidth="1"/>
    <col min="2568" max="2569" width="8" style="156"/>
    <col min="2570" max="2570" width="13.140625" style="156" customWidth="1"/>
    <col min="2571" max="2820" width="8" style="156"/>
    <col min="2821" max="2821" width="12.5703125" style="156" customWidth="1"/>
    <col min="2822" max="2822" width="8" style="156"/>
    <col min="2823" max="2823" width="11.5703125" style="156" bestFit="1" customWidth="1"/>
    <col min="2824" max="2825" width="8" style="156"/>
    <col min="2826" max="2826" width="13.140625" style="156" customWidth="1"/>
    <col min="2827" max="3076" width="8" style="156"/>
    <col min="3077" max="3077" width="12.5703125" style="156" customWidth="1"/>
    <col min="3078" max="3078" width="8" style="156"/>
    <col min="3079" max="3079" width="11.5703125" style="156" bestFit="1" customWidth="1"/>
    <col min="3080" max="3081" width="8" style="156"/>
    <col min="3082" max="3082" width="13.140625" style="156" customWidth="1"/>
    <col min="3083" max="3332" width="8" style="156"/>
    <col min="3333" max="3333" width="12.5703125" style="156" customWidth="1"/>
    <col min="3334" max="3334" width="8" style="156"/>
    <col min="3335" max="3335" width="11.5703125" style="156" bestFit="1" customWidth="1"/>
    <col min="3336" max="3337" width="8" style="156"/>
    <col min="3338" max="3338" width="13.140625" style="156" customWidth="1"/>
    <col min="3339" max="3588" width="8" style="156"/>
    <col min="3589" max="3589" width="12.5703125" style="156" customWidth="1"/>
    <col min="3590" max="3590" width="8" style="156"/>
    <col min="3591" max="3591" width="11.5703125" style="156" bestFit="1" customWidth="1"/>
    <col min="3592" max="3593" width="8" style="156"/>
    <col min="3594" max="3594" width="13.140625" style="156" customWidth="1"/>
    <col min="3595" max="3844" width="8" style="156"/>
    <col min="3845" max="3845" width="12.5703125" style="156" customWidth="1"/>
    <col min="3846" max="3846" width="8" style="156"/>
    <col min="3847" max="3847" width="11.5703125" style="156" bestFit="1" customWidth="1"/>
    <col min="3848" max="3849" width="8" style="156"/>
    <col min="3850" max="3850" width="13.140625" style="156" customWidth="1"/>
    <col min="3851" max="4100" width="8" style="156"/>
    <col min="4101" max="4101" width="12.5703125" style="156" customWidth="1"/>
    <col min="4102" max="4102" width="8" style="156"/>
    <col min="4103" max="4103" width="11.5703125" style="156" bestFit="1" customWidth="1"/>
    <col min="4104" max="4105" width="8" style="156"/>
    <col min="4106" max="4106" width="13.140625" style="156" customWidth="1"/>
    <col min="4107" max="4356" width="8" style="156"/>
    <col min="4357" max="4357" width="12.5703125" style="156" customWidth="1"/>
    <col min="4358" max="4358" width="8" style="156"/>
    <col min="4359" max="4359" width="11.5703125" style="156" bestFit="1" customWidth="1"/>
    <col min="4360" max="4361" width="8" style="156"/>
    <col min="4362" max="4362" width="13.140625" style="156" customWidth="1"/>
    <col min="4363" max="4612" width="8" style="156"/>
    <col min="4613" max="4613" width="12.5703125" style="156" customWidth="1"/>
    <col min="4614" max="4614" width="8" style="156"/>
    <col min="4615" max="4615" width="11.5703125" style="156" bestFit="1" customWidth="1"/>
    <col min="4616" max="4617" width="8" style="156"/>
    <col min="4618" max="4618" width="13.140625" style="156" customWidth="1"/>
    <col min="4619" max="4868" width="8" style="156"/>
    <col min="4869" max="4869" width="12.5703125" style="156" customWidth="1"/>
    <col min="4870" max="4870" width="8" style="156"/>
    <col min="4871" max="4871" width="11.5703125" style="156" bestFit="1" customWidth="1"/>
    <col min="4872" max="4873" width="8" style="156"/>
    <col min="4874" max="4874" width="13.140625" style="156" customWidth="1"/>
    <col min="4875" max="5124" width="8" style="156"/>
    <col min="5125" max="5125" width="12.5703125" style="156" customWidth="1"/>
    <col min="5126" max="5126" width="8" style="156"/>
    <col min="5127" max="5127" width="11.5703125" style="156" bestFit="1" customWidth="1"/>
    <col min="5128" max="5129" width="8" style="156"/>
    <col min="5130" max="5130" width="13.140625" style="156" customWidth="1"/>
    <col min="5131" max="5380" width="8" style="156"/>
    <col min="5381" max="5381" width="12.5703125" style="156" customWidth="1"/>
    <col min="5382" max="5382" width="8" style="156"/>
    <col min="5383" max="5383" width="11.5703125" style="156" bestFit="1" customWidth="1"/>
    <col min="5384" max="5385" width="8" style="156"/>
    <col min="5386" max="5386" width="13.140625" style="156" customWidth="1"/>
    <col min="5387" max="5636" width="8" style="156"/>
    <col min="5637" max="5637" width="12.5703125" style="156" customWidth="1"/>
    <col min="5638" max="5638" width="8" style="156"/>
    <col min="5639" max="5639" width="11.5703125" style="156" bestFit="1" customWidth="1"/>
    <col min="5640" max="5641" width="8" style="156"/>
    <col min="5642" max="5642" width="13.140625" style="156" customWidth="1"/>
    <col min="5643" max="5892" width="8" style="156"/>
    <col min="5893" max="5893" width="12.5703125" style="156" customWidth="1"/>
    <col min="5894" max="5894" width="8" style="156"/>
    <col min="5895" max="5895" width="11.5703125" style="156" bestFit="1" customWidth="1"/>
    <col min="5896" max="5897" width="8" style="156"/>
    <col min="5898" max="5898" width="13.140625" style="156" customWidth="1"/>
    <col min="5899" max="6148" width="8" style="156"/>
    <col min="6149" max="6149" width="12.5703125" style="156" customWidth="1"/>
    <col min="6150" max="6150" width="8" style="156"/>
    <col min="6151" max="6151" width="11.5703125" style="156" bestFit="1" customWidth="1"/>
    <col min="6152" max="6153" width="8" style="156"/>
    <col min="6154" max="6154" width="13.140625" style="156" customWidth="1"/>
    <col min="6155" max="6404" width="8" style="156"/>
    <col min="6405" max="6405" width="12.5703125" style="156" customWidth="1"/>
    <col min="6406" max="6406" width="8" style="156"/>
    <col min="6407" max="6407" width="11.5703125" style="156" bestFit="1" customWidth="1"/>
    <col min="6408" max="6409" width="8" style="156"/>
    <col min="6410" max="6410" width="13.140625" style="156" customWidth="1"/>
    <col min="6411" max="6660" width="8" style="156"/>
    <col min="6661" max="6661" width="12.5703125" style="156" customWidth="1"/>
    <col min="6662" max="6662" width="8" style="156"/>
    <col min="6663" max="6663" width="11.5703125" style="156" bestFit="1" customWidth="1"/>
    <col min="6664" max="6665" width="8" style="156"/>
    <col min="6666" max="6666" width="13.140625" style="156" customWidth="1"/>
    <col min="6667" max="6916" width="8" style="156"/>
    <col min="6917" max="6917" width="12.5703125" style="156" customWidth="1"/>
    <col min="6918" max="6918" width="8" style="156"/>
    <col min="6919" max="6919" width="11.5703125" style="156" bestFit="1" customWidth="1"/>
    <col min="6920" max="6921" width="8" style="156"/>
    <col min="6922" max="6922" width="13.140625" style="156" customWidth="1"/>
    <col min="6923" max="7172" width="8" style="156"/>
    <col min="7173" max="7173" width="12.5703125" style="156" customWidth="1"/>
    <col min="7174" max="7174" width="8" style="156"/>
    <col min="7175" max="7175" width="11.5703125" style="156" bestFit="1" customWidth="1"/>
    <col min="7176" max="7177" width="8" style="156"/>
    <col min="7178" max="7178" width="13.140625" style="156" customWidth="1"/>
    <col min="7179" max="7428" width="8" style="156"/>
    <col min="7429" max="7429" width="12.5703125" style="156" customWidth="1"/>
    <col min="7430" max="7430" width="8" style="156"/>
    <col min="7431" max="7431" width="11.5703125" style="156" bestFit="1" customWidth="1"/>
    <col min="7432" max="7433" width="8" style="156"/>
    <col min="7434" max="7434" width="13.140625" style="156" customWidth="1"/>
    <col min="7435" max="7684" width="8" style="156"/>
    <col min="7685" max="7685" width="12.5703125" style="156" customWidth="1"/>
    <col min="7686" max="7686" width="8" style="156"/>
    <col min="7687" max="7687" width="11.5703125" style="156" bestFit="1" customWidth="1"/>
    <col min="7688" max="7689" width="8" style="156"/>
    <col min="7690" max="7690" width="13.140625" style="156" customWidth="1"/>
    <col min="7691" max="7940" width="8" style="156"/>
    <col min="7941" max="7941" width="12.5703125" style="156" customWidth="1"/>
    <col min="7942" max="7942" width="8" style="156"/>
    <col min="7943" max="7943" width="11.5703125" style="156" bestFit="1" customWidth="1"/>
    <col min="7944" max="7945" width="8" style="156"/>
    <col min="7946" max="7946" width="13.140625" style="156" customWidth="1"/>
    <col min="7947" max="8196" width="8" style="156"/>
    <col min="8197" max="8197" width="12.5703125" style="156" customWidth="1"/>
    <col min="8198" max="8198" width="8" style="156"/>
    <col min="8199" max="8199" width="11.5703125" style="156" bestFit="1" customWidth="1"/>
    <col min="8200" max="8201" width="8" style="156"/>
    <col min="8202" max="8202" width="13.140625" style="156" customWidth="1"/>
    <col min="8203" max="8452" width="8" style="156"/>
    <col min="8453" max="8453" width="12.5703125" style="156" customWidth="1"/>
    <col min="8454" max="8454" width="8" style="156"/>
    <col min="8455" max="8455" width="11.5703125" style="156" bestFit="1" customWidth="1"/>
    <col min="8456" max="8457" width="8" style="156"/>
    <col min="8458" max="8458" width="13.140625" style="156" customWidth="1"/>
    <col min="8459" max="8708" width="8" style="156"/>
    <col min="8709" max="8709" width="12.5703125" style="156" customWidth="1"/>
    <col min="8710" max="8710" width="8" style="156"/>
    <col min="8711" max="8711" width="11.5703125" style="156" bestFit="1" customWidth="1"/>
    <col min="8712" max="8713" width="8" style="156"/>
    <col min="8714" max="8714" width="13.140625" style="156" customWidth="1"/>
    <col min="8715" max="8964" width="8" style="156"/>
    <col min="8965" max="8965" width="12.5703125" style="156" customWidth="1"/>
    <col min="8966" max="8966" width="8" style="156"/>
    <col min="8967" max="8967" width="11.5703125" style="156" bestFit="1" customWidth="1"/>
    <col min="8968" max="8969" width="8" style="156"/>
    <col min="8970" max="8970" width="13.140625" style="156" customWidth="1"/>
    <col min="8971" max="9220" width="8" style="156"/>
    <col min="9221" max="9221" width="12.5703125" style="156" customWidth="1"/>
    <col min="9222" max="9222" width="8" style="156"/>
    <col min="9223" max="9223" width="11.5703125" style="156" bestFit="1" customWidth="1"/>
    <col min="9224" max="9225" width="8" style="156"/>
    <col min="9226" max="9226" width="13.140625" style="156" customWidth="1"/>
    <col min="9227" max="9476" width="8" style="156"/>
    <col min="9477" max="9477" width="12.5703125" style="156" customWidth="1"/>
    <col min="9478" max="9478" width="8" style="156"/>
    <col min="9479" max="9479" width="11.5703125" style="156" bestFit="1" customWidth="1"/>
    <col min="9480" max="9481" width="8" style="156"/>
    <col min="9482" max="9482" width="13.140625" style="156" customWidth="1"/>
    <col min="9483" max="9732" width="8" style="156"/>
    <col min="9733" max="9733" width="12.5703125" style="156" customWidth="1"/>
    <col min="9734" max="9734" width="8" style="156"/>
    <col min="9735" max="9735" width="11.5703125" style="156" bestFit="1" customWidth="1"/>
    <col min="9736" max="9737" width="8" style="156"/>
    <col min="9738" max="9738" width="13.140625" style="156" customWidth="1"/>
    <col min="9739" max="9988" width="8" style="156"/>
    <col min="9989" max="9989" width="12.5703125" style="156" customWidth="1"/>
    <col min="9990" max="9990" width="8" style="156"/>
    <col min="9991" max="9991" width="11.5703125" style="156" bestFit="1" customWidth="1"/>
    <col min="9992" max="9993" width="8" style="156"/>
    <col min="9994" max="9994" width="13.140625" style="156" customWidth="1"/>
    <col min="9995" max="10244" width="8" style="156"/>
    <col min="10245" max="10245" width="12.5703125" style="156" customWidth="1"/>
    <col min="10246" max="10246" width="8" style="156"/>
    <col min="10247" max="10247" width="11.5703125" style="156" bestFit="1" customWidth="1"/>
    <col min="10248" max="10249" width="8" style="156"/>
    <col min="10250" max="10250" width="13.140625" style="156" customWidth="1"/>
    <col min="10251" max="10500" width="8" style="156"/>
    <col min="10501" max="10501" width="12.5703125" style="156" customWidth="1"/>
    <col min="10502" max="10502" width="8" style="156"/>
    <col min="10503" max="10503" width="11.5703125" style="156" bestFit="1" customWidth="1"/>
    <col min="10504" max="10505" width="8" style="156"/>
    <col min="10506" max="10506" width="13.140625" style="156" customWidth="1"/>
    <col min="10507" max="10756" width="8" style="156"/>
    <col min="10757" max="10757" width="12.5703125" style="156" customWidth="1"/>
    <col min="10758" max="10758" width="8" style="156"/>
    <col min="10759" max="10759" width="11.5703125" style="156" bestFit="1" customWidth="1"/>
    <col min="10760" max="10761" width="8" style="156"/>
    <col min="10762" max="10762" width="13.140625" style="156" customWidth="1"/>
    <col min="10763" max="11012" width="8" style="156"/>
    <col min="11013" max="11013" width="12.5703125" style="156" customWidth="1"/>
    <col min="11014" max="11014" width="8" style="156"/>
    <col min="11015" max="11015" width="11.5703125" style="156" bestFit="1" customWidth="1"/>
    <col min="11016" max="11017" width="8" style="156"/>
    <col min="11018" max="11018" width="13.140625" style="156" customWidth="1"/>
    <col min="11019" max="11268" width="8" style="156"/>
    <col min="11269" max="11269" width="12.5703125" style="156" customWidth="1"/>
    <col min="11270" max="11270" width="8" style="156"/>
    <col min="11271" max="11271" width="11.5703125" style="156" bestFit="1" customWidth="1"/>
    <col min="11272" max="11273" width="8" style="156"/>
    <col min="11274" max="11274" width="13.140625" style="156" customWidth="1"/>
    <col min="11275" max="11524" width="8" style="156"/>
    <col min="11525" max="11525" width="12.5703125" style="156" customWidth="1"/>
    <col min="11526" max="11526" width="8" style="156"/>
    <col min="11527" max="11527" width="11.5703125" style="156" bestFit="1" customWidth="1"/>
    <col min="11528" max="11529" width="8" style="156"/>
    <col min="11530" max="11530" width="13.140625" style="156" customWidth="1"/>
    <col min="11531" max="11780" width="8" style="156"/>
    <col min="11781" max="11781" width="12.5703125" style="156" customWidth="1"/>
    <col min="11782" max="11782" width="8" style="156"/>
    <col min="11783" max="11783" width="11.5703125" style="156" bestFit="1" customWidth="1"/>
    <col min="11784" max="11785" width="8" style="156"/>
    <col min="11786" max="11786" width="13.140625" style="156" customWidth="1"/>
    <col min="11787" max="12036" width="8" style="156"/>
    <col min="12037" max="12037" width="12.5703125" style="156" customWidth="1"/>
    <col min="12038" max="12038" width="8" style="156"/>
    <col min="12039" max="12039" width="11.5703125" style="156" bestFit="1" customWidth="1"/>
    <col min="12040" max="12041" width="8" style="156"/>
    <col min="12042" max="12042" width="13.140625" style="156" customWidth="1"/>
    <col min="12043" max="12292" width="8" style="156"/>
    <col min="12293" max="12293" width="12.5703125" style="156" customWidth="1"/>
    <col min="12294" max="12294" width="8" style="156"/>
    <col min="12295" max="12295" width="11.5703125" style="156" bestFit="1" customWidth="1"/>
    <col min="12296" max="12297" width="8" style="156"/>
    <col min="12298" max="12298" width="13.140625" style="156" customWidth="1"/>
    <col min="12299" max="12548" width="8" style="156"/>
    <col min="12549" max="12549" width="12.5703125" style="156" customWidth="1"/>
    <col min="12550" max="12550" width="8" style="156"/>
    <col min="12551" max="12551" width="11.5703125" style="156" bestFit="1" customWidth="1"/>
    <col min="12552" max="12553" width="8" style="156"/>
    <col min="12554" max="12554" width="13.140625" style="156" customWidth="1"/>
    <col min="12555" max="12804" width="8" style="156"/>
    <col min="12805" max="12805" width="12.5703125" style="156" customWidth="1"/>
    <col min="12806" max="12806" width="8" style="156"/>
    <col min="12807" max="12807" width="11.5703125" style="156" bestFit="1" customWidth="1"/>
    <col min="12808" max="12809" width="8" style="156"/>
    <col min="12810" max="12810" width="13.140625" style="156" customWidth="1"/>
    <col min="12811" max="13060" width="8" style="156"/>
    <col min="13061" max="13061" width="12.5703125" style="156" customWidth="1"/>
    <col min="13062" max="13062" width="8" style="156"/>
    <col min="13063" max="13063" width="11.5703125" style="156" bestFit="1" customWidth="1"/>
    <col min="13064" max="13065" width="8" style="156"/>
    <col min="13066" max="13066" width="13.140625" style="156" customWidth="1"/>
    <col min="13067" max="13316" width="8" style="156"/>
    <col min="13317" max="13317" width="12.5703125" style="156" customWidth="1"/>
    <col min="13318" max="13318" width="8" style="156"/>
    <col min="13319" max="13319" width="11.5703125" style="156" bestFit="1" customWidth="1"/>
    <col min="13320" max="13321" width="8" style="156"/>
    <col min="13322" max="13322" width="13.140625" style="156" customWidth="1"/>
    <col min="13323" max="13572" width="8" style="156"/>
    <col min="13573" max="13573" width="12.5703125" style="156" customWidth="1"/>
    <col min="13574" max="13574" width="8" style="156"/>
    <col min="13575" max="13575" width="11.5703125" style="156" bestFit="1" customWidth="1"/>
    <col min="13576" max="13577" width="8" style="156"/>
    <col min="13578" max="13578" width="13.140625" style="156" customWidth="1"/>
    <col min="13579" max="13828" width="8" style="156"/>
    <col min="13829" max="13829" width="12.5703125" style="156" customWidth="1"/>
    <col min="13830" max="13830" width="8" style="156"/>
    <col min="13831" max="13831" width="11.5703125" style="156" bestFit="1" customWidth="1"/>
    <col min="13832" max="13833" width="8" style="156"/>
    <col min="13834" max="13834" width="13.140625" style="156" customWidth="1"/>
    <col min="13835" max="14084" width="8" style="156"/>
    <col min="14085" max="14085" width="12.5703125" style="156" customWidth="1"/>
    <col min="14086" max="14086" width="8" style="156"/>
    <col min="14087" max="14087" width="11.5703125" style="156" bestFit="1" customWidth="1"/>
    <col min="14088" max="14089" width="8" style="156"/>
    <col min="14090" max="14090" width="13.140625" style="156" customWidth="1"/>
    <col min="14091" max="14340" width="8" style="156"/>
    <col min="14341" max="14341" width="12.5703125" style="156" customWidth="1"/>
    <col min="14342" max="14342" width="8" style="156"/>
    <col min="14343" max="14343" width="11.5703125" style="156" bestFit="1" customWidth="1"/>
    <col min="14344" max="14345" width="8" style="156"/>
    <col min="14346" max="14346" width="13.140625" style="156" customWidth="1"/>
    <col min="14347" max="14596" width="8" style="156"/>
    <col min="14597" max="14597" width="12.5703125" style="156" customWidth="1"/>
    <col min="14598" max="14598" width="8" style="156"/>
    <col min="14599" max="14599" width="11.5703125" style="156" bestFit="1" customWidth="1"/>
    <col min="14600" max="14601" width="8" style="156"/>
    <col min="14602" max="14602" width="13.140625" style="156" customWidth="1"/>
    <col min="14603" max="14852" width="8" style="156"/>
    <col min="14853" max="14853" width="12.5703125" style="156" customWidth="1"/>
    <col min="14854" max="14854" width="8" style="156"/>
    <col min="14855" max="14855" width="11.5703125" style="156" bestFit="1" customWidth="1"/>
    <col min="14856" max="14857" width="8" style="156"/>
    <col min="14858" max="14858" width="13.140625" style="156" customWidth="1"/>
    <col min="14859" max="15108" width="8" style="156"/>
    <col min="15109" max="15109" width="12.5703125" style="156" customWidth="1"/>
    <col min="15110" max="15110" width="8" style="156"/>
    <col min="15111" max="15111" width="11.5703125" style="156" bestFit="1" customWidth="1"/>
    <col min="15112" max="15113" width="8" style="156"/>
    <col min="15114" max="15114" width="13.140625" style="156" customWidth="1"/>
    <col min="15115" max="15364" width="8" style="156"/>
    <col min="15365" max="15365" width="12.5703125" style="156" customWidth="1"/>
    <col min="15366" max="15366" width="8" style="156"/>
    <col min="15367" max="15367" width="11.5703125" style="156" bestFit="1" customWidth="1"/>
    <col min="15368" max="15369" width="8" style="156"/>
    <col min="15370" max="15370" width="13.140625" style="156" customWidth="1"/>
    <col min="15371" max="15620" width="8" style="156"/>
    <col min="15621" max="15621" width="12.5703125" style="156" customWidth="1"/>
    <col min="15622" max="15622" width="8" style="156"/>
    <col min="15623" max="15623" width="11.5703125" style="156" bestFit="1" customWidth="1"/>
    <col min="15624" max="15625" width="8" style="156"/>
    <col min="15626" max="15626" width="13.140625" style="156" customWidth="1"/>
    <col min="15627" max="15876" width="8" style="156"/>
    <col min="15877" max="15877" width="12.5703125" style="156" customWidth="1"/>
    <col min="15878" max="15878" width="8" style="156"/>
    <col min="15879" max="15879" width="11.5703125" style="156" bestFit="1" customWidth="1"/>
    <col min="15880" max="15881" width="8" style="156"/>
    <col min="15882" max="15882" width="13.140625" style="156" customWidth="1"/>
    <col min="15883" max="16132" width="8" style="156"/>
    <col min="16133" max="16133" width="12.5703125" style="156" customWidth="1"/>
    <col min="16134" max="16134" width="8" style="156"/>
    <col min="16135" max="16135" width="11.5703125" style="156" bestFit="1" customWidth="1"/>
    <col min="16136" max="16137" width="8" style="156"/>
    <col min="16138" max="16138" width="13.140625" style="156" customWidth="1"/>
    <col min="16139" max="16384" width="8" style="156"/>
  </cols>
  <sheetData>
    <row r="1" spans="2:15" x14ac:dyDescent="0.25">
      <c r="B1" s="155" t="s">
        <v>236</v>
      </c>
      <c r="F1" s="155" t="s">
        <v>237</v>
      </c>
      <c r="G1" s="157"/>
      <c r="H1" s="158" t="s">
        <v>238</v>
      </c>
      <c r="I1" s="157"/>
      <c r="J1" s="157"/>
    </row>
    <row r="2" spans="2:15" x14ac:dyDescent="0.25">
      <c r="B2" s="159" t="s">
        <v>239</v>
      </c>
      <c r="F2" s="157" t="s">
        <v>240</v>
      </c>
      <c r="G2" s="157"/>
      <c r="H2" s="157"/>
      <c r="I2" s="157"/>
      <c r="J2" s="157"/>
    </row>
    <row r="3" spans="2:15" x14ac:dyDescent="0.25">
      <c r="B3" s="159" t="s">
        <v>241</v>
      </c>
      <c r="F3" s="155" t="s">
        <v>242</v>
      </c>
    </row>
    <row r="4" spans="2:15" x14ac:dyDescent="0.25">
      <c r="F4" s="156" t="s">
        <v>243</v>
      </c>
      <c r="H4" s="160" t="s">
        <v>244</v>
      </c>
    </row>
    <row r="7" spans="2:15" x14ac:dyDescent="0.25">
      <c r="B7" s="155" t="s">
        <v>245</v>
      </c>
      <c r="E7" s="161"/>
      <c r="G7" s="156" t="s">
        <v>246</v>
      </c>
    </row>
    <row r="8" spans="2:15" x14ac:dyDescent="0.25">
      <c r="B8" s="159"/>
      <c r="N8" s="162"/>
      <c r="O8" s="162"/>
    </row>
    <row r="9" spans="2:15" x14ac:dyDescent="0.25">
      <c r="B9" s="155" t="s">
        <v>247</v>
      </c>
      <c r="E9" s="157"/>
      <c r="G9" s="156">
        <v>25284</v>
      </c>
    </row>
    <row r="10" spans="2:15" x14ac:dyDescent="0.25">
      <c r="B10" s="159"/>
    </row>
    <row r="11" spans="2:15" x14ac:dyDescent="0.25">
      <c r="B11" s="159"/>
    </row>
    <row r="12" spans="2:15" x14ac:dyDescent="0.25">
      <c r="B12" s="163" t="s">
        <v>248</v>
      </c>
    </row>
    <row r="13" spans="2:15" x14ac:dyDescent="0.25">
      <c r="B13" s="156" t="s">
        <v>249</v>
      </c>
    </row>
    <row r="14" spans="2:15" x14ac:dyDescent="0.25">
      <c r="C14" s="163"/>
    </row>
    <row r="17" spans="2:10" x14ac:dyDescent="0.25">
      <c r="C17" s="163" t="s">
        <v>250</v>
      </c>
    </row>
    <row r="18" spans="2:10" x14ac:dyDescent="0.25">
      <c r="B18" s="159" t="s">
        <v>251</v>
      </c>
    </row>
    <row r="19" spans="2:10" x14ac:dyDescent="0.25">
      <c r="B19" s="159" t="s">
        <v>252</v>
      </c>
    </row>
    <row r="21" spans="2:10" x14ac:dyDescent="0.25">
      <c r="E21" s="164" t="s">
        <v>253</v>
      </c>
      <c r="F21" s="164"/>
      <c r="G21" s="164">
        <v>2017</v>
      </c>
    </row>
    <row r="25" spans="2:10" x14ac:dyDescent="0.25">
      <c r="B25" s="159" t="s">
        <v>254</v>
      </c>
    </row>
    <row r="26" spans="2:10" x14ac:dyDescent="0.25">
      <c r="B26" s="159" t="s">
        <v>255</v>
      </c>
    </row>
    <row r="27" spans="2:10" x14ac:dyDescent="0.25">
      <c r="B27" s="159" t="s">
        <v>256</v>
      </c>
      <c r="I27" s="156" t="s">
        <v>9</v>
      </c>
    </row>
    <row r="28" spans="2:10" x14ac:dyDescent="0.25">
      <c r="B28" s="159" t="s">
        <v>257</v>
      </c>
    </row>
    <row r="29" spans="2:10" x14ac:dyDescent="0.25">
      <c r="B29" s="159"/>
    </row>
    <row r="30" spans="2:10" x14ac:dyDescent="0.25">
      <c r="B30" s="159" t="s">
        <v>258</v>
      </c>
      <c r="H30" s="163" t="s">
        <v>259</v>
      </c>
      <c r="I30" s="163" t="s">
        <v>176</v>
      </c>
      <c r="J30" s="163"/>
    </row>
    <row r="31" spans="2:10" x14ac:dyDescent="0.25">
      <c r="B31" s="159"/>
      <c r="H31" s="163" t="s">
        <v>260</v>
      </c>
      <c r="I31" s="163" t="s">
        <v>177</v>
      </c>
      <c r="J31" s="163"/>
    </row>
    <row r="32" spans="2:10" x14ac:dyDescent="0.25">
      <c r="B32" s="159"/>
    </row>
    <row r="33" spans="2:10" x14ac:dyDescent="0.25">
      <c r="B33" s="159" t="s">
        <v>261</v>
      </c>
      <c r="H33" s="156" t="s">
        <v>264</v>
      </c>
      <c r="J33" s="165"/>
    </row>
    <row r="34" spans="2:10" x14ac:dyDescent="0.25">
      <c r="J34" s="165"/>
    </row>
  </sheetData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3"/>
  <sheetViews>
    <sheetView workbookViewId="0">
      <selection activeCell="I19" sqref="I19"/>
    </sheetView>
  </sheetViews>
  <sheetFormatPr defaultRowHeight="13.5" x14ac:dyDescent="0.25"/>
  <cols>
    <col min="1" max="1" width="5.140625" style="49" customWidth="1"/>
    <col min="2" max="2" width="48.7109375" style="49" customWidth="1"/>
    <col min="3" max="3" width="6.140625" style="49" customWidth="1"/>
    <col min="4" max="5" width="14.85546875" style="60" customWidth="1"/>
    <col min="6" max="6" width="14.85546875" style="49" customWidth="1"/>
    <col min="7" max="7" width="16.42578125" style="49" customWidth="1"/>
    <col min="8" max="8" width="18.85546875" style="49" customWidth="1"/>
    <col min="9" max="9" width="10.7109375" style="49" bestFit="1" customWidth="1"/>
    <col min="10" max="10" width="13.5703125" style="49" bestFit="1" customWidth="1"/>
    <col min="11" max="11" width="10" style="49" bestFit="1" customWidth="1"/>
    <col min="12" max="256" width="9.140625" style="49"/>
    <col min="257" max="257" width="5.140625" style="49" customWidth="1"/>
    <col min="258" max="258" width="48.7109375" style="49" customWidth="1"/>
    <col min="259" max="259" width="6.140625" style="49" customWidth="1"/>
    <col min="260" max="262" width="14.85546875" style="49" customWidth="1"/>
    <col min="263" max="263" width="16.42578125" style="49" customWidth="1"/>
    <col min="264" max="264" width="4" style="49" customWidth="1"/>
    <col min="265" max="265" width="10.7109375" style="49" bestFit="1" customWidth="1"/>
    <col min="266" max="266" width="13.5703125" style="49" bestFit="1" customWidth="1"/>
    <col min="267" max="267" width="10" style="49" bestFit="1" customWidth="1"/>
    <col min="268" max="512" width="9.140625" style="49"/>
    <col min="513" max="513" width="5.140625" style="49" customWidth="1"/>
    <col min="514" max="514" width="48.7109375" style="49" customWidth="1"/>
    <col min="515" max="515" width="6.140625" style="49" customWidth="1"/>
    <col min="516" max="518" width="14.85546875" style="49" customWidth="1"/>
    <col min="519" max="519" width="16.42578125" style="49" customWidth="1"/>
    <col min="520" max="520" width="4" style="49" customWidth="1"/>
    <col min="521" max="521" width="10.7109375" style="49" bestFit="1" customWidth="1"/>
    <col min="522" max="522" width="13.5703125" style="49" bestFit="1" customWidth="1"/>
    <col min="523" max="523" width="10" style="49" bestFit="1" customWidth="1"/>
    <col min="524" max="768" width="9.140625" style="49"/>
    <col min="769" max="769" width="5.140625" style="49" customWidth="1"/>
    <col min="770" max="770" width="48.7109375" style="49" customWidth="1"/>
    <col min="771" max="771" width="6.140625" style="49" customWidth="1"/>
    <col min="772" max="774" width="14.85546875" style="49" customWidth="1"/>
    <col min="775" max="775" width="16.42578125" style="49" customWidth="1"/>
    <col min="776" max="776" width="4" style="49" customWidth="1"/>
    <col min="777" max="777" width="10.7109375" style="49" bestFit="1" customWidth="1"/>
    <col min="778" max="778" width="13.5703125" style="49" bestFit="1" customWidth="1"/>
    <col min="779" max="779" width="10" style="49" bestFit="1" customWidth="1"/>
    <col min="780" max="1024" width="9.140625" style="49"/>
    <col min="1025" max="1025" width="5.140625" style="49" customWidth="1"/>
    <col min="1026" max="1026" width="48.7109375" style="49" customWidth="1"/>
    <col min="1027" max="1027" width="6.140625" style="49" customWidth="1"/>
    <col min="1028" max="1030" width="14.85546875" style="49" customWidth="1"/>
    <col min="1031" max="1031" width="16.42578125" style="49" customWidth="1"/>
    <col min="1032" max="1032" width="4" style="49" customWidth="1"/>
    <col min="1033" max="1033" width="10.7109375" style="49" bestFit="1" customWidth="1"/>
    <col min="1034" max="1034" width="13.5703125" style="49" bestFit="1" customWidth="1"/>
    <col min="1035" max="1035" width="10" style="49" bestFit="1" customWidth="1"/>
    <col min="1036" max="1280" width="9.140625" style="49"/>
    <col min="1281" max="1281" width="5.140625" style="49" customWidth="1"/>
    <col min="1282" max="1282" width="48.7109375" style="49" customWidth="1"/>
    <col min="1283" max="1283" width="6.140625" style="49" customWidth="1"/>
    <col min="1284" max="1286" width="14.85546875" style="49" customWidth="1"/>
    <col min="1287" max="1287" width="16.42578125" style="49" customWidth="1"/>
    <col min="1288" max="1288" width="4" style="49" customWidth="1"/>
    <col min="1289" max="1289" width="10.7109375" style="49" bestFit="1" customWidth="1"/>
    <col min="1290" max="1290" width="13.5703125" style="49" bestFit="1" customWidth="1"/>
    <col min="1291" max="1291" width="10" style="49" bestFit="1" customWidth="1"/>
    <col min="1292" max="1536" width="9.140625" style="49"/>
    <col min="1537" max="1537" width="5.140625" style="49" customWidth="1"/>
    <col min="1538" max="1538" width="48.7109375" style="49" customWidth="1"/>
    <col min="1539" max="1539" width="6.140625" style="49" customWidth="1"/>
    <col min="1540" max="1542" width="14.85546875" style="49" customWidth="1"/>
    <col min="1543" max="1543" width="16.42578125" style="49" customWidth="1"/>
    <col min="1544" max="1544" width="4" style="49" customWidth="1"/>
    <col min="1545" max="1545" width="10.7109375" style="49" bestFit="1" customWidth="1"/>
    <col min="1546" max="1546" width="13.5703125" style="49" bestFit="1" customWidth="1"/>
    <col min="1547" max="1547" width="10" style="49" bestFit="1" customWidth="1"/>
    <col min="1548" max="1792" width="9.140625" style="49"/>
    <col min="1793" max="1793" width="5.140625" style="49" customWidth="1"/>
    <col min="1794" max="1794" width="48.7109375" style="49" customWidth="1"/>
    <col min="1795" max="1795" width="6.140625" style="49" customWidth="1"/>
    <col min="1796" max="1798" width="14.85546875" style="49" customWidth="1"/>
    <col min="1799" max="1799" width="16.42578125" style="49" customWidth="1"/>
    <col min="1800" max="1800" width="4" style="49" customWidth="1"/>
    <col min="1801" max="1801" width="10.7109375" style="49" bestFit="1" customWidth="1"/>
    <col min="1802" max="1802" width="13.5703125" style="49" bestFit="1" customWidth="1"/>
    <col min="1803" max="1803" width="10" style="49" bestFit="1" customWidth="1"/>
    <col min="1804" max="2048" width="9.140625" style="49"/>
    <col min="2049" max="2049" width="5.140625" style="49" customWidth="1"/>
    <col min="2050" max="2050" width="48.7109375" style="49" customWidth="1"/>
    <col min="2051" max="2051" width="6.140625" style="49" customWidth="1"/>
    <col min="2052" max="2054" width="14.85546875" style="49" customWidth="1"/>
    <col min="2055" max="2055" width="16.42578125" style="49" customWidth="1"/>
    <col min="2056" max="2056" width="4" style="49" customWidth="1"/>
    <col min="2057" max="2057" width="10.7109375" style="49" bestFit="1" customWidth="1"/>
    <col min="2058" max="2058" width="13.5703125" style="49" bestFit="1" customWidth="1"/>
    <col min="2059" max="2059" width="10" style="49" bestFit="1" customWidth="1"/>
    <col min="2060" max="2304" width="9.140625" style="49"/>
    <col min="2305" max="2305" width="5.140625" style="49" customWidth="1"/>
    <col min="2306" max="2306" width="48.7109375" style="49" customWidth="1"/>
    <col min="2307" max="2307" width="6.140625" style="49" customWidth="1"/>
    <col min="2308" max="2310" width="14.85546875" style="49" customWidth="1"/>
    <col min="2311" max="2311" width="16.42578125" style="49" customWidth="1"/>
    <col min="2312" max="2312" width="4" style="49" customWidth="1"/>
    <col min="2313" max="2313" width="10.7109375" style="49" bestFit="1" customWidth="1"/>
    <col min="2314" max="2314" width="13.5703125" style="49" bestFit="1" customWidth="1"/>
    <col min="2315" max="2315" width="10" style="49" bestFit="1" customWidth="1"/>
    <col min="2316" max="2560" width="9.140625" style="49"/>
    <col min="2561" max="2561" width="5.140625" style="49" customWidth="1"/>
    <col min="2562" max="2562" width="48.7109375" style="49" customWidth="1"/>
    <col min="2563" max="2563" width="6.140625" style="49" customWidth="1"/>
    <col min="2564" max="2566" width="14.85546875" style="49" customWidth="1"/>
    <col min="2567" max="2567" width="16.42578125" style="49" customWidth="1"/>
    <col min="2568" max="2568" width="4" style="49" customWidth="1"/>
    <col min="2569" max="2569" width="10.7109375" style="49" bestFit="1" customWidth="1"/>
    <col min="2570" max="2570" width="13.5703125" style="49" bestFit="1" customWidth="1"/>
    <col min="2571" max="2571" width="10" style="49" bestFit="1" customWidth="1"/>
    <col min="2572" max="2816" width="9.140625" style="49"/>
    <col min="2817" max="2817" width="5.140625" style="49" customWidth="1"/>
    <col min="2818" max="2818" width="48.7109375" style="49" customWidth="1"/>
    <col min="2819" max="2819" width="6.140625" style="49" customWidth="1"/>
    <col min="2820" max="2822" width="14.85546875" style="49" customWidth="1"/>
    <col min="2823" max="2823" width="16.42578125" style="49" customWidth="1"/>
    <col min="2824" max="2824" width="4" style="49" customWidth="1"/>
    <col min="2825" max="2825" width="10.7109375" style="49" bestFit="1" customWidth="1"/>
    <col min="2826" max="2826" width="13.5703125" style="49" bestFit="1" customWidth="1"/>
    <col min="2827" max="2827" width="10" style="49" bestFit="1" customWidth="1"/>
    <col min="2828" max="3072" width="9.140625" style="49"/>
    <col min="3073" max="3073" width="5.140625" style="49" customWidth="1"/>
    <col min="3074" max="3074" width="48.7109375" style="49" customWidth="1"/>
    <col min="3075" max="3075" width="6.140625" style="49" customWidth="1"/>
    <col min="3076" max="3078" width="14.85546875" style="49" customWidth="1"/>
    <col min="3079" max="3079" width="16.42578125" style="49" customWidth="1"/>
    <col min="3080" max="3080" width="4" style="49" customWidth="1"/>
    <col min="3081" max="3081" width="10.7109375" style="49" bestFit="1" customWidth="1"/>
    <col min="3082" max="3082" width="13.5703125" style="49" bestFit="1" customWidth="1"/>
    <col min="3083" max="3083" width="10" style="49" bestFit="1" customWidth="1"/>
    <col min="3084" max="3328" width="9.140625" style="49"/>
    <col min="3329" max="3329" width="5.140625" style="49" customWidth="1"/>
    <col min="3330" max="3330" width="48.7109375" style="49" customWidth="1"/>
    <col min="3331" max="3331" width="6.140625" style="49" customWidth="1"/>
    <col min="3332" max="3334" width="14.85546875" style="49" customWidth="1"/>
    <col min="3335" max="3335" width="16.42578125" style="49" customWidth="1"/>
    <col min="3336" max="3336" width="4" style="49" customWidth="1"/>
    <col min="3337" max="3337" width="10.7109375" style="49" bestFit="1" customWidth="1"/>
    <col min="3338" max="3338" width="13.5703125" style="49" bestFit="1" customWidth="1"/>
    <col min="3339" max="3339" width="10" style="49" bestFit="1" customWidth="1"/>
    <col min="3340" max="3584" width="9.140625" style="49"/>
    <col min="3585" max="3585" width="5.140625" style="49" customWidth="1"/>
    <col min="3586" max="3586" width="48.7109375" style="49" customWidth="1"/>
    <col min="3587" max="3587" width="6.140625" style="49" customWidth="1"/>
    <col min="3588" max="3590" width="14.85546875" style="49" customWidth="1"/>
    <col min="3591" max="3591" width="16.42578125" style="49" customWidth="1"/>
    <col min="3592" max="3592" width="4" style="49" customWidth="1"/>
    <col min="3593" max="3593" width="10.7109375" style="49" bestFit="1" customWidth="1"/>
    <col min="3594" max="3594" width="13.5703125" style="49" bestFit="1" customWidth="1"/>
    <col min="3595" max="3595" width="10" style="49" bestFit="1" customWidth="1"/>
    <col min="3596" max="3840" width="9.140625" style="49"/>
    <col min="3841" max="3841" width="5.140625" style="49" customWidth="1"/>
    <col min="3842" max="3842" width="48.7109375" style="49" customWidth="1"/>
    <col min="3843" max="3843" width="6.140625" style="49" customWidth="1"/>
    <col min="3844" max="3846" width="14.85546875" style="49" customWidth="1"/>
    <col min="3847" max="3847" width="16.42578125" style="49" customWidth="1"/>
    <col min="3848" max="3848" width="4" style="49" customWidth="1"/>
    <col min="3849" max="3849" width="10.7109375" style="49" bestFit="1" customWidth="1"/>
    <col min="3850" max="3850" width="13.5703125" style="49" bestFit="1" customWidth="1"/>
    <col min="3851" max="3851" width="10" style="49" bestFit="1" customWidth="1"/>
    <col min="3852" max="4096" width="9.140625" style="49"/>
    <col min="4097" max="4097" width="5.140625" style="49" customWidth="1"/>
    <col min="4098" max="4098" width="48.7109375" style="49" customWidth="1"/>
    <col min="4099" max="4099" width="6.140625" style="49" customWidth="1"/>
    <col min="4100" max="4102" width="14.85546875" style="49" customWidth="1"/>
    <col min="4103" max="4103" width="16.42578125" style="49" customWidth="1"/>
    <col min="4104" max="4104" width="4" style="49" customWidth="1"/>
    <col min="4105" max="4105" width="10.7109375" style="49" bestFit="1" customWidth="1"/>
    <col min="4106" max="4106" width="13.5703125" style="49" bestFit="1" customWidth="1"/>
    <col min="4107" max="4107" width="10" style="49" bestFit="1" customWidth="1"/>
    <col min="4108" max="4352" width="9.140625" style="49"/>
    <col min="4353" max="4353" width="5.140625" style="49" customWidth="1"/>
    <col min="4354" max="4354" width="48.7109375" style="49" customWidth="1"/>
    <col min="4355" max="4355" width="6.140625" style="49" customWidth="1"/>
    <col min="4356" max="4358" width="14.85546875" style="49" customWidth="1"/>
    <col min="4359" max="4359" width="16.42578125" style="49" customWidth="1"/>
    <col min="4360" max="4360" width="4" style="49" customWidth="1"/>
    <col min="4361" max="4361" width="10.7109375" style="49" bestFit="1" customWidth="1"/>
    <col min="4362" max="4362" width="13.5703125" style="49" bestFit="1" customWidth="1"/>
    <col min="4363" max="4363" width="10" style="49" bestFit="1" customWidth="1"/>
    <col min="4364" max="4608" width="9.140625" style="49"/>
    <col min="4609" max="4609" width="5.140625" style="49" customWidth="1"/>
    <col min="4610" max="4610" width="48.7109375" style="49" customWidth="1"/>
    <col min="4611" max="4611" width="6.140625" style="49" customWidth="1"/>
    <col min="4612" max="4614" width="14.85546875" style="49" customWidth="1"/>
    <col min="4615" max="4615" width="16.42578125" style="49" customWidth="1"/>
    <col min="4616" max="4616" width="4" style="49" customWidth="1"/>
    <col min="4617" max="4617" width="10.7109375" style="49" bestFit="1" customWidth="1"/>
    <col min="4618" max="4618" width="13.5703125" style="49" bestFit="1" customWidth="1"/>
    <col min="4619" max="4619" width="10" style="49" bestFit="1" customWidth="1"/>
    <col min="4620" max="4864" width="9.140625" style="49"/>
    <col min="4865" max="4865" width="5.140625" style="49" customWidth="1"/>
    <col min="4866" max="4866" width="48.7109375" style="49" customWidth="1"/>
    <col min="4867" max="4867" width="6.140625" style="49" customWidth="1"/>
    <col min="4868" max="4870" width="14.85546875" style="49" customWidth="1"/>
    <col min="4871" max="4871" width="16.42578125" style="49" customWidth="1"/>
    <col min="4872" max="4872" width="4" style="49" customWidth="1"/>
    <col min="4873" max="4873" width="10.7109375" style="49" bestFit="1" customWidth="1"/>
    <col min="4874" max="4874" width="13.5703125" style="49" bestFit="1" customWidth="1"/>
    <col min="4875" max="4875" width="10" style="49" bestFit="1" customWidth="1"/>
    <col min="4876" max="5120" width="9.140625" style="49"/>
    <col min="5121" max="5121" width="5.140625" style="49" customWidth="1"/>
    <col min="5122" max="5122" width="48.7109375" style="49" customWidth="1"/>
    <col min="5123" max="5123" width="6.140625" style="49" customWidth="1"/>
    <col min="5124" max="5126" width="14.85546875" style="49" customWidth="1"/>
    <col min="5127" max="5127" width="16.42578125" style="49" customWidth="1"/>
    <col min="5128" max="5128" width="4" style="49" customWidth="1"/>
    <col min="5129" max="5129" width="10.7109375" style="49" bestFit="1" customWidth="1"/>
    <col min="5130" max="5130" width="13.5703125" style="49" bestFit="1" customWidth="1"/>
    <col min="5131" max="5131" width="10" style="49" bestFit="1" customWidth="1"/>
    <col min="5132" max="5376" width="9.140625" style="49"/>
    <col min="5377" max="5377" width="5.140625" style="49" customWidth="1"/>
    <col min="5378" max="5378" width="48.7109375" style="49" customWidth="1"/>
    <col min="5379" max="5379" width="6.140625" style="49" customWidth="1"/>
    <col min="5380" max="5382" width="14.85546875" style="49" customWidth="1"/>
    <col min="5383" max="5383" width="16.42578125" style="49" customWidth="1"/>
    <col min="5384" max="5384" width="4" style="49" customWidth="1"/>
    <col min="5385" max="5385" width="10.7109375" style="49" bestFit="1" customWidth="1"/>
    <col min="5386" max="5386" width="13.5703125" style="49" bestFit="1" customWidth="1"/>
    <col min="5387" max="5387" width="10" style="49" bestFit="1" customWidth="1"/>
    <col min="5388" max="5632" width="9.140625" style="49"/>
    <col min="5633" max="5633" width="5.140625" style="49" customWidth="1"/>
    <col min="5634" max="5634" width="48.7109375" style="49" customWidth="1"/>
    <col min="5635" max="5635" width="6.140625" style="49" customWidth="1"/>
    <col min="5636" max="5638" width="14.85546875" style="49" customWidth="1"/>
    <col min="5639" max="5639" width="16.42578125" style="49" customWidth="1"/>
    <col min="5640" max="5640" width="4" style="49" customWidth="1"/>
    <col min="5641" max="5641" width="10.7109375" style="49" bestFit="1" customWidth="1"/>
    <col min="5642" max="5642" width="13.5703125" style="49" bestFit="1" customWidth="1"/>
    <col min="5643" max="5643" width="10" style="49" bestFit="1" customWidth="1"/>
    <col min="5644" max="5888" width="9.140625" style="49"/>
    <col min="5889" max="5889" width="5.140625" style="49" customWidth="1"/>
    <col min="5890" max="5890" width="48.7109375" style="49" customWidth="1"/>
    <col min="5891" max="5891" width="6.140625" style="49" customWidth="1"/>
    <col min="5892" max="5894" width="14.85546875" style="49" customWidth="1"/>
    <col min="5895" max="5895" width="16.42578125" style="49" customWidth="1"/>
    <col min="5896" max="5896" width="4" style="49" customWidth="1"/>
    <col min="5897" max="5897" width="10.7109375" style="49" bestFit="1" customWidth="1"/>
    <col min="5898" max="5898" width="13.5703125" style="49" bestFit="1" customWidth="1"/>
    <col min="5899" max="5899" width="10" style="49" bestFit="1" customWidth="1"/>
    <col min="5900" max="6144" width="9.140625" style="49"/>
    <col min="6145" max="6145" width="5.140625" style="49" customWidth="1"/>
    <col min="6146" max="6146" width="48.7109375" style="49" customWidth="1"/>
    <col min="6147" max="6147" width="6.140625" style="49" customWidth="1"/>
    <col min="6148" max="6150" width="14.85546875" style="49" customWidth="1"/>
    <col min="6151" max="6151" width="16.42578125" style="49" customWidth="1"/>
    <col min="6152" max="6152" width="4" style="49" customWidth="1"/>
    <col min="6153" max="6153" width="10.7109375" style="49" bestFit="1" customWidth="1"/>
    <col min="6154" max="6154" width="13.5703125" style="49" bestFit="1" customWidth="1"/>
    <col min="6155" max="6155" width="10" style="49" bestFit="1" customWidth="1"/>
    <col min="6156" max="6400" width="9.140625" style="49"/>
    <col min="6401" max="6401" width="5.140625" style="49" customWidth="1"/>
    <col min="6402" max="6402" width="48.7109375" style="49" customWidth="1"/>
    <col min="6403" max="6403" width="6.140625" style="49" customWidth="1"/>
    <col min="6404" max="6406" width="14.85546875" style="49" customWidth="1"/>
    <col min="6407" max="6407" width="16.42578125" style="49" customWidth="1"/>
    <col min="6408" max="6408" width="4" style="49" customWidth="1"/>
    <col min="6409" max="6409" width="10.7109375" style="49" bestFit="1" customWidth="1"/>
    <col min="6410" max="6410" width="13.5703125" style="49" bestFit="1" customWidth="1"/>
    <col min="6411" max="6411" width="10" style="49" bestFit="1" customWidth="1"/>
    <col min="6412" max="6656" width="9.140625" style="49"/>
    <col min="6657" max="6657" width="5.140625" style="49" customWidth="1"/>
    <col min="6658" max="6658" width="48.7109375" style="49" customWidth="1"/>
    <col min="6659" max="6659" width="6.140625" style="49" customWidth="1"/>
    <col min="6660" max="6662" width="14.85546875" style="49" customWidth="1"/>
    <col min="6663" max="6663" width="16.42578125" style="49" customWidth="1"/>
    <col min="6664" max="6664" width="4" style="49" customWidth="1"/>
    <col min="6665" max="6665" width="10.7109375" style="49" bestFit="1" customWidth="1"/>
    <col min="6666" max="6666" width="13.5703125" style="49" bestFit="1" customWidth="1"/>
    <col min="6667" max="6667" width="10" style="49" bestFit="1" customWidth="1"/>
    <col min="6668" max="6912" width="9.140625" style="49"/>
    <col min="6913" max="6913" width="5.140625" style="49" customWidth="1"/>
    <col min="6914" max="6914" width="48.7109375" style="49" customWidth="1"/>
    <col min="6915" max="6915" width="6.140625" style="49" customWidth="1"/>
    <col min="6916" max="6918" width="14.85546875" style="49" customWidth="1"/>
    <col min="6919" max="6919" width="16.42578125" style="49" customWidth="1"/>
    <col min="6920" max="6920" width="4" style="49" customWidth="1"/>
    <col min="6921" max="6921" width="10.7109375" style="49" bestFit="1" customWidth="1"/>
    <col min="6922" max="6922" width="13.5703125" style="49" bestFit="1" customWidth="1"/>
    <col min="6923" max="6923" width="10" style="49" bestFit="1" customWidth="1"/>
    <col min="6924" max="7168" width="9.140625" style="49"/>
    <col min="7169" max="7169" width="5.140625" style="49" customWidth="1"/>
    <col min="7170" max="7170" width="48.7109375" style="49" customWidth="1"/>
    <col min="7171" max="7171" width="6.140625" style="49" customWidth="1"/>
    <col min="7172" max="7174" width="14.85546875" style="49" customWidth="1"/>
    <col min="7175" max="7175" width="16.42578125" style="49" customWidth="1"/>
    <col min="7176" max="7176" width="4" style="49" customWidth="1"/>
    <col min="7177" max="7177" width="10.7109375" style="49" bestFit="1" customWidth="1"/>
    <col min="7178" max="7178" width="13.5703125" style="49" bestFit="1" customWidth="1"/>
    <col min="7179" max="7179" width="10" style="49" bestFit="1" customWidth="1"/>
    <col min="7180" max="7424" width="9.140625" style="49"/>
    <col min="7425" max="7425" width="5.140625" style="49" customWidth="1"/>
    <col min="7426" max="7426" width="48.7109375" style="49" customWidth="1"/>
    <col min="7427" max="7427" width="6.140625" style="49" customWidth="1"/>
    <col min="7428" max="7430" width="14.85546875" style="49" customWidth="1"/>
    <col min="7431" max="7431" width="16.42578125" style="49" customWidth="1"/>
    <col min="7432" max="7432" width="4" style="49" customWidth="1"/>
    <col min="7433" max="7433" width="10.7109375" style="49" bestFit="1" customWidth="1"/>
    <col min="7434" max="7434" width="13.5703125" style="49" bestFit="1" customWidth="1"/>
    <col min="7435" max="7435" width="10" style="49" bestFit="1" customWidth="1"/>
    <col min="7436" max="7680" width="9.140625" style="49"/>
    <col min="7681" max="7681" width="5.140625" style="49" customWidth="1"/>
    <col min="7682" max="7682" width="48.7109375" style="49" customWidth="1"/>
    <col min="7683" max="7683" width="6.140625" style="49" customWidth="1"/>
    <col min="7684" max="7686" width="14.85546875" style="49" customWidth="1"/>
    <col min="7687" max="7687" width="16.42578125" style="49" customWidth="1"/>
    <col min="7688" max="7688" width="4" style="49" customWidth="1"/>
    <col min="7689" max="7689" width="10.7109375" style="49" bestFit="1" customWidth="1"/>
    <col min="7690" max="7690" width="13.5703125" style="49" bestFit="1" customWidth="1"/>
    <col min="7691" max="7691" width="10" style="49" bestFit="1" customWidth="1"/>
    <col min="7692" max="7936" width="9.140625" style="49"/>
    <col min="7937" max="7937" width="5.140625" style="49" customWidth="1"/>
    <col min="7938" max="7938" width="48.7109375" style="49" customWidth="1"/>
    <col min="7939" max="7939" width="6.140625" style="49" customWidth="1"/>
    <col min="7940" max="7942" width="14.85546875" style="49" customWidth="1"/>
    <col min="7943" max="7943" width="16.42578125" style="49" customWidth="1"/>
    <col min="7944" max="7944" width="4" style="49" customWidth="1"/>
    <col min="7945" max="7945" width="10.7109375" style="49" bestFit="1" customWidth="1"/>
    <col min="7946" max="7946" width="13.5703125" style="49" bestFit="1" customWidth="1"/>
    <col min="7947" max="7947" width="10" style="49" bestFit="1" customWidth="1"/>
    <col min="7948" max="8192" width="9.140625" style="49"/>
    <col min="8193" max="8193" width="5.140625" style="49" customWidth="1"/>
    <col min="8194" max="8194" width="48.7109375" style="49" customWidth="1"/>
    <col min="8195" max="8195" width="6.140625" style="49" customWidth="1"/>
    <col min="8196" max="8198" width="14.85546875" style="49" customWidth="1"/>
    <col min="8199" max="8199" width="16.42578125" style="49" customWidth="1"/>
    <col min="8200" max="8200" width="4" style="49" customWidth="1"/>
    <col min="8201" max="8201" width="10.7109375" style="49" bestFit="1" customWidth="1"/>
    <col min="8202" max="8202" width="13.5703125" style="49" bestFit="1" customWidth="1"/>
    <col min="8203" max="8203" width="10" style="49" bestFit="1" customWidth="1"/>
    <col min="8204" max="8448" width="9.140625" style="49"/>
    <col min="8449" max="8449" width="5.140625" style="49" customWidth="1"/>
    <col min="8450" max="8450" width="48.7109375" style="49" customWidth="1"/>
    <col min="8451" max="8451" width="6.140625" style="49" customWidth="1"/>
    <col min="8452" max="8454" width="14.85546875" style="49" customWidth="1"/>
    <col min="8455" max="8455" width="16.42578125" style="49" customWidth="1"/>
    <col min="8456" max="8456" width="4" style="49" customWidth="1"/>
    <col min="8457" max="8457" width="10.7109375" style="49" bestFit="1" customWidth="1"/>
    <col min="8458" max="8458" width="13.5703125" style="49" bestFit="1" customWidth="1"/>
    <col min="8459" max="8459" width="10" style="49" bestFit="1" customWidth="1"/>
    <col min="8460" max="8704" width="9.140625" style="49"/>
    <col min="8705" max="8705" width="5.140625" style="49" customWidth="1"/>
    <col min="8706" max="8706" width="48.7109375" style="49" customWidth="1"/>
    <col min="8707" max="8707" width="6.140625" style="49" customWidth="1"/>
    <col min="8708" max="8710" width="14.85546875" style="49" customWidth="1"/>
    <col min="8711" max="8711" width="16.42578125" style="49" customWidth="1"/>
    <col min="8712" max="8712" width="4" style="49" customWidth="1"/>
    <col min="8713" max="8713" width="10.7109375" style="49" bestFit="1" customWidth="1"/>
    <col min="8714" max="8714" width="13.5703125" style="49" bestFit="1" customWidth="1"/>
    <col min="8715" max="8715" width="10" style="49" bestFit="1" customWidth="1"/>
    <col min="8716" max="8960" width="9.140625" style="49"/>
    <col min="8961" max="8961" width="5.140625" style="49" customWidth="1"/>
    <col min="8962" max="8962" width="48.7109375" style="49" customWidth="1"/>
    <col min="8963" max="8963" width="6.140625" style="49" customWidth="1"/>
    <col min="8964" max="8966" width="14.85546875" style="49" customWidth="1"/>
    <col min="8967" max="8967" width="16.42578125" style="49" customWidth="1"/>
    <col min="8968" max="8968" width="4" style="49" customWidth="1"/>
    <col min="8969" max="8969" width="10.7109375" style="49" bestFit="1" customWidth="1"/>
    <col min="8970" max="8970" width="13.5703125" style="49" bestFit="1" customWidth="1"/>
    <col min="8971" max="8971" width="10" style="49" bestFit="1" customWidth="1"/>
    <col min="8972" max="9216" width="9.140625" style="49"/>
    <col min="9217" max="9217" width="5.140625" style="49" customWidth="1"/>
    <col min="9218" max="9218" width="48.7109375" style="49" customWidth="1"/>
    <col min="9219" max="9219" width="6.140625" style="49" customWidth="1"/>
    <col min="9220" max="9222" width="14.85546875" style="49" customWidth="1"/>
    <col min="9223" max="9223" width="16.42578125" style="49" customWidth="1"/>
    <col min="9224" max="9224" width="4" style="49" customWidth="1"/>
    <col min="9225" max="9225" width="10.7109375" style="49" bestFit="1" customWidth="1"/>
    <col min="9226" max="9226" width="13.5703125" style="49" bestFit="1" customWidth="1"/>
    <col min="9227" max="9227" width="10" style="49" bestFit="1" customWidth="1"/>
    <col min="9228" max="9472" width="9.140625" style="49"/>
    <col min="9473" max="9473" width="5.140625" style="49" customWidth="1"/>
    <col min="9474" max="9474" width="48.7109375" style="49" customWidth="1"/>
    <col min="9475" max="9475" width="6.140625" style="49" customWidth="1"/>
    <col min="9476" max="9478" width="14.85546875" style="49" customWidth="1"/>
    <col min="9479" max="9479" width="16.42578125" style="49" customWidth="1"/>
    <col min="9480" max="9480" width="4" style="49" customWidth="1"/>
    <col min="9481" max="9481" width="10.7109375" style="49" bestFit="1" customWidth="1"/>
    <col min="9482" max="9482" width="13.5703125" style="49" bestFit="1" customWidth="1"/>
    <col min="9483" max="9483" width="10" style="49" bestFit="1" customWidth="1"/>
    <col min="9484" max="9728" width="9.140625" style="49"/>
    <col min="9729" max="9729" width="5.140625" style="49" customWidth="1"/>
    <col min="9730" max="9730" width="48.7109375" style="49" customWidth="1"/>
    <col min="9731" max="9731" width="6.140625" style="49" customWidth="1"/>
    <col min="9732" max="9734" width="14.85546875" style="49" customWidth="1"/>
    <col min="9735" max="9735" width="16.42578125" style="49" customWidth="1"/>
    <col min="9736" max="9736" width="4" style="49" customWidth="1"/>
    <col min="9737" max="9737" width="10.7109375" style="49" bestFit="1" customWidth="1"/>
    <col min="9738" max="9738" width="13.5703125" style="49" bestFit="1" customWidth="1"/>
    <col min="9739" max="9739" width="10" style="49" bestFit="1" customWidth="1"/>
    <col min="9740" max="9984" width="9.140625" style="49"/>
    <col min="9985" max="9985" width="5.140625" style="49" customWidth="1"/>
    <col min="9986" max="9986" width="48.7109375" style="49" customWidth="1"/>
    <col min="9987" max="9987" width="6.140625" style="49" customWidth="1"/>
    <col min="9988" max="9990" width="14.85546875" style="49" customWidth="1"/>
    <col min="9991" max="9991" width="16.42578125" style="49" customWidth="1"/>
    <col min="9992" max="9992" width="4" style="49" customWidth="1"/>
    <col min="9993" max="9993" width="10.7109375" style="49" bestFit="1" customWidth="1"/>
    <col min="9994" max="9994" width="13.5703125" style="49" bestFit="1" customWidth="1"/>
    <col min="9995" max="9995" width="10" style="49" bestFit="1" customWidth="1"/>
    <col min="9996" max="10240" width="9.140625" style="49"/>
    <col min="10241" max="10241" width="5.140625" style="49" customWidth="1"/>
    <col min="10242" max="10242" width="48.7109375" style="49" customWidth="1"/>
    <col min="10243" max="10243" width="6.140625" style="49" customWidth="1"/>
    <col min="10244" max="10246" width="14.85546875" style="49" customWidth="1"/>
    <col min="10247" max="10247" width="16.42578125" style="49" customWidth="1"/>
    <col min="10248" max="10248" width="4" style="49" customWidth="1"/>
    <col min="10249" max="10249" width="10.7109375" style="49" bestFit="1" customWidth="1"/>
    <col min="10250" max="10250" width="13.5703125" style="49" bestFit="1" customWidth="1"/>
    <col min="10251" max="10251" width="10" style="49" bestFit="1" customWidth="1"/>
    <col min="10252" max="10496" width="9.140625" style="49"/>
    <col min="10497" max="10497" width="5.140625" style="49" customWidth="1"/>
    <col min="10498" max="10498" width="48.7109375" style="49" customWidth="1"/>
    <col min="10499" max="10499" width="6.140625" style="49" customWidth="1"/>
    <col min="10500" max="10502" width="14.85546875" style="49" customWidth="1"/>
    <col min="10503" max="10503" width="16.42578125" style="49" customWidth="1"/>
    <col min="10504" max="10504" width="4" style="49" customWidth="1"/>
    <col min="10505" max="10505" width="10.7109375" style="49" bestFit="1" customWidth="1"/>
    <col min="10506" max="10506" width="13.5703125" style="49" bestFit="1" customWidth="1"/>
    <col min="10507" max="10507" width="10" style="49" bestFit="1" customWidth="1"/>
    <col min="10508" max="10752" width="9.140625" style="49"/>
    <col min="10753" max="10753" width="5.140625" style="49" customWidth="1"/>
    <col min="10754" max="10754" width="48.7109375" style="49" customWidth="1"/>
    <col min="10755" max="10755" width="6.140625" style="49" customWidth="1"/>
    <col min="10756" max="10758" width="14.85546875" style="49" customWidth="1"/>
    <col min="10759" max="10759" width="16.42578125" style="49" customWidth="1"/>
    <col min="10760" max="10760" width="4" style="49" customWidth="1"/>
    <col min="10761" max="10761" width="10.7109375" style="49" bestFit="1" customWidth="1"/>
    <col min="10762" max="10762" width="13.5703125" style="49" bestFit="1" customWidth="1"/>
    <col min="10763" max="10763" width="10" style="49" bestFit="1" customWidth="1"/>
    <col min="10764" max="11008" width="9.140625" style="49"/>
    <col min="11009" max="11009" width="5.140625" style="49" customWidth="1"/>
    <col min="11010" max="11010" width="48.7109375" style="49" customWidth="1"/>
    <col min="11011" max="11011" width="6.140625" style="49" customWidth="1"/>
    <col min="11012" max="11014" width="14.85546875" style="49" customWidth="1"/>
    <col min="11015" max="11015" width="16.42578125" style="49" customWidth="1"/>
    <col min="11016" max="11016" width="4" style="49" customWidth="1"/>
    <col min="11017" max="11017" width="10.7109375" style="49" bestFit="1" customWidth="1"/>
    <col min="11018" max="11018" width="13.5703125" style="49" bestFit="1" customWidth="1"/>
    <col min="11019" max="11019" width="10" style="49" bestFit="1" customWidth="1"/>
    <col min="11020" max="11264" width="9.140625" style="49"/>
    <col min="11265" max="11265" width="5.140625" style="49" customWidth="1"/>
    <col min="11266" max="11266" width="48.7109375" style="49" customWidth="1"/>
    <col min="11267" max="11267" width="6.140625" style="49" customWidth="1"/>
    <col min="11268" max="11270" width="14.85546875" style="49" customWidth="1"/>
    <col min="11271" max="11271" width="16.42578125" style="49" customWidth="1"/>
    <col min="11272" max="11272" width="4" style="49" customWidth="1"/>
    <col min="11273" max="11273" width="10.7109375" style="49" bestFit="1" customWidth="1"/>
    <col min="11274" max="11274" width="13.5703125" style="49" bestFit="1" customWidth="1"/>
    <col min="11275" max="11275" width="10" style="49" bestFit="1" customWidth="1"/>
    <col min="11276" max="11520" width="9.140625" style="49"/>
    <col min="11521" max="11521" width="5.140625" style="49" customWidth="1"/>
    <col min="11522" max="11522" width="48.7109375" style="49" customWidth="1"/>
    <col min="11523" max="11523" width="6.140625" style="49" customWidth="1"/>
    <col min="11524" max="11526" width="14.85546875" style="49" customWidth="1"/>
    <col min="11527" max="11527" width="16.42578125" style="49" customWidth="1"/>
    <col min="11528" max="11528" width="4" style="49" customWidth="1"/>
    <col min="11529" max="11529" width="10.7109375" style="49" bestFit="1" customWidth="1"/>
    <col min="11530" max="11530" width="13.5703125" style="49" bestFit="1" customWidth="1"/>
    <col min="11531" max="11531" width="10" style="49" bestFit="1" customWidth="1"/>
    <col min="11532" max="11776" width="9.140625" style="49"/>
    <col min="11777" max="11777" width="5.140625" style="49" customWidth="1"/>
    <col min="11778" max="11778" width="48.7109375" style="49" customWidth="1"/>
    <col min="11779" max="11779" width="6.140625" style="49" customWidth="1"/>
    <col min="11780" max="11782" width="14.85546875" style="49" customWidth="1"/>
    <col min="11783" max="11783" width="16.42578125" style="49" customWidth="1"/>
    <col min="11784" max="11784" width="4" style="49" customWidth="1"/>
    <col min="11785" max="11785" width="10.7109375" style="49" bestFit="1" customWidth="1"/>
    <col min="11786" max="11786" width="13.5703125" style="49" bestFit="1" customWidth="1"/>
    <col min="11787" max="11787" width="10" style="49" bestFit="1" customWidth="1"/>
    <col min="11788" max="12032" width="9.140625" style="49"/>
    <col min="12033" max="12033" width="5.140625" style="49" customWidth="1"/>
    <col min="12034" max="12034" width="48.7109375" style="49" customWidth="1"/>
    <col min="12035" max="12035" width="6.140625" style="49" customWidth="1"/>
    <col min="12036" max="12038" width="14.85546875" style="49" customWidth="1"/>
    <col min="12039" max="12039" width="16.42578125" style="49" customWidth="1"/>
    <col min="12040" max="12040" width="4" style="49" customWidth="1"/>
    <col min="12041" max="12041" width="10.7109375" style="49" bestFit="1" customWidth="1"/>
    <col min="12042" max="12042" width="13.5703125" style="49" bestFit="1" customWidth="1"/>
    <col min="12043" max="12043" width="10" style="49" bestFit="1" customWidth="1"/>
    <col min="12044" max="12288" width="9.140625" style="49"/>
    <col min="12289" max="12289" width="5.140625" style="49" customWidth="1"/>
    <col min="12290" max="12290" width="48.7109375" style="49" customWidth="1"/>
    <col min="12291" max="12291" width="6.140625" style="49" customWidth="1"/>
    <col min="12292" max="12294" width="14.85546875" style="49" customWidth="1"/>
    <col min="12295" max="12295" width="16.42578125" style="49" customWidth="1"/>
    <col min="12296" max="12296" width="4" style="49" customWidth="1"/>
    <col min="12297" max="12297" width="10.7109375" style="49" bestFit="1" customWidth="1"/>
    <col min="12298" max="12298" width="13.5703125" style="49" bestFit="1" customWidth="1"/>
    <col min="12299" max="12299" width="10" style="49" bestFit="1" customWidth="1"/>
    <col min="12300" max="12544" width="9.140625" style="49"/>
    <col min="12545" max="12545" width="5.140625" style="49" customWidth="1"/>
    <col min="12546" max="12546" width="48.7109375" style="49" customWidth="1"/>
    <col min="12547" max="12547" width="6.140625" style="49" customWidth="1"/>
    <col min="12548" max="12550" width="14.85546875" style="49" customWidth="1"/>
    <col min="12551" max="12551" width="16.42578125" style="49" customWidth="1"/>
    <col min="12552" max="12552" width="4" style="49" customWidth="1"/>
    <col min="12553" max="12553" width="10.7109375" style="49" bestFit="1" customWidth="1"/>
    <col min="12554" max="12554" width="13.5703125" style="49" bestFit="1" customWidth="1"/>
    <col min="12555" max="12555" width="10" style="49" bestFit="1" customWidth="1"/>
    <col min="12556" max="12800" width="9.140625" style="49"/>
    <col min="12801" max="12801" width="5.140625" style="49" customWidth="1"/>
    <col min="12802" max="12802" width="48.7109375" style="49" customWidth="1"/>
    <col min="12803" max="12803" width="6.140625" style="49" customWidth="1"/>
    <col min="12804" max="12806" width="14.85546875" style="49" customWidth="1"/>
    <col min="12807" max="12807" width="16.42578125" style="49" customWidth="1"/>
    <col min="12808" max="12808" width="4" style="49" customWidth="1"/>
    <col min="12809" max="12809" width="10.7109375" style="49" bestFit="1" customWidth="1"/>
    <col min="12810" max="12810" width="13.5703125" style="49" bestFit="1" customWidth="1"/>
    <col min="12811" max="12811" width="10" style="49" bestFit="1" customWidth="1"/>
    <col min="12812" max="13056" width="9.140625" style="49"/>
    <col min="13057" max="13057" width="5.140625" style="49" customWidth="1"/>
    <col min="13058" max="13058" width="48.7109375" style="49" customWidth="1"/>
    <col min="13059" max="13059" width="6.140625" style="49" customWidth="1"/>
    <col min="13060" max="13062" width="14.85546875" style="49" customWidth="1"/>
    <col min="13063" max="13063" width="16.42578125" style="49" customWidth="1"/>
    <col min="13064" max="13064" width="4" style="49" customWidth="1"/>
    <col min="13065" max="13065" width="10.7109375" style="49" bestFit="1" customWidth="1"/>
    <col min="13066" max="13066" width="13.5703125" style="49" bestFit="1" customWidth="1"/>
    <col min="13067" max="13067" width="10" style="49" bestFit="1" customWidth="1"/>
    <col min="13068" max="13312" width="9.140625" style="49"/>
    <col min="13313" max="13313" width="5.140625" style="49" customWidth="1"/>
    <col min="13314" max="13314" width="48.7109375" style="49" customWidth="1"/>
    <col min="13315" max="13315" width="6.140625" style="49" customWidth="1"/>
    <col min="13316" max="13318" width="14.85546875" style="49" customWidth="1"/>
    <col min="13319" max="13319" width="16.42578125" style="49" customWidth="1"/>
    <col min="13320" max="13320" width="4" style="49" customWidth="1"/>
    <col min="13321" max="13321" width="10.7109375" style="49" bestFit="1" customWidth="1"/>
    <col min="13322" max="13322" width="13.5703125" style="49" bestFit="1" customWidth="1"/>
    <col min="13323" max="13323" width="10" style="49" bestFit="1" customWidth="1"/>
    <col min="13324" max="13568" width="9.140625" style="49"/>
    <col min="13569" max="13569" width="5.140625" style="49" customWidth="1"/>
    <col min="13570" max="13570" width="48.7109375" style="49" customWidth="1"/>
    <col min="13571" max="13571" width="6.140625" style="49" customWidth="1"/>
    <col min="13572" max="13574" width="14.85546875" style="49" customWidth="1"/>
    <col min="13575" max="13575" width="16.42578125" style="49" customWidth="1"/>
    <col min="13576" max="13576" width="4" style="49" customWidth="1"/>
    <col min="13577" max="13577" width="10.7109375" style="49" bestFit="1" customWidth="1"/>
    <col min="13578" max="13578" width="13.5703125" style="49" bestFit="1" customWidth="1"/>
    <col min="13579" max="13579" width="10" style="49" bestFit="1" customWidth="1"/>
    <col min="13580" max="13824" width="9.140625" style="49"/>
    <col min="13825" max="13825" width="5.140625" style="49" customWidth="1"/>
    <col min="13826" max="13826" width="48.7109375" style="49" customWidth="1"/>
    <col min="13827" max="13827" width="6.140625" style="49" customWidth="1"/>
    <col min="13828" max="13830" width="14.85546875" style="49" customWidth="1"/>
    <col min="13831" max="13831" width="16.42578125" style="49" customWidth="1"/>
    <col min="13832" max="13832" width="4" style="49" customWidth="1"/>
    <col min="13833" max="13833" width="10.7109375" style="49" bestFit="1" customWidth="1"/>
    <col min="13834" max="13834" width="13.5703125" style="49" bestFit="1" customWidth="1"/>
    <col min="13835" max="13835" width="10" style="49" bestFit="1" customWidth="1"/>
    <col min="13836" max="14080" width="9.140625" style="49"/>
    <col min="14081" max="14081" width="5.140625" style="49" customWidth="1"/>
    <col min="14082" max="14082" width="48.7109375" style="49" customWidth="1"/>
    <col min="14083" max="14083" width="6.140625" style="49" customWidth="1"/>
    <col min="14084" max="14086" width="14.85546875" style="49" customWidth="1"/>
    <col min="14087" max="14087" width="16.42578125" style="49" customWidth="1"/>
    <col min="14088" max="14088" width="4" style="49" customWidth="1"/>
    <col min="14089" max="14089" width="10.7109375" style="49" bestFit="1" customWidth="1"/>
    <col min="14090" max="14090" width="13.5703125" style="49" bestFit="1" customWidth="1"/>
    <col min="14091" max="14091" width="10" style="49" bestFit="1" customWidth="1"/>
    <col min="14092" max="14336" width="9.140625" style="49"/>
    <col min="14337" max="14337" width="5.140625" style="49" customWidth="1"/>
    <col min="14338" max="14338" width="48.7109375" style="49" customWidth="1"/>
    <col min="14339" max="14339" width="6.140625" style="49" customWidth="1"/>
    <col min="14340" max="14342" width="14.85546875" style="49" customWidth="1"/>
    <col min="14343" max="14343" width="16.42578125" style="49" customWidth="1"/>
    <col min="14344" max="14344" width="4" style="49" customWidth="1"/>
    <col min="14345" max="14345" width="10.7109375" style="49" bestFit="1" customWidth="1"/>
    <col min="14346" max="14346" width="13.5703125" style="49" bestFit="1" customWidth="1"/>
    <col min="14347" max="14347" width="10" style="49" bestFit="1" customWidth="1"/>
    <col min="14348" max="14592" width="9.140625" style="49"/>
    <col min="14593" max="14593" width="5.140625" style="49" customWidth="1"/>
    <col min="14594" max="14594" width="48.7109375" style="49" customWidth="1"/>
    <col min="14595" max="14595" width="6.140625" style="49" customWidth="1"/>
    <col min="14596" max="14598" width="14.85546875" style="49" customWidth="1"/>
    <col min="14599" max="14599" width="16.42578125" style="49" customWidth="1"/>
    <col min="14600" max="14600" width="4" style="49" customWidth="1"/>
    <col min="14601" max="14601" width="10.7109375" style="49" bestFit="1" customWidth="1"/>
    <col min="14602" max="14602" width="13.5703125" style="49" bestFit="1" customWidth="1"/>
    <col min="14603" max="14603" width="10" style="49" bestFit="1" customWidth="1"/>
    <col min="14604" max="14848" width="9.140625" style="49"/>
    <col min="14849" max="14849" width="5.140625" style="49" customWidth="1"/>
    <col min="14850" max="14850" width="48.7109375" style="49" customWidth="1"/>
    <col min="14851" max="14851" width="6.140625" style="49" customWidth="1"/>
    <col min="14852" max="14854" width="14.85546875" style="49" customWidth="1"/>
    <col min="14855" max="14855" width="16.42578125" style="49" customWidth="1"/>
    <col min="14856" max="14856" width="4" style="49" customWidth="1"/>
    <col min="14857" max="14857" width="10.7109375" style="49" bestFit="1" customWidth="1"/>
    <col min="14858" max="14858" width="13.5703125" style="49" bestFit="1" customWidth="1"/>
    <col min="14859" max="14859" width="10" style="49" bestFit="1" customWidth="1"/>
    <col min="14860" max="15104" width="9.140625" style="49"/>
    <col min="15105" max="15105" width="5.140625" style="49" customWidth="1"/>
    <col min="15106" max="15106" width="48.7109375" style="49" customWidth="1"/>
    <col min="15107" max="15107" width="6.140625" style="49" customWidth="1"/>
    <col min="15108" max="15110" width="14.85546875" style="49" customWidth="1"/>
    <col min="15111" max="15111" width="16.42578125" style="49" customWidth="1"/>
    <col min="15112" max="15112" width="4" style="49" customWidth="1"/>
    <col min="15113" max="15113" width="10.7109375" style="49" bestFit="1" customWidth="1"/>
    <col min="15114" max="15114" width="13.5703125" style="49" bestFit="1" customWidth="1"/>
    <col min="15115" max="15115" width="10" style="49" bestFit="1" customWidth="1"/>
    <col min="15116" max="15360" width="9.140625" style="49"/>
    <col min="15361" max="15361" width="5.140625" style="49" customWidth="1"/>
    <col min="15362" max="15362" width="48.7109375" style="49" customWidth="1"/>
    <col min="15363" max="15363" width="6.140625" style="49" customWidth="1"/>
    <col min="15364" max="15366" width="14.85546875" style="49" customWidth="1"/>
    <col min="15367" max="15367" width="16.42578125" style="49" customWidth="1"/>
    <col min="15368" max="15368" width="4" style="49" customWidth="1"/>
    <col min="15369" max="15369" width="10.7109375" style="49" bestFit="1" customWidth="1"/>
    <col min="15370" max="15370" width="13.5703125" style="49" bestFit="1" customWidth="1"/>
    <col min="15371" max="15371" width="10" style="49" bestFit="1" customWidth="1"/>
    <col min="15372" max="15616" width="9.140625" style="49"/>
    <col min="15617" max="15617" width="5.140625" style="49" customWidth="1"/>
    <col min="15618" max="15618" width="48.7109375" style="49" customWidth="1"/>
    <col min="15619" max="15619" width="6.140625" style="49" customWidth="1"/>
    <col min="15620" max="15622" width="14.85546875" style="49" customWidth="1"/>
    <col min="15623" max="15623" width="16.42578125" style="49" customWidth="1"/>
    <col min="15624" max="15624" width="4" style="49" customWidth="1"/>
    <col min="15625" max="15625" width="10.7109375" style="49" bestFit="1" customWidth="1"/>
    <col min="15626" max="15626" width="13.5703125" style="49" bestFit="1" customWidth="1"/>
    <col min="15627" max="15627" width="10" style="49" bestFit="1" customWidth="1"/>
    <col min="15628" max="15872" width="9.140625" style="49"/>
    <col min="15873" max="15873" width="5.140625" style="49" customWidth="1"/>
    <col min="15874" max="15874" width="48.7109375" style="49" customWidth="1"/>
    <col min="15875" max="15875" width="6.140625" style="49" customWidth="1"/>
    <col min="15876" max="15878" width="14.85546875" style="49" customWidth="1"/>
    <col min="15879" max="15879" width="16.42578125" style="49" customWidth="1"/>
    <col min="15880" max="15880" width="4" style="49" customWidth="1"/>
    <col min="15881" max="15881" width="10.7109375" style="49" bestFit="1" customWidth="1"/>
    <col min="15882" max="15882" width="13.5703125" style="49" bestFit="1" customWidth="1"/>
    <col min="15883" max="15883" width="10" style="49" bestFit="1" customWidth="1"/>
    <col min="15884" max="16128" width="9.140625" style="49"/>
    <col min="16129" max="16129" width="5.140625" style="49" customWidth="1"/>
    <col min="16130" max="16130" width="48.7109375" style="49" customWidth="1"/>
    <col min="16131" max="16131" width="6.140625" style="49" customWidth="1"/>
    <col min="16132" max="16134" width="14.85546875" style="49" customWidth="1"/>
    <col min="16135" max="16135" width="16.42578125" style="49" customWidth="1"/>
    <col min="16136" max="16136" width="4" style="49" customWidth="1"/>
    <col min="16137" max="16137" width="10.7109375" style="49" bestFit="1" customWidth="1"/>
    <col min="16138" max="16138" width="13.5703125" style="49" bestFit="1" customWidth="1"/>
    <col min="16139" max="16139" width="10" style="49" bestFit="1" customWidth="1"/>
    <col min="16140" max="16384" width="9.140625" style="49"/>
  </cols>
  <sheetData>
    <row r="1" spans="1:256" ht="15" x14ac:dyDescent="0.3">
      <c r="A1" s="233" t="s">
        <v>187</v>
      </c>
      <c r="B1" s="233"/>
      <c r="C1" s="233"/>
      <c r="D1" s="233"/>
      <c r="E1" s="233"/>
      <c r="F1" s="233"/>
      <c r="G1" s="233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ht="15" x14ac:dyDescent="0.3">
      <c r="A2" s="50"/>
      <c r="B2" s="51" t="s">
        <v>0</v>
      </c>
      <c r="C2" s="50"/>
      <c r="D2" s="145"/>
      <c r="E2" s="145"/>
      <c r="F2" s="50"/>
      <c r="G2" s="50"/>
    </row>
    <row r="3" spans="1:256" x14ac:dyDescent="0.25">
      <c r="A3" s="233" t="s">
        <v>1</v>
      </c>
      <c r="B3" s="233" t="s">
        <v>2</v>
      </c>
      <c r="C3" s="233" t="s">
        <v>3</v>
      </c>
      <c r="D3" s="146" t="s">
        <v>4</v>
      </c>
      <c r="E3" s="146" t="s">
        <v>4</v>
      </c>
      <c r="F3" s="168" t="s">
        <v>4</v>
      </c>
      <c r="G3" s="168" t="s">
        <v>4</v>
      </c>
    </row>
    <row r="4" spans="1:256" x14ac:dyDescent="0.25">
      <c r="A4" s="233"/>
      <c r="B4" s="233"/>
      <c r="C4" s="233"/>
      <c r="D4" s="146" t="s">
        <v>5</v>
      </c>
      <c r="E4" s="146" t="s">
        <v>5</v>
      </c>
      <c r="F4" s="168" t="s">
        <v>5</v>
      </c>
      <c r="G4" s="168" t="s">
        <v>6</v>
      </c>
    </row>
    <row r="5" spans="1:256" x14ac:dyDescent="0.25">
      <c r="A5" s="52"/>
      <c r="B5" s="52"/>
      <c r="C5" s="52"/>
      <c r="D5" s="146" t="s">
        <v>188</v>
      </c>
      <c r="E5" s="146" t="s">
        <v>189</v>
      </c>
      <c r="F5" s="168" t="s">
        <v>190</v>
      </c>
      <c r="G5" s="168"/>
    </row>
    <row r="6" spans="1:256" ht="15" x14ac:dyDescent="0.3">
      <c r="A6" s="53" t="s">
        <v>7</v>
      </c>
      <c r="B6" s="53" t="s">
        <v>8</v>
      </c>
      <c r="C6" s="50" t="s">
        <v>9</v>
      </c>
      <c r="D6" s="54">
        <f>+D7+D11+D18</f>
        <v>946372058.95000005</v>
      </c>
      <c r="E6" s="54">
        <f>+E7+E11</f>
        <v>88626057</v>
      </c>
      <c r="F6" s="54">
        <f>+F7+F11+F18</f>
        <v>1034998115.95</v>
      </c>
      <c r="G6" s="54">
        <f>+G7+G11+G18</f>
        <v>1134490471</v>
      </c>
    </row>
    <row r="7" spans="1:256" ht="15.75" thickBot="1" x14ac:dyDescent="0.35">
      <c r="A7" s="55"/>
      <c r="B7" s="56" t="s">
        <v>10</v>
      </c>
      <c r="C7" s="55"/>
      <c r="D7" s="57">
        <f>+D8+D9</f>
        <v>9138809</v>
      </c>
      <c r="E7" s="57">
        <f>+E8+E9</f>
        <v>370672</v>
      </c>
      <c r="F7" s="57">
        <f>+F8+F9</f>
        <v>9509481</v>
      </c>
      <c r="G7" s="57">
        <f>+G8+G9</f>
        <v>2439113</v>
      </c>
    </row>
    <row r="8" spans="1:256" ht="15.75" thickTop="1" x14ac:dyDescent="0.3">
      <c r="A8" s="58"/>
      <c r="B8" s="58" t="s">
        <v>11</v>
      </c>
      <c r="C8" s="55"/>
      <c r="D8" s="59">
        <v>2262696</v>
      </c>
      <c r="E8" s="59">
        <v>0</v>
      </c>
      <c r="F8" s="59">
        <f>+D8+E8</f>
        <v>2262696</v>
      </c>
      <c r="G8" s="59">
        <v>469733</v>
      </c>
    </row>
    <row r="9" spans="1:256" ht="15" x14ac:dyDescent="0.3">
      <c r="A9" s="58"/>
      <c r="B9" s="58" t="s">
        <v>12</v>
      </c>
      <c r="C9" s="55"/>
      <c r="D9" s="59">
        <f>+aktivi!D9</f>
        <v>6876113</v>
      </c>
      <c r="E9" s="59">
        <v>370672</v>
      </c>
      <c r="F9" s="59">
        <f>+D9+E9</f>
        <v>7246785</v>
      </c>
      <c r="G9" s="59">
        <v>1969380</v>
      </c>
    </row>
    <row r="10" spans="1:256" ht="15" x14ac:dyDescent="0.3">
      <c r="A10" s="58"/>
      <c r="B10" s="56" t="s">
        <v>13</v>
      </c>
      <c r="C10" s="55"/>
      <c r="D10" s="59"/>
      <c r="E10" s="59"/>
      <c r="F10" s="59"/>
      <c r="G10" s="59"/>
    </row>
    <row r="11" spans="1:256" ht="15.75" thickBot="1" x14ac:dyDescent="0.35">
      <c r="A11" s="58"/>
      <c r="B11" s="56" t="s">
        <v>14</v>
      </c>
      <c r="C11" s="55"/>
      <c r="D11" s="57">
        <f>+D12+D13+D14+D15+D16+D17</f>
        <v>773802597.95000005</v>
      </c>
      <c r="E11" s="57">
        <f>+E12+E13+E14+E15+E16+E17</f>
        <v>88255385</v>
      </c>
      <c r="F11" s="57">
        <f>+F12+F13+F14+F15+F16+F17</f>
        <v>862057982.95000005</v>
      </c>
      <c r="G11" s="57">
        <f>+G12+G13+G14+G15+G16+G17</f>
        <v>979029871</v>
      </c>
      <c r="I11" s="60"/>
    </row>
    <row r="12" spans="1:256" ht="15.75" thickTop="1" x14ac:dyDescent="0.3">
      <c r="A12" s="58"/>
      <c r="B12" s="58" t="s">
        <v>15</v>
      </c>
      <c r="C12" s="55"/>
      <c r="D12" s="59">
        <v>686419526</v>
      </c>
      <c r="E12" s="59">
        <v>17924229</v>
      </c>
      <c r="F12" s="59">
        <f>+E12+D12</f>
        <v>704343755</v>
      </c>
      <c r="G12" s="59">
        <v>874982260</v>
      </c>
    </row>
    <row r="13" spans="1:256" ht="15" x14ac:dyDescent="0.3">
      <c r="A13" s="58"/>
      <c r="B13" s="58" t="s">
        <v>191</v>
      </c>
      <c r="C13" s="55"/>
      <c r="D13" s="59">
        <v>9699</v>
      </c>
      <c r="E13" s="59"/>
      <c r="F13" s="59">
        <f>+D13+E13</f>
        <v>9699</v>
      </c>
      <c r="G13" s="59">
        <f>3327624+184304</f>
        <v>3511928</v>
      </c>
    </row>
    <row r="14" spans="1:256" ht="15" x14ac:dyDescent="0.3">
      <c r="A14" s="58"/>
      <c r="B14" s="58" t="s">
        <v>18</v>
      </c>
      <c r="C14" s="55"/>
      <c r="D14" s="59">
        <v>1815973.9500000002</v>
      </c>
      <c r="E14" s="59"/>
      <c r="F14" s="59">
        <f>+D14</f>
        <v>1815973.9500000002</v>
      </c>
      <c r="G14" s="59">
        <v>0</v>
      </c>
    </row>
    <row r="15" spans="1:256" ht="15" x14ac:dyDescent="0.3">
      <c r="A15" s="58"/>
      <c r="B15" s="58" t="s">
        <v>19</v>
      </c>
      <c r="C15" s="55"/>
      <c r="D15" s="59">
        <v>557399</v>
      </c>
      <c r="E15" s="59">
        <v>9971991</v>
      </c>
      <c r="F15" s="59">
        <f>+D15+E15</f>
        <v>10529390</v>
      </c>
      <c r="G15" s="59">
        <v>12077342</v>
      </c>
    </row>
    <row r="16" spans="1:256" ht="15" x14ac:dyDescent="0.3">
      <c r="A16" s="58"/>
      <c r="B16" s="58" t="s">
        <v>192</v>
      </c>
      <c r="C16" s="55"/>
      <c r="D16" s="59">
        <v>0</v>
      </c>
      <c r="E16" s="59">
        <v>60359165</v>
      </c>
      <c r="F16" s="59">
        <f>+D16+E16</f>
        <v>60359165</v>
      </c>
      <c r="G16" s="59">
        <v>3458341</v>
      </c>
      <c r="J16" s="60">
        <v>0</v>
      </c>
    </row>
    <row r="17" spans="1:7" x14ac:dyDescent="0.25">
      <c r="A17" s="58"/>
      <c r="B17" s="58" t="s">
        <v>16</v>
      </c>
      <c r="C17" s="58"/>
      <c r="D17" s="59">
        <v>85000000</v>
      </c>
      <c r="E17" s="59"/>
      <c r="F17" s="59">
        <f>+D17+E17</f>
        <v>85000000</v>
      </c>
      <c r="G17" s="59">
        <v>85000000</v>
      </c>
    </row>
    <row r="18" spans="1:7" ht="15.75" thickBot="1" x14ac:dyDescent="0.35">
      <c r="A18" s="58"/>
      <c r="B18" s="56" t="s">
        <v>22</v>
      </c>
      <c r="C18" s="55"/>
      <c r="D18" s="57">
        <f>+D19+D20+D21+D22+D23+D24</f>
        <v>163430652</v>
      </c>
      <c r="E18" s="57">
        <f>+E19+E20+E21+E22+E23+E24</f>
        <v>0</v>
      </c>
      <c r="F18" s="57">
        <f>+D18+E18</f>
        <v>163430652</v>
      </c>
      <c r="G18" s="57">
        <f>+G19+G20+G21+G22+G23+G24</f>
        <v>153021487</v>
      </c>
    </row>
    <row r="19" spans="1:7" ht="15.75" thickTop="1" x14ac:dyDescent="0.3">
      <c r="A19" s="58"/>
      <c r="B19" s="58" t="s">
        <v>23</v>
      </c>
      <c r="C19" s="55"/>
      <c r="D19" s="59">
        <v>0</v>
      </c>
      <c r="E19" s="59">
        <v>0</v>
      </c>
      <c r="F19" s="59">
        <v>0</v>
      </c>
      <c r="G19" s="59">
        <v>0</v>
      </c>
    </row>
    <row r="20" spans="1:7" ht="15" hidden="1" x14ac:dyDescent="0.3">
      <c r="A20" s="58"/>
      <c r="B20" s="58" t="s">
        <v>24</v>
      </c>
      <c r="C20" s="55"/>
      <c r="D20" s="54"/>
      <c r="E20" s="59"/>
      <c r="F20" s="59">
        <v>0</v>
      </c>
      <c r="G20" s="59"/>
    </row>
    <row r="21" spans="1:7" ht="15" hidden="1" x14ac:dyDescent="0.3">
      <c r="A21" s="58"/>
      <c r="B21" s="58" t="s">
        <v>25</v>
      </c>
      <c r="C21" s="55"/>
      <c r="D21" s="59"/>
      <c r="E21" s="59"/>
      <c r="F21" s="59">
        <v>0</v>
      </c>
      <c r="G21" s="59"/>
    </row>
    <row r="22" spans="1:7" ht="15" hidden="1" x14ac:dyDescent="0.3">
      <c r="A22" s="58"/>
      <c r="B22" s="58" t="s">
        <v>26</v>
      </c>
      <c r="C22" s="55"/>
      <c r="D22" s="59"/>
      <c r="E22" s="59"/>
      <c r="F22" s="59">
        <v>0</v>
      </c>
      <c r="G22" s="59"/>
    </row>
    <row r="23" spans="1:7" ht="15" x14ac:dyDescent="0.3">
      <c r="A23" s="58"/>
      <c r="B23" s="58" t="s">
        <v>27</v>
      </c>
      <c r="C23" s="55"/>
      <c r="D23" s="59">
        <v>163430652</v>
      </c>
      <c r="E23" s="59"/>
      <c r="F23" s="59">
        <f>+D23</f>
        <v>163430652</v>
      </c>
      <c r="G23" s="59">
        <v>153021487</v>
      </c>
    </row>
    <row r="24" spans="1:7" x14ac:dyDescent="0.25">
      <c r="A24" s="58"/>
      <c r="B24" s="58" t="s">
        <v>193</v>
      </c>
      <c r="C24" s="58"/>
      <c r="D24" s="59"/>
      <c r="E24" s="59"/>
      <c r="F24" s="59">
        <v>0</v>
      </c>
      <c r="G24" s="59">
        <v>0</v>
      </c>
    </row>
    <row r="25" spans="1:7" ht="15" x14ac:dyDescent="0.3">
      <c r="A25" s="55"/>
      <c r="B25" s="56" t="s">
        <v>29</v>
      </c>
      <c r="C25" s="55"/>
      <c r="D25" s="59"/>
      <c r="E25" s="59"/>
      <c r="F25" s="59">
        <v>0</v>
      </c>
      <c r="G25" s="59"/>
    </row>
    <row r="26" spans="1:7" ht="15" x14ac:dyDescent="0.3">
      <c r="A26" s="58"/>
      <c r="B26" s="56" t="s">
        <v>30</v>
      </c>
      <c r="C26" s="55"/>
      <c r="D26" s="59"/>
      <c r="E26" s="59"/>
      <c r="F26" s="59">
        <v>0</v>
      </c>
      <c r="G26" s="59"/>
    </row>
    <row r="27" spans="1:7" ht="15" x14ac:dyDescent="0.3">
      <c r="A27" s="58"/>
      <c r="B27" s="56" t="s">
        <v>31</v>
      </c>
      <c r="C27" s="55"/>
      <c r="D27" s="59">
        <v>0</v>
      </c>
      <c r="E27" s="54"/>
      <c r="F27" s="59">
        <v>0</v>
      </c>
      <c r="G27" s="54">
        <v>0</v>
      </c>
    </row>
    <row r="28" spans="1:7" ht="15" x14ac:dyDescent="0.3">
      <c r="A28" s="58"/>
      <c r="B28" s="58" t="s">
        <v>32</v>
      </c>
      <c r="C28" s="55"/>
      <c r="D28" s="59"/>
      <c r="E28" s="59"/>
      <c r="F28" s="59">
        <v>0</v>
      </c>
      <c r="G28" s="59">
        <v>0</v>
      </c>
    </row>
    <row r="29" spans="1:7" ht="15.75" thickBot="1" x14ac:dyDescent="0.35">
      <c r="A29" s="53" t="s">
        <v>33</v>
      </c>
      <c r="B29" s="56" t="s">
        <v>34</v>
      </c>
      <c r="C29" s="50" t="s">
        <v>9</v>
      </c>
      <c r="D29" s="57">
        <f>+D31</f>
        <v>382390430</v>
      </c>
      <c r="E29" s="57">
        <f>+E31</f>
        <v>14782950</v>
      </c>
      <c r="F29" s="57">
        <f>+D29+E29</f>
        <v>397173380</v>
      </c>
      <c r="G29" s="57">
        <f>+G30+G31</f>
        <v>235550799</v>
      </c>
    </row>
    <row r="30" spans="1:7" ht="15.75" thickTop="1" x14ac:dyDescent="0.3">
      <c r="A30" s="58"/>
      <c r="B30" s="56" t="s">
        <v>35</v>
      </c>
      <c r="C30" s="55"/>
      <c r="D30" s="54"/>
      <c r="E30" s="59"/>
      <c r="F30" s="59"/>
      <c r="G30" s="59"/>
    </row>
    <row r="31" spans="1:7" ht="15.75" thickBot="1" x14ac:dyDescent="0.35">
      <c r="A31" s="58"/>
      <c r="B31" s="56" t="s">
        <v>36</v>
      </c>
      <c r="C31" s="55"/>
      <c r="D31" s="61">
        <f>+D33+D34</f>
        <v>382390430</v>
      </c>
      <c r="E31" s="57">
        <f>+E34</f>
        <v>14782950</v>
      </c>
      <c r="F31" s="57">
        <f>+D31+E30:E31</f>
        <v>397173380</v>
      </c>
      <c r="G31" s="57">
        <f>+G33+G34</f>
        <v>235550799</v>
      </c>
    </row>
    <row r="32" spans="1:7" ht="15.75" thickTop="1" x14ac:dyDescent="0.3">
      <c r="A32" s="58"/>
      <c r="B32" s="58" t="s">
        <v>37</v>
      </c>
      <c r="C32" s="55"/>
      <c r="D32" s="59"/>
      <c r="E32" s="59"/>
      <c r="F32" s="59"/>
      <c r="G32" s="59"/>
    </row>
    <row r="33" spans="1:10" ht="15" x14ac:dyDescent="0.3">
      <c r="A33" s="58"/>
      <c r="B33" s="58" t="s">
        <v>38</v>
      </c>
      <c r="C33" s="55"/>
      <c r="D33" s="59">
        <v>172573531</v>
      </c>
      <c r="E33" s="59"/>
      <c r="F33" s="59">
        <f>+D33</f>
        <v>172573531</v>
      </c>
      <c r="G33" s="59">
        <v>63675556</v>
      </c>
    </row>
    <row r="34" spans="1:10" ht="15" x14ac:dyDescent="0.3">
      <c r="A34" s="58"/>
      <c r="B34" s="58" t="s">
        <v>39</v>
      </c>
      <c r="C34" s="55"/>
      <c r="D34" s="59">
        <f>+aktivi!D37</f>
        <v>209816899</v>
      </c>
      <c r="E34" s="59">
        <v>14782950</v>
      </c>
      <c r="F34" s="59">
        <f>+D34+E34</f>
        <v>224599849</v>
      </c>
      <c r="G34" s="59">
        <v>171875243</v>
      </c>
    </row>
    <row r="35" spans="1:10" ht="15" x14ac:dyDescent="0.3">
      <c r="A35" s="58"/>
      <c r="B35" s="58" t="s">
        <v>194</v>
      </c>
      <c r="C35" s="55"/>
      <c r="D35" s="59"/>
      <c r="E35" s="59"/>
      <c r="F35" s="59"/>
      <c r="G35" s="59">
        <v>0</v>
      </c>
    </row>
    <row r="36" spans="1:10" ht="15" x14ac:dyDescent="0.3">
      <c r="A36" s="58"/>
      <c r="B36" s="56" t="s">
        <v>40</v>
      </c>
      <c r="C36" s="55"/>
      <c r="D36" s="59"/>
      <c r="E36" s="59"/>
      <c r="F36" s="59"/>
      <c r="G36" s="59"/>
    </row>
    <row r="37" spans="1:10" ht="15" x14ac:dyDescent="0.3">
      <c r="A37" s="58"/>
      <c r="B37" s="56" t="s">
        <v>41</v>
      </c>
      <c r="C37" s="55"/>
      <c r="D37" s="59"/>
      <c r="E37" s="59"/>
      <c r="F37" s="59"/>
      <c r="G37" s="59"/>
    </row>
    <row r="38" spans="1:10" ht="15" x14ac:dyDescent="0.3">
      <c r="A38" s="58"/>
      <c r="B38" s="56" t="s">
        <v>42</v>
      </c>
      <c r="C38" s="55"/>
      <c r="D38" s="59"/>
      <c r="E38" s="59"/>
      <c r="F38" s="59"/>
      <c r="G38" s="59"/>
    </row>
    <row r="39" spans="1:10" ht="15" x14ac:dyDescent="0.3">
      <c r="A39" s="58"/>
      <c r="B39" s="56" t="s">
        <v>43</v>
      </c>
      <c r="C39" s="55"/>
      <c r="D39" s="59"/>
      <c r="E39" s="59"/>
      <c r="F39" s="59"/>
      <c r="G39" s="59"/>
    </row>
    <row r="40" spans="1:10" ht="15.75" thickBot="1" x14ac:dyDescent="0.35">
      <c r="A40" s="58"/>
      <c r="B40" s="53" t="s">
        <v>44</v>
      </c>
      <c r="C40" s="50" t="s">
        <v>9</v>
      </c>
      <c r="D40" s="57">
        <f>+D29+D6</f>
        <v>1328762488.95</v>
      </c>
      <c r="E40" s="57">
        <f>+E29+E6</f>
        <v>103409007</v>
      </c>
      <c r="F40" s="57">
        <f>+F29+F6</f>
        <v>1432171495.95</v>
      </c>
      <c r="G40" s="57">
        <f>+G29+G6</f>
        <v>1370041270</v>
      </c>
    </row>
    <row r="41" spans="1:10" ht="14.25" thickTop="1" x14ac:dyDescent="0.25">
      <c r="A41" s="58"/>
      <c r="B41" s="58"/>
      <c r="C41" s="58"/>
      <c r="D41" s="58"/>
      <c r="E41" s="58"/>
      <c r="F41" s="58"/>
      <c r="G41" s="58"/>
    </row>
    <row r="42" spans="1:10" ht="15" x14ac:dyDescent="0.3">
      <c r="A42" s="58"/>
      <c r="B42" s="55"/>
      <c r="C42" s="55"/>
      <c r="D42" s="55"/>
      <c r="E42" s="55"/>
      <c r="F42" s="55"/>
      <c r="G42" s="62"/>
    </row>
    <row r="43" spans="1:10" ht="15" x14ac:dyDescent="0.3">
      <c r="A43" s="58"/>
      <c r="B43" s="55"/>
      <c r="C43" s="55"/>
      <c r="D43" s="55"/>
      <c r="E43" s="55"/>
      <c r="F43" s="55"/>
      <c r="G43" s="55"/>
      <c r="H43" s="55"/>
      <c r="I43" s="55"/>
      <c r="J43" s="55"/>
    </row>
    <row r="44" spans="1:10" ht="15" x14ac:dyDescent="0.3">
      <c r="A44" s="58"/>
      <c r="B44" s="55"/>
      <c r="C44" s="55"/>
      <c r="D44" s="55"/>
      <c r="E44" s="55"/>
      <c r="F44" s="55"/>
      <c r="G44" s="55"/>
      <c r="H44" s="55"/>
      <c r="I44" s="55"/>
      <c r="J44" s="55"/>
    </row>
    <row r="45" spans="1:10" ht="15" x14ac:dyDescent="0.3">
      <c r="A45" s="58"/>
      <c r="B45" s="55"/>
      <c r="C45" s="55"/>
      <c r="D45" s="55"/>
      <c r="E45" s="55"/>
      <c r="F45" s="55"/>
      <c r="G45" s="55"/>
      <c r="H45" s="55"/>
      <c r="I45" s="55"/>
      <c r="J45" s="55"/>
    </row>
    <row r="46" spans="1:10" ht="15" x14ac:dyDescent="0.3">
      <c r="A46" s="64"/>
      <c r="B46" s="55"/>
      <c r="C46" s="55"/>
      <c r="D46" s="148"/>
      <c r="E46" s="148"/>
      <c r="F46" s="55"/>
      <c r="G46" s="55"/>
      <c r="H46" s="55"/>
      <c r="I46" s="55"/>
      <c r="J46" s="55"/>
    </row>
    <row r="47" spans="1:10" x14ac:dyDescent="0.25">
      <c r="A47" s="58"/>
      <c r="B47" s="58"/>
      <c r="C47" s="58"/>
      <c r="D47" s="147"/>
      <c r="E47" s="147"/>
      <c r="F47" s="58"/>
      <c r="G47" s="58"/>
    </row>
    <row r="48" spans="1:10" x14ac:dyDescent="0.25">
      <c r="A48" s="58"/>
      <c r="B48" s="58"/>
      <c r="C48" s="58"/>
      <c r="D48" s="147"/>
      <c r="E48" s="147"/>
      <c r="F48" s="62"/>
      <c r="G48" s="58"/>
    </row>
    <row r="49" spans="1:7" ht="15" x14ac:dyDescent="0.3">
      <c r="A49" s="58"/>
      <c r="B49" s="53"/>
      <c r="C49" s="53"/>
      <c r="D49" s="147"/>
      <c r="E49" s="147"/>
      <c r="F49" s="62"/>
      <c r="G49" s="63"/>
    </row>
    <row r="50" spans="1:7" x14ac:dyDescent="0.25">
      <c r="A50" s="58"/>
      <c r="B50" s="58"/>
      <c r="C50" s="58"/>
      <c r="D50" s="147"/>
      <c r="E50" s="147"/>
      <c r="F50" s="58"/>
      <c r="G50" s="58"/>
    </row>
    <row r="51" spans="1:7" x14ac:dyDescent="0.25">
      <c r="A51" s="58"/>
      <c r="B51" s="58"/>
      <c r="C51" s="58"/>
      <c r="D51" s="147"/>
      <c r="E51" s="147"/>
      <c r="F51" s="58"/>
      <c r="G51" s="58"/>
    </row>
    <row r="52" spans="1:7" x14ac:dyDescent="0.25">
      <c r="A52" s="58"/>
      <c r="B52" s="58"/>
      <c r="C52" s="58"/>
      <c r="D52" s="147"/>
      <c r="E52" s="147"/>
      <c r="F52" s="58"/>
      <c r="G52" s="58"/>
    </row>
    <row r="53" spans="1:7" x14ac:dyDescent="0.25">
      <c r="A53" s="58"/>
      <c r="B53" s="58"/>
      <c r="C53" s="58"/>
      <c r="D53" s="147"/>
      <c r="E53" s="147"/>
      <c r="F53" s="58"/>
      <c r="G53" s="58"/>
    </row>
  </sheetData>
  <mergeCells count="4">
    <mergeCell ref="A1:G1"/>
    <mergeCell ref="A3:A4"/>
    <mergeCell ref="B3:B4"/>
    <mergeCell ref="C3:C4"/>
  </mergeCells>
  <pageMargins left="0.25" right="0.25" top="0.25" bottom="0.2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workbookViewId="0">
      <selection activeCell="B11" sqref="B11"/>
    </sheetView>
  </sheetViews>
  <sheetFormatPr defaultRowHeight="13.5" x14ac:dyDescent="0.25"/>
  <cols>
    <col min="1" max="1" width="5.28515625" style="35" customWidth="1"/>
    <col min="2" max="2" width="47" style="35" customWidth="1"/>
    <col min="3" max="3" width="8" style="35" customWidth="1"/>
    <col min="4" max="5" width="14.85546875" style="198" customWidth="1"/>
    <col min="6" max="6" width="14.85546875" style="35" customWidth="1"/>
    <col min="7" max="7" width="17.42578125" style="35" customWidth="1"/>
    <col min="8" max="9" width="9.140625" style="35"/>
    <col min="10" max="10" width="10" style="35" bestFit="1" customWidth="1"/>
    <col min="11" max="254" width="9.140625" style="35"/>
    <col min="255" max="255" width="5.28515625" style="35" customWidth="1"/>
    <col min="256" max="256" width="47" style="35" customWidth="1"/>
    <col min="257" max="257" width="8" style="35" customWidth="1"/>
    <col min="258" max="260" width="14.85546875" style="35" customWidth="1"/>
    <col min="261" max="261" width="17.42578125" style="35" customWidth="1"/>
    <col min="262" max="262" width="9.140625" style="35"/>
    <col min="263" max="263" width="12.5703125" style="35" bestFit="1" customWidth="1"/>
    <col min="264" max="264" width="14.140625" style="35" bestFit="1" customWidth="1"/>
    <col min="265" max="265" width="9.140625" style="35"/>
    <col min="266" max="266" width="10" style="35" bestFit="1" customWidth="1"/>
    <col min="267" max="510" width="9.140625" style="35"/>
    <col min="511" max="511" width="5.28515625" style="35" customWidth="1"/>
    <col min="512" max="512" width="47" style="35" customWidth="1"/>
    <col min="513" max="513" width="8" style="35" customWidth="1"/>
    <col min="514" max="516" width="14.85546875" style="35" customWidth="1"/>
    <col min="517" max="517" width="17.42578125" style="35" customWidth="1"/>
    <col min="518" max="518" width="9.140625" style="35"/>
    <col min="519" max="519" width="12.5703125" style="35" bestFit="1" customWidth="1"/>
    <col min="520" max="520" width="14.140625" style="35" bestFit="1" customWidth="1"/>
    <col min="521" max="521" width="9.140625" style="35"/>
    <col min="522" max="522" width="10" style="35" bestFit="1" customWidth="1"/>
    <col min="523" max="766" width="9.140625" style="35"/>
    <col min="767" max="767" width="5.28515625" style="35" customWidth="1"/>
    <col min="768" max="768" width="47" style="35" customWidth="1"/>
    <col min="769" max="769" width="8" style="35" customWidth="1"/>
    <col min="770" max="772" width="14.85546875" style="35" customWidth="1"/>
    <col min="773" max="773" width="17.42578125" style="35" customWidth="1"/>
    <col min="774" max="774" width="9.140625" style="35"/>
    <col min="775" max="775" width="12.5703125" style="35" bestFit="1" customWidth="1"/>
    <col min="776" max="776" width="14.140625" style="35" bestFit="1" customWidth="1"/>
    <col min="777" max="777" width="9.140625" style="35"/>
    <col min="778" max="778" width="10" style="35" bestFit="1" customWidth="1"/>
    <col min="779" max="1022" width="9.140625" style="35"/>
    <col min="1023" max="1023" width="5.28515625" style="35" customWidth="1"/>
    <col min="1024" max="1024" width="47" style="35" customWidth="1"/>
    <col min="1025" max="1025" width="8" style="35" customWidth="1"/>
    <col min="1026" max="1028" width="14.85546875" style="35" customWidth="1"/>
    <col min="1029" max="1029" width="17.42578125" style="35" customWidth="1"/>
    <col min="1030" max="1030" width="9.140625" style="35"/>
    <col min="1031" max="1031" width="12.5703125" style="35" bestFit="1" customWidth="1"/>
    <col min="1032" max="1032" width="14.140625" style="35" bestFit="1" customWidth="1"/>
    <col min="1033" max="1033" width="9.140625" style="35"/>
    <col min="1034" max="1034" width="10" style="35" bestFit="1" customWidth="1"/>
    <col min="1035" max="1278" width="9.140625" style="35"/>
    <col min="1279" max="1279" width="5.28515625" style="35" customWidth="1"/>
    <col min="1280" max="1280" width="47" style="35" customWidth="1"/>
    <col min="1281" max="1281" width="8" style="35" customWidth="1"/>
    <col min="1282" max="1284" width="14.85546875" style="35" customWidth="1"/>
    <col min="1285" max="1285" width="17.42578125" style="35" customWidth="1"/>
    <col min="1286" max="1286" width="9.140625" style="35"/>
    <col min="1287" max="1287" width="12.5703125" style="35" bestFit="1" customWidth="1"/>
    <col min="1288" max="1288" width="14.140625" style="35" bestFit="1" customWidth="1"/>
    <col min="1289" max="1289" width="9.140625" style="35"/>
    <col min="1290" max="1290" width="10" style="35" bestFit="1" customWidth="1"/>
    <col min="1291" max="1534" width="9.140625" style="35"/>
    <col min="1535" max="1535" width="5.28515625" style="35" customWidth="1"/>
    <col min="1536" max="1536" width="47" style="35" customWidth="1"/>
    <col min="1537" max="1537" width="8" style="35" customWidth="1"/>
    <col min="1538" max="1540" width="14.85546875" style="35" customWidth="1"/>
    <col min="1541" max="1541" width="17.42578125" style="35" customWidth="1"/>
    <col min="1542" max="1542" width="9.140625" style="35"/>
    <col min="1543" max="1543" width="12.5703125" style="35" bestFit="1" customWidth="1"/>
    <col min="1544" max="1544" width="14.140625" style="35" bestFit="1" customWidth="1"/>
    <col min="1545" max="1545" width="9.140625" style="35"/>
    <col min="1546" max="1546" width="10" style="35" bestFit="1" customWidth="1"/>
    <col min="1547" max="1790" width="9.140625" style="35"/>
    <col min="1791" max="1791" width="5.28515625" style="35" customWidth="1"/>
    <col min="1792" max="1792" width="47" style="35" customWidth="1"/>
    <col min="1793" max="1793" width="8" style="35" customWidth="1"/>
    <col min="1794" max="1796" width="14.85546875" style="35" customWidth="1"/>
    <col min="1797" max="1797" width="17.42578125" style="35" customWidth="1"/>
    <col min="1798" max="1798" width="9.140625" style="35"/>
    <col min="1799" max="1799" width="12.5703125" style="35" bestFit="1" customWidth="1"/>
    <col min="1800" max="1800" width="14.140625" style="35" bestFit="1" customWidth="1"/>
    <col min="1801" max="1801" width="9.140625" style="35"/>
    <col min="1802" max="1802" width="10" style="35" bestFit="1" customWidth="1"/>
    <col min="1803" max="2046" width="9.140625" style="35"/>
    <col min="2047" max="2047" width="5.28515625" style="35" customWidth="1"/>
    <col min="2048" max="2048" width="47" style="35" customWidth="1"/>
    <col min="2049" max="2049" width="8" style="35" customWidth="1"/>
    <col min="2050" max="2052" width="14.85546875" style="35" customWidth="1"/>
    <col min="2053" max="2053" width="17.42578125" style="35" customWidth="1"/>
    <col min="2054" max="2054" width="9.140625" style="35"/>
    <col min="2055" max="2055" width="12.5703125" style="35" bestFit="1" customWidth="1"/>
    <col min="2056" max="2056" width="14.140625" style="35" bestFit="1" customWidth="1"/>
    <col min="2057" max="2057" width="9.140625" style="35"/>
    <col min="2058" max="2058" width="10" style="35" bestFit="1" customWidth="1"/>
    <col min="2059" max="2302" width="9.140625" style="35"/>
    <col min="2303" max="2303" width="5.28515625" style="35" customWidth="1"/>
    <col min="2304" max="2304" width="47" style="35" customWidth="1"/>
    <col min="2305" max="2305" width="8" style="35" customWidth="1"/>
    <col min="2306" max="2308" width="14.85546875" style="35" customWidth="1"/>
    <col min="2309" max="2309" width="17.42578125" style="35" customWidth="1"/>
    <col min="2310" max="2310" width="9.140625" style="35"/>
    <col min="2311" max="2311" width="12.5703125" style="35" bestFit="1" customWidth="1"/>
    <col min="2312" max="2312" width="14.140625" style="35" bestFit="1" customWidth="1"/>
    <col min="2313" max="2313" width="9.140625" style="35"/>
    <col min="2314" max="2314" width="10" style="35" bestFit="1" customWidth="1"/>
    <col min="2315" max="2558" width="9.140625" style="35"/>
    <col min="2559" max="2559" width="5.28515625" style="35" customWidth="1"/>
    <col min="2560" max="2560" width="47" style="35" customWidth="1"/>
    <col min="2561" max="2561" width="8" style="35" customWidth="1"/>
    <col min="2562" max="2564" width="14.85546875" style="35" customWidth="1"/>
    <col min="2565" max="2565" width="17.42578125" style="35" customWidth="1"/>
    <col min="2566" max="2566" width="9.140625" style="35"/>
    <col min="2567" max="2567" width="12.5703125" style="35" bestFit="1" customWidth="1"/>
    <col min="2568" max="2568" width="14.140625" style="35" bestFit="1" customWidth="1"/>
    <col min="2569" max="2569" width="9.140625" style="35"/>
    <col min="2570" max="2570" width="10" style="35" bestFit="1" customWidth="1"/>
    <col min="2571" max="2814" width="9.140625" style="35"/>
    <col min="2815" max="2815" width="5.28515625" style="35" customWidth="1"/>
    <col min="2816" max="2816" width="47" style="35" customWidth="1"/>
    <col min="2817" max="2817" width="8" style="35" customWidth="1"/>
    <col min="2818" max="2820" width="14.85546875" style="35" customWidth="1"/>
    <col min="2821" max="2821" width="17.42578125" style="35" customWidth="1"/>
    <col min="2822" max="2822" width="9.140625" style="35"/>
    <col min="2823" max="2823" width="12.5703125" style="35" bestFit="1" customWidth="1"/>
    <col min="2824" max="2824" width="14.140625" style="35" bestFit="1" customWidth="1"/>
    <col min="2825" max="2825" width="9.140625" style="35"/>
    <col min="2826" max="2826" width="10" style="35" bestFit="1" customWidth="1"/>
    <col min="2827" max="3070" width="9.140625" style="35"/>
    <col min="3071" max="3071" width="5.28515625" style="35" customWidth="1"/>
    <col min="3072" max="3072" width="47" style="35" customWidth="1"/>
    <col min="3073" max="3073" width="8" style="35" customWidth="1"/>
    <col min="3074" max="3076" width="14.85546875" style="35" customWidth="1"/>
    <col min="3077" max="3077" width="17.42578125" style="35" customWidth="1"/>
    <col min="3078" max="3078" width="9.140625" style="35"/>
    <col min="3079" max="3079" width="12.5703125" style="35" bestFit="1" customWidth="1"/>
    <col min="3080" max="3080" width="14.140625" style="35" bestFit="1" customWidth="1"/>
    <col min="3081" max="3081" width="9.140625" style="35"/>
    <col min="3082" max="3082" width="10" style="35" bestFit="1" customWidth="1"/>
    <col min="3083" max="3326" width="9.140625" style="35"/>
    <col min="3327" max="3327" width="5.28515625" style="35" customWidth="1"/>
    <col min="3328" max="3328" width="47" style="35" customWidth="1"/>
    <col min="3329" max="3329" width="8" style="35" customWidth="1"/>
    <col min="3330" max="3332" width="14.85546875" style="35" customWidth="1"/>
    <col min="3333" max="3333" width="17.42578125" style="35" customWidth="1"/>
    <col min="3334" max="3334" width="9.140625" style="35"/>
    <col min="3335" max="3335" width="12.5703125" style="35" bestFit="1" customWidth="1"/>
    <col min="3336" max="3336" width="14.140625" style="35" bestFit="1" customWidth="1"/>
    <col min="3337" max="3337" width="9.140625" style="35"/>
    <col min="3338" max="3338" width="10" style="35" bestFit="1" customWidth="1"/>
    <col min="3339" max="3582" width="9.140625" style="35"/>
    <col min="3583" max="3583" width="5.28515625" style="35" customWidth="1"/>
    <col min="3584" max="3584" width="47" style="35" customWidth="1"/>
    <col min="3585" max="3585" width="8" style="35" customWidth="1"/>
    <col min="3586" max="3588" width="14.85546875" style="35" customWidth="1"/>
    <col min="3589" max="3589" width="17.42578125" style="35" customWidth="1"/>
    <col min="3590" max="3590" width="9.140625" style="35"/>
    <col min="3591" max="3591" width="12.5703125" style="35" bestFit="1" customWidth="1"/>
    <col min="3592" max="3592" width="14.140625" style="35" bestFit="1" customWidth="1"/>
    <col min="3593" max="3593" width="9.140625" style="35"/>
    <col min="3594" max="3594" width="10" style="35" bestFit="1" customWidth="1"/>
    <col min="3595" max="3838" width="9.140625" style="35"/>
    <col min="3839" max="3839" width="5.28515625" style="35" customWidth="1"/>
    <col min="3840" max="3840" width="47" style="35" customWidth="1"/>
    <col min="3841" max="3841" width="8" style="35" customWidth="1"/>
    <col min="3842" max="3844" width="14.85546875" style="35" customWidth="1"/>
    <col min="3845" max="3845" width="17.42578125" style="35" customWidth="1"/>
    <col min="3846" max="3846" width="9.140625" style="35"/>
    <col min="3847" max="3847" width="12.5703125" style="35" bestFit="1" customWidth="1"/>
    <col min="3848" max="3848" width="14.140625" style="35" bestFit="1" customWidth="1"/>
    <col min="3849" max="3849" width="9.140625" style="35"/>
    <col min="3850" max="3850" width="10" style="35" bestFit="1" customWidth="1"/>
    <col min="3851" max="4094" width="9.140625" style="35"/>
    <col min="4095" max="4095" width="5.28515625" style="35" customWidth="1"/>
    <col min="4096" max="4096" width="47" style="35" customWidth="1"/>
    <col min="4097" max="4097" width="8" style="35" customWidth="1"/>
    <col min="4098" max="4100" width="14.85546875" style="35" customWidth="1"/>
    <col min="4101" max="4101" width="17.42578125" style="35" customWidth="1"/>
    <col min="4102" max="4102" width="9.140625" style="35"/>
    <col min="4103" max="4103" width="12.5703125" style="35" bestFit="1" customWidth="1"/>
    <col min="4104" max="4104" width="14.140625" style="35" bestFit="1" customWidth="1"/>
    <col min="4105" max="4105" width="9.140625" style="35"/>
    <col min="4106" max="4106" width="10" style="35" bestFit="1" customWidth="1"/>
    <col min="4107" max="4350" width="9.140625" style="35"/>
    <col min="4351" max="4351" width="5.28515625" style="35" customWidth="1"/>
    <col min="4352" max="4352" width="47" style="35" customWidth="1"/>
    <col min="4353" max="4353" width="8" style="35" customWidth="1"/>
    <col min="4354" max="4356" width="14.85546875" style="35" customWidth="1"/>
    <col min="4357" max="4357" width="17.42578125" style="35" customWidth="1"/>
    <col min="4358" max="4358" width="9.140625" style="35"/>
    <col min="4359" max="4359" width="12.5703125" style="35" bestFit="1" customWidth="1"/>
    <col min="4360" max="4360" width="14.140625" style="35" bestFit="1" customWidth="1"/>
    <col min="4361" max="4361" width="9.140625" style="35"/>
    <col min="4362" max="4362" width="10" style="35" bestFit="1" customWidth="1"/>
    <col min="4363" max="4606" width="9.140625" style="35"/>
    <col min="4607" max="4607" width="5.28515625" style="35" customWidth="1"/>
    <col min="4608" max="4608" width="47" style="35" customWidth="1"/>
    <col min="4609" max="4609" width="8" style="35" customWidth="1"/>
    <col min="4610" max="4612" width="14.85546875" style="35" customWidth="1"/>
    <col min="4613" max="4613" width="17.42578125" style="35" customWidth="1"/>
    <col min="4614" max="4614" width="9.140625" style="35"/>
    <col min="4615" max="4615" width="12.5703125" style="35" bestFit="1" customWidth="1"/>
    <col min="4616" max="4616" width="14.140625" style="35" bestFit="1" customWidth="1"/>
    <col min="4617" max="4617" width="9.140625" style="35"/>
    <col min="4618" max="4618" width="10" style="35" bestFit="1" customWidth="1"/>
    <col min="4619" max="4862" width="9.140625" style="35"/>
    <col min="4863" max="4863" width="5.28515625" style="35" customWidth="1"/>
    <col min="4864" max="4864" width="47" style="35" customWidth="1"/>
    <col min="4865" max="4865" width="8" style="35" customWidth="1"/>
    <col min="4866" max="4868" width="14.85546875" style="35" customWidth="1"/>
    <col min="4869" max="4869" width="17.42578125" style="35" customWidth="1"/>
    <col min="4870" max="4870" width="9.140625" style="35"/>
    <col min="4871" max="4871" width="12.5703125" style="35" bestFit="1" customWidth="1"/>
    <col min="4872" max="4872" width="14.140625" style="35" bestFit="1" customWidth="1"/>
    <col min="4873" max="4873" width="9.140625" style="35"/>
    <col min="4874" max="4874" width="10" style="35" bestFit="1" customWidth="1"/>
    <col min="4875" max="5118" width="9.140625" style="35"/>
    <col min="5119" max="5119" width="5.28515625" style="35" customWidth="1"/>
    <col min="5120" max="5120" width="47" style="35" customWidth="1"/>
    <col min="5121" max="5121" width="8" style="35" customWidth="1"/>
    <col min="5122" max="5124" width="14.85546875" style="35" customWidth="1"/>
    <col min="5125" max="5125" width="17.42578125" style="35" customWidth="1"/>
    <col min="5126" max="5126" width="9.140625" style="35"/>
    <col min="5127" max="5127" width="12.5703125" style="35" bestFit="1" customWidth="1"/>
    <col min="5128" max="5128" width="14.140625" style="35" bestFit="1" customWidth="1"/>
    <col min="5129" max="5129" width="9.140625" style="35"/>
    <col min="5130" max="5130" width="10" style="35" bestFit="1" customWidth="1"/>
    <col min="5131" max="5374" width="9.140625" style="35"/>
    <col min="5375" max="5375" width="5.28515625" style="35" customWidth="1"/>
    <col min="5376" max="5376" width="47" style="35" customWidth="1"/>
    <col min="5377" max="5377" width="8" style="35" customWidth="1"/>
    <col min="5378" max="5380" width="14.85546875" style="35" customWidth="1"/>
    <col min="5381" max="5381" width="17.42578125" style="35" customWidth="1"/>
    <col min="5382" max="5382" width="9.140625" style="35"/>
    <col min="5383" max="5383" width="12.5703125" style="35" bestFit="1" customWidth="1"/>
    <col min="5384" max="5384" width="14.140625" style="35" bestFit="1" customWidth="1"/>
    <col min="5385" max="5385" width="9.140625" style="35"/>
    <col min="5386" max="5386" width="10" style="35" bestFit="1" customWidth="1"/>
    <col min="5387" max="5630" width="9.140625" style="35"/>
    <col min="5631" max="5631" width="5.28515625" style="35" customWidth="1"/>
    <col min="5632" max="5632" width="47" style="35" customWidth="1"/>
    <col min="5633" max="5633" width="8" style="35" customWidth="1"/>
    <col min="5634" max="5636" width="14.85546875" style="35" customWidth="1"/>
    <col min="5637" max="5637" width="17.42578125" style="35" customWidth="1"/>
    <col min="5638" max="5638" width="9.140625" style="35"/>
    <col min="5639" max="5639" width="12.5703125" style="35" bestFit="1" customWidth="1"/>
    <col min="5640" max="5640" width="14.140625" style="35" bestFit="1" customWidth="1"/>
    <col min="5641" max="5641" width="9.140625" style="35"/>
    <col min="5642" max="5642" width="10" style="35" bestFit="1" customWidth="1"/>
    <col min="5643" max="5886" width="9.140625" style="35"/>
    <col min="5887" max="5887" width="5.28515625" style="35" customWidth="1"/>
    <col min="5888" max="5888" width="47" style="35" customWidth="1"/>
    <col min="5889" max="5889" width="8" style="35" customWidth="1"/>
    <col min="5890" max="5892" width="14.85546875" style="35" customWidth="1"/>
    <col min="5893" max="5893" width="17.42578125" style="35" customWidth="1"/>
    <col min="5894" max="5894" width="9.140625" style="35"/>
    <col min="5895" max="5895" width="12.5703125" style="35" bestFit="1" customWidth="1"/>
    <col min="5896" max="5896" width="14.140625" style="35" bestFit="1" customWidth="1"/>
    <col min="5897" max="5897" width="9.140625" style="35"/>
    <col min="5898" max="5898" width="10" style="35" bestFit="1" customWidth="1"/>
    <col min="5899" max="6142" width="9.140625" style="35"/>
    <col min="6143" max="6143" width="5.28515625" style="35" customWidth="1"/>
    <col min="6144" max="6144" width="47" style="35" customWidth="1"/>
    <col min="6145" max="6145" width="8" style="35" customWidth="1"/>
    <col min="6146" max="6148" width="14.85546875" style="35" customWidth="1"/>
    <col min="6149" max="6149" width="17.42578125" style="35" customWidth="1"/>
    <col min="6150" max="6150" width="9.140625" style="35"/>
    <col min="6151" max="6151" width="12.5703125" style="35" bestFit="1" customWidth="1"/>
    <col min="6152" max="6152" width="14.140625" style="35" bestFit="1" customWidth="1"/>
    <col min="6153" max="6153" width="9.140625" style="35"/>
    <col min="6154" max="6154" width="10" style="35" bestFit="1" customWidth="1"/>
    <col min="6155" max="6398" width="9.140625" style="35"/>
    <col min="6399" max="6399" width="5.28515625" style="35" customWidth="1"/>
    <col min="6400" max="6400" width="47" style="35" customWidth="1"/>
    <col min="6401" max="6401" width="8" style="35" customWidth="1"/>
    <col min="6402" max="6404" width="14.85546875" style="35" customWidth="1"/>
    <col min="6405" max="6405" width="17.42578125" style="35" customWidth="1"/>
    <col min="6406" max="6406" width="9.140625" style="35"/>
    <col min="6407" max="6407" width="12.5703125" style="35" bestFit="1" customWidth="1"/>
    <col min="6408" max="6408" width="14.140625" style="35" bestFit="1" customWidth="1"/>
    <col min="6409" max="6409" width="9.140625" style="35"/>
    <col min="6410" max="6410" width="10" style="35" bestFit="1" customWidth="1"/>
    <col min="6411" max="6654" width="9.140625" style="35"/>
    <col min="6655" max="6655" width="5.28515625" style="35" customWidth="1"/>
    <col min="6656" max="6656" width="47" style="35" customWidth="1"/>
    <col min="6657" max="6657" width="8" style="35" customWidth="1"/>
    <col min="6658" max="6660" width="14.85546875" style="35" customWidth="1"/>
    <col min="6661" max="6661" width="17.42578125" style="35" customWidth="1"/>
    <col min="6662" max="6662" width="9.140625" style="35"/>
    <col min="6663" max="6663" width="12.5703125" style="35" bestFit="1" customWidth="1"/>
    <col min="6664" max="6664" width="14.140625" style="35" bestFit="1" customWidth="1"/>
    <col min="6665" max="6665" width="9.140625" style="35"/>
    <col min="6666" max="6666" width="10" style="35" bestFit="1" customWidth="1"/>
    <col min="6667" max="6910" width="9.140625" style="35"/>
    <col min="6911" max="6911" width="5.28515625" style="35" customWidth="1"/>
    <col min="6912" max="6912" width="47" style="35" customWidth="1"/>
    <col min="6913" max="6913" width="8" style="35" customWidth="1"/>
    <col min="6914" max="6916" width="14.85546875" style="35" customWidth="1"/>
    <col min="6917" max="6917" width="17.42578125" style="35" customWidth="1"/>
    <col min="6918" max="6918" width="9.140625" style="35"/>
    <col min="6919" max="6919" width="12.5703125" style="35" bestFit="1" customWidth="1"/>
    <col min="6920" max="6920" width="14.140625" style="35" bestFit="1" customWidth="1"/>
    <col min="6921" max="6921" width="9.140625" style="35"/>
    <col min="6922" max="6922" width="10" style="35" bestFit="1" customWidth="1"/>
    <col min="6923" max="7166" width="9.140625" style="35"/>
    <col min="7167" max="7167" width="5.28515625" style="35" customWidth="1"/>
    <col min="7168" max="7168" width="47" style="35" customWidth="1"/>
    <col min="7169" max="7169" width="8" style="35" customWidth="1"/>
    <col min="7170" max="7172" width="14.85546875" style="35" customWidth="1"/>
    <col min="7173" max="7173" width="17.42578125" style="35" customWidth="1"/>
    <col min="7174" max="7174" width="9.140625" style="35"/>
    <col min="7175" max="7175" width="12.5703125" style="35" bestFit="1" customWidth="1"/>
    <col min="7176" max="7176" width="14.140625" style="35" bestFit="1" customWidth="1"/>
    <col min="7177" max="7177" width="9.140625" style="35"/>
    <col min="7178" max="7178" width="10" style="35" bestFit="1" customWidth="1"/>
    <col min="7179" max="7422" width="9.140625" style="35"/>
    <col min="7423" max="7423" width="5.28515625" style="35" customWidth="1"/>
    <col min="7424" max="7424" width="47" style="35" customWidth="1"/>
    <col min="7425" max="7425" width="8" style="35" customWidth="1"/>
    <col min="7426" max="7428" width="14.85546875" style="35" customWidth="1"/>
    <col min="7429" max="7429" width="17.42578125" style="35" customWidth="1"/>
    <col min="7430" max="7430" width="9.140625" style="35"/>
    <col min="7431" max="7431" width="12.5703125" style="35" bestFit="1" customWidth="1"/>
    <col min="7432" max="7432" width="14.140625" style="35" bestFit="1" customWidth="1"/>
    <col min="7433" max="7433" width="9.140625" style="35"/>
    <col min="7434" max="7434" width="10" style="35" bestFit="1" customWidth="1"/>
    <col min="7435" max="7678" width="9.140625" style="35"/>
    <col min="7679" max="7679" width="5.28515625" style="35" customWidth="1"/>
    <col min="7680" max="7680" width="47" style="35" customWidth="1"/>
    <col min="7681" max="7681" width="8" style="35" customWidth="1"/>
    <col min="7682" max="7684" width="14.85546875" style="35" customWidth="1"/>
    <col min="7685" max="7685" width="17.42578125" style="35" customWidth="1"/>
    <col min="7686" max="7686" width="9.140625" style="35"/>
    <col min="7687" max="7687" width="12.5703125" style="35" bestFit="1" customWidth="1"/>
    <col min="7688" max="7688" width="14.140625" style="35" bestFit="1" customWidth="1"/>
    <col min="7689" max="7689" width="9.140625" style="35"/>
    <col min="7690" max="7690" width="10" style="35" bestFit="1" customWidth="1"/>
    <col min="7691" max="7934" width="9.140625" style="35"/>
    <col min="7935" max="7935" width="5.28515625" style="35" customWidth="1"/>
    <col min="7936" max="7936" width="47" style="35" customWidth="1"/>
    <col min="7937" max="7937" width="8" style="35" customWidth="1"/>
    <col min="7938" max="7940" width="14.85546875" style="35" customWidth="1"/>
    <col min="7941" max="7941" width="17.42578125" style="35" customWidth="1"/>
    <col min="7942" max="7942" width="9.140625" style="35"/>
    <col min="7943" max="7943" width="12.5703125" style="35" bestFit="1" customWidth="1"/>
    <col min="7944" max="7944" width="14.140625" style="35" bestFit="1" customWidth="1"/>
    <col min="7945" max="7945" width="9.140625" style="35"/>
    <col min="7946" max="7946" width="10" style="35" bestFit="1" customWidth="1"/>
    <col min="7947" max="8190" width="9.140625" style="35"/>
    <col min="8191" max="8191" width="5.28515625" style="35" customWidth="1"/>
    <col min="8192" max="8192" width="47" style="35" customWidth="1"/>
    <col min="8193" max="8193" width="8" style="35" customWidth="1"/>
    <col min="8194" max="8196" width="14.85546875" style="35" customWidth="1"/>
    <col min="8197" max="8197" width="17.42578125" style="35" customWidth="1"/>
    <col min="8198" max="8198" width="9.140625" style="35"/>
    <col min="8199" max="8199" width="12.5703125" style="35" bestFit="1" customWidth="1"/>
    <col min="8200" max="8200" width="14.140625" style="35" bestFit="1" customWidth="1"/>
    <col min="8201" max="8201" width="9.140625" style="35"/>
    <col min="8202" max="8202" width="10" style="35" bestFit="1" customWidth="1"/>
    <col min="8203" max="8446" width="9.140625" style="35"/>
    <col min="8447" max="8447" width="5.28515625" style="35" customWidth="1"/>
    <col min="8448" max="8448" width="47" style="35" customWidth="1"/>
    <col min="8449" max="8449" width="8" style="35" customWidth="1"/>
    <col min="8450" max="8452" width="14.85546875" style="35" customWidth="1"/>
    <col min="8453" max="8453" width="17.42578125" style="35" customWidth="1"/>
    <col min="8454" max="8454" width="9.140625" style="35"/>
    <col min="8455" max="8455" width="12.5703125" style="35" bestFit="1" customWidth="1"/>
    <col min="8456" max="8456" width="14.140625" style="35" bestFit="1" customWidth="1"/>
    <col min="8457" max="8457" width="9.140625" style="35"/>
    <col min="8458" max="8458" width="10" style="35" bestFit="1" customWidth="1"/>
    <col min="8459" max="8702" width="9.140625" style="35"/>
    <col min="8703" max="8703" width="5.28515625" style="35" customWidth="1"/>
    <col min="8704" max="8704" width="47" style="35" customWidth="1"/>
    <col min="8705" max="8705" width="8" style="35" customWidth="1"/>
    <col min="8706" max="8708" width="14.85546875" style="35" customWidth="1"/>
    <col min="8709" max="8709" width="17.42578125" style="35" customWidth="1"/>
    <col min="8710" max="8710" width="9.140625" style="35"/>
    <col min="8711" max="8711" width="12.5703125" style="35" bestFit="1" customWidth="1"/>
    <col min="8712" max="8712" width="14.140625" style="35" bestFit="1" customWidth="1"/>
    <col min="8713" max="8713" width="9.140625" style="35"/>
    <col min="8714" max="8714" width="10" style="35" bestFit="1" customWidth="1"/>
    <col min="8715" max="8958" width="9.140625" style="35"/>
    <col min="8959" max="8959" width="5.28515625" style="35" customWidth="1"/>
    <col min="8960" max="8960" width="47" style="35" customWidth="1"/>
    <col min="8961" max="8961" width="8" style="35" customWidth="1"/>
    <col min="8962" max="8964" width="14.85546875" style="35" customWidth="1"/>
    <col min="8965" max="8965" width="17.42578125" style="35" customWidth="1"/>
    <col min="8966" max="8966" width="9.140625" style="35"/>
    <col min="8967" max="8967" width="12.5703125" style="35" bestFit="1" customWidth="1"/>
    <col min="8968" max="8968" width="14.140625" style="35" bestFit="1" customWidth="1"/>
    <col min="8969" max="8969" width="9.140625" style="35"/>
    <col min="8970" max="8970" width="10" style="35" bestFit="1" customWidth="1"/>
    <col min="8971" max="9214" width="9.140625" style="35"/>
    <col min="9215" max="9215" width="5.28515625" style="35" customWidth="1"/>
    <col min="9216" max="9216" width="47" style="35" customWidth="1"/>
    <col min="9217" max="9217" width="8" style="35" customWidth="1"/>
    <col min="9218" max="9220" width="14.85546875" style="35" customWidth="1"/>
    <col min="9221" max="9221" width="17.42578125" style="35" customWidth="1"/>
    <col min="9222" max="9222" width="9.140625" style="35"/>
    <col min="9223" max="9223" width="12.5703125" style="35" bestFit="1" customWidth="1"/>
    <col min="9224" max="9224" width="14.140625" style="35" bestFit="1" customWidth="1"/>
    <col min="9225" max="9225" width="9.140625" style="35"/>
    <col min="9226" max="9226" width="10" style="35" bestFit="1" customWidth="1"/>
    <col min="9227" max="9470" width="9.140625" style="35"/>
    <col min="9471" max="9471" width="5.28515625" style="35" customWidth="1"/>
    <col min="9472" max="9472" width="47" style="35" customWidth="1"/>
    <col min="9473" max="9473" width="8" style="35" customWidth="1"/>
    <col min="9474" max="9476" width="14.85546875" style="35" customWidth="1"/>
    <col min="9477" max="9477" width="17.42578125" style="35" customWidth="1"/>
    <col min="9478" max="9478" width="9.140625" style="35"/>
    <col min="9479" max="9479" width="12.5703125" style="35" bestFit="1" customWidth="1"/>
    <col min="9480" max="9480" width="14.140625" style="35" bestFit="1" customWidth="1"/>
    <col min="9481" max="9481" width="9.140625" style="35"/>
    <col min="9482" max="9482" width="10" style="35" bestFit="1" customWidth="1"/>
    <col min="9483" max="9726" width="9.140625" style="35"/>
    <col min="9727" max="9727" width="5.28515625" style="35" customWidth="1"/>
    <col min="9728" max="9728" width="47" style="35" customWidth="1"/>
    <col min="9729" max="9729" width="8" style="35" customWidth="1"/>
    <col min="9730" max="9732" width="14.85546875" style="35" customWidth="1"/>
    <col min="9733" max="9733" width="17.42578125" style="35" customWidth="1"/>
    <col min="9734" max="9734" width="9.140625" style="35"/>
    <col min="9735" max="9735" width="12.5703125" style="35" bestFit="1" customWidth="1"/>
    <col min="9736" max="9736" width="14.140625" style="35" bestFit="1" customWidth="1"/>
    <col min="9737" max="9737" width="9.140625" style="35"/>
    <col min="9738" max="9738" width="10" style="35" bestFit="1" customWidth="1"/>
    <col min="9739" max="9982" width="9.140625" style="35"/>
    <col min="9983" max="9983" width="5.28515625" style="35" customWidth="1"/>
    <col min="9984" max="9984" width="47" style="35" customWidth="1"/>
    <col min="9985" max="9985" width="8" style="35" customWidth="1"/>
    <col min="9986" max="9988" width="14.85546875" style="35" customWidth="1"/>
    <col min="9989" max="9989" width="17.42578125" style="35" customWidth="1"/>
    <col min="9990" max="9990" width="9.140625" style="35"/>
    <col min="9991" max="9991" width="12.5703125" style="35" bestFit="1" customWidth="1"/>
    <col min="9992" max="9992" width="14.140625" style="35" bestFit="1" customWidth="1"/>
    <col min="9993" max="9993" width="9.140625" style="35"/>
    <col min="9994" max="9994" width="10" style="35" bestFit="1" customWidth="1"/>
    <col min="9995" max="10238" width="9.140625" style="35"/>
    <col min="10239" max="10239" width="5.28515625" style="35" customWidth="1"/>
    <col min="10240" max="10240" width="47" style="35" customWidth="1"/>
    <col min="10241" max="10241" width="8" style="35" customWidth="1"/>
    <col min="10242" max="10244" width="14.85546875" style="35" customWidth="1"/>
    <col min="10245" max="10245" width="17.42578125" style="35" customWidth="1"/>
    <col min="10246" max="10246" width="9.140625" style="35"/>
    <col min="10247" max="10247" width="12.5703125" style="35" bestFit="1" customWidth="1"/>
    <col min="10248" max="10248" width="14.140625" style="35" bestFit="1" customWidth="1"/>
    <col min="10249" max="10249" width="9.140625" style="35"/>
    <col min="10250" max="10250" width="10" style="35" bestFit="1" customWidth="1"/>
    <col min="10251" max="10494" width="9.140625" style="35"/>
    <col min="10495" max="10495" width="5.28515625" style="35" customWidth="1"/>
    <col min="10496" max="10496" width="47" style="35" customWidth="1"/>
    <col min="10497" max="10497" width="8" style="35" customWidth="1"/>
    <col min="10498" max="10500" width="14.85546875" style="35" customWidth="1"/>
    <col min="10501" max="10501" width="17.42578125" style="35" customWidth="1"/>
    <col min="10502" max="10502" width="9.140625" style="35"/>
    <col min="10503" max="10503" width="12.5703125" style="35" bestFit="1" customWidth="1"/>
    <col min="10504" max="10504" width="14.140625" style="35" bestFit="1" customWidth="1"/>
    <col min="10505" max="10505" width="9.140625" style="35"/>
    <col min="10506" max="10506" width="10" style="35" bestFit="1" customWidth="1"/>
    <col min="10507" max="10750" width="9.140625" style="35"/>
    <col min="10751" max="10751" width="5.28515625" style="35" customWidth="1"/>
    <col min="10752" max="10752" width="47" style="35" customWidth="1"/>
    <col min="10753" max="10753" width="8" style="35" customWidth="1"/>
    <col min="10754" max="10756" width="14.85546875" style="35" customWidth="1"/>
    <col min="10757" max="10757" width="17.42578125" style="35" customWidth="1"/>
    <col min="10758" max="10758" width="9.140625" style="35"/>
    <col min="10759" max="10759" width="12.5703125" style="35" bestFit="1" customWidth="1"/>
    <col min="10760" max="10760" width="14.140625" style="35" bestFit="1" customWidth="1"/>
    <col min="10761" max="10761" width="9.140625" style="35"/>
    <col min="10762" max="10762" width="10" style="35" bestFit="1" customWidth="1"/>
    <col min="10763" max="11006" width="9.140625" style="35"/>
    <col min="11007" max="11007" width="5.28515625" style="35" customWidth="1"/>
    <col min="11008" max="11008" width="47" style="35" customWidth="1"/>
    <col min="11009" max="11009" width="8" style="35" customWidth="1"/>
    <col min="11010" max="11012" width="14.85546875" style="35" customWidth="1"/>
    <col min="11013" max="11013" width="17.42578125" style="35" customWidth="1"/>
    <col min="11014" max="11014" width="9.140625" style="35"/>
    <col min="11015" max="11015" width="12.5703125" style="35" bestFit="1" customWidth="1"/>
    <col min="11016" max="11016" width="14.140625" style="35" bestFit="1" customWidth="1"/>
    <col min="11017" max="11017" width="9.140625" style="35"/>
    <col min="11018" max="11018" width="10" style="35" bestFit="1" customWidth="1"/>
    <col min="11019" max="11262" width="9.140625" style="35"/>
    <col min="11263" max="11263" width="5.28515625" style="35" customWidth="1"/>
    <col min="11264" max="11264" width="47" style="35" customWidth="1"/>
    <col min="11265" max="11265" width="8" style="35" customWidth="1"/>
    <col min="11266" max="11268" width="14.85546875" style="35" customWidth="1"/>
    <col min="11269" max="11269" width="17.42578125" style="35" customWidth="1"/>
    <col min="11270" max="11270" width="9.140625" style="35"/>
    <col min="11271" max="11271" width="12.5703125" style="35" bestFit="1" customWidth="1"/>
    <col min="11272" max="11272" width="14.140625" style="35" bestFit="1" customWidth="1"/>
    <col min="11273" max="11273" width="9.140625" style="35"/>
    <col min="11274" max="11274" width="10" style="35" bestFit="1" customWidth="1"/>
    <col min="11275" max="11518" width="9.140625" style="35"/>
    <col min="11519" max="11519" width="5.28515625" style="35" customWidth="1"/>
    <col min="11520" max="11520" width="47" style="35" customWidth="1"/>
    <col min="11521" max="11521" width="8" style="35" customWidth="1"/>
    <col min="11522" max="11524" width="14.85546875" style="35" customWidth="1"/>
    <col min="11525" max="11525" width="17.42578125" style="35" customWidth="1"/>
    <col min="11526" max="11526" width="9.140625" style="35"/>
    <col min="11527" max="11527" width="12.5703125" style="35" bestFit="1" customWidth="1"/>
    <col min="11528" max="11528" width="14.140625" style="35" bestFit="1" customWidth="1"/>
    <col min="11529" max="11529" width="9.140625" style="35"/>
    <col min="11530" max="11530" width="10" style="35" bestFit="1" customWidth="1"/>
    <col min="11531" max="11774" width="9.140625" style="35"/>
    <col min="11775" max="11775" width="5.28515625" style="35" customWidth="1"/>
    <col min="11776" max="11776" width="47" style="35" customWidth="1"/>
    <col min="11777" max="11777" width="8" style="35" customWidth="1"/>
    <col min="11778" max="11780" width="14.85546875" style="35" customWidth="1"/>
    <col min="11781" max="11781" width="17.42578125" style="35" customWidth="1"/>
    <col min="11782" max="11782" width="9.140625" style="35"/>
    <col min="11783" max="11783" width="12.5703125" style="35" bestFit="1" customWidth="1"/>
    <col min="11784" max="11784" width="14.140625" style="35" bestFit="1" customWidth="1"/>
    <col min="11785" max="11785" width="9.140625" style="35"/>
    <col min="11786" max="11786" width="10" style="35" bestFit="1" customWidth="1"/>
    <col min="11787" max="12030" width="9.140625" style="35"/>
    <col min="12031" max="12031" width="5.28515625" style="35" customWidth="1"/>
    <col min="12032" max="12032" width="47" style="35" customWidth="1"/>
    <col min="12033" max="12033" width="8" style="35" customWidth="1"/>
    <col min="12034" max="12036" width="14.85546875" style="35" customWidth="1"/>
    <col min="12037" max="12037" width="17.42578125" style="35" customWidth="1"/>
    <col min="12038" max="12038" width="9.140625" style="35"/>
    <col min="12039" max="12039" width="12.5703125" style="35" bestFit="1" customWidth="1"/>
    <col min="12040" max="12040" width="14.140625" style="35" bestFit="1" customWidth="1"/>
    <col min="12041" max="12041" width="9.140625" style="35"/>
    <col min="12042" max="12042" width="10" style="35" bestFit="1" customWidth="1"/>
    <col min="12043" max="12286" width="9.140625" style="35"/>
    <col min="12287" max="12287" width="5.28515625" style="35" customWidth="1"/>
    <col min="12288" max="12288" width="47" style="35" customWidth="1"/>
    <col min="12289" max="12289" width="8" style="35" customWidth="1"/>
    <col min="12290" max="12292" width="14.85546875" style="35" customWidth="1"/>
    <col min="12293" max="12293" width="17.42578125" style="35" customWidth="1"/>
    <col min="12294" max="12294" width="9.140625" style="35"/>
    <col min="12295" max="12295" width="12.5703125" style="35" bestFit="1" customWidth="1"/>
    <col min="12296" max="12296" width="14.140625" style="35" bestFit="1" customWidth="1"/>
    <col min="12297" max="12297" width="9.140625" style="35"/>
    <col min="12298" max="12298" width="10" style="35" bestFit="1" customWidth="1"/>
    <col min="12299" max="12542" width="9.140625" style="35"/>
    <col min="12543" max="12543" width="5.28515625" style="35" customWidth="1"/>
    <col min="12544" max="12544" width="47" style="35" customWidth="1"/>
    <col min="12545" max="12545" width="8" style="35" customWidth="1"/>
    <col min="12546" max="12548" width="14.85546875" style="35" customWidth="1"/>
    <col min="12549" max="12549" width="17.42578125" style="35" customWidth="1"/>
    <col min="12550" max="12550" width="9.140625" style="35"/>
    <col min="12551" max="12551" width="12.5703125" style="35" bestFit="1" customWidth="1"/>
    <col min="12552" max="12552" width="14.140625" style="35" bestFit="1" customWidth="1"/>
    <col min="12553" max="12553" width="9.140625" style="35"/>
    <col min="12554" max="12554" width="10" style="35" bestFit="1" customWidth="1"/>
    <col min="12555" max="12798" width="9.140625" style="35"/>
    <col min="12799" max="12799" width="5.28515625" style="35" customWidth="1"/>
    <col min="12800" max="12800" width="47" style="35" customWidth="1"/>
    <col min="12801" max="12801" width="8" style="35" customWidth="1"/>
    <col min="12802" max="12804" width="14.85546875" style="35" customWidth="1"/>
    <col min="12805" max="12805" width="17.42578125" style="35" customWidth="1"/>
    <col min="12806" max="12806" width="9.140625" style="35"/>
    <col min="12807" max="12807" width="12.5703125" style="35" bestFit="1" customWidth="1"/>
    <col min="12808" max="12808" width="14.140625" style="35" bestFit="1" customWidth="1"/>
    <col min="12809" max="12809" width="9.140625" style="35"/>
    <col min="12810" max="12810" width="10" style="35" bestFit="1" customWidth="1"/>
    <col min="12811" max="13054" width="9.140625" style="35"/>
    <col min="13055" max="13055" width="5.28515625" style="35" customWidth="1"/>
    <col min="13056" max="13056" width="47" style="35" customWidth="1"/>
    <col min="13057" max="13057" width="8" style="35" customWidth="1"/>
    <col min="13058" max="13060" width="14.85546875" style="35" customWidth="1"/>
    <col min="13061" max="13061" width="17.42578125" style="35" customWidth="1"/>
    <col min="13062" max="13062" width="9.140625" style="35"/>
    <col min="13063" max="13063" width="12.5703125" style="35" bestFit="1" customWidth="1"/>
    <col min="13064" max="13064" width="14.140625" style="35" bestFit="1" customWidth="1"/>
    <col min="13065" max="13065" width="9.140625" style="35"/>
    <col min="13066" max="13066" width="10" style="35" bestFit="1" customWidth="1"/>
    <col min="13067" max="13310" width="9.140625" style="35"/>
    <col min="13311" max="13311" width="5.28515625" style="35" customWidth="1"/>
    <col min="13312" max="13312" width="47" style="35" customWidth="1"/>
    <col min="13313" max="13313" width="8" style="35" customWidth="1"/>
    <col min="13314" max="13316" width="14.85546875" style="35" customWidth="1"/>
    <col min="13317" max="13317" width="17.42578125" style="35" customWidth="1"/>
    <col min="13318" max="13318" width="9.140625" style="35"/>
    <col min="13319" max="13319" width="12.5703125" style="35" bestFit="1" customWidth="1"/>
    <col min="13320" max="13320" width="14.140625" style="35" bestFit="1" customWidth="1"/>
    <col min="13321" max="13321" width="9.140625" style="35"/>
    <col min="13322" max="13322" width="10" style="35" bestFit="1" customWidth="1"/>
    <col min="13323" max="13566" width="9.140625" style="35"/>
    <col min="13567" max="13567" width="5.28515625" style="35" customWidth="1"/>
    <col min="13568" max="13568" width="47" style="35" customWidth="1"/>
    <col min="13569" max="13569" width="8" style="35" customWidth="1"/>
    <col min="13570" max="13572" width="14.85546875" style="35" customWidth="1"/>
    <col min="13573" max="13573" width="17.42578125" style="35" customWidth="1"/>
    <col min="13574" max="13574" width="9.140625" style="35"/>
    <col min="13575" max="13575" width="12.5703125" style="35" bestFit="1" customWidth="1"/>
    <col min="13576" max="13576" width="14.140625" style="35" bestFit="1" customWidth="1"/>
    <col min="13577" max="13577" width="9.140625" style="35"/>
    <col min="13578" max="13578" width="10" style="35" bestFit="1" customWidth="1"/>
    <col min="13579" max="13822" width="9.140625" style="35"/>
    <col min="13823" max="13823" width="5.28515625" style="35" customWidth="1"/>
    <col min="13824" max="13824" width="47" style="35" customWidth="1"/>
    <col min="13825" max="13825" width="8" style="35" customWidth="1"/>
    <col min="13826" max="13828" width="14.85546875" style="35" customWidth="1"/>
    <col min="13829" max="13829" width="17.42578125" style="35" customWidth="1"/>
    <col min="13830" max="13830" width="9.140625" style="35"/>
    <col min="13831" max="13831" width="12.5703125" style="35" bestFit="1" customWidth="1"/>
    <col min="13832" max="13832" width="14.140625" style="35" bestFit="1" customWidth="1"/>
    <col min="13833" max="13833" width="9.140625" style="35"/>
    <col min="13834" max="13834" width="10" style="35" bestFit="1" customWidth="1"/>
    <col min="13835" max="14078" width="9.140625" style="35"/>
    <col min="14079" max="14079" width="5.28515625" style="35" customWidth="1"/>
    <col min="14080" max="14080" width="47" style="35" customWidth="1"/>
    <col min="14081" max="14081" width="8" style="35" customWidth="1"/>
    <col min="14082" max="14084" width="14.85546875" style="35" customWidth="1"/>
    <col min="14085" max="14085" width="17.42578125" style="35" customWidth="1"/>
    <col min="14086" max="14086" width="9.140625" style="35"/>
    <col min="14087" max="14087" width="12.5703125" style="35" bestFit="1" customWidth="1"/>
    <col min="14088" max="14088" width="14.140625" style="35" bestFit="1" customWidth="1"/>
    <col min="14089" max="14089" width="9.140625" style="35"/>
    <col min="14090" max="14090" width="10" style="35" bestFit="1" customWidth="1"/>
    <col min="14091" max="14334" width="9.140625" style="35"/>
    <col min="14335" max="14335" width="5.28515625" style="35" customWidth="1"/>
    <col min="14336" max="14336" width="47" style="35" customWidth="1"/>
    <col min="14337" max="14337" width="8" style="35" customWidth="1"/>
    <col min="14338" max="14340" width="14.85546875" style="35" customWidth="1"/>
    <col min="14341" max="14341" width="17.42578125" style="35" customWidth="1"/>
    <col min="14342" max="14342" width="9.140625" style="35"/>
    <col min="14343" max="14343" width="12.5703125" style="35" bestFit="1" customWidth="1"/>
    <col min="14344" max="14344" width="14.140625" style="35" bestFit="1" customWidth="1"/>
    <col min="14345" max="14345" width="9.140625" style="35"/>
    <col min="14346" max="14346" width="10" style="35" bestFit="1" customWidth="1"/>
    <col min="14347" max="14590" width="9.140625" style="35"/>
    <col min="14591" max="14591" width="5.28515625" style="35" customWidth="1"/>
    <col min="14592" max="14592" width="47" style="35" customWidth="1"/>
    <col min="14593" max="14593" width="8" style="35" customWidth="1"/>
    <col min="14594" max="14596" width="14.85546875" style="35" customWidth="1"/>
    <col min="14597" max="14597" width="17.42578125" style="35" customWidth="1"/>
    <col min="14598" max="14598" width="9.140625" style="35"/>
    <col min="14599" max="14599" width="12.5703125" style="35" bestFit="1" customWidth="1"/>
    <col min="14600" max="14600" width="14.140625" style="35" bestFit="1" customWidth="1"/>
    <col min="14601" max="14601" width="9.140625" style="35"/>
    <col min="14602" max="14602" width="10" style="35" bestFit="1" customWidth="1"/>
    <col min="14603" max="14846" width="9.140625" style="35"/>
    <col min="14847" max="14847" width="5.28515625" style="35" customWidth="1"/>
    <col min="14848" max="14848" width="47" style="35" customWidth="1"/>
    <col min="14849" max="14849" width="8" style="35" customWidth="1"/>
    <col min="14850" max="14852" width="14.85546875" style="35" customWidth="1"/>
    <col min="14853" max="14853" width="17.42578125" style="35" customWidth="1"/>
    <col min="14854" max="14854" width="9.140625" style="35"/>
    <col min="14855" max="14855" width="12.5703125" style="35" bestFit="1" customWidth="1"/>
    <col min="14856" max="14856" width="14.140625" style="35" bestFit="1" customWidth="1"/>
    <col min="14857" max="14857" width="9.140625" style="35"/>
    <col min="14858" max="14858" width="10" style="35" bestFit="1" customWidth="1"/>
    <col min="14859" max="15102" width="9.140625" style="35"/>
    <col min="15103" max="15103" width="5.28515625" style="35" customWidth="1"/>
    <col min="15104" max="15104" width="47" style="35" customWidth="1"/>
    <col min="15105" max="15105" width="8" style="35" customWidth="1"/>
    <col min="15106" max="15108" width="14.85546875" style="35" customWidth="1"/>
    <col min="15109" max="15109" width="17.42578125" style="35" customWidth="1"/>
    <col min="15110" max="15110" width="9.140625" style="35"/>
    <col min="15111" max="15111" width="12.5703125" style="35" bestFit="1" customWidth="1"/>
    <col min="15112" max="15112" width="14.140625" style="35" bestFit="1" customWidth="1"/>
    <col min="15113" max="15113" width="9.140625" style="35"/>
    <col min="15114" max="15114" width="10" style="35" bestFit="1" customWidth="1"/>
    <col min="15115" max="15358" width="9.140625" style="35"/>
    <col min="15359" max="15359" width="5.28515625" style="35" customWidth="1"/>
    <col min="15360" max="15360" width="47" style="35" customWidth="1"/>
    <col min="15361" max="15361" width="8" style="35" customWidth="1"/>
    <col min="15362" max="15364" width="14.85546875" style="35" customWidth="1"/>
    <col min="15365" max="15365" width="17.42578125" style="35" customWidth="1"/>
    <col min="15366" max="15366" width="9.140625" style="35"/>
    <col min="15367" max="15367" width="12.5703125" style="35" bestFit="1" customWidth="1"/>
    <col min="15368" max="15368" width="14.140625" style="35" bestFit="1" customWidth="1"/>
    <col min="15369" max="15369" width="9.140625" style="35"/>
    <col min="15370" max="15370" width="10" style="35" bestFit="1" customWidth="1"/>
    <col min="15371" max="15614" width="9.140625" style="35"/>
    <col min="15615" max="15615" width="5.28515625" style="35" customWidth="1"/>
    <col min="15616" max="15616" width="47" style="35" customWidth="1"/>
    <col min="15617" max="15617" width="8" style="35" customWidth="1"/>
    <col min="15618" max="15620" width="14.85546875" style="35" customWidth="1"/>
    <col min="15621" max="15621" width="17.42578125" style="35" customWidth="1"/>
    <col min="15622" max="15622" width="9.140625" style="35"/>
    <col min="15623" max="15623" width="12.5703125" style="35" bestFit="1" customWidth="1"/>
    <col min="15624" max="15624" width="14.140625" style="35" bestFit="1" customWidth="1"/>
    <col min="15625" max="15625" width="9.140625" style="35"/>
    <col min="15626" max="15626" width="10" style="35" bestFit="1" customWidth="1"/>
    <col min="15627" max="15870" width="9.140625" style="35"/>
    <col min="15871" max="15871" width="5.28515625" style="35" customWidth="1"/>
    <col min="15872" max="15872" width="47" style="35" customWidth="1"/>
    <col min="15873" max="15873" width="8" style="35" customWidth="1"/>
    <col min="15874" max="15876" width="14.85546875" style="35" customWidth="1"/>
    <col min="15877" max="15877" width="17.42578125" style="35" customWidth="1"/>
    <col min="15878" max="15878" width="9.140625" style="35"/>
    <col min="15879" max="15879" width="12.5703125" style="35" bestFit="1" customWidth="1"/>
    <col min="15880" max="15880" width="14.140625" style="35" bestFit="1" customWidth="1"/>
    <col min="15881" max="15881" width="9.140625" style="35"/>
    <col min="15882" max="15882" width="10" style="35" bestFit="1" customWidth="1"/>
    <col min="15883" max="16126" width="9.140625" style="35"/>
    <col min="16127" max="16127" width="5.28515625" style="35" customWidth="1"/>
    <col min="16128" max="16128" width="47" style="35" customWidth="1"/>
    <col min="16129" max="16129" width="8" style="35" customWidth="1"/>
    <col min="16130" max="16132" width="14.85546875" style="35" customWidth="1"/>
    <col min="16133" max="16133" width="17.42578125" style="35" customWidth="1"/>
    <col min="16134" max="16134" width="9.140625" style="35"/>
    <col min="16135" max="16135" width="12.5703125" style="35" bestFit="1" customWidth="1"/>
    <col min="16136" max="16136" width="14.140625" style="35" bestFit="1" customWidth="1"/>
    <col min="16137" max="16137" width="9.140625" style="35"/>
    <col min="16138" max="16138" width="10" style="35" bestFit="1" customWidth="1"/>
    <col min="16139" max="16384" width="9.140625" style="35"/>
  </cols>
  <sheetData>
    <row r="1" spans="1:254" ht="14.25" x14ac:dyDescent="0.3">
      <c r="A1" s="234" t="s">
        <v>208</v>
      </c>
      <c r="B1" s="234"/>
      <c r="C1" s="234"/>
      <c r="D1" s="234"/>
      <c r="E1" s="234"/>
      <c r="F1" s="234"/>
      <c r="G1" s="234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</row>
    <row r="2" spans="1:254" ht="14.25" x14ac:dyDescent="0.3">
      <c r="A2" s="235" t="s">
        <v>1</v>
      </c>
      <c r="B2" s="234" t="s">
        <v>45</v>
      </c>
      <c r="C2" s="234" t="s">
        <v>46</v>
      </c>
      <c r="D2" s="208" t="s">
        <v>4</v>
      </c>
      <c r="E2" s="208" t="s">
        <v>4</v>
      </c>
      <c r="F2" s="209" t="s">
        <v>4</v>
      </c>
      <c r="G2" s="209" t="s">
        <v>4</v>
      </c>
    </row>
    <row r="3" spans="1:254" ht="14.25" x14ac:dyDescent="0.3">
      <c r="A3" s="235"/>
      <c r="B3" s="234"/>
      <c r="C3" s="234"/>
      <c r="D3" s="208" t="s">
        <v>5</v>
      </c>
      <c r="E3" s="208" t="s">
        <v>5</v>
      </c>
      <c r="F3" s="209" t="s">
        <v>5</v>
      </c>
      <c r="G3" s="209" t="s">
        <v>6</v>
      </c>
    </row>
    <row r="4" spans="1:254" ht="14.25" x14ac:dyDescent="0.3">
      <c r="A4" s="210"/>
      <c r="B4" s="211"/>
      <c r="C4" s="211"/>
      <c r="D4" s="208" t="s">
        <v>188</v>
      </c>
      <c r="E4" s="208" t="s">
        <v>189</v>
      </c>
      <c r="F4" s="209" t="s">
        <v>190</v>
      </c>
      <c r="G4" s="209"/>
    </row>
    <row r="5" spans="1:254" ht="15" thickBot="1" x14ac:dyDescent="0.35">
      <c r="A5" s="212" t="s">
        <v>7</v>
      </c>
      <c r="B5" s="212" t="s">
        <v>47</v>
      </c>
      <c r="C5" s="212" t="s">
        <v>9</v>
      </c>
      <c r="D5" s="201">
        <f>+D7+D9+D18</f>
        <v>679211917</v>
      </c>
      <c r="E5" s="201">
        <f>+E7+E9+E18</f>
        <v>32012425</v>
      </c>
      <c r="F5" s="201">
        <f>+F7+F9+F18</f>
        <v>711224342</v>
      </c>
      <c r="G5" s="201">
        <f>+G7+G9+G18</f>
        <v>788850228.76999998</v>
      </c>
    </row>
    <row r="6" spans="1:254" ht="15" thickTop="1" x14ac:dyDescent="0.3">
      <c r="A6" s="213"/>
      <c r="B6" s="213" t="s">
        <v>48</v>
      </c>
      <c r="C6" s="213"/>
      <c r="F6" s="200">
        <v>0</v>
      </c>
      <c r="G6" s="198"/>
    </row>
    <row r="7" spans="1:254" ht="15" thickBot="1" x14ac:dyDescent="0.35">
      <c r="A7" s="213"/>
      <c r="B7" s="214" t="s">
        <v>49</v>
      </c>
      <c r="C7" s="212"/>
      <c r="D7" s="201">
        <f>+D8</f>
        <v>148172098</v>
      </c>
      <c r="E7" s="202">
        <f>+E8</f>
        <v>0</v>
      </c>
      <c r="F7" s="201">
        <f>+D7+E7</f>
        <v>148172098</v>
      </c>
      <c r="G7" s="202">
        <f>+G8</f>
        <v>211389639</v>
      </c>
    </row>
    <row r="8" spans="1:254" ht="15" thickTop="1" x14ac:dyDescent="0.3">
      <c r="A8" s="213"/>
      <c r="B8" s="215" t="s">
        <v>51</v>
      </c>
      <c r="C8" s="213"/>
      <c r="D8" s="198">
        <v>148172098</v>
      </c>
      <c r="F8" s="200">
        <f>+D8+E8</f>
        <v>148172098</v>
      </c>
      <c r="G8" s="200">
        <v>211389639</v>
      </c>
    </row>
    <row r="9" spans="1:254" ht="15" thickBot="1" x14ac:dyDescent="0.35">
      <c r="A9" s="213"/>
      <c r="B9" s="213" t="s">
        <v>52</v>
      </c>
      <c r="C9" s="213"/>
      <c r="D9" s="201">
        <f>SUM(D10:D17)</f>
        <v>462221859</v>
      </c>
      <c r="E9" s="201">
        <f>SUM(E10:E17)</f>
        <v>32012425</v>
      </c>
      <c r="F9" s="201">
        <f>SUM(F10:F17)</f>
        <v>494234284</v>
      </c>
      <c r="G9" s="201">
        <f>SUM(G10:G17)</f>
        <v>520759395.76999998</v>
      </c>
    </row>
    <row r="10" spans="1:254" ht="15" thickTop="1" x14ac:dyDescent="0.3">
      <c r="A10" s="213"/>
      <c r="B10" s="215" t="s">
        <v>53</v>
      </c>
      <c r="C10" s="213"/>
      <c r="D10" s="198">
        <v>394732924</v>
      </c>
      <c r="E10" s="198">
        <v>3039380</v>
      </c>
      <c r="F10" s="198">
        <f>+D10+E10</f>
        <v>397772304</v>
      </c>
      <c r="G10" s="198">
        <v>498180693.76999998</v>
      </c>
    </row>
    <row r="11" spans="1:254" ht="14.25" x14ac:dyDescent="0.3">
      <c r="A11" s="213"/>
      <c r="B11" s="215" t="s">
        <v>54</v>
      </c>
      <c r="C11" s="213"/>
      <c r="D11" s="198">
        <f>+pasivi!D12</f>
        <v>4487607</v>
      </c>
      <c r="E11" s="198">
        <v>584018</v>
      </c>
      <c r="F11" s="198">
        <f t="shared" ref="F11:F17" si="0">+D11+E11</f>
        <v>5071625</v>
      </c>
      <c r="G11" s="198">
        <v>6346144</v>
      </c>
    </row>
    <row r="12" spans="1:254" ht="14.25" x14ac:dyDescent="0.3">
      <c r="A12" s="213"/>
      <c r="B12" s="215" t="s">
        <v>55</v>
      </c>
      <c r="C12" s="213"/>
      <c r="D12" s="198">
        <v>2140758</v>
      </c>
      <c r="F12" s="198">
        <f t="shared" si="0"/>
        <v>2140758</v>
      </c>
      <c r="G12" s="198">
        <v>2246734</v>
      </c>
    </row>
    <row r="13" spans="1:254" ht="14.25" x14ac:dyDescent="0.3">
      <c r="A13" s="213"/>
      <c r="B13" s="215" t="s">
        <v>56</v>
      </c>
      <c r="C13" s="213"/>
      <c r="D13" s="198">
        <v>501405</v>
      </c>
      <c r="F13" s="198">
        <f t="shared" si="0"/>
        <v>501405</v>
      </c>
      <c r="G13" s="198">
        <v>618036</v>
      </c>
    </row>
    <row r="14" spans="1:254" ht="14.25" x14ac:dyDescent="0.3">
      <c r="A14" s="213"/>
      <c r="B14" s="215" t="s">
        <v>57</v>
      </c>
      <c r="C14" s="213"/>
      <c r="D14" s="198">
        <v>0</v>
      </c>
      <c r="E14" s="198">
        <v>7109027</v>
      </c>
      <c r="F14" s="198">
        <f t="shared" si="0"/>
        <v>7109027</v>
      </c>
      <c r="G14" s="198">
        <v>9909447</v>
      </c>
    </row>
    <row r="15" spans="1:254" ht="14.25" x14ac:dyDescent="0.3">
      <c r="A15" s="213"/>
      <c r="B15" s="215" t="s">
        <v>58</v>
      </c>
      <c r="C15" s="213"/>
      <c r="F15" s="198">
        <f t="shared" si="0"/>
        <v>0</v>
      </c>
      <c r="G15" s="198">
        <v>0</v>
      </c>
    </row>
    <row r="16" spans="1:254" ht="14.25" x14ac:dyDescent="0.3">
      <c r="A16" s="213"/>
      <c r="B16" s="215" t="s">
        <v>195</v>
      </c>
      <c r="C16" s="213"/>
      <c r="E16" s="198">
        <v>21280000</v>
      </c>
      <c r="F16" s="198">
        <f t="shared" si="0"/>
        <v>21280000</v>
      </c>
      <c r="G16" s="200">
        <v>0</v>
      </c>
    </row>
    <row r="17" spans="1:7" x14ac:dyDescent="0.25">
      <c r="A17" s="215"/>
      <c r="B17" s="215" t="s">
        <v>61</v>
      </c>
      <c r="C17" s="215"/>
      <c r="D17" s="198">
        <v>60359165</v>
      </c>
      <c r="F17" s="198">
        <f t="shared" si="0"/>
        <v>60359165</v>
      </c>
      <c r="G17" s="198">
        <v>3458341</v>
      </c>
    </row>
    <row r="18" spans="1:7" ht="15" thickBot="1" x14ac:dyDescent="0.35">
      <c r="A18" s="213"/>
      <c r="B18" s="213" t="s">
        <v>62</v>
      </c>
      <c r="C18" s="213"/>
      <c r="D18" s="201">
        <v>68817960</v>
      </c>
      <c r="E18" s="202">
        <v>0</v>
      </c>
      <c r="F18" s="201">
        <f>+D18+E18</f>
        <v>68817960</v>
      </c>
      <c r="G18" s="201">
        <v>56701194</v>
      </c>
    </row>
    <row r="19" spans="1:7" ht="15" thickTop="1" x14ac:dyDescent="0.3">
      <c r="A19" s="213"/>
      <c r="B19" s="213" t="s">
        <v>63</v>
      </c>
      <c r="C19" s="213"/>
      <c r="F19" s="200">
        <v>0</v>
      </c>
      <c r="G19" s="198"/>
    </row>
    <row r="20" spans="1:7" ht="15" thickBot="1" x14ac:dyDescent="0.35">
      <c r="A20" s="212" t="s">
        <v>33</v>
      </c>
      <c r="B20" s="212" t="s">
        <v>64</v>
      </c>
      <c r="C20" s="213"/>
      <c r="D20" s="201">
        <f>+D21+D22+D23+D24+D25+D26</f>
        <v>111498690</v>
      </c>
      <c r="E20" s="201">
        <f>+E21+E22+E23+E24+E25+E26</f>
        <v>0</v>
      </c>
      <c r="F20" s="201">
        <f>+F21+F22+F23+F24+F25+F26</f>
        <v>111498690</v>
      </c>
      <c r="G20" s="201">
        <f>+G21+G22+G23+G24+G25+G26</f>
        <v>73343203</v>
      </c>
    </row>
    <row r="21" spans="1:7" ht="15" thickTop="1" x14ac:dyDescent="0.3">
      <c r="A21" s="213"/>
      <c r="B21" s="213" t="s">
        <v>65</v>
      </c>
      <c r="C21" s="213"/>
      <c r="D21" s="198">
        <v>0</v>
      </c>
      <c r="E21" s="198">
        <f>SUM(E22:E26)</f>
        <v>0</v>
      </c>
      <c r="F21" s="200">
        <f t="shared" ref="F21:F26" si="1">+E21+D21</f>
        <v>0</v>
      </c>
      <c r="G21" s="198"/>
    </row>
    <row r="22" spans="1:7" ht="14.25" x14ac:dyDescent="0.3">
      <c r="A22" s="213"/>
      <c r="B22" s="215" t="s">
        <v>66</v>
      </c>
      <c r="C22" s="213"/>
      <c r="F22" s="200">
        <f t="shared" si="1"/>
        <v>0</v>
      </c>
      <c r="G22" s="198">
        <v>0</v>
      </c>
    </row>
    <row r="23" spans="1:7" ht="14.25" x14ac:dyDescent="0.3">
      <c r="A23" s="213"/>
      <c r="B23" s="216" t="s">
        <v>68</v>
      </c>
      <c r="C23" s="212"/>
      <c r="F23" s="200">
        <f t="shared" si="1"/>
        <v>0</v>
      </c>
      <c r="G23" s="198"/>
    </row>
    <row r="24" spans="1:7" ht="14.25" x14ac:dyDescent="0.3">
      <c r="A24" s="213"/>
      <c r="B24" s="213" t="s">
        <v>69</v>
      </c>
      <c r="C24" s="213"/>
      <c r="D24" s="198">
        <v>111498690</v>
      </c>
      <c r="E24" s="200"/>
      <c r="F24" s="200">
        <f t="shared" si="1"/>
        <v>111498690</v>
      </c>
      <c r="G24" s="200">
        <v>73343203</v>
      </c>
    </row>
    <row r="25" spans="1:7" ht="14.25" x14ac:dyDescent="0.3">
      <c r="A25" s="213"/>
      <c r="B25" s="213" t="s">
        <v>196</v>
      </c>
      <c r="C25" s="213"/>
      <c r="F25" s="200">
        <f t="shared" si="1"/>
        <v>0</v>
      </c>
      <c r="G25" s="198"/>
    </row>
    <row r="26" spans="1:7" ht="14.25" x14ac:dyDescent="0.3">
      <c r="A26" s="213"/>
      <c r="B26" s="213" t="s">
        <v>71</v>
      </c>
      <c r="C26" s="213"/>
      <c r="F26" s="200">
        <f t="shared" si="1"/>
        <v>0</v>
      </c>
      <c r="G26" s="198"/>
    </row>
    <row r="27" spans="1:7" ht="14.25" x14ac:dyDescent="0.3">
      <c r="A27" s="213"/>
      <c r="B27" s="212" t="s">
        <v>72</v>
      </c>
      <c r="C27" s="213"/>
      <c r="D27" s="217">
        <f>+D5+D20</f>
        <v>790710607</v>
      </c>
      <c r="E27" s="217">
        <f>+E5+E20</f>
        <v>32012425</v>
      </c>
      <c r="F27" s="217">
        <f>+F5+F20</f>
        <v>822723032</v>
      </c>
      <c r="G27" s="217">
        <f>+G5+G20</f>
        <v>862193431.76999998</v>
      </c>
    </row>
    <row r="28" spans="1:7" ht="15" thickBot="1" x14ac:dyDescent="0.35">
      <c r="A28" s="212" t="s">
        <v>73</v>
      </c>
      <c r="B28" s="212" t="s">
        <v>74</v>
      </c>
      <c r="C28" s="213"/>
      <c r="D28" s="201">
        <f>SUM(D29:D38)</f>
        <v>538051881.95000005</v>
      </c>
      <c r="E28" s="201">
        <f>SUM(E29:E38)</f>
        <v>71396582</v>
      </c>
      <c r="F28" s="201">
        <f>SUM(F29:F38)</f>
        <v>609448463.95000005</v>
      </c>
      <c r="G28" s="201">
        <f>SUM(G29:G38)</f>
        <v>507847838</v>
      </c>
    </row>
    <row r="29" spans="1:7" ht="15" thickTop="1" x14ac:dyDescent="0.3">
      <c r="A29" s="213"/>
      <c r="B29" s="213" t="s">
        <v>75</v>
      </c>
      <c r="C29" s="213"/>
      <c r="F29" s="200">
        <v>0</v>
      </c>
      <c r="G29" s="198"/>
    </row>
    <row r="30" spans="1:7" ht="14.25" x14ac:dyDescent="0.3">
      <c r="A30" s="213"/>
      <c r="B30" s="213" t="s">
        <v>76</v>
      </c>
      <c r="C30" s="213"/>
      <c r="F30" s="200">
        <v>0</v>
      </c>
      <c r="G30" s="198"/>
    </row>
    <row r="31" spans="1:7" ht="14.25" x14ac:dyDescent="0.3">
      <c r="A31" s="213"/>
      <c r="B31" s="213" t="s">
        <v>77</v>
      </c>
      <c r="C31" s="213"/>
      <c r="D31" s="198">
        <v>80000000</v>
      </c>
      <c r="F31" s="198">
        <v>80000000</v>
      </c>
      <c r="G31" s="198">
        <v>80000000</v>
      </c>
    </row>
    <row r="32" spans="1:7" ht="14.25" x14ac:dyDescent="0.3">
      <c r="A32" s="213"/>
      <c r="B32" s="213" t="s">
        <v>78</v>
      </c>
      <c r="C32" s="213"/>
      <c r="D32" s="198">
        <v>-890801</v>
      </c>
      <c r="F32" s="198">
        <f>+D32</f>
        <v>-890801</v>
      </c>
      <c r="G32" s="198"/>
    </row>
    <row r="33" spans="1:7" ht="14.25" x14ac:dyDescent="0.3">
      <c r="A33" s="213"/>
      <c r="B33" s="213" t="s">
        <v>79</v>
      </c>
      <c r="C33" s="213"/>
      <c r="F33" s="198">
        <v>0</v>
      </c>
      <c r="G33" s="198"/>
    </row>
    <row r="34" spans="1:7" ht="14.25" x14ac:dyDescent="0.3">
      <c r="A34" s="213"/>
      <c r="B34" s="213" t="s">
        <v>80</v>
      </c>
      <c r="C34" s="213"/>
      <c r="F34" s="198">
        <v>0</v>
      </c>
      <c r="G34" s="198"/>
    </row>
    <row r="35" spans="1:7" ht="14.25" x14ac:dyDescent="0.3">
      <c r="A35" s="213"/>
      <c r="B35" s="213" t="s">
        <v>81</v>
      </c>
      <c r="C35" s="213"/>
      <c r="D35" s="198">
        <v>8000000</v>
      </c>
      <c r="F35" s="198">
        <v>8000000</v>
      </c>
      <c r="G35" s="198">
        <v>8000000</v>
      </c>
    </row>
    <row r="36" spans="1:7" ht="14.25" x14ac:dyDescent="0.3">
      <c r="A36" s="213"/>
      <c r="B36" s="213" t="s">
        <v>82</v>
      </c>
      <c r="C36" s="213"/>
      <c r="D36" s="198">
        <v>408498947</v>
      </c>
      <c r="E36" s="198">
        <v>11348893</v>
      </c>
      <c r="F36" s="198">
        <f>+D36+E36</f>
        <v>419847840</v>
      </c>
      <c r="G36" s="198">
        <v>279608888</v>
      </c>
    </row>
    <row r="37" spans="1:7" ht="14.25" x14ac:dyDescent="0.3">
      <c r="A37" s="213"/>
      <c r="B37" s="213" t="s">
        <v>83</v>
      </c>
      <c r="C37" s="213"/>
      <c r="E37" s="198">
        <v>0</v>
      </c>
      <c r="F37" s="198">
        <f>+D37+E37</f>
        <v>0</v>
      </c>
      <c r="G37" s="198">
        <v>-4243601</v>
      </c>
    </row>
    <row r="38" spans="1:7" ht="14.25" x14ac:dyDescent="0.3">
      <c r="A38" s="213"/>
      <c r="B38" s="213" t="s">
        <v>84</v>
      </c>
      <c r="C38" s="213"/>
      <c r="D38" s="198">
        <v>42443735.950000003</v>
      </c>
      <c r="E38" s="198">
        <v>60047689</v>
      </c>
      <c r="F38" s="198">
        <f>+D38+E38</f>
        <v>102491424.95</v>
      </c>
      <c r="G38" s="198">
        <v>144482551</v>
      </c>
    </row>
    <row r="39" spans="1:7" ht="15" thickBot="1" x14ac:dyDescent="0.35">
      <c r="A39" s="213"/>
      <c r="B39" s="213" t="s">
        <v>197</v>
      </c>
      <c r="C39" s="213"/>
      <c r="D39" s="201">
        <f>+D5+D20+D28</f>
        <v>1328762488.95</v>
      </c>
      <c r="E39" s="201">
        <f>+E27+E28</f>
        <v>103409007</v>
      </c>
      <c r="F39" s="201">
        <f>+F5+F20+F28</f>
        <v>1432171495.95</v>
      </c>
      <c r="G39" s="201">
        <f>+G28+G27</f>
        <v>1370041269.77</v>
      </c>
    </row>
    <row r="40" spans="1:7" ht="15" thickTop="1" x14ac:dyDescent="0.3">
      <c r="A40" s="213"/>
      <c r="B40" s="213"/>
      <c r="C40" s="213"/>
      <c r="D40" s="200"/>
      <c r="E40" s="200"/>
      <c r="F40" s="213"/>
      <c r="G40" s="213"/>
    </row>
    <row r="41" spans="1:7" ht="14.25" x14ac:dyDescent="0.3">
      <c r="A41" s="213"/>
      <c r="B41" s="213"/>
      <c r="C41" s="213"/>
      <c r="D41" s="213"/>
      <c r="E41" s="213"/>
      <c r="F41" s="218"/>
      <c r="G41" s="218"/>
    </row>
    <row r="42" spans="1:7" ht="14.25" x14ac:dyDescent="0.3">
      <c r="A42" s="213"/>
      <c r="B42" s="213"/>
      <c r="C42" s="213"/>
      <c r="D42" s="213"/>
      <c r="E42" s="213"/>
      <c r="F42" s="218"/>
      <c r="G42" s="218"/>
    </row>
    <row r="43" spans="1:7" ht="14.25" x14ac:dyDescent="0.3">
      <c r="A43" s="213"/>
      <c r="B43" s="212"/>
      <c r="C43" s="213"/>
      <c r="D43" s="200"/>
      <c r="E43" s="200"/>
      <c r="F43" s="218"/>
      <c r="G43" s="219"/>
    </row>
    <row r="44" spans="1:7" ht="14.25" x14ac:dyDescent="0.3">
      <c r="A44" s="213"/>
      <c r="B44" s="213"/>
      <c r="C44" s="213"/>
      <c r="D44" s="200"/>
      <c r="F44" s="220"/>
      <c r="G44" s="219"/>
    </row>
    <row r="45" spans="1:7" ht="14.25" x14ac:dyDescent="0.3">
      <c r="A45" s="213"/>
      <c r="B45" s="213"/>
      <c r="C45" s="213"/>
      <c r="D45" s="200"/>
      <c r="F45" s="220"/>
      <c r="G45" s="219"/>
    </row>
    <row r="46" spans="1:7" ht="14.25" x14ac:dyDescent="0.3">
      <c r="A46" s="213"/>
      <c r="B46" s="213"/>
      <c r="C46" s="213"/>
      <c r="F46" s="220"/>
      <c r="G46" s="219"/>
    </row>
    <row r="47" spans="1:7" ht="14.25" x14ac:dyDescent="0.3">
      <c r="A47" s="213"/>
      <c r="B47" s="213"/>
      <c r="C47" s="213"/>
      <c r="F47" s="220"/>
      <c r="G47" s="219"/>
    </row>
    <row r="48" spans="1:7" ht="14.25" x14ac:dyDescent="0.3">
      <c r="A48" s="213"/>
      <c r="B48" s="213"/>
      <c r="C48" s="213"/>
      <c r="F48" s="220"/>
      <c r="G48" s="219"/>
    </row>
    <row r="49" spans="1:7" ht="14.25" x14ac:dyDescent="0.3">
      <c r="A49" s="215"/>
      <c r="B49" s="215"/>
      <c r="C49" s="215"/>
      <c r="F49" s="220"/>
      <c r="G49" s="219"/>
    </row>
    <row r="50" spans="1:7" ht="14.25" x14ac:dyDescent="0.3">
      <c r="A50" s="215"/>
      <c r="B50" s="215"/>
      <c r="C50" s="215"/>
      <c r="F50" s="220"/>
      <c r="G50" s="219"/>
    </row>
    <row r="51" spans="1:7" ht="14.25" x14ac:dyDescent="0.3">
      <c r="A51" s="215"/>
      <c r="B51" s="215"/>
      <c r="C51" s="215"/>
      <c r="F51" s="220"/>
      <c r="G51" s="219"/>
    </row>
    <row r="52" spans="1:7" ht="14.25" x14ac:dyDescent="0.3">
      <c r="F52" s="220"/>
      <c r="G52" s="219"/>
    </row>
    <row r="53" spans="1:7" ht="14.25" x14ac:dyDescent="0.3">
      <c r="F53" s="220"/>
      <c r="G53" s="219"/>
    </row>
    <row r="54" spans="1:7" ht="14.25" x14ac:dyDescent="0.3">
      <c r="F54" s="220"/>
      <c r="G54" s="219"/>
    </row>
  </sheetData>
  <mergeCells count="4">
    <mergeCell ref="A1:G1"/>
    <mergeCell ref="A2:A3"/>
    <mergeCell ref="B2:B3"/>
    <mergeCell ref="C2:C3"/>
  </mergeCells>
  <pageMargins left="0.25" right="0.25" top="0.25" bottom="0.2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3" workbookViewId="0">
      <selection activeCell="C33" sqref="C33:D33"/>
    </sheetView>
  </sheetViews>
  <sheetFormatPr defaultRowHeight="13.5" x14ac:dyDescent="0.25"/>
  <cols>
    <col min="1" max="1" width="5.85546875" style="68" customWidth="1"/>
    <col min="2" max="2" width="59.42578125" style="68" customWidth="1"/>
    <col min="3" max="4" width="14.5703125" style="68" customWidth="1"/>
    <col min="5" max="6" width="15.5703125" style="68" customWidth="1"/>
    <col min="7" max="8" width="9.140625" style="68"/>
    <col min="9" max="9" width="16.85546875" style="69" bestFit="1" customWidth="1"/>
    <col min="10" max="10" width="16" style="68" bestFit="1" customWidth="1"/>
    <col min="11" max="256" width="9.140625" style="68"/>
    <col min="257" max="257" width="5.85546875" style="68" customWidth="1"/>
    <col min="258" max="258" width="59.42578125" style="68" customWidth="1"/>
    <col min="259" max="260" width="14.5703125" style="68" customWidth="1"/>
    <col min="261" max="262" width="15.5703125" style="68" customWidth="1"/>
    <col min="263" max="264" width="9.140625" style="68"/>
    <col min="265" max="265" width="16.85546875" style="68" bestFit="1" customWidth="1"/>
    <col min="266" max="266" width="16" style="68" bestFit="1" customWidth="1"/>
    <col min="267" max="512" width="9.140625" style="68"/>
    <col min="513" max="513" width="5.85546875" style="68" customWidth="1"/>
    <col min="514" max="514" width="59.42578125" style="68" customWidth="1"/>
    <col min="515" max="516" width="14.5703125" style="68" customWidth="1"/>
    <col min="517" max="518" width="15.5703125" style="68" customWidth="1"/>
    <col min="519" max="520" width="9.140625" style="68"/>
    <col min="521" max="521" width="16.85546875" style="68" bestFit="1" customWidth="1"/>
    <col min="522" max="522" width="16" style="68" bestFit="1" customWidth="1"/>
    <col min="523" max="768" width="9.140625" style="68"/>
    <col min="769" max="769" width="5.85546875" style="68" customWidth="1"/>
    <col min="770" max="770" width="59.42578125" style="68" customWidth="1"/>
    <col min="771" max="772" width="14.5703125" style="68" customWidth="1"/>
    <col min="773" max="774" width="15.5703125" style="68" customWidth="1"/>
    <col min="775" max="776" width="9.140625" style="68"/>
    <col min="777" max="777" width="16.85546875" style="68" bestFit="1" customWidth="1"/>
    <col min="778" max="778" width="16" style="68" bestFit="1" customWidth="1"/>
    <col min="779" max="1024" width="9.140625" style="68"/>
    <col min="1025" max="1025" width="5.85546875" style="68" customWidth="1"/>
    <col min="1026" max="1026" width="59.42578125" style="68" customWidth="1"/>
    <col min="1027" max="1028" width="14.5703125" style="68" customWidth="1"/>
    <col min="1029" max="1030" width="15.5703125" style="68" customWidth="1"/>
    <col min="1031" max="1032" width="9.140625" style="68"/>
    <col min="1033" max="1033" width="16.85546875" style="68" bestFit="1" customWidth="1"/>
    <col min="1034" max="1034" width="16" style="68" bestFit="1" customWidth="1"/>
    <col min="1035" max="1280" width="9.140625" style="68"/>
    <col min="1281" max="1281" width="5.85546875" style="68" customWidth="1"/>
    <col min="1282" max="1282" width="59.42578125" style="68" customWidth="1"/>
    <col min="1283" max="1284" width="14.5703125" style="68" customWidth="1"/>
    <col min="1285" max="1286" width="15.5703125" style="68" customWidth="1"/>
    <col min="1287" max="1288" width="9.140625" style="68"/>
    <col min="1289" max="1289" width="16.85546875" style="68" bestFit="1" customWidth="1"/>
    <col min="1290" max="1290" width="16" style="68" bestFit="1" customWidth="1"/>
    <col min="1291" max="1536" width="9.140625" style="68"/>
    <col min="1537" max="1537" width="5.85546875" style="68" customWidth="1"/>
    <col min="1538" max="1538" width="59.42578125" style="68" customWidth="1"/>
    <col min="1539" max="1540" width="14.5703125" style="68" customWidth="1"/>
    <col min="1541" max="1542" width="15.5703125" style="68" customWidth="1"/>
    <col min="1543" max="1544" width="9.140625" style="68"/>
    <col min="1545" max="1545" width="16.85546875" style="68" bestFit="1" customWidth="1"/>
    <col min="1546" max="1546" width="16" style="68" bestFit="1" customWidth="1"/>
    <col min="1547" max="1792" width="9.140625" style="68"/>
    <col min="1793" max="1793" width="5.85546875" style="68" customWidth="1"/>
    <col min="1794" max="1794" width="59.42578125" style="68" customWidth="1"/>
    <col min="1795" max="1796" width="14.5703125" style="68" customWidth="1"/>
    <col min="1797" max="1798" width="15.5703125" style="68" customWidth="1"/>
    <col min="1799" max="1800" width="9.140625" style="68"/>
    <col min="1801" max="1801" width="16.85546875" style="68" bestFit="1" customWidth="1"/>
    <col min="1802" max="1802" width="16" style="68" bestFit="1" customWidth="1"/>
    <col min="1803" max="2048" width="9.140625" style="68"/>
    <col min="2049" max="2049" width="5.85546875" style="68" customWidth="1"/>
    <col min="2050" max="2050" width="59.42578125" style="68" customWidth="1"/>
    <col min="2051" max="2052" width="14.5703125" style="68" customWidth="1"/>
    <col min="2053" max="2054" width="15.5703125" style="68" customWidth="1"/>
    <col min="2055" max="2056" width="9.140625" style="68"/>
    <col min="2057" max="2057" width="16.85546875" style="68" bestFit="1" customWidth="1"/>
    <col min="2058" max="2058" width="16" style="68" bestFit="1" customWidth="1"/>
    <col min="2059" max="2304" width="9.140625" style="68"/>
    <col min="2305" max="2305" width="5.85546875" style="68" customWidth="1"/>
    <col min="2306" max="2306" width="59.42578125" style="68" customWidth="1"/>
    <col min="2307" max="2308" width="14.5703125" style="68" customWidth="1"/>
    <col min="2309" max="2310" width="15.5703125" style="68" customWidth="1"/>
    <col min="2311" max="2312" width="9.140625" style="68"/>
    <col min="2313" max="2313" width="16.85546875" style="68" bestFit="1" customWidth="1"/>
    <col min="2314" max="2314" width="16" style="68" bestFit="1" customWidth="1"/>
    <col min="2315" max="2560" width="9.140625" style="68"/>
    <col min="2561" max="2561" width="5.85546875" style="68" customWidth="1"/>
    <col min="2562" max="2562" width="59.42578125" style="68" customWidth="1"/>
    <col min="2563" max="2564" width="14.5703125" style="68" customWidth="1"/>
    <col min="2565" max="2566" width="15.5703125" style="68" customWidth="1"/>
    <col min="2567" max="2568" width="9.140625" style="68"/>
    <col min="2569" max="2569" width="16.85546875" style="68" bestFit="1" customWidth="1"/>
    <col min="2570" max="2570" width="16" style="68" bestFit="1" customWidth="1"/>
    <col min="2571" max="2816" width="9.140625" style="68"/>
    <col min="2817" max="2817" width="5.85546875" style="68" customWidth="1"/>
    <col min="2818" max="2818" width="59.42578125" style="68" customWidth="1"/>
    <col min="2819" max="2820" width="14.5703125" style="68" customWidth="1"/>
    <col min="2821" max="2822" width="15.5703125" style="68" customWidth="1"/>
    <col min="2823" max="2824" width="9.140625" style="68"/>
    <col min="2825" max="2825" width="16.85546875" style="68" bestFit="1" customWidth="1"/>
    <col min="2826" max="2826" width="16" style="68" bestFit="1" customWidth="1"/>
    <col min="2827" max="3072" width="9.140625" style="68"/>
    <col min="3073" max="3073" width="5.85546875" style="68" customWidth="1"/>
    <col min="3074" max="3074" width="59.42578125" style="68" customWidth="1"/>
    <col min="3075" max="3076" width="14.5703125" style="68" customWidth="1"/>
    <col min="3077" max="3078" width="15.5703125" style="68" customWidth="1"/>
    <col min="3079" max="3080" width="9.140625" style="68"/>
    <col min="3081" max="3081" width="16.85546875" style="68" bestFit="1" customWidth="1"/>
    <col min="3082" max="3082" width="16" style="68" bestFit="1" customWidth="1"/>
    <col min="3083" max="3328" width="9.140625" style="68"/>
    <col min="3329" max="3329" width="5.85546875" style="68" customWidth="1"/>
    <col min="3330" max="3330" width="59.42578125" style="68" customWidth="1"/>
    <col min="3331" max="3332" width="14.5703125" style="68" customWidth="1"/>
    <col min="3333" max="3334" width="15.5703125" style="68" customWidth="1"/>
    <col min="3335" max="3336" width="9.140625" style="68"/>
    <col min="3337" max="3337" width="16.85546875" style="68" bestFit="1" customWidth="1"/>
    <col min="3338" max="3338" width="16" style="68" bestFit="1" customWidth="1"/>
    <col min="3339" max="3584" width="9.140625" style="68"/>
    <col min="3585" max="3585" width="5.85546875" style="68" customWidth="1"/>
    <col min="3586" max="3586" width="59.42578125" style="68" customWidth="1"/>
    <col min="3587" max="3588" width="14.5703125" style="68" customWidth="1"/>
    <col min="3589" max="3590" width="15.5703125" style="68" customWidth="1"/>
    <col min="3591" max="3592" width="9.140625" style="68"/>
    <col min="3593" max="3593" width="16.85546875" style="68" bestFit="1" customWidth="1"/>
    <col min="3594" max="3594" width="16" style="68" bestFit="1" customWidth="1"/>
    <col min="3595" max="3840" width="9.140625" style="68"/>
    <col min="3841" max="3841" width="5.85546875" style="68" customWidth="1"/>
    <col min="3842" max="3842" width="59.42578125" style="68" customWidth="1"/>
    <col min="3843" max="3844" width="14.5703125" style="68" customWidth="1"/>
    <col min="3845" max="3846" width="15.5703125" style="68" customWidth="1"/>
    <col min="3847" max="3848" width="9.140625" style="68"/>
    <col min="3849" max="3849" width="16.85546875" style="68" bestFit="1" customWidth="1"/>
    <col min="3850" max="3850" width="16" style="68" bestFit="1" customWidth="1"/>
    <col min="3851" max="4096" width="9.140625" style="68"/>
    <col min="4097" max="4097" width="5.85546875" style="68" customWidth="1"/>
    <col min="4098" max="4098" width="59.42578125" style="68" customWidth="1"/>
    <col min="4099" max="4100" width="14.5703125" style="68" customWidth="1"/>
    <col min="4101" max="4102" width="15.5703125" style="68" customWidth="1"/>
    <col min="4103" max="4104" width="9.140625" style="68"/>
    <col min="4105" max="4105" width="16.85546875" style="68" bestFit="1" customWidth="1"/>
    <col min="4106" max="4106" width="16" style="68" bestFit="1" customWidth="1"/>
    <col min="4107" max="4352" width="9.140625" style="68"/>
    <col min="4353" max="4353" width="5.85546875" style="68" customWidth="1"/>
    <col min="4354" max="4354" width="59.42578125" style="68" customWidth="1"/>
    <col min="4355" max="4356" width="14.5703125" style="68" customWidth="1"/>
    <col min="4357" max="4358" width="15.5703125" style="68" customWidth="1"/>
    <col min="4359" max="4360" width="9.140625" style="68"/>
    <col min="4361" max="4361" width="16.85546875" style="68" bestFit="1" customWidth="1"/>
    <col min="4362" max="4362" width="16" style="68" bestFit="1" customWidth="1"/>
    <col min="4363" max="4608" width="9.140625" style="68"/>
    <col min="4609" max="4609" width="5.85546875" style="68" customWidth="1"/>
    <col min="4610" max="4610" width="59.42578125" style="68" customWidth="1"/>
    <col min="4611" max="4612" width="14.5703125" style="68" customWidth="1"/>
    <col min="4613" max="4614" width="15.5703125" style="68" customWidth="1"/>
    <col min="4615" max="4616" width="9.140625" style="68"/>
    <col min="4617" max="4617" width="16.85546875" style="68" bestFit="1" customWidth="1"/>
    <col min="4618" max="4618" width="16" style="68" bestFit="1" customWidth="1"/>
    <col min="4619" max="4864" width="9.140625" style="68"/>
    <col min="4865" max="4865" width="5.85546875" style="68" customWidth="1"/>
    <col min="4866" max="4866" width="59.42578125" style="68" customWidth="1"/>
    <col min="4867" max="4868" width="14.5703125" style="68" customWidth="1"/>
    <col min="4869" max="4870" width="15.5703125" style="68" customWidth="1"/>
    <col min="4871" max="4872" width="9.140625" style="68"/>
    <col min="4873" max="4873" width="16.85546875" style="68" bestFit="1" customWidth="1"/>
    <col min="4874" max="4874" width="16" style="68" bestFit="1" customWidth="1"/>
    <col min="4875" max="5120" width="9.140625" style="68"/>
    <col min="5121" max="5121" width="5.85546875" style="68" customWidth="1"/>
    <col min="5122" max="5122" width="59.42578125" style="68" customWidth="1"/>
    <col min="5123" max="5124" width="14.5703125" style="68" customWidth="1"/>
    <col min="5125" max="5126" width="15.5703125" style="68" customWidth="1"/>
    <col min="5127" max="5128" width="9.140625" style="68"/>
    <col min="5129" max="5129" width="16.85546875" style="68" bestFit="1" customWidth="1"/>
    <col min="5130" max="5130" width="16" style="68" bestFit="1" customWidth="1"/>
    <col min="5131" max="5376" width="9.140625" style="68"/>
    <col min="5377" max="5377" width="5.85546875" style="68" customWidth="1"/>
    <col min="5378" max="5378" width="59.42578125" style="68" customWidth="1"/>
    <col min="5379" max="5380" width="14.5703125" style="68" customWidth="1"/>
    <col min="5381" max="5382" width="15.5703125" style="68" customWidth="1"/>
    <col min="5383" max="5384" width="9.140625" style="68"/>
    <col min="5385" max="5385" width="16.85546875" style="68" bestFit="1" customWidth="1"/>
    <col min="5386" max="5386" width="16" style="68" bestFit="1" customWidth="1"/>
    <col min="5387" max="5632" width="9.140625" style="68"/>
    <col min="5633" max="5633" width="5.85546875" style="68" customWidth="1"/>
    <col min="5634" max="5634" width="59.42578125" style="68" customWidth="1"/>
    <col min="5635" max="5636" width="14.5703125" style="68" customWidth="1"/>
    <col min="5637" max="5638" width="15.5703125" style="68" customWidth="1"/>
    <col min="5639" max="5640" width="9.140625" style="68"/>
    <col min="5641" max="5641" width="16.85546875" style="68" bestFit="1" customWidth="1"/>
    <col min="5642" max="5642" width="16" style="68" bestFit="1" customWidth="1"/>
    <col min="5643" max="5888" width="9.140625" style="68"/>
    <col min="5889" max="5889" width="5.85546875" style="68" customWidth="1"/>
    <col min="5890" max="5890" width="59.42578125" style="68" customWidth="1"/>
    <col min="5891" max="5892" width="14.5703125" style="68" customWidth="1"/>
    <col min="5893" max="5894" width="15.5703125" style="68" customWidth="1"/>
    <col min="5895" max="5896" width="9.140625" style="68"/>
    <col min="5897" max="5897" width="16.85546875" style="68" bestFit="1" customWidth="1"/>
    <col min="5898" max="5898" width="16" style="68" bestFit="1" customWidth="1"/>
    <col min="5899" max="6144" width="9.140625" style="68"/>
    <col min="6145" max="6145" width="5.85546875" style="68" customWidth="1"/>
    <col min="6146" max="6146" width="59.42578125" style="68" customWidth="1"/>
    <col min="6147" max="6148" width="14.5703125" style="68" customWidth="1"/>
    <col min="6149" max="6150" width="15.5703125" style="68" customWidth="1"/>
    <col min="6151" max="6152" width="9.140625" style="68"/>
    <col min="6153" max="6153" width="16.85546875" style="68" bestFit="1" customWidth="1"/>
    <col min="6154" max="6154" width="16" style="68" bestFit="1" customWidth="1"/>
    <col min="6155" max="6400" width="9.140625" style="68"/>
    <col min="6401" max="6401" width="5.85546875" style="68" customWidth="1"/>
    <col min="6402" max="6402" width="59.42578125" style="68" customWidth="1"/>
    <col min="6403" max="6404" width="14.5703125" style="68" customWidth="1"/>
    <col min="6405" max="6406" width="15.5703125" style="68" customWidth="1"/>
    <col min="6407" max="6408" width="9.140625" style="68"/>
    <col min="6409" max="6409" width="16.85546875" style="68" bestFit="1" customWidth="1"/>
    <col min="6410" max="6410" width="16" style="68" bestFit="1" customWidth="1"/>
    <col min="6411" max="6656" width="9.140625" style="68"/>
    <col min="6657" max="6657" width="5.85546875" style="68" customWidth="1"/>
    <col min="6658" max="6658" width="59.42578125" style="68" customWidth="1"/>
    <col min="6659" max="6660" width="14.5703125" style="68" customWidth="1"/>
    <col min="6661" max="6662" width="15.5703125" style="68" customWidth="1"/>
    <col min="6663" max="6664" width="9.140625" style="68"/>
    <col min="6665" max="6665" width="16.85546875" style="68" bestFit="1" customWidth="1"/>
    <col min="6666" max="6666" width="16" style="68" bestFit="1" customWidth="1"/>
    <col min="6667" max="6912" width="9.140625" style="68"/>
    <col min="6913" max="6913" width="5.85546875" style="68" customWidth="1"/>
    <col min="6914" max="6914" width="59.42578125" style="68" customWidth="1"/>
    <col min="6915" max="6916" width="14.5703125" style="68" customWidth="1"/>
    <col min="6917" max="6918" width="15.5703125" style="68" customWidth="1"/>
    <col min="6919" max="6920" width="9.140625" style="68"/>
    <col min="6921" max="6921" width="16.85546875" style="68" bestFit="1" customWidth="1"/>
    <col min="6922" max="6922" width="16" style="68" bestFit="1" customWidth="1"/>
    <col min="6923" max="7168" width="9.140625" style="68"/>
    <col min="7169" max="7169" width="5.85546875" style="68" customWidth="1"/>
    <col min="7170" max="7170" width="59.42578125" style="68" customWidth="1"/>
    <col min="7171" max="7172" width="14.5703125" style="68" customWidth="1"/>
    <col min="7173" max="7174" width="15.5703125" style="68" customWidth="1"/>
    <col min="7175" max="7176" width="9.140625" style="68"/>
    <col min="7177" max="7177" width="16.85546875" style="68" bestFit="1" customWidth="1"/>
    <col min="7178" max="7178" width="16" style="68" bestFit="1" customWidth="1"/>
    <col min="7179" max="7424" width="9.140625" style="68"/>
    <col min="7425" max="7425" width="5.85546875" style="68" customWidth="1"/>
    <col min="7426" max="7426" width="59.42578125" style="68" customWidth="1"/>
    <col min="7427" max="7428" width="14.5703125" style="68" customWidth="1"/>
    <col min="7429" max="7430" width="15.5703125" style="68" customWidth="1"/>
    <col min="7431" max="7432" width="9.140625" style="68"/>
    <col min="7433" max="7433" width="16.85546875" style="68" bestFit="1" customWidth="1"/>
    <col min="7434" max="7434" width="16" style="68" bestFit="1" customWidth="1"/>
    <col min="7435" max="7680" width="9.140625" style="68"/>
    <col min="7681" max="7681" width="5.85546875" style="68" customWidth="1"/>
    <col min="7682" max="7682" width="59.42578125" style="68" customWidth="1"/>
    <col min="7683" max="7684" width="14.5703125" style="68" customWidth="1"/>
    <col min="7685" max="7686" width="15.5703125" style="68" customWidth="1"/>
    <col min="7687" max="7688" width="9.140625" style="68"/>
    <col min="7689" max="7689" width="16.85546875" style="68" bestFit="1" customWidth="1"/>
    <col min="7690" max="7690" width="16" style="68" bestFit="1" customWidth="1"/>
    <col min="7691" max="7936" width="9.140625" style="68"/>
    <col min="7937" max="7937" width="5.85546875" style="68" customWidth="1"/>
    <col min="7938" max="7938" width="59.42578125" style="68" customWidth="1"/>
    <col min="7939" max="7940" width="14.5703125" style="68" customWidth="1"/>
    <col min="7941" max="7942" width="15.5703125" style="68" customWidth="1"/>
    <col min="7943" max="7944" width="9.140625" style="68"/>
    <col min="7945" max="7945" width="16.85546875" style="68" bestFit="1" customWidth="1"/>
    <col min="7946" max="7946" width="16" style="68" bestFit="1" customWidth="1"/>
    <col min="7947" max="8192" width="9.140625" style="68"/>
    <col min="8193" max="8193" width="5.85546875" style="68" customWidth="1"/>
    <col min="8194" max="8194" width="59.42578125" style="68" customWidth="1"/>
    <col min="8195" max="8196" width="14.5703125" style="68" customWidth="1"/>
    <col min="8197" max="8198" width="15.5703125" style="68" customWidth="1"/>
    <col min="8199" max="8200" width="9.140625" style="68"/>
    <col min="8201" max="8201" width="16.85546875" style="68" bestFit="1" customWidth="1"/>
    <col min="8202" max="8202" width="16" style="68" bestFit="1" customWidth="1"/>
    <col min="8203" max="8448" width="9.140625" style="68"/>
    <col min="8449" max="8449" width="5.85546875" style="68" customWidth="1"/>
    <col min="8450" max="8450" width="59.42578125" style="68" customWidth="1"/>
    <col min="8451" max="8452" width="14.5703125" style="68" customWidth="1"/>
    <col min="8453" max="8454" width="15.5703125" style="68" customWidth="1"/>
    <col min="8455" max="8456" width="9.140625" style="68"/>
    <col min="8457" max="8457" width="16.85546875" style="68" bestFit="1" customWidth="1"/>
    <col min="8458" max="8458" width="16" style="68" bestFit="1" customWidth="1"/>
    <col min="8459" max="8704" width="9.140625" style="68"/>
    <col min="8705" max="8705" width="5.85546875" style="68" customWidth="1"/>
    <col min="8706" max="8706" width="59.42578125" style="68" customWidth="1"/>
    <col min="8707" max="8708" width="14.5703125" style="68" customWidth="1"/>
    <col min="8709" max="8710" width="15.5703125" style="68" customWidth="1"/>
    <col min="8711" max="8712" width="9.140625" style="68"/>
    <col min="8713" max="8713" width="16.85546875" style="68" bestFit="1" customWidth="1"/>
    <col min="8714" max="8714" width="16" style="68" bestFit="1" customWidth="1"/>
    <col min="8715" max="8960" width="9.140625" style="68"/>
    <col min="8961" max="8961" width="5.85546875" style="68" customWidth="1"/>
    <col min="8962" max="8962" width="59.42578125" style="68" customWidth="1"/>
    <col min="8963" max="8964" width="14.5703125" style="68" customWidth="1"/>
    <col min="8965" max="8966" width="15.5703125" style="68" customWidth="1"/>
    <col min="8967" max="8968" width="9.140625" style="68"/>
    <col min="8969" max="8969" width="16.85546875" style="68" bestFit="1" customWidth="1"/>
    <col min="8970" max="8970" width="16" style="68" bestFit="1" customWidth="1"/>
    <col min="8971" max="9216" width="9.140625" style="68"/>
    <col min="9217" max="9217" width="5.85546875" style="68" customWidth="1"/>
    <col min="9218" max="9218" width="59.42578125" style="68" customWidth="1"/>
    <col min="9219" max="9220" width="14.5703125" style="68" customWidth="1"/>
    <col min="9221" max="9222" width="15.5703125" style="68" customWidth="1"/>
    <col min="9223" max="9224" width="9.140625" style="68"/>
    <col min="9225" max="9225" width="16.85546875" style="68" bestFit="1" customWidth="1"/>
    <col min="9226" max="9226" width="16" style="68" bestFit="1" customWidth="1"/>
    <col min="9227" max="9472" width="9.140625" style="68"/>
    <col min="9473" max="9473" width="5.85546875" style="68" customWidth="1"/>
    <col min="9474" max="9474" width="59.42578125" style="68" customWidth="1"/>
    <col min="9475" max="9476" width="14.5703125" style="68" customWidth="1"/>
    <col min="9477" max="9478" width="15.5703125" style="68" customWidth="1"/>
    <col min="9479" max="9480" width="9.140625" style="68"/>
    <col min="9481" max="9481" width="16.85546875" style="68" bestFit="1" customWidth="1"/>
    <col min="9482" max="9482" width="16" style="68" bestFit="1" customWidth="1"/>
    <col min="9483" max="9728" width="9.140625" style="68"/>
    <col min="9729" max="9729" width="5.85546875" style="68" customWidth="1"/>
    <col min="9730" max="9730" width="59.42578125" style="68" customWidth="1"/>
    <col min="9731" max="9732" width="14.5703125" style="68" customWidth="1"/>
    <col min="9733" max="9734" width="15.5703125" style="68" customWidth="1"/>
    <col min="9735" max="9736" width="9.140625" style="68"/>
    <col min="9737" max="9737" width="16.85546875" style="68" bestFit="1" customWidth="1"/>
    <col min="9738" max="9738" width="16" style="68" bestFit="1" customWidth="1"/>
    <col min="9739" max="9984" width="9.140625" style="68"/>
    <col min="9985" max="9985" width="5.85546875" style="68" customWidth="1"/>
    <col min="9986" max="9986" width="59.42578125" style="68" customWidth="1"/>
    <col min="9987" max="9988" width="14.5703125" style="68" customWidth="1"/>
    <col min="9989" max="9990" width="15.5703125" style="68" customWidth="1"/>
    <col min="9991" max="9992" width="9.140625" style="68"/>
    <col min="9993" max="9993" width="16.85546875" style="68" bestFit="1" customWidth="1"/>
    <col min="9994" max="9994" width="16" style="68" bestFit="1" customWidth="1"/>
    <col min="9995" max="10240" width="9.140625" style="68"/>
    <col min="10241" max="10241" width="5.85546875" style="68" customWidth="1"/>
    <col min="10242" max="10242" width="59.42578125" style="68" customWidth="1"/>
    <col min="10243" max="10244" width="14.5703125" style="68" customWidth="1"/>
    <col min="10245" max="10246" width="15.5703125" style="68" customWidth="1"/>
    <col min="10247" max="10248" width="9.140625" style="68"/>
    <col min="10249" max="10249" width="16.85546875" style="68" bestFit="1" customWidth="1"/>
    <col min="10250" max="10250" width="16" style="68" bestFit="1" customWidth="1"/>
    <col min="10251" max="10496" width="9.140625" style="68"/>
    <col min="10497" max="10497" width="5.85546875" style="68" customWidth="1"/>
    <col min="10498" max="10498" width="59.42578125" style="68" customWidth="1"/>
    <col min="10499" max="10500" width="14.5703125" style="68" customWidth="1"/>
    <col min="10501" max="10502" width="15.5703125" style="68" customWidth="1"/>
    <col min="10503" max="10504" width="9.140625" style="68"/>
    <col min="10505" max="10505" width="16.85546875" style="68" bestFit="1" customWidth="1"/>
    <col min="10506" max="10506" width="16" style="68" bestFit="1" customWidth="1"/>
    <col min="10507" max="10752" width="9.140625" style="68"/>
    <col min="10753" max="10753" width="5.85546875" style="68" customWidth="1"/>
    <col min="10754" max="10754" width="59.42578125" style="68" customWidth="1"/>
    <col min="10755" max="10756" width="14.5703125" style="68" customWidth="1"/>
    <col min="10757" max="10758" width="15.5703125" style="68" customWidth="1"/>
    <col min="10759" max="10760" width="9.140625" style="68"/>
    <col min="10761" max="10761" width="16.85546875" style="68" bestFit="1" customWidth="1"/>
    <col min="10762" max="10762" width="16" style="68" bestFit="1" customWidth="1"/>
    <col min="10763" max="11008" width="9.140625" style="68"/>
    <col min="11009" max="11009" width="5.85546875" style="68" customWidth="1"/>
    <col min="11010" max="11010" width="59.42578125" style="68" customWidth="1"/>
    <col min="11011" max="11012" width="14.5703125" style="68" customWidth="1"/>
    <col min="11013" max="11014" width="15.5703125" style="68" customWidth="1"/>
    <col min="11015" max="11016" width="9.140625" style="68"/>
    <col min="11017" max="11017" width="16.85546875" style="68" bestFit="1" customWidth="1"/>
    <col min="11018" max="11018" width="16" style="68" bestFit="1" customWidth="1"/>
    <col min="11019" max="11264" width="9.140625" style="68"/>
    <col min="11265" max="11265" width="5.85546875" style="68" customWidth="1"/>
    <col min="11266" max="11266" width="59.42578125" style="68" customWidth="1"/>
    <col min="11267" max="11268" width="14.5703125" style="68" customWidth="1"/>
    <col min="11269" max="11270" width="15.5703125" style="68" customWidth="1"/>
    <col min="11271" max="11272" width="9.140625" style="68"/>
    <col min="11273" max="11273" width="16.85546875" style="68" bestFit="1" customWidth="1"/>
    <col min="11274" max="11274" width="16" style="68" bestFit="1" customWidth="1"/>
    <col min="11275" max="11520" width="9.140625" style="68"/>
    <col min="11521" max="11521" width="5.85546875" style="68" customWidth="1"/>
    <col min="11522" max="11522" width="59.42578125" style="68" customWidth="1"/>
    <col min="11523" max="11524" width="14.5703125" style="68" customWidth="1"/>
    <col min="11525" max="11526" width="15.5703125" style="68" customWidth="1"/>
    <col min="11527" max="11528" width="9.140625" style="68"/>
    <col min="11529" max="11529" width="16.85546875" style="68" bestFit="1" customWidth="1"/>
    <col min="11530" max="11530" width="16" style="68" bestFit="1" customWidth="1"/>
    <col min="11531" max="11776" width="9.140625" style="68"/>
    <col min="11777" max="11777" width="5.85546875" style="68" customWidth="1"/>
    <col min="11778" max="11778" width="59.42578125" style="68" customWidth="1"/>
    <col min="11779" max="11780" width="14.5703125" style="68" customWidth="1"/>
    <col min="11781" max="11782" width="15.5703125" style="68" customWidth="1"/>
    <col min="11783" max="11784" width="9.140625" style="68"/>
    <col min="11785" max="11785" width="16.85546875" style="68" bestFit="1" customWidth="1"/>
    <col min="11786" max="11786" width="16" style="68" bestFit="1" customWidth="1"/>
    <col min="11787" max="12032" width="9.140625" style="68"/>
    <col min="12033" max="12033" width="5.85546875" style="68" customWidth="1"/>
    <col min="12034" max="12034" width="59.42578125" style="68" customWidth="1"/>
    <col min="12035" max="12036" width="14.5703125" style="68" customWidth="1"/>
    <col min="12037" max="12038" width="15.5703125" style="68" customWidth="1"/>
    <col min="12039" max="12040" width="9.140625" style="68"/>
    <col min="12041" max="12041" width="16.85546875" style="68" bestFit="1" customWidth="1"/>
    <col min="12042" max="12042" width="16" style="68" bestFit="1" customWidth="1"/>
    <col min="12043" max="12288" width="9.140625" style="68"/>
    <col min="12289" max="12289" width="5.85546875" style="68" customWidth="1"/>
    <col min="12290" max="12290" width="59.42578125" style="68" customWidth="1"/>
    <col min="12291" max="12292" width="14.5703125" style="68" customWidth="1"/>
    <col min="12293" max="12294" width="15.5703125" style="68" customWidth="1"/>
    <col min="12295" max="12296" width="9.140625" style="68"/>
    <col min="12297" max="12297" width="16.85546875" style="68" bestFit="1" customWidth="1"/>
    <col min="12298" max="12298" width="16" style="68" bestFit="1" customWidth="1"/>
    <col min="12299" max="12544" width="9.140625" style="68"/>
    <col min="12545" max="12545" width="5.85546875" style="68" customWidth="1"/>
    <col min="12546" max="12546" width="59.42578125" style="68" customWidth="1"/>
    <col min="12547" max="12548" width="14.5703125" style="68" customWidth="1"/>
    <col min="12549" max="12550" width="15.5703125" style="68" customWidth="1"/>
    <col min="12551" max="12552" width="9.140625" style="68"/>
    <col min="12553" max="12553" width="16.85546875" style="68" bestFit="1" customWidth="1"/>
    <col min="12554" max="12554" width="16" style="68" bestFit="1" customWidth="1"/>
    <col min="12555" max="12800" width="9.140625" style="68"/>
    <col min="12801" max="12801" width="5.85546875" style="68" customWidth="1"/>
    <col min="12802" max="12802" width="59.42578125" style="68" customWidth="1"/>
    <col min="12803" max="12804" width="14.5703125" style="68" customWidth="1"/>
    <col min="12805" max="12806" width="15.5703125" style="68" customWidth="1"/>
    <col min="12807" max="12808" width="9.140625" style="68"/>
    <col min="12809" max="12809" width="16.85546875" style="68" bestFit="1" customWidth="1"/>
    <col min="12810" max="12810" width="16" style="68" bestFit="1" customWidth="1"/>
    <col min="12811" max="13056" width="9.140625" style="68"/>
    <col min="13057" max="13057" width="5.85546875" style="68" customWidth="1"/>
    <col min="13058" max="13058" width="59.42578125" style="68" customWidth="1"/>
    <col min="13059" max="13060" width="14.5703125" style="68" customWidth="1"/>
    <col min="13061" max="13062" width="15.5703125" style="68" customWidth="1"/>
    <col min="13063" max="13064" width="9.140625" style="68"/>
    <col min="13065" max="13065" width="16.85546875" style="68" bestFit="1" customWidth="1"/>
    <col min="13066" max="13066" width="16" style="68" bestFit="1" customWidth="1"/>
    <col min="13067" max="13312" width="9.140625" style="68"/>
    <col min="13313" max="13313" width="5.85546875" style="68" customWidth="1"/>
    <col min="13314" max="13314" width="59.42578125" style="68" customWidth="1"/>
    <col min="13315" max="13316" width="14.5703125" style="68" customWidth="1"/>
    <col min="13317" max="13318" width="15.5703125" style="68" customWidth="1"/>
    <col min="13319" max="13320" width="9.140625" style="68"/>
    <col min="13321" max="13321" width="16.85546875" style="68" bestFit="1" customWidth="1"/>
    <col min="13322" max="13322" width="16" style="68" bestFit="1" customWidth="1"/>
    <col min="13323" max="13568" width="9.140625" style="68"/>
    <col min="13569" max="13569" width="5.85546875" style="68" customWidth="1"/>
    <col min="13570" max="13570" width="59.42578125" style="68" customWidth="1"/>
    <col min="13571" max="13572" width="14.5703125" style="68" customWidth="1"/>
    <col min="13573" max="13574" width="15.5703125" style="68" customWidth="1"/>
    <col min="13575" max="13576" width="9.140625" style="68"/>
    <col min="13577" max="13577" width="16.85546875" style="68" bestFit="1" customWidth="1"/>
    <col min="13578" max="13578" width="16" style="68" bestFit="1" customWidth="1"/>
    <col min="13579" max="13824" width="9.140625" style="68"/>
    <col min="13825" max="13825" width="5.85546875" style="68" customWidth="1"/>
    <col min="13826" max="13826" width="59.42578125" style="68" customWidth="1"/>
    <col min="13827" max="13828" width="14.5703125" style="68" customWidth="1"/>
    <col min="13829" max="13830" width="15.5703125" style="68" customWidth="1"/>
    <col min="13831" max="13832" width="9.140625" style="68"/>
    <col min="13833" max="13833" width="16.85546875" style="68" bestFit="1" customWidth="1"/>
    <col min="13834" max="13834" width="16" style="68" bestFit="1" customWidth="1"/>
    <col min="13835" max="14080" width="9.140625" style="68"/>
    <col min="14081" max="14081" width="5.85546875" style="68" customWidth="1"/>
    <col min="14082" max="14082" width="59.42578125" style="68" customWidth="1"/>
    <col min="14083" max="14084" width="14.5703125" style="68" customWidth="1"/>
    <col min="14085" max="14086" width="15.5703125" style="68" customWidth="1"/>
    <col min="14087" max="14088" width="9.140625" style="68"/>
    <col min="14089" max="14089" width="16.85546875" style="68" bestFit="1" customWidth="1"/>
    <col min="14090" max="14090" width="16" style="68" bestFit="1" customWidth="1"/>
    <col min="14091" max="14336" width="9.140625" style="68"/>
    <col min="14337" max="14337" width="5.85546875" style="68" customWidth="1"/>
    <col min="14338" max="14338" width="59.42578125" style="68" customWidth="1"/>
    <col min="14339" max="14340" width="14.5703125" style="68" customWidth="1"/>
    <col min="14341" max="14342" width="15.5703125" style="68" customWidth="1"/>
    <col min="14343" max="14344" width="9.140625" style="68"/>
    <col min="14345" max="14345" width="16.85546875" style="68" bestFit="1" customWidth="1"/>
    <col min="14346" max="14346" width="16" style="68" bestFit="1" customWidth="1"/>
    <col min="14347" max="14592" width="9.140625" style="68"/>
    <col min="14593" max="14593" width="5.85546875" style="68" customWidth="1"/>
    <col min="14594" max="14594" width="59.42578125" style="68" customWidth="1"/>
    <col min="14595" max="14596" width="14.5703125" style="68" customWidth="1"/>
    <col min="14597" max="14598" width="15.5703125" style="68" customWidth="1"/>
    <col min="14599" max="14600" width="9.140625" style="68"/>
    <col min="14601" max="14601" width="16.85546875" style="68" bestFit="1" customWidth="1"/>
    <col min="14602" max="14602" width="16" style="68" bestFit="1" customWidth="1"/>
    <col min="14603" max="14848" width="9.140625" style="68"/>
    <col min="14849" max="14849" width="5.85546875" style="68" customWidth="1"/>
    <col min="14850" max="14850" width="59.42578125" style="68" customWidth="1"/>
    <col min="14851" max="14852" width="14.5703125" style="68" customWidth="1"/>
    <col min="14853" max="14854" width="15.5703125" style="68" customWidth="1"/>
    <col min="14855" max="14856" width="9.140625" style="68"/>
    <col min="14857" max="14857" width="16.85546875" style="68" bestFit="1" customWidth="1"/>
    <col min="14858" max="14858" width="16" style="68" bestFit="1" customWidth="1"/>
    <col min="14859" max="15104" width="9.140625" style="68"/>
    <col min="15105" max="15105" width="5.85546875" style="68" customWidth="1"/>
    <col min="15106" max="15106" width="59.42578125" style="68" customWidth="1"/>
    <col min="15107" max="15108" width="14.5703125" style="68" customWidth="1"/>
    <col min="15109" max="15110" width="15.5703125" style="68" customWidth="1"/>
    <col min="15111" max="15112" width="9.140625" style="68"/>
    <col min="15113" max="15113" width="16.85546875" style="68" bestFit="1" customWidth="1"/>
    <col min="15114" max="15114" width="16" style="68" bestFit="1" customWidth="1"/>
    <col min="15115" max="15360" width="9.140625" style="68"/>
    <col min="15361" max="15361" width="5.85546875" style="68" customWidth="1"/>
    <col min="15362" max="15362" width="59.42578125" style="68" customWidth="1"/>
    <col min="15363" max="15364" width="14.5703125" style="68" customWidth="1"/>
    <col min="15365" max="15366" width="15.5703125" style="68" customWidth="1"/>
    <col min="15367" max="15368" width="9.140625" style="68"/>
    <col min="15369" max="15369" width="16.85546875" style="68" bestFit="1" customWidth="1"/>
    <col min="15370" max="15370" width="16" style="68" bestFit="1" customWidth="1"/>
    <col min="15371" max="15616" width="9.140625" style="68"/>
    <col min="15617" max="15617" width="5.85546875" style="68" customWidth="1"/>
    <col min="15618" max="15618" width="59.42578125" style="68" customWidth="1"/>
    <col min="15619" max="15620" width="14.5703125" style="68" customWidth="1"/>
    <col min="15621" max="15622" width="15.5703125" style="68" customWidth="1"/>
    <col min="15623" max="15624" width="9.140625" style="68"/>
    <col min="15625" max="15625" width="16.85546875" style="68" bestFit="1" customWidth="1"/>
    <col min="15626" max="15626" width="16" style="68" bestFit="1" customWidth="1"/>
    <col min="15627" max="15872" width="9.140625" style="68"/>
    <col min="15873" max="15873" width="5.85546875" style="68" customWidth="1"/>
    <col min="15874" max="15874" width="59.42578125" style="68" customWidth="1"/>
    <col min="15875" max="15876" width="14.5703125" style="68" customWidth="1"/>
    <col min="15877" max="15878" width="15.5703125" style="68" customWidth="1"/>
    <col min="15879" max="15880" width="9.140625" style="68"/>
    <col min="15881" max="15881" width="16.85546875" style="68" bestFit="1" customWidth="1"/>
    <col min="15882" max="15882" width="16" style="68" bestFit="1" customWidth="1"/>
    <col min="15883" max="16128" width="9.140625" style="68"/>
    <col min="16129" max="16129" width="5.85546875" style="68" customWidth="1"/>
    <col min="16130" max="16130" width="59.42578125" style="68" customWidth="1"/>
    <col min="16131" max="16132" width="14.5703125" style="68" customWidth="1"/>
    <col min="16133" max="16134" width="15.5703125" style="68" customWidth="1"/>
    <col min="16135" max="16136" width="9.140625" style="68"/>
    <col min="16137" max="16137" width="16.85546875" style="68" bestFit="1" customWidth="1"/>
    <col min="16138" max="16138" width="16" style="68" bestFit="1" customWidth="1"/>
    <col min="16139" max="16384" width="9.140625" style="68"/>
  </cols>
  <sheetData>
    <row r="1" spans="1:6" x14ac:dyDescent="0.25">
      <c r="A1" s="236" t="s">
        <v>327</v>
      </c>
      <c r="B1" s="236"/>
      <c r="C1" s="236"/>
      <c r="D1" s="236"/>
      <c r="E1" s="236"/>
      <c r="F1" s="236"/>
    </row>
    <row r="2" spans="1:6" x14ac:dyDescent="0.25">
      <c r="A2" s="236" t="s">
        <v>86</v>
      </c>
      <c r="B2" s="236"/>
      <c r="C2" s="236"/>
      <c r="D2" s="236"/>
      <c r="E2" s="236"/>
      <c r="F2" s="236"/>
    </row>
    <row r="3" spans="1:6" x14ac:dyDescent="0.25">
      <c r="A3" s="237" t="s">
        <v>1</v>
      </c>
      <c r="B3" s="238" t="s">
        <v>87</v>
      </c>
      <c r="C3" s="52" t="s">
        <v>4</v>
      </c>
      <c r="D3" s="52" t="s">
        <v>4</v>
      </c>
      <c r="E3" s="52" t="s">
        <v>4</v>
      </c>
      <c r="F3" s="52" t="s">
        <v>4</v>
      </c>
    </row>
    <row r="4" spans="1:6" x14ac:dyDescent="0.25">
      <c r="A4" s="237"/>
      <c r="B4" s="238"/>
      <c r="C4" s="52" t="s">
        <v>5</v>
      </c>
      <c r="D4" s="52" t="s">
        <v>5</v>
      </c>
      <c r="E4" s="52" t="s">
        <v>5</v>
      </c>
      <c r="F4" s="52" t="s">
        <v>6</v>
      </c>
    </row>
    <row r="5" spans="1:6" ht="15" x14ac:dyDescent="0.3">
      <c r="A5" s="65"/>
      <c r="B5" s="51"/>
      <c r="C5" s="52" t="s">
        <v>198</v>
      </c>
      <c r="D5" s="52" t="s">
        <v>199</v>
      </c>
      <c r="E5" s="52" t="s">
        <v>190</v>
      </c>
      <c r="F5" s="52">
        <v>2015</v>
      </c>
    </row>
    <row r="6" spans="1:6" ht="15.75" thickBot="1" x14ac:dyDescent="0.35">
      <c r="A6" s="65">
        <v>1</v>
      </c>
      <c r="B6" s="71" t="s">
        <v>88</v>
      </c>
      <c r="C6" s="57">
        <f>+C7+C8+C9</f>
        <v>548204641</v>
      </c>
      <c r="D6" s="57">
        <f>+D7</f>
        <v>125339422</v>
      </c>
      <c r="E6" s="57">
        <f>+C6+D6</f>
        <v>673544063</v>
      </c>
      <c r="F6" s="57">
        <v>1426558454</v>
      </c>
    </row>
    <row r="7" spans="1:6" ht="15.75" thickTop="1" x14ac:dyDescent="0.3">
      <c r="A7" s="65"/>
      <c r="B7" s="71" t="s">
        <v>89</v>
      </c>
      <c r="C7" s="59">
        <v>560321407</v>
      </c>
      <c r="D7" s="54">
        <v>125339422</v>
      </c>
      <c r="E7" s="59">
        <f>+C7+D7</f>
        <v>685660829</v>
      </c>
      <c r="F7" s="54">
        <f>1432275601+27639585</f>
        <v>1459915186</v>
      </c>
    </row>
    <row r="8" spans="1:6" x14ac:dyDescent="0.25">
      <c r="A8" s="65">
        <v>2</v>
      </c>
      <c r="B8" s="71" t="s">
        <v>326</v>
      </c>
      <c r="C8" s="59">
        <v>56701194</v>
      </c>
      <c r="D8" s="59"/>
      <c r="E8" s="59">
        <f t="shared" ref="E8:E10" si="0">+C8+D8</f>
        <v>56701194</v>
      </c>
      <c r="F8" s="59">
        <v>23344663</v>
      </c>
    </row>
    <row r="9" spans="1:6" x14ac:dyDescent="0.25">
      <c r="A9" s="65"/>
      <c r="B9" s="71" t="s">
        <v>200</v>
      </c>
      <c r="C9" s="59">
        <v>-68817960</v>
      </c>
      <c r="D9" s="59"/>
      <c r="E9" s="59">
        <f t="shared" si="0"/>
        <v>-68817960</v>
      </c>
      <c r="F9" s="59">
        <v>-56701194</v>
      </c>
    </row>
    <row r="10" spans="1:6" ht="15.75" thickBot="1" x14ac:dyDescent="0.35">
      <c r="A10" s="65">
        <v>3</v>
      </c>
      <c r="B10" s="71" t="s">
        <v>91</v>
      </c>
      <c r="C10" s="57">
        <v>11044476</v>
      </c>
      <c r="D10" s="57"/>
      <c r="E10" s="57">
        <f t="shared" si="0"/>
        <v>11044476</v>
      </c>
      <c r="F10" s="57">
        <v>-63491604</v>
      </c>
    </row>
    <row r="11" spans="1:6" ht="16.5" thickTop="1" thickBot="1" x14ac:dyDescent="0.35">
      <c r="A11" s="65">
        <v>4</v>
      </c>
      <c r="B11" s="71" t="s">
        <v>92</v>
      </c>
      <c r="C11" s="167">
        <v>196578016</v>
      </c>
      <c r="D11" s="75">
        <v>4891831</v>
      </c>
      <c r="E11" s="75">
        <f>+C11+D11</f>
        <v>201469847</v>
      </c>
      <c r="F11" s="75">
        <v>728341897</v>
      </c>
    </row>
    <row r="12" spans="1:6" ht="15.75" thickTop="1" x14ac:dyDescent="0.3">
      <c r="A12" s="65"/>
      <c r="B12" s="71" t="s">
        <v>201</v>
      </c>
      <c r="C12" s="59"/>
      <c r="D12" s="54"/>
      <c r="E12" s="59">
        <v>0</v>
      </c>
      <c r="F12" s="54">
        <v>0</v>
      </c>
    </row>
    <row r="13" spans="1:6" ht="15.75" thickBot="1" x14ac:dyDescent="0.35">
      <c r="A13" s="65">
        <v>5</v>
      </c>
      <c r="B13" s="71" t="s">
        <v>265</v>
      </c>
      <c r="C13" s="57">
        <f>+C14+C15</f>
        <v>87975275</v>
      </c>
      <c r="D13" s="57">
        <f>+D14+D15</f>
        <v>12644638</v>
      </c>
      <c r="E13" s="57">
        <f>+E14+E15</f>
        <v>100619913</v>
      </c>
      <c r="F13" s="57">
        <f>SUM(F14+F15)</f>
        <v>91570013</v>
      </c>
    </row>
    <row r="14" spans="1:6" ht="15.75" thickTop="1" x14ac:dyDescent="0.3">
      <c r="A14" s="65"/>
      <c r="B14" s="72" t="s">
        <v>94</v>
      </c>
      <c r="C14" s="59">
        <v>76127434</v>
      </c>
      <c r="D14" s="59">
        <v>12627463</v>
      </c>
      <c r="E14" s="59">
        <f>+C14+D14</f>
        <v>88754897</v>
      </c>
      <c r="F14" s="59">
        <v>79816500</v>
      </c>
    </row>
    <row r="15" spans="1:6" ht="15" x14ac:dyDescent="0.3">
      <c r="A15" s="65"/>
      <c r="B15" s="73" t="s">
        <v>95</v>
      </c>
      <c r="C15" s="59">
        <v>11847841</v>
      </c>
      <c r="D15" s="59">
        <v>17175</v>
      </c>
      <c r="E15" s="59">
        <f>+C15+D15</f>
        <v>11865016</v>
      </c>
      <c r="F15" s="59">
        <v>11753513</v>
      </c>
    </row>
    <row r="16" spans="1:6" ht="15" x14ac:dyDescent="0.3">
      <c r="A16" s="166"/>
      <c r="B16" s="73"/>
      <c r="C16" s="59"/>
      <c r="D16" s="59"/>
      <c r="E16" s="59"/>
      <c r="F16" s="59"/>
    </row>
    <row r="17" spans="1:6" x14ac:dyDescent="0.25">
      <c r="A17" s="65">
        <v>6</v>
      </c>
      <c r="B17" s="71" t="s">
        <v>96</v>
      </c>
      <c r="C17" s="59">
        <v>40467125</v>
      </c>
      <c r="D17" s="59">
        <v>1642550</v>
      </c>
      <c r="E17" s="59">
        <f>+C17+D17</f>
        <v>42109675</v>
      </c>
      <c r="F17" s="59">
        <v>43041412</v>
      </c>
    </row>
    <row r="18" spans="1:6" x14ac:dyDescent="0.25">
      <c r="A18" s="65">
        <v>7</v>
      </c>
      <c r="B18" s="71" t="s">
        <v>97</v>
      </c>
      <c r="C18" s="59">
        <v>167742763</v>
      </c>
      <c r="D18" s="59">
        <v>38805373</v>
      </c>
      <c r="E18" s="59">
        <f>+C18+D18</f>
        <v>206548136</v>
      </c>
      <c r="F18" s="59">
        <v>291518375</v>
      </c>
    </row>
    <row r="19" spans="1:6" x14ac:dyDescent="0.25">
      <c r="A19" s="74">
        <v>7.1</v>
      </c>
      <c r="B19" s="71" t="s">
        <v>98</v>
      </c>
      <c r="C19" s="59">
        <v>2721020</v>
      </c>
      <c r="D19" s="59"/>
      <c r="E19" s="59">
        <f>+C19+D19</f>
        <v>2721020</v>
      </c>
      <c r="F19" s="59">
        <v>19049949</v>
      </c>
    </row>
    <row r="20" spans="1:6" ht="15.75" thickBot="1" x14ac:dyDescent="0.35">
      <c r="A20" s="65">
        <v>8</v>
      </c>
      <c r="B20" s="51" t="s">
        <v>266</v>
      </c>
      <c r="C20" s="57">
        <f>+C11+C13+C17+C18+C19</f>
        <v>495484199</v>
      </c>
      <c r="D20" s="57">
        <f>+D11+D13+D17+D18+D19</f>
        <v>57984392</v>
      </c>
      <c r="E20" s="57">
        <f>+E11+E13+E17+E18+E19</f>
        <v>553468591</v>
      </c>
      <c r="F20" s="57">
        <f>+F11+F13+F17+F18+F19</f>
        <v>1173521646</v>
      </c>
    </row>
    <row r="21" spans="1:6" ht="16.5" thickTop="1" thickBot="1" x14ac:dyDescent="0.35">
      <c r="A21" s="65">
        <v>9</v>
      </c>
      <c r="B21" s="71" t="s">
        <v>100</v>
      </c>
      <c r="C21" s="75">
        <f>+C6+C10-C20</f>
        <v>63764918</v>
      </c>
      <c r="D21" s="75">
        <f>+D6+D10-D20</f>
        <v>67355030</v>
      </c>
      <c r="E21" s="75">
        <f>+E6+E10-E20</f>
        <v>131119948</v>
      </c>
      <c r="F21" s="75">
        <f>+F6+F10-F20</f>
        <v>189545204</v>
      </c>
    </row>
    <row r="22" spans="1:6" ht="15.75" thickTop="1" x14ac:dyDescent="0.3">
      <c r="A22" s="65">
        <v>10</v>
      </c>
      <c r="B22" s="71" t="s">
        <v>101</v>
      </c>
      <c r="C22" s="59"/>
      <c r="D22" s="59"/>
      <c r="E22" s="54">
        <v>0</v>
      </c>
      <c r="F22" s="59"/>
    </row>
    <row r="23" spans="1:6" ht="15" x14ac:dyDescent="0.3">
      <c r="A23" s="65">
        <v>11</v>
      </c>
      <c r="B23" s="71" t="s">
        <v>102</v>
      </c>
      <c r="C23" s="59"/>
      <c r="D23" s="59"/>
      <c r="E23" s="54">
        <v>0</v>
      </c>
      <c r="F23" s="59"/>
    </row>
    <row r="24" spans="1:6" ht="15.75" thickBot="1" x14ac:dyDescent="0.35">
      <c r="A24" s="65">
        <v>12</v>
      </c>
      <c r="B24" s="71" t="s">
        <v>103</v>
      </c>
      <c r="C24" s="57">
        <f>+C26+C27+C28</f>
        <v>-13350933</v>
      </c>
      <c r="D24" s="57">
        <f>+D26+D27+D28</f>
        <v>-34723</v>
      </c>
      <c r="E24" s="57">
        <f>+C24+D24</f>
        <v>-13385656</v>
      </c>
      <c r="F24" s="57">
        <f>+F25+F26+F27+F28</f>
        <v>-17173990</v>
      </c>
    </row>
    <row r="25" spans="1:6" ht="15.75" thickTop="1" x14ac:dyDescent="0.3">
      <c r="A25" s="51"/>
      <c r="B25" s="72" t="s">
        <v>104</v>
      </c>
      <c r="C25" s="59"/>
      <c r="D25" s="59"/>
      <c r="E25" s="54">
        <v>0</v>
      </c>
      <c r="F25" s="59"/>
    </row>
    <row r="26" spans="1:6" ht="15" x14ac:dyDescent="0.3">
      <c r="A26" s="51"/>
      <c r="B26" s="72" t="s">
        <v>105</v>
      </c>
      <c r="C26" s="59">
        <v>-13852778</v>
      </c>
      <c r="D26" s="59">
        <v>0</v>
      </c>
      <c r="E26" s="54">
        <f>+C26</f>
        <v>-13852778</v>
      </c>
      <c r="F26" s="59">
        <v>-14761043</v>
      </c>
    </row>
    <row r="27" spans="1:6" ht="15" x14ac:dyDescent="0.3">
      <c r="A27" s="51"/>
      <c r="B27" s="72" t="s">
        <v>106</v>
      </c>
      <c r="C27" s="59"/>
      <c r="D27" s="59"/>
      <c r="E27" s="54"/>
      <c r="F27" s="59">
        <v>-2401182</v>
      </c>
    </row>
    <row r="28" spans="1:6" ht="15" x14ac:dyDescent="0.3">
      <c r="A28" s="51"/>
      <c r="B28" s="72" t="s">
        <v>107</v>
      </c>
      <c r="C28" s="59">
        <v>501845</v>
      </c>
      <c r="D28" s="59">
        <v>-34723</v>
      </c>
      <c r="E28" s="54">
        <f>+C27:C28+D28</f>
        <v>467122</v>
      </c>
      <c r="F28" s="59">
        <v>-11765</v>
      </c>
    </row>
    <row r="29" spans="1:6" ht="15.75" thickBot="1" x14ac:dyDescent="0.35">
      <c r="A29" s="51">
        <v>13</v>
      </c>
      <c r="B29" s="76" t="s">
        <v>267</v>
      </c>
      <c r="C29" s="57">
        <f>+C21+C24</f>
        <v>50413985</v>
      </c>
      <c r="D29" s="57">
        <f>+D21+D24</f>
        <v>67320307</v>
      </c>
      <c r="E29" s="57">
        <f>+C29+D29</f>
        <v>117734292</v>
      </c>
      <c r="F29" s="57">
        <f>SUM(F26:F28)</f>
        <v>-17173990</v>
      </c>
    </row>
    <row r="30" spans="1:6" ht="15.75" thickTop="1" x14ac:dyDescent="0.3">
      <c r="A30" s="51">
        <v>14</v>
      </c>
      <c r="B30" s="76" t="s">
        <v>109</v>
      </c>
      <c r="C30" s="54">
        <f>+C29</f>
        <v>50413985</v>
      </c>
      <c r="D30" s="54">
        <f>+D29+D19</f>
        <v>67320307</v>
      </c>
      <c r="E30" s="54">
        <f>+C30+D30</f>
        <v>117734292</v>
      </c>
      <c r="F30" s="54">
        <f>+F21+F29</f>
        <v>172371214</v>
      </c>
    </row>
    <row r="31" spans="1:6" ht="15" x14ac:dyDescent="0.3">
      <c r="A31" s="51"/>
      <c r="B31" s="76" t="s">
        <v>202</v>
      </c>
      <c r="C31" s="54">
        <v>0</v>
      </c>
      <c r="D31" s="54">
        <v>5405869</v>
      </c>
      <c r="E31" s="54">
        <f>+C31+D31</f>
        <v>5405869</v>
      </c>
      <c r="F31" s="54"/>
    </row>
    <row r="32" spans="1:6" ht="15" x14ac:dyDescent="0.3">
      <c r="A32" s="65">
        <v>15</v>
      </c>
      <c r="B32" s="71" t="s">
        <v>110</v>
      </c>
      <c r="C32" s="59">
        <f>+(C19+C30)*0.15</f>
        <v>7970250.75</v>
      </c>
      <c r="D32" s="54">
        <f>+(D30+D31)*10/100</f>
        <v>7272617.5999999996</v>
      </c>
      <c r="E32" s="54">
        <f>+C32+D32</f>
        <v>15242868.35</v>
      </c>
      <c r="F32" s="59">
        <v>27888663.349999998</v>
      </c>
    </row>
    <row r="33" spans="1:6" ht="15.75" thickBot="1" x14ac:dyDescent="0.35">
      <c r="A33" s="51">
        <v>16</v>
      </c>
      <c r="B33" s="71" t="s">
        <v>111</v>
      </c>
      <c r="C33" s="57">
        <f>+C30-C32</f>
        <v>42443734.25</v>
      </c>
      <c r="D33" s="57">
        <f>+D30-D32</f>
        <v>60047689.399999999</v>
      </c>
      <c r="E33" s="57">
        <f>+C33+D33</f>
        <v>102491423.65000001</v>
      </c>
      <c r="F33" s="57">
        <f>+F30-F32</f>
        <v>144482550.65000001</v>
      </c>
    </row>
    <row r="34" spans="1:6" ht="15.75" thickTop="1" x14ac:dyDescent="0.3">
      <c r="A34" s="65">
        <v>17</v>
      </c>
      <c r="B34" s="71" t="s">
        <v>112</v>
      </c>
      <c r="C34" s="59"/>
      <c r="D34" s="59"/>
      <c r="E34" s="54">
        <v>0</v>
      </c>
      <c r="F34" s="59"/>
    </row>
  </sheetData>
  <mergeCells count="4">
    <mergeCell ref="A1:F1"/>
    <mergeCell ref="A2:F2"/>
    <mergeCell ref="A3:A4"/>
    <mergeCell ref="B3:B4"/>
  </mergeCells>
  <pageMargins left="0.25" right="0.25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>
      <selection activeCell="L20" sqref="L20"/>
    </sheetView>
  </sheetViews>
  <sheetFormatPr defaultColWidth="15.140625" defaultRowHeight="13.5" x14ac:dyDescent="0.25"/>
  <cols>
    <col min="1" max="1" width="7.5703125" style="39" customWidth="1"/>
    <col min="2" max="2" width="32.5703125" style="39" customWidth="1"/>
    <col min="3" max="3" width="13.5703125" style="39" customWidth="1"/>
    <col min="4" max="4" width="10.42578125" style="39" customWidth="1"/>
    <col min="5" max="5" width="7.28515625" style="39" customWidth="1"/>
    <col min="6" max="6" width="13" style="39" customWidth="1"/>
    <col min="7" max="7" width="15.140625" style="39"/>
    <col min="8" max="8" width="13.140625" style="39" customWidth="1"/>
    <col min="9" max="10" width="15.140625" style="39"/>
    <col min="11" max="11" width="15.140625" style="40"/>
    <col min="12" max="256" width="15.140625" style="39"/>
    <col min="257" max="257" width="7.5703125" style="39" customWidth="1"/>
    <col min="258" max="258" width="32.5703125" style="39" customWidth="1"/>
    <col min="259" max="259" width="13.5703125" style="39" customWidth="1"/>
    <col min="260" max="260" width="10.42578125" style="39" customWidth="1"/>
    <col min="261" max="261" width="7.28515625" style="39" customWidth="1"/>
    <col min="262" max="262" width="13" style="39" customWidth="1"/>
    <col min="263" max="263" width="15.140625" style="39"/>
    <col min="264" max="264" width="13.140625" style="39" customWidth="1"/>
    <col min="265" max="512" width="15.140625" style="39"/>
    <col min="513" max="513" width="7.5703125" style="39" customWidth="1"/>
    <col min="514" max="514" width="32.5703125" style="39" customWidth="1"/>
    <col min="515" max="515" width="13.5703125" style="39" customWidth="1"/>
    <col min="516" max="516" width="10.42578125" style="39" customWidth="1"/>
    <col min="517" max="517" width="7.28515625" style="39" customWidth="1"/>
    <col min="518" max="518" width="13" style="39" customWidth="1"/>
    <col min="519" max="519" width="15.140625" style="39"/>
    <col min="520" max="520" width="13.140625" style="39" customWidth="1"/>
    <col min="521" max="768" width="15.140625" style="39"/>
    <col min="769" max="769" width="7.5703125" style="39" customWidth="1"/>
    <col min="770" max="770" width="32.5703125" style="39" customWidth="1"/>
    <col min="771" max="771" width="13.5703125" style="39" customWidth="1"/>
    <col min="772" max="772" width="10.42578125" style="39" customWidth="1"/>
    <col min="773" max="773" width="7.28515625" style="39" customWidth="1"/>
    <col min="774" max="774" width="13" style="39" customWidth="1"/>
    <col min="775" max="775" width="15.140625" style="39"/>
    <col min="776" max="776" width="13.140625" style="39" customWidth="1"/>
    <col min="777" max="1024" width="15.140625" style="39"/>
    <col min="1025" max="1025" width="7.5703125" style="39" customWidth="1"/>
    <col min="1026" max="1026" width="32.5703125" style="39" customWidth="1"/>
    <col min="1027" max="1027" width="13.5703125" style="39" customWidth="1"/>
    <col min="1028" max="1028" width="10.42578125" style="39" customWidth="1"/>
    <col min="1029" max="1029" width="7.28515625" style="39" customWidth="1"/>
    <col min="1030" max="1030" width="13" style="39" customWidth="1"/>
    <col min="1031" max="1031" width="15.140625" style="39"/>
    <col min="1032" max="1032" width="13.140625" style="39" customWidth="1"/>
    <col min="1033" max="1280" width="15.140625" style="39"/>
    <col min="1281" max="1281" width="7.5703125" style="39" customWidth="1"/>
    <col min="1282" max="1282" width="32.5703125" style="39" customWidth="1"/>
    <col min="1283" max="1283" width="13.5703125" style="39" customWidth="1"/>
    <col min="1284" max="1284" width="10.42578125" style="39" customWidth="1"/>
    <col min="1285" max="1285" width="7.28515625" style="39" customWidth="1"/>
    <col min="1286" max="1286" width="13" style="39" customWidth="1"/>
    <col min="1287" max="1287" width="15.140625" style="39"/>
    <col min="1288" max="1288" width="13.140625" style="39" customWidth="1"/>
    <col min="1289" max="1536" width="15.140625" style="39"/>
    <col min="1537" max="1537" width="7.5703125" style="39" customWidth="1"/>
    <col min="1538" max="1538" width="32.5703125" style="39" customWidth="1"/>
    <col min="1539" max="1539" width="13.5703125" style="39" customWidth="1"/>
    <col min="1540" max="1540" width="10.42578125" style="39" customWidth="1"/>
    <col min="1541" max="1541" width="7.28515625" style="39" customWidth="1"/>
    <col min="1542" max="1542" width="13" style="39" customWidth="1"/>
    <col min="1543" max="1543" width="15.140625" style="39"/>
    <col min="1544" max="1544" width="13.140625" style="39" customWidth="1"/>
    <col min="1545" max="1792" width="15.140625" style="39"/>
    <col min="1793" max="1793" width="7.5703125" style="39" customWidth="1"/>
    <col min="1794" max="1794" width="32.5703125" style="39" customWidth="1"/>
    <col min="1795" max="1795" width="13.5703125" style="39" customWidth="1"/>
    <col min="1796" max="1796" width="10.42578125" style="39" customWidth="1"/>
    <col min="1797" max="1797" width="7.28515625" style="39" customWidth="1"/>
    <col min="1798" max="1798" width="13" style="39" customWidth="1"/>
    <col min="1799" max="1799" width="15.140625" style="39"/>
    <col min="1800" max="1800" width="13.140625" style="39" customWidth="1"/>
    <col min="1801" max="2048" width="15.140625" style="39"/>
    <col min="2049" max="2049" width="7.5703125" style="39" customWidth="1"/>
    <col min="2050" max="2050" width="32.5703125" style="39" customWidth="1"/>
    <col min="2051" max="2051" width="13.5703125" style="39" customWidth="1"/>
    <col min="2052" max="2052" width="10.42578125" style="39" customWidth="1"/>
    <col min="2053" max="2053" width="7.28515625" style="39" customWidth="1"/>
    <col min="2054" max="2054" width="13" style="39" customWidth="1"/>
    <col min="2055" max="2055" width="15.140625" style="39"/>
    <col min="2056" max="2056" width="13.140625" style="39" customWidth="1"/>
    <col min="2057" max="2304" width="15.140625" style="39"/>
    <col min="2305" max="2305" width="7.5703125" style="39" customWidth="1"/>
    <col min="2306" max="2306" width="32.5703125" style="39" customWidth="1"/>
    <col min="2307" max="2307" width="13.5703125" style="39" customWidth="1"/>
    <col min="2308" max="2308" width="10.42578125" style="39" customWidth="1"/>
    <col min="2309" max="2309" width="7.28515625" style="39" customWidth="1"/>
    <col min="2310" max="2310" width="13" style="39" customWidth="1"/>
    <col min="2311" max="2311" width="15.140625" style="39"/>
    <col min="2312" max="2312" width="13.140625" style="39" customWidth="1"/>
    <col min="2313" max="2560" width="15.140625" style="39"/>
    <col min="2561" max="2561" width="7.5703125" style="39" customWidth="1"/>
    <col min="2562" max="2562" width="32.5703125" style="39" customWidth="1"/>
    <col min="2563" max="2563" width="13.5703125" style="39" customWidth="1"/>
    <col min="2564" max="2564" width="10.42578125" style="39" customWidth="1"/>
    <col min="2565" max="2565" width="7.28515625" style="39" customWidth="1"/>
    <col min="2566" max="2566" width="13" style="39" customWidth="1"/>
    <col min="2567" max="2567" width="15.140625" style="39"/>
    <col min="2568" max="2568" width="13.140625" style="39" customWidth="1"/>
    <col min="2569" max="2816" width="15.140625" style="39"/>
    <col min="2817" max="2817" width="7.5703125" style="39" customWidth="1"/>
    <col min="2818" max="2818" width="32.5703125" style="39" customWidth="1"/>
    <col min="2819" max="2819" width="13.5703125" style="39" customWidth="1"/>
    <col min="2820" max="2820" width="10.42578125" style="39" customWidth="1"/>
    <col min="2821" max="2821" width="7.28515625" style="39" customWidth="1"/>
    <col min="2822" max="2822" width="13" style="39" customWidth="1"/>
    <col min="2823" max="2823" width="15.140625" style="39"/>
    <col min="2824" max="2824" width="13.140625" style="39" customWidth="1"/>
    <col min="2825" max="3072" width="15.140625" style="39"/>
    <col min="3073" max="3073" width="7.5703125" style="39" customWidth="1"/>
    <col min="3074" max="3074" width="32.5703125" style="39" customWidth="1"/>
    <col min="3075" max="3075" width="13.5703125" style="39" customWidth="1"/>
    <col min="3076" max="3076" width="10.42578125" style="39" customWidth="1"/>
    <col min="3077" max="3077" width="7.28515625" style="39" customWidth="1"/>
    <col min="3078" max="3078" width="13" style="39" customWidth="1"/>
    <col min="3079" max="3079" width="15.140625" style="39"/>
    <col min="3080" max="3080" width="13.140625" style="39" customWidth="1"/>
    <col min="3081" max="3328" width="15.140625" style="39"/>
    <col min="3329" max="3329" width="7.5703125" style="39" customWidth="1"/>
    <col min="3330" max="3330" width="32.5703125" style="39" customWidth="1"/>
    <col min="3331" max="3331" width="13.5703125" style="39" customWidth="1"/>
    <col min="3332" max="3332" width="10.42578125" style="39" customWidth="1"/>
    <col min="3333" max="3333" width="7.28515625" style="39" customWidth="1"/>
    <col min="3334" max="3334" width="13" style="39" customWidth="1"/>
    <col min="3335" max="3335" width="15.140625" style="39"/>
    <col min="3336" max="3336" width="13.140625" style="39" customWidth="1"/>
    <col min="3337" max="3584" width="15.140625" style="39"/>
    <col min="3585" max="3585" width="7.5703125" style="39" customWidth="1"/>
    <col min="3586" max="3586" width="32.5703125" style="39" customWidth="1"/>
    <col min="3587" max="3587" width="13.5703125" style="39" customWidth="1"/>
    <col min="3588" max="3588" width="10.42578125" style="39" customWidth="1"/>
    <col min="3589" max="3589" width="7.28515625" style="39" customWidth="1"/>
    <col min="3590" max="3590" width="13" style="39" customWidth="1"/>
    <col min="3591" max="3591" width="15.140625" style="39"/>
    <col min="3592" max="3592" width="13.140625" style="39" customWidth="1"/>
    <col min="3593" max="3840" width="15.140625" style="39"/>
    <col min="3841" max="3841" width="7.5703125" style="39" customWidth="1"/>
    <col min="3842" max="3842" width="32.5703125" style="39" customWidth="1"/>
    <col min="3843" max="3843" width="13.5703125" style="39" customWidth="1"/>
    <col min="3844" max="3844" width="10.42578125" style="39" customWidth="1"/>
    <col min="3845" max="3845" width="7.28515625" style="39" customWidth="1"/>
    <col min="3846" max="3846" width="13" style="39" customWidth="1"/>
    <col min="3847" max="3847" width="15.140625" style="39"/>
    <col min="3848" max="3848" width="13.140625" style="39" customWidth="1"/>
    <col min="3849" max="4096" width="15.140625" style="39"/>
    <col min="4097" max="4097" width="7.5703125" style="39" customWidth="1"/>
    <col min="4098" max="4098" width="32.5703125" style="39" customWidth="1"/>
    <col min="4099" max="4099" width="13.5703125" style="39" customWidth="1"/>
    <col min="4100" max="4100" width="10.42578125" style="39" customWidth="1"/>
    <col min="4101" max="4101" width="7.28515625" style="39" customWidth="1"/>
    <col min="4102" max="4102" width="13" style="39" customWidth="1"/>
    <col min="4103" max="4103" width="15.140625" style="39"/>
    <col min="4104" max="4104" width="13.140625" style="39" customWidth="1"/>
    <col min="4105" max="4352" width="15.140625" style="39"/>
    <col min="4353" max="4353" width="7.5703125" style="39" customWidth="1"/>
    <col min="4354" max="4354" width="32.5703125" style="39" customWidth="1"/>
    <col min="4355" max="4355" width="13.5703125" style="39" customWidth="1"/>
    <col min="4356" max="4356" width="10.42578125" style="39" customWidth="1"/>
    <col min="4357" max="4357" width="7.28515625" style="39" customWidth="1"/>
    <col min="4358" max="4358" width="13" style="39" customWidth="1"/>
    <col min="4359" max="4359" width="15.140625" style="39"/>
    <col min="4360" max="4360" width="13.140625" style="39" customWidth="1"/>
    <col min="4361" max="4608" width="15.140625" style="39"/>
    <col min="4609" max="4609" width="7.5703125" style="39" customWidth="1"/>
    <col min="4610" max="4610" width="32.5703125" style="39" customWidth="1"/>
    <col min="4611" max="4611" width="13.5703125" style="39" customWidth="1"/>
    <col min="4612" max="4612" width="10.42578125" style="39" customWidth="1"/>
    <col min="4613" max="4613" width="7.28515625" style="39" customWidth="1"/>
    <col min="4614" max="4614" width="13" style="39" customWidth="1"/>
    <col min="4615" max="4615" width="15.140625" style="39"/>
    <col min="4616" max="4616" width="13.140625" style="39" customWidth="1"/>
    <col min="4617" max="4864" width="15.140625" style="39"/>
    <col min="4865" max="4865" width="7.5703125" style="39" customWidth="1"/>
    <col min="4866" max="4866" width="32.5703125" style="39" customWidth="1"/>
    <col min="4867" max="4867" width="13.5703125" style="39" customWidth="1"/>
    <col min="4868" max="4868" width="10.42578125" style="39" customWidth="1"/>
    <col min="4869" max="4869" width="7.28515625" style="39" customWidth="1"/>
    <col min="4870" max="4870" width="13" style="39" customWidth="1"/>
    <col min="4871" max="4871" width="15.140625" style="39"/>
    <col min="4872" max="4872" width="13.140625" style="39" customWidth="1"/>
    <col min="4873" max="5120" width="15.140625" style="39"/>
    <col min="5121" max="5121" width="7.5703125" style="39" customWidth="1"/>
    <col min="5122" max="5122" width="32.5703125" style="39" customWidth="1"/>
    <col min="5123" max="5123" width="13.5703125" style="39" customWidth="1"/>
    <col min="5124" max="5124" width="10.42578125" style="39" customWidth="1"/>
    <col min="5125" max="5125" width="7.28515625" style="39" customWidth="1"/>
    <col min="5126" max="5126" width="13" style="39" customWidth="1"/>
    <col min="5127" max="5127" width="15.140625" style="39"/>
    <col min="5128" max="5128" width="13.140625" style="39" customWidth="1"/>
    <col min="5129" max="5376" width="15.140625" style="39"/>
    <col min="5377" max="5377" width="7.5703125" style="39" customWidth="1"/>
    <col min="5378" max="5378" width="32.5703125" style="39" customWidth="1"/>
    <col min="5379" max="5379" width="13.5703125" style="39" customWidth="1"/>
    <col min="5380" max="5380" width="10.42578125" style="39" customWidth="1"/>
    <col min="5381" max="5381" width="7.28515625" style="39" customWidth="1"/>
    <col min="5382" max="5382" width="13" style="39" customWidth="1"/>
    <col min="5383" max="5383" width="15.140625" style="39"/>
    <col min="5384" max="5384" width="13.140625" style="39" customWidth="1"/>
    <col min="5385" max="5632" width="15.140625" style="39"/>
    <col min="5633" max="5633" width="7.5703125" style="39" customWidth="1"/>
    <col min="5634" max="5634" width="32.5703125" style="39" customWidth="1"/>
    <col min="5635" max="5635" width="13.5703125" style="39" customWidth="1"/>
    <col min="5636" max="5636" width="10.42578125" style="39" customWidth="1"/>
    <col min="5637" max="5637" width="7.28515625" style="39" customWidth="1"/>
    <col min="5638" max="5638" width="13" style="39" customWidth="1"/>
    <col min="5639" max="5639" width="15.140625" style="39"/>
    <col min="5640" max="5640" width="13.140625" style="39" customWidth="1"/>
    <col min="5641" max="5888" width="15.140625" style="39"/>
    <col min="5889" max="5889" width="7.5703125" style="39" customWidth="1"/>
    <col min="5890" max="5890" width="32.5703125" style="39" customWidth="1"/>
    <col min="5891" max="5891" width="13.5703125" style="39" customWidth="1"/>
    <col min="5892" max="5892" width="10.42578125" style="39" customWidth="1"/>
    <col min="5893" max="5893" width="7.28515625" style="39" customWidth="1"/>
    <col min="5894" max="5894" width="13" style="39" customWidth="1"/>
    <col min="5895" max="5895" width="15.140625" style="39"/>
    <col min="5896" max="5896" width="13.140625" style="39" customWidth="1"/>
    <col min="5897" max="6144" width="15.140625" style="39"/>
    <col min="6145" max="6145" width="7.5703125" style="39" customWidth="1"/>
    <col min="6146" max="6146" width="32.5703125" style="39" customWidth="1"/>
    <col min="6147" max="6147" width="13.5703125" style="39" customWidth="1"/>
    <col min="6148" max="6148" width="10.42578125" style="39" customWidth="1"/>
    <col min="6149" max="6149" width="7.28515625" style="39" customWidth="1"/>
    <col min="6150" max="6150" width="13" style="39" customWidth="1"/>
    <col min="6151" max="6151" width="15.140625" style="39"/>
    <col min="6152" max="6152" width="13.140625" style="39" customWidth="1"/>
    <col min="6153" max="6400" width="15.140625" style="39"/>
    <col min="6401" max="6401" width="7.5703125" style="39" customWidth="1"/>
    <col min="6402" max="6402" width="32.5703125" style="39" customWidth="1"/>
    <col min="6403" max="6403" width="13.5703125" style="39" customWidth="1"/>
    <col min="6404" max="6404" width="10.42578125" style="39" customWidth="1"/>
    <col min="6405" max="6405" width="7.28515625" style="39" customWidth="1"/>
    <col min="6406" max="6406" width="13" style="39" customWidth="1"/>
    <col min="6407" max="6407" width="15.140625" style="39"/>
    <col min="6408" max="6408" width="13.140625" style="39" customWidth="1"/>
    <col min="6409" max="6656" width="15.140625" style="39"/>
    <col min="6657" max="6657" width="7.5703125" style="39" customWidth="1"/>
    <col min="6658" max="6658" width="32.5703125" style="39" customWidth="1"/>
    <col min="6659" max="6659" width="13.5703125" style="39" customWidth="1"/>
    <col min="6660" max="6660" width="10.42578125" style="39" customWidth="1"/>
    <col min="6661" max="6661" width="7.28515625" style="39" customWidth="1"/>
    <col min="6662" max="6662" width="13" style="39" customWidth="1"/>
    <col min="6663" max="6663" width="15.140625" style="39"/>
    <col min="6664" max="6664" width="13.140625" style="39" customWidth="1"/>
    <col min="6665" max="6912" width="15.140625" style="39"/>
    <col min="6913" max="6913" width="7.5703125" style="39" customWidth="1"/>
    <col min="6914" max="6914" width="32.5703125" style="39" customWidth="1"/>
    <col min="6915" max="6915" width="13.5703125" style="39" customWidth="1"/>
    <col min="6916" max="6916" width="10.42578125" style="39" customWidth="1"/>
    <col min="6917" max="6917" width="7.28515625" style="39" customWidth="1"/>
    <col min="6918" max="6918" width="13" style="39" customWidth="1"/>
    <col min="6919" max="6919" width="15.140625" style="39"/>
    <col min="6920" max="6920" width="13.140625" style="39" customWidth="1"/>
    <col min="6921" max="7168" width="15.140625" style="39"/>
    <col min="7169" max="7169" width="7.5703125" style="39" customWidth="1"/>
    <col min="7170" max="7170" width="32.5703125" style="39" customWidth="1"/>
    <col min="7171" max="7171" width="13.5703125" style="39" customWidth="1"/>
    <col min="7172" max="7172" width="10.42578125" style="39" customWidth="1"/>
    <col min="7173" max="7173" width="7.28515625" style="39" customWidth="1"/>
    <col min="7174" max="7174" width="13" style="39" customWidth="1"/>
    <col min="7175" max="7175" width="15.140625" style="39"/>
    <col min="7176" max="7176" width="13.140625" style="39" customWidth="1"/>
    <col min="7177" max="7424" width="15.140625" style="39"/>
    <col min="7425" max="7425" width="7.5703125" style="39" customWidth="1"/>
    <col min="7426" max="7426" width="32.5703125" style="39" customWidth="1"/>
    <col min="7427" max="7427" width="13.5703125" style="39" customWidth="1"/>
    <col min="7428" max="7428" width="10.42578125" style="39" customWidth="1"/>
    <col min="7429" max="7429" width="7.28515625" style="39" customWidth="1"/>
    <col min="7430" max="7430" width="13" style="39" customWidth="1"/>
    <col min="7431" max="7431" width="15.140625" style="39"/>
    <col min="7432" max="7432" width="13.140625" style="39" customWidth="1"/>
    <col min="7433" max="7680" width="15.140625" style="39"/>
    <col min="7681" max="7681" width="7.5703125" style="39" customWidth="1"/>
    <col min="7682" max="7682" width="32.5703125" style="39" customWidth="1"/>
    <col min="7683" max="7683" width="13.5703125" style="39" customWidth="1"/>
    <col min="7684" max="7684" width="10.42578125" style="39" customWidth="1"/>
    <col min="7685" max="7685" width="7.28515625" style="39" customWidth="1"/>
    <col min="7686" max="7686" width="13" style="39" customWidth="1"/>
    <col min="7687" max="7687" width="15.140625" style="39"/>
    <col min="7688" max="7688" width="13.140625" style="39" customWidth="1"/>
    <col min="7689" max="7936" width="15.140625" style="39"/>
    <col min="7937" max="7937" width="7.5703125" style="39" customWidth="1"/>
    <col min="7938" max="7938" width="32.5703125" style="39" customWidth="1"/>
    <col min="7939" max="7939" width="13.5703125" style="39" customWidth="1"/>
    <col min="7940" max="7940" width="10.42578125" style="39" customWidth="1"/>
    <col min="7941" max="7941" width="7.28515625" style="39" customWidth="1"/>
    <col min="7942" max="7942" width="13" style="39" customWidth="1"/>
    <col min="7943" max="7943" width="15.140625" style="39"/>
    <col min="7944" max="7944" width="13.140625" style="39" customWidth="1"/>
    <col min="7945" max="8192" width="15.140625" style="39"/>
    <col min="8193" max="8193" width="7.5703125" style="39" customWidth="1"/>
    <col min="8194" max="8194" width="32.5703125" style="39" customWidth="1"/>
    <col min="8195" max="8195" width="13.5703125" style="39" customWidth="1"/>
    <col min="8196" max="8196" width="10.42578125" style="39" customWidth="1"/>
    <col min="8197" max="8197" width="7.28515625" style="39" customWidth="1"/>
    <col min="8198" max="8198" width="13" style="39" customWidth="1"/>
    <col min="8199" max="8199" width="15.140625" style="39"/>
    <col min="8200" max="8200" width="13.140625" style="39" customWidth="1"/>
    <col min="8201" max="8448" width="15.140625" style="39"/>
    <col min="8449" max="8449" width="7.5703125" style="39" customWidth="1"/>
    <col min="8450" max="8450" width="32.5703125" style="39" customWidth="1"/>
    <col min="8451" max="8451" width="13.5703125" style="39" customWidth="1"/>
    <col min="8452" max="8452" width="10.42578125" style="39" customWidth="1"/>
    <col min="8453" max="8453" width="7.28515625" style="39" customWidth="1"/>
    <col min="8454" max="8454" width="13" style="39" customWidth="1"/>
    <col min="8455" max="8455" width="15.140625" style="39"/>
    <col min="8456" max="8456" width="13.140625" style="39" customWidth="1"/>
    <col min="8457" max="8704" width="15.140625" style="39"/>
    <col min="8705" max="8705" width="7.5703125" style="39" customWidth="1"/>
    <col min="8706" max="8706" width="32.5703125" style="39" customWidth="1"/>
    <col min="8707" max="8707" width="13.5703125" style="39" customWidth="1"/>
    <col min="8708" max="8708" width="10.42578125" style="39" customWidth="1"/>
    <col min="8709" max="8709" width="7.28515625" style="39" customWidth="1"/>
    <col min="8710" max="8710" width="13" style="39" customWidth="1"/>
    <col min="8711" max="8711" width="15.140625" style="39"/>
    <col min="8712" max="8712" width="13.140625" style="39" customWidth="1"/>
    <col min="8713" max="8960" width="15.140625" style="39"/>
    <col min="8961" max="8961" width="7.5703125" style="39" customWidth="1"/>
    <col min="8962" max="8962" width="32.5703125" style="39" customWidth="1"/>
    <col min="8963" max="8963" width="13.5703125" style="39" customWidth="1"/>
    <col min="8964" max="8964" width="10.42578125" style="39" customWidth="1"/>
    <col min="8965" max="8965" width="7.28515625" style="39" customWidth="1"/>
    <col min="8966" max="8966" width="13" style="39" customWidth="1"/>
    <col min="8967" max="8967" width="15.140625" style="39"/>
    <col min="8968" max="8968" width="13.140625" style="39" customWidth="1"/>
    <col min="8969" max="9216" width="15.140625" style="39"/>
    <col min="9217" max="9217" width="7.5703125" style="39" customWidth="1"/>
    <col min="9218" max="9218" width="32.5703125" style="39" customWidth="1"/>
    <col min="9219" max="9219" width="13.5703125" style="39" customWidth="1"/>
    <col min="9220" max="9220" width="10.42578125" style="39" customWidth="1"/>
    <col min="9221" max="9221" width="7.28515625" style="39" customWidth="1"/>
    <col min="9222" max="9222" width="13" style="39" customWidth="1"/>
    <col min="9223" max="9223" width="15.140625" style="39"/>
    <col min="9224" max="9224" width="13.140625" style="39" customWidth="1"/>
    <col min="9225" max="9472" width="15.140625" style="39"/>
    <col min="9473" max="9473" width="7.5703125" style="39" customWidth="1"/>
    <col min="9474" max="9474" width="32.5703125" style="39" customWidth="1"/>
    <col min="9475" max="9475" width="13.5703125" style="39" customWidth="1"/>
    <col min="9476" max="9476" width="10.42578125" style="39" customWidth="1"/>
    <col min="9477" max="9477" width="7.28515625" style="39" customWidth="1"/>
    <col min="9478" max="9478" width="13" style="39" customWidth="1"/>
    <col min="9479" max="9479" width="15.140625" style="39"/>
    <col min="9480" max="9480" width="13.140625" style="39" customWidth="1"/>
    <col min="9481" max="9728" width="15.140625" style="39"/>
    <col min="9729" max="9729" width="7.5703125" style="39" customWidth="1"/>
    <col min="9730" max="9730" width="32.5703125" style="39" customWidth="1"/>
    <col min="9731" max="9731" width="13.5703125" style="39" customWidth="1"/>
    <col min="9732" max="9732" width="10.42578125" style="39" customWidth="1"/>
    <col min="9733" max="9733" width="7.28515625" style="39" customWidth="1"/>
    <col min="9734" max="9734" width="13" style="39" customWidth="1"/>
    <col min="9735" max="9735" width="15.140625" style="39"/>
    <col min="9736" max="9736" width="13.140625" style="39" customWidth="1"/>
    <col min="9737" max="9984" width="15.140625" style="39"/>
    <col min="9985" max="9985" width="7.5703125" style="39" customWidth="1"/>
    <col min="9986" max="9986" width="32.5703125" style="39" customWidth="1"/>
    <col min="9987" max="9987" width="13.5703125" style="39" customWidth="1"/>
    <col min="9988" max="9988" width="10.42578125" style="39" customWidth="1"/>
    <col min="9989" max="9989" width="7.28515625" style="39" customWidth="1"/>
    <col min="9990" max="9990" width="13" style="39" customWidth="1"/>
    <col min="9991" max="9991" width="15.140625" style="39"/>
    <col min="9992" max="9992" width="13.140625" style="39" customWidth="1"/>
    <col min="9993" max="10240" width="15.140625" style="39"/>
    <col min="10241" max="10241" width="7.5703125" style="39" customWidth="1"/>
    <col min="10242" max="10242" width="32.5703125" style="39" customWidth="1"/>
    <col min="10243" max="10243" width="13.5703125" style="39" customWidth="1"/>
    <col min="10244" max="10244" width="10.42578125" style="39" customWidth="1"/>
    <col min="10245" max="10245" width="7.28515625" style="39" customWidth="1"/>
    <col min="10246" max="10246" width="13" style="39" customWidth="1"/>
    <col min="10247" max="10247" width="15.140625" style="39"/>
    <col min="10248" max="10248" width="13.140625" style="39" customWidth="1"/>
    <col min="10249" max="10496" width="15.140625" style="39"/>
    <col min="10497" max="10497" width="7.5703125" style="39" customWidth="1"/>
    <col min="10498" max="10498" width="32.5703125" style="39" customWidth="1"/>
    <col min="10499" max="10499" width="13.5703125" style="39" customWidth="1"/>
    <col min="10500" max="10500" width="10.42578125" style="39" customWidth="1"/>
    <col min="10501" max="10501" width="7.28515625" style="39" customWidth="1"/>
    <col min="10502" max="10502" width="13" style="39" customWidth="1"/>
    <col min="10503" max="10503" width="15.140625" style="39"/>
    <col min="10504" max="10504" width="13.140625" style="39" customWidth="1"/>
    <col min="10505" max="10752" width="15.140625" style="39"/>
    <col min="10753" max="10753" width="7.5703125" style="39" customWidth="1"/>
    <col min="10754" max="10754" width="32.5703125" style="39" customWidth="1"/>
    <col min="10755" max="10755" width="13.5703125" style="39" customWidth="1"/>
    <col min="10756" max="10756" width="10.42578125" style="39" customWidth="1"/>
    <col min="10757" max="10757" width="7.28515625" style="39" customWidth="1"/>
    <col min="10758" max="10758" width="13" style="39" customWidth="1"/>
    <col min="10759" max="10759" width="15.140625" style="39"/>
    <col min="10760" max="10760" width="13.140625" style="39" customWidth="1"/>
    <col min="10761" max="11008" width="15.140625" style="39"/>
    <col min="11009" max="11009" width="7.5703125" style="39" customWidth="1"/>
    <col min="11010" max="11010" width="32.5703125" style="39" customWidth="1"/>
    <col min="11011" max="11011" width="13.5703125" style="39" customWidth="1"/>
    <col min="11012" max="11012" width="10.42578125" style="39" customWidth="1"/>
    <col min="11013" max="11013" width="7.28515625" style="39" customWidth="1"/>
    <col min="11014" max="11014" width="13" style="39" customWidth="1"/>
    <col min="11015" max="11015" width="15.140625" style="39"/>
    <col min="11016" max="11016" width="13.140625" style="39" customWidth="1"/>
    <col min="11017" max="11264" width="15.140625" style="39"/>
    <col min="11265" max="11265" width="7.5703125" style="39" customWidth="1"/>
    <col min="11266" max="11266" width="32.5703125" style="39" customWidth="1"/>
    <col min="11267" max="11267" width="13.5703125" style="39" customWidth="1"/>
    <col min="11268" max="11268" width="10.42578125" style="39" customWidth="1"/>
    <col min="11269" max="11269" width="7.28515625" style="39" customWidth="1"/>
    <col min="11270" max="11270" width="13" style="39" customWidth="1"/>
    <col min="11271" max="11271" width="15.140625" style="39"/>
    <col min="11272" max="11272" width="13.140625" style="39" customWidth="1"/>
    <col min="11273" max="11520" width="15.140625" style="39"/>
    <col min="11521" max="11521" width="7.5703125" style="39" customWidth="1"/>
    <col min="11522" max="11522" width="32.5703125" style="39" customWidth="1"/>
    <col min="11523" max="11523" width="13.5703125" style="39" customWidth="1"/>
    <col min="11524" max="11524" width="10.42578125" style="39" customWidth="1"/>
    <col min="11525" max="11525" width="7.28515625" style="39" customWidth="1"/>
    <col min="11526" max="11526" width="13" style="39" customWidth="1"/>
    <col min="11527" max="11527" width="15.140625" style="39"/>
    <col min="11528" max="11528" width="13.140625" style="39" customWidth="1"/>
    <col min="11529" max="11776" width="15.140625" style="39"/>
    <col min="11777" max="11777" width="7.5703125" style="39" customWidth="1"/>
    <col min="11778" max="11778" width="32.5703125" style="39" customWidth="1"/>
    <col min="11779" max="11779" width="13.5703125" style="39" customWidth="1"/>
    <col min="11780" max="11780" width="10.42578125" style="39" customWidth="1"/>
    <col min="11781" max="11781" width="7.28515625" style="39" customWidth="1"/>
    <col min="11782" max="11782" width="13" style="39" customWidth="1"/>
    <col min="11783" max="11783" width="15.140625" style="39"/>
    <col min="11784" max="11784" width="13.140625" style="39" customWidth="1"/>
    <col min="11785" max="12032" width="15.140625" style="39"/>
    <col min="12033" max="12033" width="7.5703125" style="39" customWidth="1"/>
    <col min="12034" max="12034" width="32.5703125" style="39" customWidth="1"/>
    <col min="12035" max="12035" width="13.5703125" style="39" customWidth="1"/>
    <col min="12036" max="12036" width="10.42578125" style="39" customWidth="1"/>
    <col min="12037" max="12037" width="7.28515625" style="39" customWidth="1"/>
    <col min="12038" max="12038" width="13" style="39" customWidth="1"/>
    <col min="12039" max="12039" width="15.140625" style="39"/>
    <col min="12040" max="12040" width="13.140625" style="39" customWidth="1"/>
    <col min="12041" max="12288" width="15.140625" style="39"/>
    <col min="12289" max="12289" width="7.5703125" style="39" customWidth="1"/>
    <col min="12290" max="12290" width="32.5703125" style="39" customWidth="1"/>
    <col min="12291" max="12291" width="13.5703125" style="39" customWidth="1"/>
    <col min="12292" max="12292" width="10.42578125" style="39" customWidth="1"/>
    <col min="12293" max="12293" width="7.28515625" style="39" customWidth="1"/>
    <col min="12294" max="12294" width="13" style="39" customWidth="1"/>
    <col min="12295" max="12295" width="15.140625" style="39"/>
    <col min="12296" max="12296" width="13.140625" style="39" customWidth="1"/>
    <col min="12297" max="12544" width="15.140625" style="39"/>
    <col min="12545" max="12545" width="7.5703125" style="39" customWidth="1"/>
    <col min="12546" max="12546" width="32.5703125" style="39" customWidth="1"/>
    <col min="12547" max="12547" width="13.5703125" style="39" customWidth="1"/>
    <col min="12548" max="12548" width="10.42578125" style="39" customWidth="1"/>
    <col min="12549" max="12549" width="7.28515625" style="39" customWidth="1"/>
    <col min="12550" max="12550" width="13" style="39" customWidth="1"/>
    <col min="12551" max="12551" width="15.140625" style="39"/>
    <col min="12552" max="12552" width="13.140625" style="39" customWidth="1"/>
    <col min="12553" max="12800" width="15.140625" style="39"/>
    <col min="12801" max="12801" width="7.5703125" style="39" customWidth="1"/>
    <col min="12802" max="12802" width="32.5703125" style="39" customWidth="1"/>
    <col min="12803" max="12803" width="13.5703125" style="39" customWidth="1"/>
    <col min="12804" max="12804" width="10.42578125" style="39" customWidth="1"/>
    <col min="12805" max="12805" width="7.28515625" style="39" customWidth="1"/>
    <col min="12806" max="12806" width="13" style="39" customWidth="1"/>
    <col min="12807" max="12807" width="15.140625" style="39"/>
    <col min="12808" max="12808" width="13.140625" style="39" customWidth="1"/>
    <col min="12809" max="13056" width="15.140625" style="39"/>
    <col min="13057" max="13057" width="7.5703125" style="39" customWidth="1"/>
    <col min="13058" max="13058" width="32.5703125" style="39" customWidth="1"/>
    <col min="13059" max="13059" width="13.5703125" style="39" customWidth="1"/>
    <col min="13060" max="13060" width="10.42578125" style="39" customWidth="1"/>
    <col min="13061" max="13061" width="7.28515625" style="39" customWidth="1"/>
    <col min="13062" max="13062" width="13" style="39" customWidth="1"/>
    <col min="13063" max="13063" width="15.140625" style="39"/>
    <col min="13064" max="13064" width="13.140625" style="39" customWidth="1"/>
    <col min="13065" max="13312" width="15.140625" style="39"/>
    <col min="13313" max="13313" width="7.5703125" style="39" customWidth="1"/>
    <col min="13314" max="13314" width="32.5703125" style="39" customWidth="1"/>
    <col min="13315" max="13315" width="13.5703125" style="39" customWidth="1"/>
    <col min="13316" max="13316" width="10.42578125" style="39" customWidth="1"/>
    <col min="13317" max="13317" width="7.28515625" style="39" customWidth="1"/>
    <col min="13318" max="13318" width="13" style="39" customWidth="1"/>
    <col min="13319" max="13319" width="15.140625" style="39"/>
    <col min="13320" max="13320" width="13.140625" style="39" customWidth="1"/>
    <col min="13321" max="13568" width="15.140625" style="39"/>
    <col min="13569" max="13569" width="7.5703125" style="39" customWidth="1"/>
    <col min="13570" max="13570" width="32.5703125" style="39" customWidth="1"/>
    <col min="13571" max="13571" width="13.5703125" style="39" customWidth="1"/>
    <col min="13572" max="13572" width="10.42578125" style="39" customWidth="1"/>
    <col min="13573" max="13573" width="7.28515625" style="39" customWidth="1"/>
    <col min="13574" max="13574" width="13" style="39" customWidth="1"/>
    <col min="13575" max="13575" width="15.140625" style="39"/>
    <col min="13576" max="13576" width="13.140625" style="39" customWidth="1"/>
    <col min="13577" max="13824" width="15.140625" style="39"/>
    <col min="13825" max="13825" width="7.5703125" style="39" customWidth="1"/>
    <col min="13826" max="13826" width="32.5703125" style="39" customWidth="1"/>
    <col min="13827" max="13827" width="13.5703125" style="39" customWidth="1"/>
    <col min="13828" max="13828" width="10.42578125" style="39" customWidth="1"/>
    <col min="13829" max="13829" width="7.28515625" style="39" customWidth="1"/>
    <col min="13830" max="13830" width="13" style="39" customWidth="1"/>
    <col min="13831" max="13831" width="15.140625" style="39"/>
    <col min="13832" max="13832" width="13.140625" style="39" customWidth="1"/>
    <col min="13833" max="14080" width="15.140625" style="39"/>
    <col min="14081" max="14081" width="7.5703125" style="39" customWidth="1"/>
    <col min="14082" max="14082" width="32.5703125" style="39" customWidth="1"/>
    <col min="14083" max="14083" width="13.5703125" style="39" customWidth="1"/>
    <col min="14084" max="14084" width="10.42578125" style="39" customWidth="1"/>
    <col min="14085" max="14085" width="7.28515625" style="39" customWidth="1"/>
    <col min="14086" max="14086" width="13" style="39" customWidth="1"/>
    <col min="14087" max="14087" width="15.140625" style="39"/>
    <col min="14088" max="14088" width="13.140625" style="39" customWidth="1"/>
    <col min="14089" max="14336" width="15.140625" style="39"/>
    <col min="14337" max="14337" width="7.5703125" style="39" customWidth="1"/>
    <col min="14338" max="14338" width="32.5703125" style="39" customWidth="1"/>
    <col min="14339" max="14339" width="13.5703125" style="39" customWidth="1"/>
    <col min="14340" max="14340" width="10.42578125" style="39" customWidth="1"/>
    <col min="14341" max="14341" width="7.28515625" style="39" customWidth="1"/>
    <col min="14342" max="14342" width="13" style="39" customWidth="1"/>
    <col min="14343" max="14343" width="15.140625" style="39"/>
    <col min="14344" max="14344" width="13.140625" style="39" customWidth="1"/>
    <col min="14345" max="14592" width="15.140625" style="39"/>
    <col min="14593" max="14593" width="7.5703125" style="39" customWidth="1"/>
    <col min="14594" max="14594" width="32.5703125" style="39" customWidth="1"/>
    <col min="14595" max="14595" width="13.5703125" style="39" customWidth="1"/>
    <col min="14596" max="14596" width="10.42578125" style="39" customWidth="1"/>
    <col min="14597" max="14597" width="7.28515625" style="39" customWidth="1"/>
    <col min="14598" max="14598" width="13" style="39" customWidth="1"/>
    <col min="14599" max="14599" width="15.140625" style="39"/>
    <col min="14600" max="14600" width="13.140625" style="39" customWidth="1"/>
    <col min="14601" max="14848" width="15.140625" style="39"/>
    <col min="14849" max="14849" width="7.5703125" style="39" customWidth="1"/>
    <col min="14850" max="14850" width="32.5703125" style="39" customWidth="1"/>
    <col min="14851" max="14851" width="13.5703125" style="39" customWidth="1"/>
    <col min="14852" max="14852" width="10.42578125" style="39" customWidth="1"/>
    <col min="14853" max="14853" width="7.28515625" style="39" customWidth="1"/>
    <col min="14854" max="14854" width="13" style="39" customWidth="1"/>
    <col min="14855" max="14855" width="15.140625" style="39"/>
    <col min="14856" max="14856" width="13.140625" style="39" customWidth="1"/>
    <col min="14857" max="15104" width="15.140625" style="39"/>
    <col min="15105" max="15105" width="7.5703125" style="39" customWidth="1"/>
    <col min="15106" max="15106" width="32.5703125" style="39" customWidth="1"/>
    <col min="15107" max="15107" width="13.5703125" style="39" customWidth="1"/>
    <col min="15108" max="15108" width="10.42578125" style="39" customWidth="1"/>
    <col min="15109" max="15109" width="7.28515625" style="39" customWidth="1"/>
    <col min="15110" max="15110" width="13" style="39" customWidth="1"/>
    <col min="15111" max="15111" width="15.140625" style="39"/>
    <col min="15112" max="15112" width="13.140625" style="39" customWidth="1"/>
    <col min="15113" max="15360" width="15.140625" style="39"/>
    <col min="15361" max="15361" width="7.5703125" style="39" customWidth="1"/>
    <col min="15362" max="15362" width="32.5703125" style="39" customWidth="1"/>
    <col min="15363" max="15363" width="13.5703125" style="39" customWidth="1"/>
    <col min="15364" max="15364" width="10.42578125" style="39" customWidth="1"/>
    <col min="15365" max="15365" width="7.28515625" style="39" customWidth="1"/>
    <col min="15366" max="15366" width="13" style="39" customWidth="1"/>
    <col min="15367" max="15367" width="15.140625" style="39"/>
    <col min="15368" max="15368" width="13.140625" style="39" customWidth="1"/>
    <col min="15369" max="15616" width="15.140625" style="39"/>
    <col min="15617" max="15617" width="7.5703125" style="39" customWidth="1"/>
    <col min="15618" max="15618" width="32.5703125" style="39" customWidth="1"/>
    <col min="15619" max="15619" width="13.5703125" style="39" customWidth="1"/>
    <col min="15620" max="15620" width="10.42578125" style="39" customWidth="1"/>
    <col min="15621" max="15621" width="7.28515625" style="39" customWidth="1"/>
    <col min="15622" max="15622" width="13" style="39" customWidth="1"/>
    <col min="15623" max="15623" width="15.140625" style="39"/>
    <col min="15624" max="15624" width="13.140625" style="39" customWidth="1"/>
    <col min="15625" max="15872" width="15.140625" style="39"/>
    <col min="15873" max="15873" width="7.5703125" style="39" customWidth="1"/>
    <col min="15874" max="15874" width="32.5703125" style="39" customWidth="1"/>
    <col min="15875" max="15875" width="13.5703125" style="39" customWidth="1"/>
    <col min="15876" max="15876" width="10.42578125" style="39" customWidth="1"/>
    <col min="15877" max="15877" width="7.28515625" style="39" customWidth="1"/>
    <col min="15878" max="15878" width="13" style="39" customWidth="1"/>
    <col min="15879" max="15879" width="15.140625" style="39"/>
    <col min="15880" max="15880" width="13.140625" style="39" customWidth="1"/>
    <col min="15881" max="16128" width="15.140625" style="39"/>
    <col min="16129" max="16129" width="7.5703125" style="39" customWidth="1"/>
    <col min="16130" max="16130" width="32.5703125" style="39" customWidth="1"/>
    <col min="16131" max="16131" width="13.5703125" style="39" customWidth="1"/>
    <col min="16132" max="16132" width="10.42578125" style="39" customWidth="1"/>
    <col min="16133" max="16133" width="7.28515625" style="39" customWidth="1"/>
    <col min="16134" max="16134" width="13" style="39" customWidth="1"/>
    <col min="16135" max="16135" width="15.140625" style="39"/>
    <col min="16136" max="16136" width="13.140625" style="39" customWidth="1"/>
    <col min="16137" max="16384" width="15.140625" style="39"/>
  </cols>
  <sheetData>
    <row r="2" spans="1:10" ht="15" x14ac:dyDescent="0.3">
      <c r="B2" s="77" t="s">
        <v>0</v>
      </c>
    </row>
    <row r="4" spans="1:10" ht="15" x14ac:dyDescent="0.3">
      <c r="A4" s="90" t="s">
        <v>209</v>
      </c>
      <c r="B4" s="78"/>
      <c r="C4" s="78"/>
      <c r="D4" s="78"/>
      <c r="E4" s="78"/>
      <c r="F4" s="78"/>
      <c r="G4" s="78"/>
      <c r="H4" s="78"/>
      <c r="I4" s="78"/>
      <c r="J4" s="78"/>
    </row>
    <row r="6" spans="1:10" ht="15" x14ac:dyDescent="0.3">
      <c r="B6" s="79" t="s">
        <v>144</v>
      </c>
    </row>
    <row r="8" spans="1:10" ht="45" x14ac:dyDescent="0.3">
      <c r="A8" s="78" t="s">
        <v>1</v>
      </c>
      <c r="B8" s="78" t="s">
        <v>145</v>
      </c>
      <c r="C8" s="80" t="s">
        <v>146</v>
      </c>
      <c r="D8" s="80" t="s">
        <v>147</v>
      </c>
      <c r="E8" s="80" t="s">
        <v>148</v>
      </c>
      <c r="F8" s="80" t="s">
        <v>149</v>
      </c>
      <c r="G8" s="80" t="s">
        <v>150</v>
      </c>
      <c r="H8" s="80" t="s">
        <v>151</v>
      </c>
      <c r="I8" s="78" t="s">
        <v>152</v>
      </c>
      <c r="J8" s="81"/>
    </row>
    <row r="9" spans="1:10" ht="15" x14ac:dyDescent="0.3">
      <c r="A9" s="78"/>
      <c r="B9" s="78"/>
      <c r="C9" s="80"/>
      <c r="D9" s="80"/>
      <c r="E9" s="80"/>
      <c r="F9" s="80"/>
      <c r="G9" s="80" t="s">
        <v>153</v>
      </c>
      <c r="H9" s="80"/>
      <c r="I9" s="78"/>
    </row>
    <row r="10" spans="1:10" ht="15.75" thickBot="1" x14ac:dyDescent="0.35">
      <c r="A10" s="78" t="s">
        <v>154</v>
      </c>
      <c r="B10" s="82" t="s">
        <v>203</v>
      </c>
      <c r="C10" s="83">
        <v>80000000</v>
      </c>
      <c r="D10" s="83"/>
      <c r="E10" s="83"/>
      <c r="F10" s="83">
        <v>8000000</v>
      </c>
      <c r="G10" s="83">
        <v>275365287</v>
      </c>
      <c r="H10" s="83">
        <v>144482552</v>
      </c>
      <c r="I10" s="83">
        <f>+H10+G10+F10+C10</f>
        <v>507847839</v>
      </c>
    </row>
    <row r="11" spans="1:10" ht="14.25" thickTop="1" x14ac:dyDescent="0.25">
      <c r="A11" s="81" t="s">
        <v>156</v>
      </c>
      <c r="B11" s="39" t="s">
        <v>157</v>
      </c>
      <c r="C11" s="40"/>
      <c r="D11" s="40"/>
      <c r="E11" s="40"/>
      <c r="F11" s="40"/>
      <c r="G11" s="40">
        <v>0</v>
      </c>
      <c r="H11" s="40">
        <v>0</v>
      </c>
      <c r="I11" s="40">
        <v>0</v>
      </c>
    </row>
    <row r="12" spans="1:10" ht="15.75" thickBot="1" x14ac:dyDescent="0.35">
      <c r="A12" s="78" t="s">
        <v>158</v>
      </c>
      <c r="B12" s="82" t="s">
        <v>159</v>
      </c>
      <c r="C12" s="83"/>
      <c r="D12" s="83"/>
      <c r="E12" s="83"/>
      <c r="F12" s="83"/>
      <c r="G12" s="83">
        <f>-H12</f>
        <v>128890060.5</v>
      </c>
      <c r="H12" s="83">
        <v>-128890060.5</v>
      </c>
      <c r="I12" s="83">
        <f>+I10+G12+H12</f>
        <v>507847839</v>
      </c>
    </row>
    <row r="13" spans="1:10" ht="14.25" thickTop="1" x14ac:dyDescent="0.25">
      <c r="A13" s="81">
        <v>1</v>
      </c>
      <c r="B13" s="39" t="s">
        <v>263</v>
      </c>
      <c r="C13" s="40"/>
      <c r="D13" s="40"/>
      <c r="E13" s="40"/>
      <c r="F13" s="40"/>
      <c r="G13" s="84">
        <v>15592492</v>
      </c>
      <c r="H13" s="40">
        <f>-G13</f>
        <v>-15592492</v>
      </c>
      <c r="I13" s="40">
        <f>+G13+H13</f>
        <v>0</v>
      </c>
    </row>
    <row r="14" spans="1:10" x14ac:dyDescent="0.25">
      <c r="A14" s="81">
        <v>2</v>
      </c>
      <c r="B14" s="39" t="s">
        <v>161</v>
      </c>
      <c r="C14" s="40"/>
      <c r="D14" s="40"/>
      <c r="E14" s="40"/>
      <c r="F14" s="40"/>
      <c r="G14" s="40"/>
      <c r="H14" s="40"/>
      <c r="I14" s="40">
        <v>0</v>
      </c>
    </row>
    <row r="15" spans="1:10" x14ac:dyDescent="0.25">
      <c r="A15" s="81">
        <v>3</v>
      </c>
      <c r="B15" s="49" t="s">
        <v>162</v>
      </c>
      <c r="C15" s="40"/>
      <c r="D15" s="40"/>
      <c r="E15" s="40"/>
      <c r="F15" s="40"/>
      <c r="G15" s="40"/>
      <c r="H15" s="40"/>
      <c r="I15" s="40">
        <v>0</v>
      </c>
    </row>
    <row r="16" spans="1:10" x14ac:dyDescent="0.25">
      <c r="A16" s="81">
        <v>4</v>
      </c>
      <c r="B16" s="49" t="s">
        <v>163</v>
      </c>
      <c r="C16" s="40"/>
      <c r="D16" s="40">
        <v>-890801</v>
      </c>
      <c r="E16" s="40"/>
      <c r="F16" s="40"/>
      <c r="G16" s="40"/>
      <c r="H16" s="40"/>
      <c r="I16" s="40">
        <f>+D16</f>
        <v>-890801</v>
      </c>
    </row>
    <row r="17" spans="1:11" ht="15.75" thickBot="1" x14ac:dyDescent="0.35">
      <c r="A17" s="78" t="s">
        <v>33</v>
      </c>
      <c r="B17" s="85" t="s">
        <v>155</v>
      </c>
      <c r="C17" s="83">
        <v>80000000</v>
      </c>
      <c r="D17" s="83">
        <f>SUM(D16)</f>
        <v>-890801</v>
      </c>
      <c r="E17" s="83">
        <v>0</v>
      </c>
      <c r="F17" s="83">
        <v>8000000</v>
      </c>
      <c r="G17" s="83">
        <f>+G10+G12+G13</f>
        <v>419847839.5</v>
      </c>
      <c r="H17" s="83">
        <v>0</v>
      </c>
      <c r="I17" s="83">
        <f>+C17+F17+G17+D17</f>
        <v>506957038.5</v>
      </c>
    </row>
    <row r="18" spans="1:11" ht="14.25" thickTop="1" x14ac:dyDescent="0.25">
      <c r="A18" s="86">
        <v>1</v>
      </c>
      <c r="B18" s="49" t="s">
        <v>160</v>
      </c>
      <c r="C18" s="40"/>
      <c r="D18" s="40"/>
      <c r="E18" s="40"/>
      <c r="F18" s="40"/>
      <c r="G18" s="40"/>
      <c r="H18" s="40">
        <v>42443735.950000003</v>
      </c>
      <c r="I18" s="40">
        <f>+H18</f>
        <v>42443735.950000003</v>
      </c>
    </row>
    <row r="19" spans="1:11" x14ac:dyDescent="0.25">
      <c r="A19" s="86"/>
      <c r="B19" s="49" t="s">
        <v>204</v>
      </c>
      <c r="C19" s="40"/>
      <c r="D19" s="40"/>
      <c r="E19" s="40"/>
      <c r="F19" s="40"/>
      <c r="G19" s="40"/>
      <c r="H19" s="40"/>
      <c r="I19" s="40"/>
      <c r="K19" s="40">
        <f>+H19/133</f>
        <v>0</v>
      </c>
    </row>
    <row r="20" spans="1:11" x14ac:dyDescent="0.25">
      <c r="A20" s="86"/>
      <c r="B20" s="49" t="s">
        <v>205</v>
      </c>
      <c r="C20" s="40"/>
      <c r="D20" s="40"/>
      <c r="E20" s="40"/>
      <c r="F20" s="40"/>
      <c r="G20" s="40"/>
      <c r="H20" s="40">
        <v>60047689</v>
      </c>
      <c r="I20" s="40">
        <f>+H20</f>
        <v>60047689</v>
      </c>
    </row>
    <row r="21" spans="1:11" ht="15" x14ac:dyDescent="0.3">
      <c r="A21" s="81">
        <v>2</v>
      </c>
      <c r="B21" s="85" t="s">
        <v>161</v>
      </c>
      <c r="C21" s="40"/>
      <c r="D21" s="40"/>
      <c r="E21" s="40"/>
      <c r="F21" s="40"/>
      <c r="G21" s="40"/>
      <c r="H21" s="40"/>
      <c r="I21" s="40"/>
    </row>
    <row r="22" spans="1:11" x14ac:dyDescent="0.25">
      <c r="A22" s="86">
        <v>3</v>
      </c>
      <c r="B22" s="49" t="s">
        <v>164</v>
      </c>
      <c r="C22" s="40"/>
      <c r="D22" s="40"/>
      <c r="E22" s="40"/>
      <c r="F22" s="40"/>
      <c r="G22" s="40"/>
      <c r="H22" s="40"/>
      <c r="I22" s="40">
        <v>0</v>
      </c>
    </row>
    <row r="23" spans="1:11" x14ac:dyDescent="0.25">
      <c r="A23" s="81">
        <v>4</v>
      </c>
      <c r="B23" s="87" t="s">
        <v>165</v>
      </c>
      <c r="C23" s="40"/>
      <c r="D23" s="40"/>
      <c r="E23" s="40"/>
      <c r="F23" s="40"/>
      <c r="G23" s="40"/>
      <c r="H23" s="40"/>
      <c r="I23" s="40">
        <v>0</v>
      </c>
    </row>
    <row r="24" spans="1:11" ht="15.75" thickBot="1" x14ac:dyDescent="0.35">
      <c r="A24" s="78" t="s">
        <v>73</v>
      </c>
      <c r="B24" s="88" t="s">
        <v>166</v>
      </c>
      <c r="C24" s="83">
        <v>80000000</v>
      </c>
      <c r="D24" s="83">
        <f>+D17</f>
        <v>-890801</v>
      </c>
      <c r="E24" s="83">
        <v>0</v>
      </c>
      <c r="F24" s="83">
        <v>8000000</v>
      </c>
      <c r="G24" s="83">
        <f>+G17</f>
        <v>419847839.5</v>
      </c>
      <c r="H24" s="83">
        <f>SUM(H18:H20)</f>
        <v>102491424.95</v>
      </c>
      <c r="I24" s="83">
        <f>+I17+I18+I20+I19</f>
        <v>609448463.45000005</v>
      </c>
    </row>
    <row r="25" spans="1:11" ht="14.25" thickTop="1" x14ac:dyDescent="0.25">
      <c r="A25" s="81"/>
      <c r="B25" s="87"/>
    </row>
    <row r="26" spans="1:11" x14ac:dyDescent="0.25">
      <c r="A26" s="81"/>
      <c r="B26" s="49"/>
    </row>
    <row r="27" spans="1:11" x14ac:dyDescent="0.25">
      <c r="A27" s="81"/>
      <c r="B27" s="49"/>
      <c r="I27" s="89"/>
    </row>
    <row r="28" spans="1:11" ht="15" x14ac:dyDescent="0.3">
      <c r="A28" s="81"/>
      <c r="B28" s="88"/>
    </row>
  </sheetData>
  <pageMargins left="0.25" right="0.2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0" sqref="O2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workbookViewId="0">
      <selection activeCell="G68" sqref="G68"/>
    </sheetView>
  </sheetViews>
  <sheetFormatPr defaultRowHeight="12.75" x14ac:dyDescent="0.2"/>
  <cols>
    <col min="1" max="4" width="9.140625" style="173"/>
    <col min="5" max="5" width="17.85546875" style="173" bestFit="1" customWidth="1"/>
    <col min="6" max="6" width="9.85546875" style="173" bestFit="1" customWidth="1"/>
    <col min="7" max="7" width="9.140625" style="173"/>
    <col min="8" max="8" width="18.5703125" style="180" bestFit="1" customWidth="1"/>
    <col min="9" max="9" width="15.42578125" style="180" bestFit="1" customWidth="1"/>
    <col min="10" max="10" width="10.5703125" style="173" bestFit="1" customWidth="1"/>
    <col min="11" max="11" width="9.140625" style="173"/>
    <col min="12" max="12" width="16.5703125" style="180" bestFit="1" customWidth="1"/>
    <col min="13" max="13" width="12" style="173" customWidth="1"/>
    <col min="14" max="14" width="9.140625" style="173"/>
    <col min="15" max="15" width="14.140625" style="173" bestFit="1" customWidth="1"/>
    <col min="16" max="16384" width="9.140625" style="173"/>
  </cols>
  <sheetData>
    <row r="1" spans="1:12" ht="13.5" x14ac:dyDescent="0.25">
      <c r="A1" s="170"/>
      <c r="B1" s="170"/>
      <c r="C1" s="171" t="s">
        <v>268</v>
      </c>
      <c r="D1" s="170"/>
      <c r="E1" s="170"/>
      <c r="F1" s="170"/>
      <c r="G1" s="170"/>
      <c r="H1" s="172"/>
      <c r="I1" s="172"/>
      <c r="J1" s="170"/>
      <c r="K1" s="170"/>
      <c r="L1" s="172"/>
    </row>
    <row r="2" spans="1:12" x14ac:dyDescent="0.2">
      <c r="A2" s="170"/>
      <c r="B2" s="170"/>
      <c r="C2" s="170"/>
      <c r="D2" s="170"/>
      <c r="E2" s="170"/>
      <c r="F2" s="170"/>
      <c r="G2" s="170"/>
      <c r="H2" s="172"/>
      <c r="I2" s="172"/>
      <c r="J2" s="170"/>
      <c r="K2" s="170"/>
      <c r="L2" s="172"/>
    </row>
    <row r="3" spans="1:12" ht="13.5" x14ac:dyDescent="0.25">
      <c r="A3" s="170" t="s">
        <v>269</v>
      </c>
      <c r="B3" s="170"/>
      <c r="C3" s="170"/>
      <c r="D3" s="170"/>
      <c r="E3" s="170"/>
      <c r="F3" s="170"/>
      <c r="G3" s="170"/>
      <c r="H3" s="172"/>
      <c r="I3" s="172"/>
      <c r="J3" s="170"/>
      <c r="K3" s="170"/>
      <c r="L3" s="172"/>
    </row>
    <row r="4" spans="1:12" x14ac:dyDescent="0.2">
      <c r="A4" s="170" t="s">
        <v>270</v>
      </c>
      <c r="B4" s="170"/>
      <c r="C4" s="170"/>
      <c r="D4" s="170"/>
      <c r="E4" s="170"/>
      <c r="F4" s="170"/>
      <c r="G4" s="170"/>
      <c r="H4" s="172"/>
      <c r="I4" s="172"/>
      <c r="J4" s="170"/>
      <c r="K4" s="170"/>
      <c r="L4" s="172"/>
    </row>
    <row r="5" spans="1:12" x14ac:dyDescent="0.2">
      <c r="A5" s="170" t="s">
        <v>271</v>
      </c>
      <c r="B5" s="170"/>
      <c r="C5" s="170"/>
      <c r="D5" s="170"/>
      <c r="E5" s="170"/>
      <c r="F5" s="170"/>
      <c r="G5" s="170"/>
      <c r="H5" s="172"/>
      <c r="I5" s="172"/>
      <c r="J5" s="170"/>
      <c r="K5" s="170"/>
      <c r="L5" s="172"/>
    </row>
    <row r="6" spans="1:12" x14ac:dyDescent="0.2">
      <c r="A6" s="170" t="s">
        <v>272</v>
      </c>
      <c r="B6" s="170"/>
      <c r="C6" s="170"/>
      <c r="D6" s="170"/>
      <c r="E6" s="170"/>
      <c r="F6" s="170"/>
      <c r="G6" s="170"/>
      <c r="H6" s="172"/>
      <c r="I6" s="172"/>
      <c r="J6" s="170"/>
      <c r="K6" s="170"/>
      <c r="L6" s="172"/>
    </row>
    <row r="7" spans="1:12" x14ac:dyDescent="0.2">
      <c r="A7" s="170" t="s">
        <v>306</v>
      </c>
      <c r="B7" s="170"/>
      <c r="C7" s="170"/>
      <c r="D7" s="170"/>
      <c r="E7" s="170"/>
      <c r="F7" s="170"/>
      <c r="G7" s="170"/>
      <c r="H7" s="172"/>
      <c r="I7" s="172"/>
      <c r="J7" s="170"/>
      <c r="K7" s="170"/>
      <c r="L7" s="172"/>
    </row>
    <row r="8" spans="1:12" ht="13.5" x14ac:dyDescent="0.25">
      <c r="A8" s="170" t="s">
        <v>273</v>
      </c>
      <c r="B8" s="170"/>
      <c r="C8" s="170"/>
      <c r="D8" s="170"/>
      <c r="E8" s="170"/>
      <c r="F8" s="170"/>
      <c r="G8" s="170"/>
      <c r="H8" s="172"/>
      <c r="I8" s="172"/>
      <c r="J8" s="170"/>
      <c r="K8" s="170"/>
      <c r="L8" s="172"/>
    </row>
    <row r="9" spans="1:12" x14ac:dyDescent="0.2">
      <c r="A9" s="170" t="s">
        <v>274</v>
      </c>
      <c r="B9" s="170"/>
      <c r="C9" s="170"/>
      <c r="D9" s="170"/>
      <c r="E9" s="170"/>
      <c r="F9" s="170"/>
      <c r="G9" s="170"/>
      <c r="H9" s="172"/>
      <c r="I9" s="172"/>
      <c r="J9" s="170"/>
      <c r="K9" s="170"/>
      <c r="L9" s="172"/>
    </row>
    <row r="10" spans="1:12" x14ac:dyDescent="0.2">
      <c r="A10" s="170" t="s">
        <v>307</v>
      </c>
      <c r="B10" s="170"/>
      <c r="C10" s="170"/>
      <c r="D10" s="170"/>
      <c r="E10" s="170"/>
      <c r="F10" s="170"/>
      <c r="G10" s="170"/>
      <c r="H10" s="172"/>
      <c r="I10" s="172"/>
      <c r="J10" s="170"/>
      <c r="K10" s="170"/>
      <c r="L10" s="172"/>
    </row>
    <row r="11" spans="1:12" x14ac:dyDescent="0.2">
      <c r="A11" s="170" t="s">
        <v>275</v>
      </c>
      <c r="B11" s="170"/>
      <c r="C11" s="170"/>
      <c r="D11" s="170"/>
      <c r="E11" s="170"/>
      <c r="F11" s="170"/>
      <c r="G11" s="170"/>
      <c r="H11" s="172"/>
      <c r="I11" s="172"/>
      <c r="J11" s="170"/>
      <c r="K11" s="170"/>
      <c r="L11" s="172"/>
    </row>
    <row r="12" spans="1:12" x14ac:dyDescent="0.2">
      <c r="A12" s="170" t="s">
        <v>276</v>
      </c>
      <c r="B12" s="170"/>
      <c r="C12" s="170"/>
      <c r="D12" s="170"/>
      <c r="E12" s="170"/>
      <c r="F12" s="170"/>
      <c r="G12" s="170"/>
      <c r="H12" s="172"/>
      <c r="I12" s="172"/>
      <c r="J12" s="170"/>
      <c r="K12" s="170"/>
      <c r="L12" s="172"/>
    </row>
    <row r="13" spans="1:12" x14ac:dyDescent="0.2">
      <c r="A13" s="170" t="s">
        <v>277</v>
      </c>
      <c r="B13" s="170"/>
      <c r="C13" s="170"/>
      <c r="D13" s="170"/>
      <c r="E13" s="170"/>
      <c r="F13" s="170"/>
      <c r="G13" s="170"/>
      <c r="H13" s="172"/>
      <c r="I13" s="172"/>
      <c r="J13" s="170"/>
      <c r="K13" s="170"/>
      <c r="L13" s="172"/>
    </row>
    <row r="14" spans="1:12" x14ac:dyDescent="0.2">
      <c r="A14" s="170" t="s">
        <v>278</v>
      </c>
      <c r="B14" s="170"/>
      <c r="C14" s="170"/>
      <c r="D14" s="170"/>
      <c r="E14" s="170"/>
      <c r="F14" s="170"/>
      <c r="G14" s="170"/>
      <c r="H14" s="172"/>
      <c r="I14" s="172"/>
      <c r="J14" s="170"/>
      <c r="K14" s="170"/>
      <c r="L14" s="172"/>
    </row>
    <row r="15" spans="1:12" ht="13.5" x14ac:dyDescent="0.25">
      <c r="A15" s="170" t="s">
        <v>279</v>
      </c>
      <c r="B15" s="170"/>
      <c r="C15" s="170"/>
      <c r="D15" s="170"/>
      <c r="E15" s="170"/>
      <c r="F15" s="170"/>
      <c r="G15" s="170"/>
      <c r="H15" s="174">
        <f>+'ardh-shp'!C9</f>
        <v>560321407</v>
      </c>
      <c r="I15" s="172"/>
      <c r="J15" s="170"/>
      <c r="K15" s="170"/>
      <c r="L15" s="172"/>
    </row>
    <row r="16" spans="1:12" x14ac:dyDescent="0.2">
      <c r="A16" s="170" t="s">
        <v>303</v>
      </c>
      <c r="B16" s="170"/>
      <c r="C16" s="170"/>
      <c r="D16" s="170"/>
      <c r="E16" s="170"/>
      <c r="F16" s="170"/>
      <c r="G16" s="170"/>
      <c r="H16" s="175">
        <f>+'ardh-shp'!C10</f>
        <v>56701194</v>
      </c>
      <c r="I16" s="172"/>
      <c r="J16" s="170"/>
      <c r="K16" s="170"/>
      <c r="L16" s="172"/>
    </row>
    <row r="17" spans="1:16" x14ac:dyDescent="0.2">
      <c r="A17" s="170" t="s">
        <v>305</v>
      </c>
      <c r="B17" s="170"/>
      <c r="C17" s="170"/>
      <c r="D17" s="170"/>
      <c r="E17" s="170"/>
      <c r="F17" s="170"/>
      <c r="G17" s="170"/>
      <c r="H17" s="172">
        <f>+'ardh-shp'!C11</f>
        <v>-68817960</v>
      </c>
      <c r="I17" s="172"/>
      <c r="J17" s="170"/>
      <c r="K17" s="170"/>
      <c r="L17" s="172"/>
    </row>
    <row r="18" spans="1:16" ht="13.5" x14ac:dyDescent="0.25">
      <c r="A18" s="170" t="s">
        <v>304</v>
      </c>
      <c r="B18" s="170"/>
      <c r="C18" s="170"/>
      <c r="D18" s="170"/>
      <c r="E18" s="171"/>
      <c r="F18" s="170"/>
      <c r="G18" s="170"/>
      <c r="H18" s="176">
        <f>+'ardh-shp'!C29</f>
        <v>501845</v>
      </c>
      <c r="I18" s="172"/>
      <c r="J18" s="170"/>
      <c r="K18" s="170"/>
      <c r="L18" s="172"/>
      <c r="P18" s="68"/>
    </row>
    <row r="19" spans="1:16" ht="14.25" thickBot="1" x14ac:dyDescent="0.3">
      <c r="A19" s="183" t="s">
        <v>312</v>
      </c>
      <c r="B19" s="184"/>
      <c r="C19" s="184"/>
      <c r="D19" s="184"/>
      <c r="E19" s="184"/>
      <c r="F19" s="184"/>
      <c r="G19" s="184"/>
      <c r="H19" s="177">
        <f>SUM(H15:H18)</f>
        <v>548706486</v>
      </c>
      <c r="I19" s="172"/>
      <c r="J19" s="170"/>
      <c r="K19" s="170"/>
      <c r="L19" s="172"/>
      <c r="P19" s="68"/>
    </row>
    <row r="20" spans="1:16" ht="14.25" thickTop="1" x14ac:dyDescent="0.25">
      <c r="A20" s="171"/>
      <c r="B20" s="170"/>
      <c r="C20" s="170"/>
      <c r="D20" s="170"/>
      <c r="E20" s="170"/>
      <c r="F20" s="170"/>
      <c r="G20" s="170"/>
      <c r="H20" s="176"/>
      <c r="I20" s="172"/>
      <c r="J20" s="170"/>
      <c r="K20" s="170"/>
      <c r="L20" s="172"/>
      <c r="P20" s="68"/>
    </row>
    <row r="21" spans="1:16" ht="13.5" x14ac:dyDescent="0.25">
      <c r="A21" s="171" t="s">
        <v>311</v>
      </c>
      <c r="B21" s="170"/>
      <c r="C21" s="170"/>
      <c r="D21" s="170"/>
      <c r="E21" s="170"/>
      <c r="F21" s="170"/>
      <c r="G21" s="170"/>
      <c r="H21" s="176">
        <f>+'ardh-shp'!C13-'ardh-shp'!C12+'ardh-shp'!C15+'ardh-shp'!C18+'ardh-shp'!C19+'ardh-shp'!C20-'ardh-shp'!C27</f>
        <v>498292499</v>
      </c>
      <c r="I21" s="172"/>
      <c r="J21" s="170"/>
      <c r="K21" s="170"/>
      <c r="L21" s="186"/>
      <c r="M21" s="186"/>
      <c r="N21" s="186"/>
      <c r="O21" s="68"/>
      <c r="P21" s="68"/>
    </row>
    <row r="22" spans="1:16" ht="13.5" x14ac:dyDescent="0.25">
      <c r="A22" s="171" t="s">
        <v>313</v>
      </c>
      <c r="B22" s="170"/>
      <c r="C22" s="170"/>
      <c r="D22" s="170"/>
      <c r="E22" s="170"/>
      <c r="F22" s="170"/>
      <c r="G22" s="170"/>
      <c r="H22" s="176">
        <f>+'ardh-shp'!C20</f>
        <v>2721018</v>
      </c>
      <c r="I22" s="172"/>
      <c r="J22" s="170"/>
      <c r="K22" s="170"/>
      <c r="L22" s="186"/>
      <c r="M22" s="186"/>
      <c r="N22" s="186"/>
      <c r="O22" s="68"/>
      <c r="P22" s="68"/>
    </row>
    <row r="23" spans="1:16" ht="13.5" x14ac:dyDescent="0.25">
      <c r="A23" s="171" t="s">
        <v>314</v>
      </c>
      <c r="B23" s="170"/>
      <c r="C23" s="170"/>
      <c r="D23" s="170"/>
      <c r="E23" s="170"/>
      <c r="F23" s="170"/>
      <c r="G23" s="170"/>
      <c r="H23" s="176">
        <f>+H19+H22-H21</f>
        <v>53135005</v>
      </c>
      <c r="I23" s="172"/>
      <c r="J23" s="170"/>
      <c r="K23" s="170"/>
      <c r="L23" s="186"/>
      <c r="M23" s="186"/>
      <c r="N23" s="186"/>
      <c r="O23" s="68"/>
      <c r="P23" s="68"/>
    </row>
    <row r="24" spans="1:16" ht="13.5" x14ac:dyDescent="0.25">
      <c r="A24" s="171" t="s">
        <v>315</v>
      </c>
      <c r="B24" s="170"/>
      <c r="C24" s="187">
        <v>0.15</v>
      </c>
      <c r="D24" s="170"/>
      <c r="E24" s="170"/>
      <c r="F24" s="170"/>
      <c r="G24" s="170"/>
      <c r="H24" s="176">
        <f>+H23*0.15</f>
        <v>7970250.75</v>
      </c>
      <c r="I24" s="172"/>
      <c r="J24" s="170"/>
      <c r="K24" s="170"/>
      <c r="L24" s="186"/>
      <c r="M24" s="186"/>
      <c r="N24" s="186"/>
      <c r="O24" s="68"/>
      <c r="P24" s="68"/>
    </row>
    <row r="25" spans="1:16" ht="13.5" x14ac:dyDescent="0.25">
      <c r="A25" s="171" t="s">
        <v>316</v>
      </c>
      <c r="B25" s="170"/>
      <c r="C25" s="170"/>
      <c r="D25" s="170"/>
      <c r="E25" s="170"/>
      <c r="F25" s="170"/>
      <c r="G25" s="170"/>
      <c r="H25" s="176">
        <v>9786225</v>
      </c>
      <c r="I25" s="172"/>
      <c r="J25" s="170"/>
      <c r="K25" s="170"/>
      <c r="L25" s="186"/>
      <c r="M25" s="186"/>
      <c r="N25" s="186"/>
      <c r="O25" s="68"/>
      <c r="P25" s="68"/>
    </row>
    <row r="26" spans="1:16" ht="13.5" x14ac:dyDescent="0.25">
      <c r="A26" s="171" t="s">
        <v>317</v>
      </c>
      <c r="B26" s="170"/>
      <c r="C26" s="170"/>
      <c r="D26" s="170"/>
      <c r="E26" s="170"/>
      <c r="F26" s="170"/>
      <c r="G26" s="170"/>
      <c r="H26" s="185">
        <f>+H24-H25</f>
        <v>-1815974.25</v>
      </c>
      <c r="I26" s="172"/>
      <c r="J26" s="170"/>
      <c r="K26" s="170"/>
      <c r="L26" s="186"/>
      <c r="M26" s="186"/>
      <c r="N26" s="186"/>
      <c r="O26" s="68"/>
      <c r="P26" s="68"/>
    </row>
    <row r="27" spans="1:16" ht="13.5" x14ac:dyDescent="0.25">
      <c r="A27" s="171"/>
      <c r="B27" s="170"/>
      <c r="C27" s="170"/>
      <c r="D27" s="170"/>
      <c r="E27" s="170"/>
      <c r="F27" s="170"/>
      <c r="G27" s="170"/>
      <c r="H27" s="176"/>
      <c r="I27" s="172"/>
      <c r="J27" s="170"/>
      <c r="K27" s="170"/>
      <c r="L27" s="186"/>
      <c r="M27" s="186"/>
      <c r="N27" s="186"/>
      <c r="O27" s="68"/>
      <c r="P27" s="68"/>
    </row>
    <row r="28" spans="1:16" ht="13.5" x14ac:dyDescent="0.25">
      <c r="A28" s="171" t="s">
        <v>280</v>
      </c>
      <c r="B28" s="171"/>
      <c r="C28" s="171"/>
      <c r="D28" s="170"/>
      <c r="E28" s="170"/>
      <c r="F28" s="170"/>
      <c r="G28" s="170"/>
      <c r="H28" s="176">
        <f>+'Ardh-shp, kons'!D6</f>
        <v>125339422</v>
      </c>
      <c r="I28" s="172"/>
      <c r="J28" s="170"/>
      <c r="K28" s="170"/>
      <c r="L28" s="186"/>
      <c r="M28" s="186"/>
      <c r="N28" s="186"/>
      <c r="O28" s="68"/>
      <c r="P28" s="68"/>
    </row>
    <row r="29" spans="1:16" ht="13.5" x14ac:dyDescent="0.25">
      <c r="A29" s="170" t="s">
        <v>304</v>
      </c>
      <c r="B29" s="170"/>
      <c r="C29" s="170"/>
      <c r="D29" s="170"/>
      <c r="E29" s="170"/>
      <c r="F29" s="170"/>
      <c r="G29" s="170"/>
      <c r="H29" s="172">
        <f>+'Ardh-shp, kons'!D28</f>
        <v>-34723</v>
      </c>
      <c r="I29" s="172"/>
      <c r="J29" s="170"/>
      <c r="K29" s="170"/>
      <c r="L29" s="186"/>
      <c r="M29" s="186"/>
      <c r="N29" s="186"/>
      <c r="O29" s="68"/>
      <c r="P29" s="68"/>
    </row>
    <row r="30" spans="1:16" ht="14.25" thickBot="1" x14ac:dyDescent="0.3">
      <c r="A30" s="188" t="s">
        <v>319</v>
      </c>
      <c r="B30" s="188"/>
      <c r="C30" s="188"/>
      <c r="D30" s="188"/>
      <c r="E30" s="188"/>
      <c r="F30" s="189"/>
      <c r="G30" s="189"/>
      <c r="H30" s="181">
        <f>SUM(H28:H29)</f>
        <v>125304699</v>
      </c>
      <c r="I30" s="172"/>
      <c r="J30" s="170"/>
      <c r="K30" s="170"/>
      <c r="L30" s="186"/>
      <c r="M30" s="186"/>
      <c r="N30" s="186"/>
      <c r="O30" s="68"/>
      <c r="P30" s="68"/>
    </row>
    <row r="31" spans="1:16" ht="14.25" thickTop="1" x14ac:dyDescent="0.25">
      <c r="A31" s="178" t="s">
        <v>318</v>
      </c>
      <c r="B31" s="178"/>
      <c r="C31" s="178"/>
      <c r="D31" s="178"/>
      <c r="E31" s="178"/>
      <c r="F31" s="182"/>
      <c r="G31" s="182"/>
      <c r="H31" s="179">
        <f>'Ardh-shp, kons'!D20</f>
        <v>57984392</v>
      </c>
      <c r="I31" s="172"/>
      <c r="J31" s="170"/>
      <c r="K31" s="170"/>
      <c r="L31" s="186"/>
      <c r="M31" s="186"/>
      <c r="N31" s="186"/>
      <c r="O31" s="68"/>
      <c r="P31" s="68"/>
    </row>
    <row r="32" spans="1:16" ht="13.5" x14ac:dyDescent="0.25">
      <c r="A32" s="171" t="s">
        <v>308</v>
      </c>
      <c r="B32" s="171"/>
      <c r="C32" s="171"/>
      <c r="D32" s="171"/>
      <c r="E32" s="171"/>
      <c r="F32" s="170"/>
      <c r="G32" s="170"/>
      <c r="H32" s="176">
        <f>+'Ardh-shp, kons'!E31</f>
        <v>5405869</v>
      </c>
      <c r="I32" s="172"/>
      <c r="J32" s="170"/>
      <c r="K32" s="170"/>
      <c r="L32" s="186"/>
      <c r="M32" s="186"/>
      <c r="N32" s="186"/>
      <c r="O32" s="68"/>
      <c r="P32" s="68"/>
    </row>
    <row r="33" spans="1:16" ht="13.5" x14ac:dyDescent="0.25">
      <c r="A33" s="171" t="s">
        <v>309</v>
      </c>
      <c r="B33" s="171"/>
      <c r="C33" s="171"/>
      <c r="D33" s="171"/>
      <c r="E33" s="171"/>
      <c r="F33" s="170"/>
      <c r="G33" s="170"/>
      <c r="H33" s="176">
        <f>+H30+H32-H31</f>
        <v>72726176</v>
      </c>
      <c r="I33" s="172"/>
      <c r="J33" s="170"/>
      <c r="K33" s="170"/>
      <c r="L33" s="186"/>
      <c r="M33" s="186"/>
      <c r="N33" s="186"/>
      <c r="O33" s="68"/>
      <c r="P33" s="68"/>
    </row>
    <row r="34" spans="1:16" ht="13.5" x14ac:dyDescent="0.25">
      <c r="A34" s="171" t="s">
        <v>328</v>
      </c>
      <c r="B34" s="171"/>
      <c r="C34" s="171"/>
      <c r="D34" s="171"/>
      <c r="E34" s="171"/>
      <c r="F34" s="170"/>
      <c r="G34" s="170"/>
      <c r="H34" s="176">
        <f>+H33*0.1</f>
        <v>7272617.6000000006</v>
      </c>
      <c r="I34" s="172"/>
      <c r="J34" s="170"/>
      <c r="K34" s="170"/>
      <c r="L34" s="186"/>
      <c r="M34" s="186"/>
      <c r="N34" s="186"/>
      <c r="O34" s="68"/>
      <c r="P34" s="68"/>
    </row>
    <row r="35" spans="1:16" ht="13.5" x14ac:dyDescent="0.25">
      <c r="A35" s="171" t="s">
        <v>310</v>
      </c>
      <c r="B35" s="171"/>
      <c r="C35" s="171"/>
      <c r="D35" s="171"/>
      <c r="E35" s="170"/>
      <c r="F35" s="170"/>
      <c r="G35" s="170"/>
      <c r="H35" s="176">
        <v>-7272618</v>
      </c>
      <c r="I35" s="172"/>
      <c r="J35" s="170"/>
      <c r="K35" s="170"/>
      <c r="L35" s="172"/>
    </row>
    <row r="36" spans="1:16" ht="13.5" x14ac:dyDescent="0.25">
      <c r="A36" s="171" t="s">
        <v>320</v>
      </c>
      <c r="B36" s="171"/>
      <c r="C36" s="171"/>
      <c r="D36" s="171"/>
      <c r="E36" s="171"/>
      <c r="F36" s="170"/>
      <c r="G36" s="170"/>
      <c r="H36" s="191">
        <f>-H35/2</f>
        <v>3636309</v>
      </c>
      <c r="I36" s="172"/>
      <c r="J36" s="170"/>
      <c r="K36" s="170"/>
      <c r="L36" s="172"/>
    </row>
    <row r="37" spans="1:16" ht="13.5" x14ac:dyDescent="0.25">
      <c r="A37" s="171" t="s">
        <v>321</v>
      </c>
      <c r="B37" s="171"/>
      <c r="C37" s="171"/>
      <c r="D37" s="171"/>
      <c r="E37" s="171"/>
      <c r="F37" s="170"/>
      <c r="G37" s="170"/>
      <c r="H37" s="170"/>
      <c r="I37" s="172"/>
      <c r="J37" s="170"/>
      <c r="K37" s="170"/>
      <c r="L37" s="172"/>
    </row>
    <row r="38" spans="1:16" ht="13.5" x14ac:dyDescent="0.25">
      <c r="A38" s="171"/>
      <c r="B38" s="171"/>
      <c r="C38" s="171"/>
      <c r="D38" s="171"/>
      <c r="E38" s="171"/>
      <c r="F38" s="171"/>
      <c r="G38" s="170"/>
      <c r="H38" s="170"/>
      <c r="I38" s="172"/>
      <c r="J38" s="170"/>
      <c r="K38" s="170"/>
      <c r="L38" s="172"/>
    </row>
    <row r="39" spans="1:16" ht="13.5" x14ac:dyDescent="0.25">
      <c r="A39" s="171" t="s">
        <v>322</v>
      </c>
      <c r="B39" s="171"/>
      <c r="C39" s="171"/>
      <c r="D39" s="171"/>
      <c r="E39" s="171"/>
      <c r="F39" s="170"/>
      <c r="G39" s="170"/>
      <c r="H39" s="192">
        <f>+H40+H41</f>
        <v>1820334.75</v>
      </c>
      <c r="I39" s="172"/>
      <c r="J39" s="170"/>
      <c r="K39" s="170"/>
      <c r="L39" s="172"/>
    </row>
    <row r="40" spans="1:16" ht="13.5" x14ac:dyDescent="0.25">
      <c r="A40" s="171" t="s">
        <v>323</v>
      </c>
      <c r="B40" s="171"/>
      <c r="C40" s="171"/>
      <c r="D40" s="171"/>
      <c r="E40" s="171"/>
      <c r="F40" s="170"/>
      <c r="G40" s="170"/>
      <c r="H40" s="190">
        <f>+H26</f>
        <v>-1815974.25</v>
      </c>
      <c r="I40" s="172"/>
      <c r="J40" s="170"/>
      <c r="K40" s="170"/>
      <c r="L40" s="172"/>
    </row>
    <row r="41" spans="1:16" ht="13.5" x14ac:dyDescent="0.25">
      <c r="A41" s="171" t="s">
        <v>329</v>
      </c>
      <c r="B41" s="171"/>
      <c r="C41" s="171"/>
      <c r="D41" s="171"/>
      <c r="E41" s="171"/>
      <c r="F41" s="170"/>
      <c r="G41" s="170"/>
      <c r="H41" s="190">
        <f>+H36</f>
        <v>3636309</v>
      </c>
      <c r="I41" s="172"/>
      <c r="J41" s="170"/>
      <c r="K41" s="170"/>
      <c r="L41" s="172"/>
    </row>
    <row r="42" spans="1:16" ht="13.5" x14ac:dyDescent="0.25">
      <c r="A42" s="170" t="s">
        <v>324</v>
      </c>
      <c r="B42" s="171"/>
      <c r="C42" s="170"/>
      <c r="D42" s="170"/>
      <c r="E42" s="170"/>
      <c r="F42" s="170"/>
      <c r="G42" s="170"/>
      <c r="H42" s="172"/>
      <c r="I42" s="172"/>
      <c r="J42" s="170"/>
      <c r="K42" s="170"/>
      <c r="L42" s="172"/>
    </row>
    <row r="43" spans="1:16" x14ac:dyDescent="0.2">
      <c r="A43" s="170" t="s">
        <v>281</v>
      </c>
      <c r="B43" s="170"/>
      <c r="C43" s="170"/>
      <c r="D43" s="170"/>
      <c r="E43" s="170"/>
      <c r="F43" s="170"/>
      <c r="G43" s="170"/>
      <c r="H43" s="172"/>
      <c r="I43" s="172"/>
      <c r="J43" s="170"/>
      <c r="K43" s="170"/>
      <c r="L43" s="172"/>
    </row>
    <row r="44" spans="1:16" x14ac:dyDescent="0.2">
      <c r="A44" s="170" t="s">
        <v>282</v>
      </c>
      <c r="B44" s="170"/>
      <c r="C44" s="170"/>
      <c r="D44" s="170"/>
      <c r="E44" s="170"/>
      <c r="F44" s="170"/>
      <c r="G44" s="170"/>
      <c r="H44" s="172"/>
      <c r="I44" s="172"/>
      <c r="J44" s="170"/>
      <c r="K44" s="170"/>
      <c r="L44" s="172"/>
    </row>
    <row r="45" spans="1:16" x14ac:dyDescent="0.2">
      <c r="A45" s="170" t="s">
        <v>283</v>
      </c>
      <c r="B45" s="170"/>
      <c r="C45" s="170"/>
      <c r="D45" s="170"/>
      <c r="E45" s="170"/>
      <c r="F45" s="170"/>
      <c r="G45" s="170"/>
      <c r="H45" s="172"/>
      <c r="I45" s="172"/>
      <c r="J45" s="170"/>
      <c r="K45" s="170"/>
      <c r="L45" s="172"/>
    </row>
    <row r="46" spans="1:16" x14ac:dyDescent="0.2">
      <c r="A46" s="170" t="s">
        <v>284</v>
      </c>
      <c r="B46" s="170"/>
      <c r="C46" s="170"/>
      <c r="D46" s="170"/>
      <c r="E46" s="170"/>
      <c r="F46" s="170"/>
      <c r="G46" s="170"/>
      <c r="H46" s="172"/>
      <c r="I46" s="172"/>
      <c r="J46" s="170"/>
      <c r="K46" s="170"/>
      <c r="L46" s="172"/>
    </row>
    <row r="47" spans="1:16" x14ac:dyDescent="0.2">
      <c r="A47" s="170" t="s">
        <v>285</v>
      </c>
      <c r="B47" s="170"/>
      <c r="C47" s="170"/>
      <c r="D47" s="170"/>
      <c r="E47" s="170"/>
      <c r="F47" s="170"/>
      <c r="G47" s="170"/>
      <c r="H47" s="172"/>
      <c r="I47" s="172"/>
      <c r="J47" s="170"/>
      <c r="K47" s="170"/>
      <c r="L47" s="172"/>
    </row>
    <row r="48" spans="1:16" x14ac:dyDescent="0.2">
      <c r="A48" s="170" t="s">
        <v>286</v>
      </c>
      <c r="B48" s="170"/>
      <c r="C48" s="170"/>
      <c r="D48" s="170"/>
      <c r="E48" s="170"/>
      <c r="F48" s="170"/>
      <c r="G48" s="170"/>
      <c r="H48" s="172"/>
      <c r="I48" s="172"/>
      <c r="J48" s="170"/>
      <c r="K48" s="170"/>
      <c r="L48" s="172"/>
    </row>
    <row r="49" spans="1:12" x14ac:dyDescent="0.2">
      <c r="A49" s="170" t="s">
        <v>287</v>
      </c>
      <c r="B49" s="170"/>
      <c r="C49" s="170"/>
      <c r="D49" s="170"/>
      <c r="E49" s="170"/>
      <c r="F49" s="170"/>
      <c r="G49" s="170"/>
      <c r="H49" s="172"/>
      <c r="I49" s="172"/>
      <c r="J49" s="170"/>
      <c r="K49" s="170"/>
      <c r="L49" s="172"/>
    </row>
    <row r="50" spans="1:12" x14ac:dyDescent="0.2">
      <c r="A50" s="170" t="s">
        <v>288</v>
      </c>
      <c r="B50" s="170"/>
      <c r="C50" s="170"/>
      <c r="D50" s="170"/>
      <c r="E50" s="170"/>
      <c r="F50" s="170"/>
      <c r="G50" s="170"/>
      <c r="H50" s="172"/>
      <c r="I50" s="172"/>
      <c r="J50" s="170"/>
      <c r="K50" s="170"/>
      <c r="L50" s="172"/>
    </row>
    <row r="51" spans="1:12" x14ac:dyDescent="0.2">
      <c r="A51" s="170" t="s">
        <v>289</v>
      </c>
      <c r="B51" s="170"/>
      <c r="C51" s="170"/>
      <c r="D51" s="170"/>
      <c r="E51" s="170"/>
      <c r="F51" s="170"/>
      <c r="G51" s="170"/>
      <c r="H51" s="172"/>
      <c r="I51" s="172"/>
      <c r="J51" s="170"/>
      <c r="K51" s="170"/>
      <c r="L51" s="172"/>
    </row>
    <row r="52" spans="1:12" x14ac:dyDescent="0.2">
      <c r="A52" s="170" t="s">
        <v>290</v>
      </c>
      <c r="B52" s="170"/>
      <c r="C52" s="170"/>
      <c r="D52" s="170"/>
      <c r="E52" s="170"/>
      <c r="F52" s="170"/>
      <c r="G52" s="170"/>
      <c r="H52" s="172"/>
      <c r="I52" s="172"/>
      <c r="J52" s="170"/>
      <c r="K52" s="170"/>
      <c r="L52" s="172"/>
    </row>
    <row r="53" spans="1:12" x14ac:dyDescent="0.2">
      <c r="A53" s="170" t="s">
        <v>291</v>
      </c>
      <c r="B53" s="170"/>
      <c r="C53" s="170"/>
      <c r="D53" s="170"/>
      <c r="E53" s="170"/>
      <c r="F53" s="170"/>
      <c r="G53" s="170"/>
      <c r="H53" s="172"/>
      <c r="I53" s="172"/>
      <c r="J53" s="170"/>
      <c r="K53" s="170"/>
      <c r="L53" s="172"/>
    </row>
    <row r="54" spans="1:12" x14ac:dyDescent="0.2">
      <c r="A54" s="170" t="s">
        <v>292</v>
      </c>
      <c r="B54" s="170"/>
      <c r="C54" s="170"/>
      <c r="D54" s="170"/>
      <c r="E54" s="170"/>
      <c r="F54" s="170"/>
      <c r="G54" s="170"/>
      <c r="H54" s="172"/>
      <c r="I54" s="172"/>
      <c r="J54" s="170"/>
      <c r="K54" s="170"/>
      <c r="L54" s="172"/>
    </row>
    <row r="55" spans="1:12" x14ac:dyDescent="0.2">
      <c r="A55" s="170" t="s">
        <v>293</v>
      </c>
      <c r="B55" s="170"/>
      <c r="C55" s="170"/>
      <c r="D55" s="170"/>
      <c r="E55" s="170"/>
      <c r="F55" s="170"/>
      <c r="G55" s="170"/>
      <c r="H55" s="172"/>
      <c r="I55" s="172"/>
      <c r="J55" s="170"/>
      <c r="K55" s="170"/>
      <c r="L55" s="172"/>
    </row>
    <row r="56" spans="1:12" ht="13.5" x14ac:dyDescent="0.25">
      <c r="A56" s="170" t="s">
        <v>325</v>
      </c>
      <c r="B56" s="170"/>
      <c r="C56" s="170"/>
      <c r="D56" s="170"/>
      <c r="E56" s="170"/>
      <c r="F56" s="170"/>
      <c r="G56" s="170"/>
      <c r="H56" s="172"/>
      <c r="I56" s="172"/>
      <c r="J56" s="170"/>
      <c r="K56" s="170"/>
      <c r="L56" s="172"/>
    </row>
    <row r="57" spans="1:12" x14ac:dyDescent="0.2">
      <c r="A57" s="170" t="s">
        <v>294</v>
      </c>
      <c r="B57" s="170"/>
      <c r="C57" s="170"/>
      <c r="D57" s="170"/>
      <c r="E57" s="170"/>
      <c r="F57" s="170"/>
      <c r="G57" s="170"/>
      <c r="H57" s="172"/>
      <c r="I57" s="172"/>
      <c r="J57" s="170"/>
      <c r="K57" s="170"/>
      <c r="L57" s="172"/>
    </row>
    <row r="58" spans="1:12" x14ac:dyDescent="0.2">
      <c r="A58" s="170" t="s">
        <v>295</v>
      </c>
      <c r="B58" s="170"/>
      <c r="C58" s="170"/>
      <c r="D58" s="170"/>
      <c r="E58" s="170"/>
      <c r="F58" s="170"/>
      <c r="G58" s="170"/>
      <c r="H58" s="172"/>
      <c r="I58" s="172"/>
      <c r="J58" s="170"/>
      <c r="K58" s="170"/>
      <c r="L58" s="172"/>
    </row>
    <row r="59" spans="1:12" x14ac:dyDescent="0.2">
      <c r="A59" s="170" t="s">
        <v>330</v>
      </c>
      <c r="B59" s="170"/>
      <c r="C59" s="170"/>
      <c r="D59" s="170"/>
      <c r="E59" s="170"/>
      <c r="F59" s="170"/>
      <c r="G59" s="170"/>
      <c r="H59" s="172"/>
      <c r="I59" s="172"/>
      <c r="J59" s="170"/>
      <c r="K59" s="170"/>
      <c r="L59" s="172"/>
    </row>
    <row r="60" spans="1:12" x14ac:dyDescent="0.2">
      <c r="A60" s="170" t="s">
        <v>296</v>
      </c>
      <c r="B60" s="170"/>
      <c r="C60" s="170"/>
      <c r="D60" s="170"/>
      <c r="E60" s="170"/>
      <c r="F60" s="170"/>
      <c r="G60" s="170"/>
      <c r="H60" s="172"/>
      <c r="I60" s="172"/>
      <c r="J60" s="170"/>
      <c r="K60" s="170"/>
      <c r="L60" s="172"/>
    </row>
    <row r="61" spans="1:12" x14ac:dyDescent="0.2">
      <c r="A61" s="170"/>
      <c r="B61" s="170"/>
      <c r="C61" s="170"/>
      <c r="D61" s="170"/>
      <c r="E61" s="170"/>
      <c r="F61" s="170"/>
      <c r="G61" s="170"/>
      <c r="H61" s="172"/>
      <c r="I61" s="172"/>
      <c r="J61" s="170"/>
      <c r="K61" s="170"/>
      <c r="L61" s="172"/>
    </row>
    <row r="62" spans="1:12" x14ac:dyDescent="0.2">
      <c r="A62" s="170"/>
      <c r="B62" s="170"/>
      <c r="C62" s="170"/>
      <c r="D62" s="170"/>
      <c r="E62" s="170"/>
      <c r="F62" s="170"/>
      <c r="G62" s="170"/>
      <c r="H62" s="172"/>
      <c r="I62" s="172"/>
      <c r="J62" s="170"/>
      <c r="K62" s="170"/>
      <c r="L62" s="172"/>
    </row>
    <row r="63" spans="1:12" ht="13.5" x14ac:dyDescent="0.25">
      <c r="A63" s="170" t="s">
        <v>297</v>
      </c>
      <c r="B63" s="170"/>
      <c r="C63" s="170"/>
      <c r="D63" s="170"/>
      <c r="E63" s="172"/>
      <c r="F63" s="170"/>
      <c r="G63" s="171"/>
      <c r="H63" s="172"/>
      <c r="I63" s="172"/>
      <c r="J63" s="170"/>
      <c r="K63" s="170"/>
      <c r="L63" s="172"/>
    </row>
    <row r="64" spans="1:12" ht="13.5" x14ac:dyDescent="0.25">
      <c r="A64" s="170" t="s">
        <v>331</v>
      </c>
      <c r="B64" s="170"/>
      <c r="C64" s="170"/>
      <c r="D64" s="170"/>
      <c r="E64" s="172"/>
      <c r="F64" s="170"/>
      <c r="G64" s="171"/>
      <c r="H64" s="172"/>
      <c r="I64" s="172"/>
      <c r="J64" s="170"/>
      <c r="K64" s="170"/>
      <c r="L64" s="172"/>
    </row>
    <row r="65" spans="1:12" ht="13.5" x14ac:dyDescent="0.25">
      <c r="A65" s="170" t="s">
        <v>298</v>
      </c>
      <c r="B65" s="170"/>
      <c r="C65" s="170"/>
      <c r="D65" s="170"/>
      <c r="E65" s="172"/>
      <c r="F65" s="170"/>
      <c r="G65" s="171"/>
      <c r="H65" s="172"/>
      <c r="I65" s="172"/>
      <c r="J65" s="170"/>
      <c r="K65" s="170"/>
      <c r="L65" s="172"/>
    </row>
    <row r="66" spans="1:12" ht="13.5" x14ac:dyDescent="0.25">
      <c r="A66" s="170" t="s">
        <v>299</v>
      </c>
      <c r="B66" s="170"/>
      <c r="C66" s="170"/>
      <c r="D66" s="170"/>
      <c r="E66" s="172"/>
      <c r="F66" s="170"/>
      <c r="G66" s="171"/>
      <c r="H66" s="172"/>
      <c r="I66" s="172"/>
      <c r="J66" s="170"/>
      <c r="K66" s="170"/>
      <c r="L66" s="172"/>
    </row>
    <row r="67" spans="1:12" ht="13.5" x14ac:dyDescent="0.25">
      <c r="A67" s="170"/>
      <c r="B67" s="170"/>
      <c r="C67" s="170"/>
      <c r="D67" s="170"/>
      <c r="E67" s="172"/>
      <c r="F67" s="170"/>
      <c r="G67" s="171"/>
      <c r="H67" s="172"/>
      <c r="I67" s="172"/>
      <c r="J67" s="170"/>
      <c r="K67" s="170"/>
      <c r="L67" s="172"/>
    </row>
    <row r="68" spans="1:12" ht="13.5" x14ac:dyDescent="0.25">
      <c r="A68" s="170"/>
      <c r="B68" s="170"/>
      <c r="C68" s="170"/>
      <c r="D68" s="170"/>
      <c r="E68" s="172"/>
      <c r="F68" s="170"/>
      <c r="G68" s="171"/>
      <c r="H68" s="172"/>
      <c r="I68" s="172"/>
      <c r="J68" s="170"/>
      <c r="K68" s="170"/>
      <c r="L68" s="172"/>
    </row>
    <row r="69" spans="1:12" ht="13.5" x14ac:dyDescent="0.25">
      <c r="A69" s="170"/>
      <c r="B69" s="170"/>
      <c r="C69" s="170"/>
      <c r="D69" s="170"/>
      <c r="E69" s="172"/>
      <c r="F69" s="170"/>
      <c r="G69" s="171"/>
      <c r="H69" s="172"/>
      <c r="I69" s="172"/>
      <c r="J69" s="170"/>
      <c r="K69" s="170"/>
      <c r="L69" s="172"/>
    </row>
    <row r="70" spans="1:12" ht="13.5" x14ac:dyDescent="0.25">
      <c r="A70" s="170"/>
      <c r="B70" s="170"/>
      <c r="C70" s="170"/>
      <c r="D70" s="170"/>
      <c r="E70" s="172"/>
      <c r="F70" s="170"/>
      <c r="G70" s="171"/>
      <c r="H70" s="172"/>
      <c r="I70" s="172"/>
      <c r="J70" s="170"/>
      <c r="K70" s="170"/>
      <c r="L70" s="172"/>
    </row>
    <row r="71" spans="1:12" x14ac:dyDescent="0.2">
      <c r="A71" s="170"/>
      <c r="B71" s="170"/>
      <c r="C71" s="170"/>
      <c r="D71" s="170"/>
      <c r="E71" s="170"/>
      <c r="F71" s="170"/>
      <c r="G71" s="170"/>
      <c r="H71" s="172" t="s">
        <v>300</v>
      </c>
      <c r="I71" s="172"/>
      <c r="J71" s="170"/>
      <c r="K71" s="170"/>
      <c r="L71" s="172"/>
    </row>
    <row r="72" spans="1:12" x14ac:dyDescent="0.2">
      <c r="A72" s="170"/>
      <c r="B72" s="170" t="s">
        <v>301</v>
      </c>
      <c r="C72" s="170"/>
      <c r="D72" s="170"/>
      <c r="E72" s="170"/>
      <c r="F72" s="170"/>
      <c r="G72" s="170"/>
      <c r="H72" s="172" t="s">
        <v>302</v>
      </c>
      <c r="I72" s="172"/>
      <c r="J72" s="170"/>
      <c r="K72" s="170"/>
      <c r="L72" s="172"/>
    </row>
    <row r="73" spans="1:12" x14ac:dyDescent="0.2">
      <c r="A73" s="170"/>
      <c r="B73" s="170"/>
      <c r="C73" s="170"/>
      <c r="D73" s="170"/>
      <c r="E73" s="170"/>
      <c r="F73" s="170"/>
      <c r="G73" s="170"/>
      <c r="H73" s="172"/>
      <c r="I73" s="172"/>
      <c r="J73" s="170"/>
      <c r="K73" s="170"/>
      <c r="L73" s="172"/>
    </row>
    <row r="74" spans="1:12" x14ac:dyDescent="0.2">
      <c r="A74" s="170"/>
      <c r="B74" s="170"/>
      <c r="C74" s="170"/>
      <c r="D74" s="170"/>
      <c r="E74" s="170"/>
      <c r="F74" s="170"/>
      <c r="G74" s="170"/>
      <c r="H74" s="172"/>
      <c r="I74" s="172"/>
      <c r="J74" s="170"/>
      <c r="K74" s="170"/>
      <c r="L74" s="172"/>
    </row>
    <row r="75" spans="1:12" x14ac:dyDescent="0.2">
      <c r="A75" s="170"/>
      <c r="B75" s="170"/>
      <c r="C75" s="170"/>
      <c r="D75" s="170"/>
      <c r="E75" s="170"/>
      <c r="F75" s="170"/>
      <c r="G75" s="170"/>
      <c r="H75" s="172"/>
      <c r="I75" s="172"/>
      <c r="J75" s="170"/>
      <c r="K75" s="170"/>
      <c r="L75" s="172"/>
    </row>
    <row r="76" spans="1:12" x14ac:dyDescent="0.2">
      <c r="L76" s="172"/>
    </row>
    <row r="77" spans="1:12" x14ac:dyDescent="0.2">
      <c r="L77" s="172"/>
    </row>
    <row r="78" spans="1:12" x14ac:dyDescent="0.2">
      <c r="L78" s="172"/>
    </row>
    <row r="79" spans="1:12" x14ac:dyDescent="0.2">
      <c r="L79" s="172"/>
    </row>
    <row r="80" spans="1:12" x14ac:dyDescent="0.2">
      <c r="L80" s="172"/>
    </row>
    <row r="81" spans="8:12" x14ac:dyDescent="0.2">
      <c r="L81" s="172"/>
    </row>
    <row r="82" spans="8:12" x14ac:dyDescent="0.2">
      <c r="L82" s="172"/>
    </row>
    <row r="83" spans="8:12" x14ac:dyDescent="0.2">
      <c r="L83" s="172"/>
    </row>
    <row r="84" spans="8:12" x14ac:dyDescent="0.2">
      <c r="L84" s="172"/>
    </row>
    <row r="85" spans="8:12" x14ac:dyDescent="0.2">
      <c r="L85" s="172"/>
    </row>
    <row r="86" spans="8:12" x14ac:dyDescent="0.2">
      <c r="H86" s="173"/>
      <c r="L86" s="172"/>
    </row>
  </sheetData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37" workbookViewId="0">
      <selection activeCell="F44" sqref="F44"/>
    </sheetView>
  </sheetViews>
  <sheetFormatPr defaultRowHeight="13.5" x14ac:dyDescent="0.25"/>
  <cols>
    <col min="1" max="1" width="5.140625" style="39" customWidth="1"/>
    <col min="2" max="2" width="49.7109375" style="39" customWidth="1"/>
    <col min="3" max="3" width="12.5703125" style="39" customWidth="1"/>
    <col min="4" max="4" width="16.140625" style="49" customWidth="1"/>
    <col min="5" max="5" width="16.42578125" style="39" customWidth="1"/>
    <col min="6" max="7" width="9.140625" style="39"/>
    <col min="8" max="8" width="10.7109375" style="39" bestFit="1" customWidth="1"/>
    <col min="9" max="256" width="9.140625" style="39"/>
    <col min="257" max="257" width="5.140625" style="39" customWidth="1"/>
    <col min="258" max="258" width="49.7109375" style="39" customWidth="1"/>
    <col min="259" max="259" width="12.5703125" style="39" customWidth="1"/>
    <col min="260" max="260" width="16.140625" style="39" customWidth="1"/>
    <col min="261" max="261" width="16.42578125" style="39" customWidth="1"/>
    <col min="262" max="263" width="9.140625" style="39"/>
    <col min="264" max="264" width="10.7109375" style="39" bestFit="1" customWidth="1"/>
    <col min="265" max="512" width="9.140625" style="39"/>
    <col min="513" max="513" width="5.140625" style="39" customWidth="1"/>
    <col min="514" max="514" width="49.7109375" style="39" customWidth="1"/>
    <col min="515" max="515" width="12.5703125" style="39" customWidth="1"/>
    <col min="516" max="516" width="16.140625" style="39" customWidth="1"/>
    <col min="517" max="517" width="16.42578125" style="39" customWidth="1"/>
    <col min="518" max="519" width="9.140625" style="39"/>
    <col min="520" max="520" width="10.7109375" style="39" bestFit="1" customWidth="1"/>
    <col min="521" max="768" width="9.140625" style="39"/>
    <col min="769" max="769" width="5.140625" style="39" customWidth="1"/>
    <col min="770" max="770" width="49.7109375" style="39" customWidth="1"/>
    <col min="771" max="771" width="12.5703125" style="39" customWidth="1"/>
    <col min="772" max="772" width="16.140625" style="39" customWidth="1"/>
    <col min="773" max="773" width="16.42578125" style="39" customWidth="1"/>
    <col min="774" max="775" width="9.140625" style="39"/>
    <col min="776" max="776" width="10.7109375" style="39" bestFit="1" customWidth="1"/>
    <col min="777" max="1024" width="9.140625" style="39"/>
    <col min="1025" max="1025" width="5.140625" style="39" customWidth="1"/>
    <col min="1026" max="1026" width="49.7109375" style="39" customWidth="1"/>
    <col min="1027" max="1027" width="12.5703125" style="39" customWidth="1"/>
    <col min="1028" max="1028" width="16.140625" style="39" customWidth="1"/>
    <col min="1029" max="1029" width="16.42578125" style="39" customWidth="1"/>
    <col min="1030" max="1031" width="9.140625" style="39"/>
    <col min="1032" max="1032" width="10.7109375" style="39" bestFit="1" customWidth="1"/>
    <col min="1033" max="1280" width="9.140625" style="39"/>
    <col min="1281" max="1281" width="5.140625" style="39" customWidth="1"/>
    <col min="1282" max="1282" width="49.7109375" style="39" customWidth="1"/>
    <col min="1283" max="1283" width="12.5703125" style="39" customWidth="1"/>
    <col min="1284" max="1284" width="16.140625" style="39" customWidth="1"/>
    <col min="1285" max="1285" width="16.42578125" style="39" customWidth="1"/>
    <col min="1286" max="1287" width="9.140625" style="39"/>
    <col min="1288" max="1288" width="10.7109375" style="39" bestFit="1" customWidth="1"/>
    <col min="1289" max="1536" width="9.140625" style="39"/>
    <col min="1537" max="1537" width="5.140625" style="39" customWidth="1"/>
    <col min="1538" max="1538" width="49.7109375" style="39" customWidth="1"/>
    <col min="1539" max="1539" width="12.5703125" style="39" customWidth="1"/>
    <col min="1540" max="1540" width="16.140625" style="39" customWidth="1"/>
    <col min="1541" max="1541" width="16.42578125" style="39" customWidth="1"/>
    <col min="1542" max="1543" width="9.140625" style="39"/>
    <col min="1544" max="1544" width="10.7109375" style="39" bestFit="1" customWidth="1"/>
    <col min="1545" max="1792" width="9.140625" style="39"/>
    <col min="1793" max="1793" width="5.140625" style="39" customWidth="1"/>
    <col min="1794" max="1794" width="49.7109375" style="39" customWidth="1"/>
    <col min="1795" max="1795" width="12.5703125" style="39" customWidth="1"/>
    <col min="1796" max="1796" width="16.140625" style="39" customWidth="1"/>
    <col min="1797" max="1797" width="16.42578125" style="39" customWidth="1"/>
    <col min="1798" max="1799" width="9.140625" style="39"/>
    <col min="1800" max="1800" width="10.7109375" style="39" bestFit="1" customWidth="1"/>
    <col min="1801" max="2048" width="9.140625" style="39"/>
    <col min="2049" max="2049" width="5.140625" style="39" customWidth="1"/>
    <col min="2050" max="2050" width="49.7109375" style="39" customWidth="1"/>
    <col min="2051" max="2051" width="12.5703125" style="39" customWidth="1"/>
    <col min="2052" max="2052" width="16.140625" style="39" customWidth="1"/>
    <col min="2053" max="2053" width="16.42578125" style="39" customWidth="1"/>
    <col min="2054" max="2055" width="9.140625" style="39"/>
    <col min="2056" max="2056" width="10.7109375" style="39" bestFit="1" customWidth="1"/>
    <col min="2057" max="2304" width="9.140625" style="39"/>
    <col min="2305" max="2305" width="5.140625" style="39" customWidth="1"/>
    <col min="2306" max="2306" width="49.7109375" style="39" customWidth="1"/>
    <col min="2307" max="2307" width="12.5703125" style="39" customWidth="1"/>
    <col min="2308" max="2308" width="16.140625" style="39" customWidth="1"/>
    <col min="2309" max="2309" width="16.42578125" style="39" customWidth="1"/>
    <col min="2310" max="2311" width="9.140625" style="39"/>
    <col min="2312" max="2312" width="10.7109375" style="39" bestFit="1" customWidth="1"/>
    <col min="2313" max="2560" width="9.140625" style="39"/>
    <col min="2561" max="2561" width="5.140625" style="39" customWidth="1"/>
    <col min="2562" max="2562" width="49.7109375" style="39" customWidth="1"/>
    <col min="2563" max="2563" width="12.5703125" style="39" customWidth="1"/>
    <col min="2564" max="2564" width="16.140625" style="39" customWidth="1"/>
    <col min="2565" max="2565" width="16.42578125" style="39" customWidth="1"/>
    <col min="2566" max="2567" width="9.140625" style="39"/>
    <col min="2568" max="2568" width="10.7109375" style="39" bestFit="1" customWidth="1"/>
    <col min="2569" max="2816" width="9.140625" style="39"/>
    <col min="2817" max="2817" width="5.140625" style="39" customWidth="1"/>
    <col min="2818" max="2818" width="49.7109375" style="39" customWidth="1"/>
    <col min="2819" max="2819" width="12.5703125" style="39" customWidth="1"/>
    <col min="2820" max="2820" width="16.140625" style="39" customWidth="1"/>
    <col min="2821" max="2821" width="16.42578125" style="39" customWidth="1"/>
    <col min="2822" max="2823" width="9.140625" style="39"/>
    <col min="2824" max="2824" width="10.7109375" style="39" bestFit="1" customWidth="1"/>
    <col min="2825" max="3072" width="9.140625" style="39"/>
    <col min="3073" max="3073" width="5.140625" style="39" customWidth="1"/>
    <col min="3074" max="3074" width="49.7109375" style="39" customWidth="1"/>
    <col min="3075" max="3075" width="12.5703125" style="39" customWidth="1"/>
    <col min="3076" max="3076" width="16.140625" style="39" customWidth="1"/>
    <col min="3077" max="3077" width="16.42578125" style="39" customWidth="1"/>
    <col min="3078" max="3079" width="9.140625" style="39"/>
    <col min="3080" max="3080" width="10.7109375" style="39" bestFit="1" customWidth="1"/>
    <col min="3081" max="3328" width="9.140625" style="39"/>
    <col min="3329" max="3329" width="5.140625" style="39" customWidth="1"/>
    <col min="3330" max="3330" width="49.7109375" style="39" customWidth="1"/>
    <col min="3331" max="3331" width="12.5703125" style="39" customWidth="1"/>
    <col min="3332" max="3332" width="16.140625" style="39" customWidth="1"/>
    <col min="3333" max="3333" width="16.42578125" style="39" customWidth="1"/>
    <col min="3334" max="3335" width="9.140625" style="39"/>
    <col min="3336" max="3336" width="10.7109375" style="39" bestFit="1" customWidth="1"/>
    <col min="3337" max="3584" width="9.140625" style="39"/>
    <col min="3585" max="3585" width="5.140625" style="39" customWidth="1"/>
    <col min="3586" max="3586" width="49.7109375" style="39" customWidth="1"/>
    <col min="3587" max="3587" width="12.5703125" style="39" customWidth="1"/>
    <col min="3588" max="3588" width="16.140625" style="39" customWidth="1"/>
    <col min="3589" max="3589" width="16.42578125" style="39" customWidth="1"/>
    <col min="3590" max="3591" width="9.140625" style="39"/>
    <col min="3592" max="3592" width="10.7109375" style="39" bestFit="1" customWidth="1"/>
    <col min="3593" max="3840" width="9.140625" style="39"/>
    <col min="3841" max="3841" width="5.140625" style="39" customWidth="1"/>
    <col min="3842" max="3842" width="49.7109375" style="39" customWidth="1"/>
    <col min="3843" max="3843" width="12.5703125" style="39" customWidth="1"/>
    <col min="3844" max="3844" width="16.140625" style="39" customWidth="1"/>
    <col min="3845" max="3845" width="16.42578125" style="39" customWidth="1"/>
    <col min="3846" max="3847" width="9.140625" style="39"/>
    <col min="3848" max="3848" width="10.7109375" style="39" bestFit="1" customWidth="1"/>
    <col min="3849" max="4096" width="9.140625" style="39"/>
    <col min="4097" max="4097" width="5.140625" style="39" customWidth="1"/>
    <col min="4098" max="4098" width="49.7109375" style="39" customWidth="1"/>
    <col min="4099" max="4099" width="12.5703125" style="39" customWidth="1"/>
    <col min="4100" max="4100" width="16.140625" style="39" customWidth="1"/>
    <col min="4101" max="4101" width="16.42578125" style="39" customWidth="1"/>
    <col min="4102" max="4103" width="9.140625" style="39"/>
    <col min="4104" max="4104" width="10.7109375" style="39" bestFit="1" customWidth="1"/>
    <col min="4105" max="4352" width="9.140625" style="39"/>
    <col min="4353" max="4353" width="5.140625" style="39" customWidth="1"/>
    <col min="4354" max="4354" width="49.7109375" style="39" customWidth="1"/>
    <col min="4355" max="4355" width="12.5703125" style="39" customWidth="1"/>
    <col min="4356" max="4356" width="16.140625" style="39" customWidth="1"/>
    <col min="4357" max="4357" width="16.42578125" style="39" customWidth="1"/>
    <col min="4358" max="4359" width="9.140625" style="39"/>
    <col min="4360" max="4360" width="10.7109375" style="39" bestFit="1" customWidth="1"/>
    <col min="4361" max="4608" width="9.140625" style="39"/>
    <col min="4609" max="4609" width="5.140625" style="39" customWidth="1"/>
    <col min="4610" max="4610" width="49.7109375" style="39" customWidth="1"/>
    <col min="4611" max="4611" width="12.5703125" style="39" customWidth="1"/>
    <col min="4612" max="4612" width="16.140625" style="39" customWidth="1"/>
    <col min="4613" max="4613" width="16.42578125" style="39" customWidth="1"/>
    <col min="4614" max="4615" width="9.140625" style="39"/>
    <col min="4616" max="4616" width="10.7109375" style="39" bestFit="1" customWidth="1"/>
    <col min="4617" max="4864" width="9.140625" style="39"/>
    <col min="4865" max="4865" width="5.140625" style="39" customWidth="1"/>
    <col min="4866" max="4866" width="49.7109375" style="39" customWidth="1"/>
    <col min="4867" max="4867" width="12.5703125" style="39" customWidth="1"/>
    <col min="4868" max="4868" width="16.140625" style="39" customWidth="1"/>
    <col min="4869" max="4869" width="16.42578125" style="39" customWidth="1"/>
    <col min="4870" max="4871" width="9.140625" style="39"/>
    <col min="4872" max="4872" width="10.7109375" style="39" bestFit="1" customWidth="1"/>
    <col min="4873" max="5120" width="9.140625" style="39"/>
    <col min="5121" max="5121" width="5.140625" style="39" customWidth="1"/>
    <col min="5122" max="5122" width="49.7109375" style="39" customWidth="1"/>
    <col min="5123" max="5123" width="12.5703125" style="39" customWidth="1"/>
    <col min="5124" max="5124" width="16.140625" style="39" customWidth="1"/>
    <col min="5125" max="5125" width="16.42578125" style="39" customWidth="1"/>
    <col min="5126" max="5127" width="9.140625" style="39"/>
    <col min="5128" max="5128" width="10.7109375" style="39" bestFit="1" customWidth="1"/>
    <col min="5129" max="5376" width="9.140625" style="39"/>
    <col min="5377" max="5377" width="5.140625" style="39" customWidth="1"/>
    <col min="5378" max="5378" width="49.7109375" style="39" customWidth="1"/>
    <col min="5379" max="5379" width="12.5703125" style="39" customWidth="1"/>
    <col min="5380" max="5380" width="16.140625" style="39" customWidth="1"/>
    <col min="5381" max="5381" width="16.42578125" style="39" customWidth="1"/>
    <col min="5382" max="5383" width="9.140625" style="39"/>
    <col min="5384" max="5384" width="10.7109375" style="39" bestFit="1" customWidth="1"/>
    <col min="5385" max="5632" width="9.140625" style="39"/>
    <col min="5633" max="5633" width="5.140625" style="39" customWidth="1"/>
    <col min="5634" max="5634" width="49.7109375" style="39" customWidth="1"/>
    <col min="5635" max="5635" width="12.5703125" style="39" customWidth="1"/>
    <col min="5636" max="5636" width="16.140625" style="39" customWidth="1"/>
    <col min="5637" max="5637" width="16.42578125" style="39" customWidth="1"/>
    <col min="5638" max="5639" width="9.140625" style="39"/>
    <col min="5640" max="5640" width="10.7109375" style="39" bestFit="1" customWidth="1"/>
    <col min="5641" max="5888" width="9.140625" style="39"/>
    <col min="5889" max="5889" width="5.140625" style="39" customWidth="1"/>
    <col min="5890" max="5890" width="49.7109375" style="39" customWidth="1"/>
    <col min="5891" max="5891" width="12.5703125" style="39" customWidth="1"/>
    <col min="5892" max="5892" width="16.140625" style="39" customWidth="1"/>
    <col min="5893" max="5893" width="16.42578125" style="39" customWidth="1"/>
    <col min="5894" max="5895" width="9.140625" style="39"/>
    <col min="5896" max="5896" width="10.7109375" style="39" bestFit="1" customWidth="1"/>
    <col min="5897" max="6144" width="9.140625" style="39"/>
    <col min="6145" max="6145" width="5.140625" style="39" customWidth="1"/>
    <col min="6146" max="6146" width="49.7109375" style="39" customWidth="1"/>
    <col min="6147" max="6147" width="12.5703125" style="39" customWidth="1"/>
    <col min="6148" max="6148" width="16.140625" style="39" customWidth="1"/>
    <col min="6149" max="6149" width="16.42578125" style="39" customWidth="1"/>
    <col min="6150" max="6151" width="9.140625" style="39"/>
    <col min="6152" max="6152" width="10.7109375" style="39" bestFit="1" customWidth="1"/>
    <col min="6153" max="6400" width="9.140625" style="39"/>
    <col min="6401" max="6401" width="5.140625" style="39" customWidth="1"/>
    <col min="6402" max="6402" width="49.7109375" style="39" customWidth="1"/>
    <col min="6403" max="6403" width="12.5703125" style="39" customWidth="1"/>
    <col min="6404" max="6404" width="16.140625" style="39" customWidth="1"/>
    <col min="6405" max="6405" width="16.42578125" style="39" customWidth="1"/>
    <col min="6406" max="6407" width="9.140625" style="39"/>
    <col min="6408" max="6408" width="10.7109375" style="39" bestFit="1" customWidth="1"/>
    <col min="6409" max="6656" width="9.140625" style="39"/>
    <col min="6657" max="6657" width="5.140625" style="39" customWidth="1"/>
    <col min="6658" max="6658" width="49.7109375" style="39" customWidth="1"/>
    <col min="6659" max="6659" width="12.5703125" style="39" customWidth="1"/>
    <col min="6660" max="6660" width="16.140625" style="39" customWidth="1"/>
    <col min="6661" max="6661" width="16.42578125" style="39" customWidth="1"/>
    <col min="6662" max="6663" width="9.140625" style="39"/>
    <col min="6664" max="6664" width="10.7109375" style="39" bestFit="1" customWidth="1"/>
    <col min="6665" max="6912" width="9.140625" style="39"/>
    <col min="6913" max="6913" width="5.140625" style="39" customWidth="1"/>
    <col min="6914" max="6914" width="49.7109375" style="39" customWidth="1"/>
    <col min="6915" max="6915" width="12.5703125" style="39" customWidth="1"/>
    <col min="6916" max="6916" width="16.140625" style="39" customWidth="1"/>
    <col min="6917" max="6917" width="16.42578125" style="39" customWidth="1"/>
    <col min="6918" max="6919" width="9.140625" style="39"/>
    <col min="6920" max="6920" width="10.7109375" style="39" bestFit="1" customWidth="1"/>
    <col min="6921" max="7168" width="9.140625" style="39"/>
    <col min="7169" max="7169" width="5.140625" style="39" customWidth="1"/>
    <col min="7170" max="7170" width="49.7109375" style="39" customWidth="1"/>
    <col min="7171" max="7171" width="12.5703125" style="39" customWidth="1"/>
    <col min="7172" max="7172" width="16.140625" style="39" customWidth="1"/>
    <col min="7173" max="7173" width="16.42578125" style="39" customWidth="1"/>
    <col min="7174" max="7175" width="9.140625" style="39"/>
    <col min="7176" max="7176" width="10.7109375" style="39" bestFit="1" customWidth="1"/>
    <col min="7177" max="7424" width="9.140625" style="39"/>
    <col min="7425" max="7425" width="5.140625" style="39" customWidth="1"/>
    <col min="7426" max="7426" width="49.7109375" style="39" customWidth="1"/>
    <col min="7427" max="7427" width="12.5703125" style="39" customWidth="1"/>
    <col min="7428" max="7428" width="16.140625" style="39" customWidth="1"/>
    <col min="7429" max="7429" width="16.42578125" style="39" customWidth="1"/>
    <col min="7430" max="7431" width="9.140625" style="39"/>
    <col min="7432" max="7432" width="10.7109375" style="39" bestFit="1" customWidth="1"/>
    <col min="7433" max="7680" width="9.140625" style="39"/>
    <col min="7681" max="7681" width="5.140625" style="39" customWidth="1"/>
    <col min="7682" max="7682" width="49.7109375" style="39" customWidth="1"/>
    <col min="7683" max="7683" width="12.5703125" style="39" customWidth="1"/>
    <col min="7684" max="7684" width="16.140625" style="39" customWidth="1"/>
    <col min="7685" max="7685" width="16.42578125" style="39" customWidth="1"/>
    <col min="7686" max="7687" width="9.140625" style="39"/>
    <col min="7688" max="7688" width="10.7109375" style="39" bestFit="1" customWidth="1"/>
    <col min="7689" max="7936" width="9.140625" style="39"/>
    <col min="7937" max="7937" width="5.140625" style="39" customWidth="1"/>
    <col min="7938" max="7938" width="49.7109375" style="39" customWidth="1"/>
    <col min="7939" max="7939" width="12.5703125" style="39" customWidth="1"/>
    <col min="7940" max="7940" width="16.140625" style="39" customWidth="1"/>
    <col min="7941" max="7941" width="16.42578125" style="39" customWidth="1"/>
    <col min="7942" max="7943" width="9.140625" style="39"/>
    <col min="7944" max="7944" width="10.7109375" style="39" bestFit="1" customWidth="1"/>
    <col min="7945" max="8192" width="9.140625" style="39"/>
    <col min="8193" max="8193" width="5.140625" style="39" customWidth="1"/>
    <col min="8194" max="8194" width="49.7109375" style="39" customWidth="1"/>
    <col min="8195" max="8195" width="12.5703125" style="39" customWidth="1"/>
    <col min="8196" max="8196" width="16.140625" style="39" customWidth="1"/>
    <col min="8197" max="8197" width="16.42578125" style="39" customWidth="1"/>
    <col min="8198" max="8199" width="9.140625" style="39"/>
    <col min="8200" max="8200" width="10.7109375" style="39" bestFit="1" customWidth="1"/>
    <col min="8201" max="8448" width="9.140625" style="39"/>
    <col min="8449" max="8449" width="5.140625" style="39" customWidth="1"/>
    <col min="8450" max="8450" width="49.7109375" style="39" customWidth="1"/>
    <col min="8451" max="8451" width="12.5703125" style="39" customWidth="1"/>
    <col min="8452" max="8452" width="16.140625" style="39" customWidth="1"/>
    <col min="8453" max="8453" width="16.42578125" style="39" customWidth="1"/>
    <col min="8454" max="8455" width="9.140625" style="39"/>
    <col min="8456" max="8456" width="10.7109375" style="39" bestFit="1" customWidth="1"/>
    <col min="8457" max="8704" width="9.140625" style="39"/>
    <col min="8705" max="8705" width="5.140625" style="39" customWidth="1"/>
    <col min="8706" max="8706" width="49.7109375" style="39" customWidth="1"/>
    <col min="8707" max="8707" width="12.5703125" style="39" customWidth="1"/>
    <col min="8708" max="8708" width="16.140625" style="39" customWidth="1"/>
    <col min="8709" max="8709" width="16.42578125" style="39" customWidth="1"/>
    <col min="8710" max="8711" width="9.140625" style="39"/>
    <col min="8712" max="8712" width="10.7109375" style="39" bestFit="1" customWidth="1"/>
    <col min="8713" max="8960" width="9.140625" style="39"/>
    <col min="8961" max="8961" width="5.140625" style="39" customWidth="1"/>
    <col min="8962" max="8962" width="49.7109375" style="39" customWidth="1"/>
    <col min="8963" max="8963" width="12.5703125" style="39" customWidth="1"/>
    <col min="8964" max="8964" width="16.140625" style="39" customWidth="1"/>
    <col min="8965" max="8965" width="16.42578125" style="39" customWidth="1"/>
    <col min="8966" max="8967" width="9.140625" style="39"/>
    <col min="8968" max="8968" width="10.7109375" style="39" bestFit="1" customWidth="1"/>
    <col min="8969" max="9216" width="9.140625" style="39"/>
    <col min="9217" max="9217" width="5.140625" style="39" customWidth="1"/>
    <col min="9218" max="9218" width="49.7109375" style="39" customWidth="1"/>
    <col min="9219" max="9219" width="12.5703125" style="39" customWidth="1"/>
    <col min="9220" max="9220" width="16.140625" style="39" customWidth="1"/>
    <col min="9221" max="9221" width="16.42578125" style="39" customWidth="1"/>
    <col min="9222" max="9223" width="9.140625" style="39"/>
    <col min="9224" max="9224" width="10.7109375" style="39" bestFit="1" customWidth="1"/>
    <col min="9225" max="9472" width="9.140625" style="39"/>
    <col min="9473" max="9473" width="5.140625" style="39" customWidth="1"/>
    <col min="9474" max="9474" width="49.7109375" style="39" customWidth="1"/>
    <col min="9475" max="9475" width="12.5703125" style="39" customWidth="1"/>
    <col min="9476" max="9476" width="16.140625" style="39" customWidth="1"/>
    <col min="9477" max="9477" width="16.42578125" style="39" customWidth="1"/>
    <col min="9478" max="9479" width="9.140625" style="39"/>
    <col min="9480" max="9480" width="10.7109375" style="39" bestFit="1" customWidth="1"/>
    <col min="9481" max="9728" width="9.140625" style="39"/>
    <col min="9729" max="9729" width="5.140625" style="39" customWidth="1"/>
    <col min="9730" max="9730" width="49.7109375" style="39" customWidth="1"/>
    <col min="9731" max="9731" width="12.5703125" style="39" customWidth="1"/>
    <col min="9732" max="9732" width="16.140625" style="39" customWidth="1"/>
    <col min="9733" max="9733" width="16.42578125" style="39" customWidth="1"/>
    <col min="9734" max="9735" width="9.140625" style="39"/>
    <col min="9736" max="9736" width="10.7109375" style="39" bestFit="1" customWidth="1"/>
    <col min="9737" max="9984" width="9.140625" style="39"/>
    <col min="9985" max="9985" width="5.140625" style="39" customWidth="1"/>
    <col min="9986" max="9986" width="49.7109375" style="39" customWidth="1"/>
    <col min="9987" max="9987" width="12.5703125" style="39" customWidth="1"/>
    <col min="9988" max="9988" width="16.140625" style="39" customWidth="1"/>
    <col min="9989" max="9989" width="16.42578125" style="39" customWidth="1"/>
    <col min="9990" max="9991" width="9.140625" style="39"/>
    <col min="9992" max="9992" width="10.7109375" style="39" bestFit="1" customWidth="1"/>
    <col min="9993" max="10240" width="9.140625" style="39"/>
    <col min="10241" max="10241" width="5.140625" style="39" customWidth="1"/>
    <col min="10242" max="10242" width="49.7109375" style="39" customWidth="1"/>
    <col min="10243" max="10243" width="12.5703125" style="39" customWidth="1"/>
    <col min="10244" max="10244" width="16.140625" style="39" customWidth="1"/>
    <col min="10245" max="10245" width="16.42578125" style="39" customWidth="1"/>
    <col min="10246" max="10247" width="9.140625" style="39"/>
    <col min="10248" max="10248" width="10.7109375" style="39" bestFit="1" customWidth="1"/>
    <col min="10249" max="10496" width="9.140625" style="39"/>
    <col min="10497" max="10497" width="5.140625" style="39" customWidth="1"/>
    <col min="10498" max="10498" width="49.7109375" style="39" customWidth="1"/>
    <col min="10499" max="10499" width="12.5703125" style="39" customWidth="1"/>
    <col min="10500" max="10500" width="16.140625" style="39" customWidth="1"/>
    <col min="10501" max="10501" width="16.42578125" style="39" customWidth="1"/>
    <col min="10502" max="10503" width="9.140625" style="39"/>
    <col min="10504" max="10504" width="10.7109375" style="39" bestFit="1" customWidth="1"/>
    <col min="10505" max="10752" width="9.140625" style="39"/>
    <col min="10753" max="10753" width="5.140625" style="39" customWidth="1"/>
    <col min="10754" max="10754" width="49.7109375" style="39" customWidth="1"/>
    <col min="10755" max="10755" width="12.5703125" style="39" customWidth="1"/>
    <col min="10756" max="10756" width="16.140625" style="39" customWidth="1"/>
    <col min="10757" max="10757" width="16.42578125" style="39" customWidth="1"/>
    <col min="10758" max="10759" width="9.140625" style="39"/>
    <col min="10760" max="10760" width="10.7109375" style="39" bestFit="1" customWidth="1"/>
    <col min="10761" max="11008" width="9.140625" style="39"/>
    <col min="11009" max="11009" width="5.140625" style="39" customWidth="1"/>
    <col min="11010" max="11010" width="49.7109375" style="39" customWidth="1"/>
    <col min="11011" max="11011" width="12.5703125" style="39" customWidth="1"/>
    <col min="11012" max="11012" width="16.140625" style="39" customWidth="1"/>
    <col min="11013" max="11013" width="16.42578125" style="39" customWidth="1"/>
    <col min="11014" max="11015" width="9.140625" style="39"/>
    <col min="11016" max="11016" width="10.7109375" style="39" bestFit="1" customWidth="1"/>
    <col min="11017" max="11264" width="9.140625" style="39"/>
    <col min="11265" max="11265" width="5.140625" style="39" customWidth="1"/>
    <col min="11266" max="11266" width="49.7109375" style="39" customWidth="1"/>
    <col min="11267" max="11267" width="12.5703125" style="39" customWidth="1"/>
    <col min="11268" max="11268" width="16.140625" style="39" customWidth="1"/>
    <col min="11269" max="11269" width="16.42578125" style="39" customWidth="1"/>
    <col min="11270" max="11271" width="9.140625" style="39"/>
    <col min="11272" max="11272" width="10.7109375" style="39" bestFit="1" customWidth="1"/>
    <col min="11273" max="11520" width="9.140625" style="39"/>
    <col min="11521" max="11521" width="5.140625" style="39" customWidth="1"/>
    <col min="11522" max="11522" width="49.7109375" style="39" customWidth="1"/>
    <col min="11523" max="11523" width="12.5703125" style="39" customWidth="1"/>
    <col min="11524" max="11524" width="16.140625" style="39" customWidth="1"/>
    <col min="11525" max="11525" width="16.42578125" style="39" customWidth="1"/>
    <col min="11526" max="11527" width="9.140625" style="39"/>
    <col min="11528" max="11528" width="10.7109375" style="39" bestFit="1" customWidth="1"/>
    <col min="11529" max="11776" width="9.140625" style="39"/>
    <col min="11777" max="11777" width="5.140625" style="39" customWidth="1"/>
    <col min="11778" max="11778" width="49.7109375" style="39" customWidth="1"/>
    <col min="11779" max="11779" width="12.5703125" style="39" customWidth="1"/>
    <col min="11780" max="11780" width="16.140625" style="39" customWidth="1"/>
    <col min="11781" max="11781" width="16.42578125" style="39" customWidth="1"/>
    <col min="11782" max="11783" width="9.140625" style="39"/>
    <col min="11784" max="11784" width="10.7109375" style="39" bestFit="1" customWidth="1"/>
    <col min="11785" max="12032" width="9.140625" style="39"/>
    <col min="12033" max="12033" width="5.140625" style="39" customWidth="1"/>
    <col min="12034" max="12034" width="49.7109375" style="39" customWidth="1"/>
    <col min="12035" max="12035" width="12.5703125" style="39" customWidth="1"/>
    <col min="12036" max="12036" width="16.140625" style="39" customWidth="1"/>
    <col min="12037" max="12037" width="16.42578125" style="39" customWidth="1"/>
    <col min="12038" max="12039" width="9.140625" style="39"/>
    <col min="12040" max="12040" width="10.7109375" style="39" bestFit="1" customWidth="1"/>
    <col min="12041" max="12288" width="9.140625" style="39"/>
    <col min="12289" max="12289" width="5.140625" style="39" customWidth="1"/>
    <col min="12290" max="12290" width="49.7109375" style="39" customWidth="1"/>
    <col min="12291" max="12291" width="12.5703125" style="39" customWidth="1"/>
    <col min="12292" max="12292" width="16.140625" style="39" customWidth="1"/>
    <col min="12293" max="12293" width="16.42578125" style="39" customWidth="1"/>
    <col min="12294" max="12295" width="9.140625" style="39"/>
    <col min="12296" max="12296" width="10.7109375" style="39" bestFit="1" customWidth="1"/>
    <col min="12297" max="12544" width="9.140625" style="39"/>
    <col min="12545" max="12545" width="5.140625" style="39" customWidth="1"/>
    <col min="12546" max="12546" width="49.7109375" style="39" customWidth="1"/>
    <col min="12547" max="12547" width="12.5703125" style="39" customWidth="1"/>
    <col min="12548" max="12548" width="16.140625" style="39" customWidth="1"/>
    <col min="12549" max="12549" width="16.42578125" style="39" customWidth="1"/>
    <col min="12550" max="12551" width="9.140625" style="39"/>
    <col min="12552" max="12552" width="10.7109375" style="39" bestFit="1" customWidth="1"/>
    <col min="12553" max="12800" width="9.140625" style="39"/>
    <col min="12801" max="12801" width="5.140625" style="39" customWidth="1"/>
    <col min="12802" max="12802" width="49.7109375" style="39" customWidth="1"/>
    <col min="12803" max="12803" width="12.5703125" style="39" customWidth="1"/>
    <col min="12804" max="12804" width="16.140625" style="39" customWidth="1"/>
    <col min="12805" max="12805" width="16.42578125" style="39" customWidth="1"/>
    <col min="12806" max="12807" width="9.140625" style="39"/>
    <col min="12808" max="12808" width="10.7109375" style="39" bestFit="1" customWidth="1"/>
    <col min="12809" max="13056" width="9.140625" style="39"/>
    <col min="13057" max="13057" width="5.140625" style="39" customWidth="1"/>
    <col min="13058" max="13058" width="49.7109375" style="39" customWidth="1"/>
    <col min="13059" max="13059" width="12.5703125" style="39" customWidth="1"/>
    <col min="13060" max="13060" width="16.140625" style="39" customWidth="1"/>
    <col min="13061" max="13061" width="16.42578125" style="39" customWidth="1"/>
    <col min="13062" max="13063" width="9.140625" style="39"/>
    <col min="13064" max="13064" width="10.7109375" style="39" bestFit="1" customWidth="1"/>
    <col min="13065" max="13312" width="9.140625" style="39"/>
    <col min="13313" max="13313" width="5.140625" style="39" customWidth="1"/>
    <col min="13314" max="13314" width="49.7109375" style="39" customWidth="1"/>
    <col min="13315" max="13315" width="12.5703125" style="39" customWidth="1"/>
    <col min="13316" max="13316" width="16.140625" style="39" customWidth="1"/>
    <col min="13317" max="13317" width="16.42578125" style="39" customWidth="1"/>
    <col min="13318" max="13319" width="9.140625" style="39"/>
    <col min="13320" max="13320" width="10.7109375" style="39" bestFit="1" customWidth="1"/>
    <col min="13321" max="13568" width="9.140625" style="39"/>
    <col min="13569" max="13569" width="5.140625" style="39" customWidth="1"/>
    <col min="13570" max="13570" width="49.7109375" style="39" customWidth="1"/>
    <col min="13571" max="13571" width="12.5703125" style="39" customWidth="1"/>
    <col min="13572" max="13572" width="16.140625" style="39" customWidth="1"/>
    <col min="13573" max="13573" width="16.42578125" style="39" customWidth="1"/>
    <col min="13574" max="13575" width="9.140625" style="39"/>
    <col min="13576" max="13576" width="10.7109375" style="39" bestFit="1" customWidth="1"/>
    <col min="13577" max="13824" width="9.140625" style="39"/>
    <col min="13825" max="13825" width="5.140625" style="39" customWidth="1"/>
    <col min="13826" max="13826" width="49.7109375" style="39" customWidth="1"/>
    <col min="13827" max="13827" width="12.5703125" style="39" customWidth="1"/>
    <col min="13828" max="13828" width="16.140625" style="39" customWidth="1"/>
    <col min="13829" max="13829" width="16.42578125" style="39" customWidth="1"/>
    <col min="13830" max="13831" width="9.140625" style="39"/>
    <col min="13832" max="13832" width="10.7109375" style="39" bestFit="1" customWidth="1"/>
    <col min="13833" max="14080" width="9.140625" style="39"/>
    <col min="14081" max="14081" width="5.140625" style="39" customWidth="1"/>
    <col min="14082" max="14082" width="49.7109375" style="39" customWidth="1"/>
    <col min="14083" max="14083" width="12.5703125" style="39" customWidth="1"/>
    <col min="14084" max="14084" width="16.140625" style="39" customWidth="1"/>
    <col min="14085" max="14085" width="16.42578125" style="39" customWidth="1"/>
    <col min="14086" max="14087" width="9.140625" style="39"/>
    <col min="14088" max="14088" width="10.7109375" style="39" bestFit="1" customWidth="1"/>
    <col min="14089" max="14336" width="9.140625" style="39"/>
    <col min="14337" max="14337" width="5.140625" style="39" customWidth="1"/>
    <col min="14338" max="14338" width="49.7109375" style="39" customWidth="1"/>
    <col min="14339" max="14339" width="12.5703125" style="39" customWidth="1"/>
    <col min="14340" max="14340" width="16.140625" style="39" customWidth="1"/>
    <col min="14341" max="14341" width="16.42578125" style="39" customWidth="1"/>
    <col min="14342" max="14343" width="9.140625" style="39"/>
    <col min="14344" max="14344" width="10.7109375" style="39" bestFit="1" customWidth="1"/>
    <col min="14345" max="14592" width="9.140625" style="39"/>
    <col min="14593" max="14593" width="5.140625" style="39" customWidth="1"/>
    <col min="14594" max="14594" width="49.7109375" style="39" customWidth="1"/>
    <col min="14595" max="14595" width="12.5703125" style="39" customWidth="1"/>
    <col min="14596" max="14596" width="16.140625" style="39" customWidth="1"/>
    <col min="14597" max="14597" width="16.42578125" style="39" customWidth="1"/>
    <col min="14598" max="14599" width="9.140625" style="39"/>
    <col min="14600" max="14600" width="10.7109375" style="39" bestFit="1" customWidth="1"/>
    <col min="14601" max="14848" width="9.140625" style="39"/>
    <col min="14849" max="14849" width="5.140625" style="39" customWidth="1"/>
    <col min="14850" max="14850" width="49.7109375" style="39" customWidth="1"/>
    <col min="14851" max="14851" width="12.5703125" style="39" customWidth="1"/>
    <col min="14852" max="14852" width="16.140625" style="39" customWidth="1"/>
    <col min="14853" max="14853" width="16.42578125" style="39" customWidth="1"/>
    <col min="14854" max="14855" width="9.140625" style="39"/>
    <col min="14856" max="14856" width="10.7109375" style="39" bestFit="1" customWidth="1"/>
    <col min="14857" max="15104" width="9.140625" style="39"/>
    <col min="15105" max="15105" width="5.140625" style="39" customWidth="1"/>
    <col min="15106" max="15106" width="49.7109375" style="39" customWidth="1"/>
    <col min="15107" max="15107" width="12.5703125" style="39" customWidth="1"/>
    <col min="15108" max="15108" width="16.140625" style="39" customWidth="1"/>
    <col min="15109" max="15109" width="16.42578125" style="39" customWidth="1"/>
    <col min="15110" max="15111" width="9.140625" style="39"/>
    <col min="15112" max="15112" width="10.7109375" style="39" bestFit="1" customWidth="1"/>
    <col min="15113" max="15360" width="9.140625" style="39"/>
    <col min="15361" max="15361" width="5.140625" style="39" customWidth="1"/>
    <col min="15362" max="15362" width="49.7109375" style="39" customWidth="1"/>
    <col min="15363" max="15363" width="12.5703125" style="39" customWidth="1"/>
    <col min="15364" max="15364" width="16.140625" style="39" customWidth="1"/>
    <col min="15365" max="15365" width="16.42578125" style="39" customWidth="1"/>
    <col min="15366" max="15367" width="9.140625" style="39"/>
    <col min="15368" max="15368" width="10.7109375" style="39" bestFit="1" customWidth="1"/>
    <col min="15369" max="15616" width="9.140625" style="39"/>
    <col min="15617" max="15617" width="5.140625" style="39" customWidth="1"/>
    <col min="15618" max="15618" width="49.7109375" style="39" customWidth="1"/>
    <col min="15619" max="15619" width="12.5703125" style="39" customWidth="1"/>
    <col min="15620" max="15620" width="16.140625" style="39" customWidth="1"/>
    <col min="15621" max="15621" width="16.42578125" style="39" customWidth="1"/>
    <col min="15622" max="15623" width="9.140625" style="39"/>
    <col min="15624" max="15624" width="10.7109375" style="39" bestFit="1" customWidth="1"/>
    <col min="15625" max="15872" width="9.140625" style="39"/>
    <col min="15873" max="15873" width="5.140625" style="39" customWidth="1"/>
    <col min="15874" max="15874" width="49.7109375" style="39" customWidth="1"/>
    <col min="15875" max="15875" width="12.5703125" style="39" customWidth="1"/>
    <col min="15876" max="15876" width="16.140625" style="39" customWidth="1"/>
    <col min="15877" max="15877" width="16.42578125" style="39" customWidth="1"/>
    <col min="15878" max="15879" width="9.140625" style="39"/>
    <col min="15880" max="15880" width="10.7109375" style="39" bestFit="1" customWidth="1"/>
    <col min="15881" max="16128" width="9.140625" style="39"/>
    <col min="16129" max="16129" width="5.140625" style="39" customWidth="1"/>
    <col min="16130" max="16130" width="49.7109375" style="39" customWidth="1"/>
    <col min="16131" max="16131" width="12.5703125" style="39" customWidth="1"/>
    <col min="16132" max="16132" width="16.140625" style="39" customWidth="1"/>
    <col min="16133" max="16133" width="16.42578125" style="39" customWidth="1"/>
    <col min="16134" max="16135" width="9.140625" style="39"/>
    <col min="16136" max="16136" width="10.7109375" style="39" bestFit="1" customWidth="1"/>
    <col min="16137" max="16384" width="9.140625" style="39"/>
  </cols>
  <sheetData>
    <row r="1" spans="1:5" s="101" customFormat="1" ht="18.75" x14ac:dyDescent="0.3">
      <c r="A1" s="223" t="s">
        <v>206</v>
      </c>
      <c r="B1" s="223"/>
      <c r="C1" s="223"/>
      <c r="D1" s="223"/>
      <c r="E1" s="223"/>
    </row>
    <row r="2" spans="1:5" ht="15" x14ac:dyDescent="0.3">
      <c r="A2" s="91"/>
      <c r="B2" s="77" t="s">
        <v>0</v>
      </c>
      <c r="C2" s="91"/>
      <c r="D2" s="50"/>
      <c r="E2" s="91"/>
    </row>
    <row r="3" spans="1:5" x14ac:dyDescent="0.25">
      <c r="A3" s="92"/>
      <c r="B3" s="92"/>
      <c r="C3" s="92"/>
      <c r="D3" s="58"/>
      <c r="E3" s="92"/>
    </row>
    <row r="4" spans="1:5" x14ac:dyDescent="0.25">
      <c r="A4" s="224" t="s">
        <v>1</v>
      </c>
      <c r="B4" s="224" t="s">
        <v>2</v>
      </c>
      <c r="C4" s="224" t="s">
        <v>3</v>
      </c>
      <c r="D4" s="193" t="s">
        <v>4</v>
      </c>
      <c r="E4" s="102" t="s">
        <v>4</v>
      </c>
    </row>
    <row r="5" spans="1:5" x14ac:dyDescent="0.25">
      <c r="A5" s="225"/>
      <c r="B5" s="225"/>
      <c r="C5" s="225"/>
      <c r="D5" s="168" t="s">
        <v>5</v>
      </c>
      <c r="E5" s="93" t="s">
        <v>6</v>
      </c>
    </row>
    <row r="6" spans="1:5" ht="15.75" thickBot="1" x14ac:dyDescent="0.35">
      <c r="A6" s="103" t="s">
        <v>7</v>
      </c>
      <c r="B6" s="103" t="s">
        <v>8</v>
      </c>
      <c r="C6" s="104" t="s">
        <v>9</v>
      </c>
      <c r="D6" s="57">
        <f>D7+D10+D11+D19+D27+D28+D29</f>
        <v>946372058.95000005</v>
      </c>
      <c r="E6" s="83">
        <f>E7+E10+E11+E19+E27+E28+E29</f>
        <v>1121647248</v>
      </c>
    </row>
    <row r="7" spans="1:5" ht="15.75" thickTop="1" x14ac:dyDescent="0.3">
      <c r="A7" s="96"/>
      <c r="B7" s="97" t="s">
        <v>10</v>
      </c>
      <c r="C7" s="96"/>
      <c r="D7" s="54">
        <f>SUM(D8:D9)</f>
        <v>9138809</v>
      </c>
      <c r="E7" s="40">
        <f>SUM(E8:E9)</f>
        <v>2375685</v>
      </c>
    </row>
    <row r="8" spans="1:5" ht="15" x14ac:dyDescent="0.3">
      <c r="A8" s="92"/>
      <c r="B8" s="92" t="s">
        <v>11</v>
      </c>
      <c r="C8" s="96"/>
      <c r="D8" s="59">
        <v>2262696</v>
      </c>
      <c r="E8" s="40">
        <v>469733</v>
      </c>
    </row>
    <row r="9" spans="1:5" ht="15" x14ac:dyDescent="0.3">
      <c r="A9" s="92"/>
      <c r="B9" s="92" t="s">
        <v>12</v>
      </c>
      <c r="C9" s="96"/>
      <c r="D9" s="59">
        <v>6876113</v>
      </c>
      <c r="E9" s="40">
        <v>1905952</v>
      </c>
    </row>
    <row r="10" spans="1:5" ht="15" x14ac:dyDescent="0.3">
      <c r="A10" s="92"/>
      <c r="B10" s="97" t="s">
        <v>13</v>
      </c>
      <c r="C10" s="96"/>
      <c r="D10" s="59"/>
      <c r="E10" s="40"/>
    </row>
    <row r="11" spans="1:5" ht="15.75" thickBot="1" x14ac:dyDescent="0.35">
      <c r="A11" s="92"/>
      <c r="B11" s="105" t="s">
        <v>14</v>
      </c>
      <c r="C11" s="106"/>
      <c r="D11" s="57">
        <f>SUM(D12:D18)</f>
        <v>773802597.95000005</v>
      </c>
      <c r="E11" s="83">
        <f>SUM(E12:E18)</f>
        <v>966885387</v>
      </c>
    </row>
    <row r="12" spans="1:5" ht="15.75" thickTop="1" x14ac:dyDescent="0.3">
      <c r="A12" s="92"/>
      <c r="B12" s="92" t="s">
        <v>15</v>
      </c>
      <c r="C12" s="96"/>
      <c r="D12" s="59">
        <v>686419526</v>
      </c>
      <c r="E12" s="40">
        <v>867668741</v>
      </c>
    </row>
    <row r="13" spans="1:5" ht="15" x14ac:dyDescent="0.3">
      <c r="A13" s="92"/>
      <c r="B13" s="92" t="s">
        <v>16</v>
      </c>
      <c r="C13" s="96"/>
      <c r="D13" s="59">
        <v>0</v>
      </c>
      <c r="E13" s="40">
        <v>1955000</v>
      </c>
    </row>
    <row r="14" spans="1:5" ht="15" x14ac:dyDescent="0.3">
      <c r="A14" s="92"/>
      <c r="B14" s="92" t="s">
        <v>17</v>
      </c>
      <c r="C14" s="96"/>
      <c r="D14" s="59">
        <v>9699</v>
      </c>
      <c r="E14" s="40">
        <v>184304</v>
      </c>
    </row>
    <row r="15" spans="1:5" ht="15" x14ac:dyDescent="0.3">
      <c r="A15" s="92"/>
      <c r="B15" s="92" t="s">
        <v>18</v>
      </c>
      <c r="C15" s="96"/>
      <c r="D15" s="59">
        <v>1815973.9500000002</v>
      </c>
      <c r="E15" s="40">
        <v>0</v>
      </c>
    </row>
    <row r="16" spans="1:5" ht="15" x14ac:dyDescent="0.3">
      <c r="A16" s="92"/>
      <c r="B16" s="92" t="s">
        <v>19</v>
      </c>
      <c r="C16" s="96"/>
      <c r="D16" s="59">
        <v>557399</v>
      </c>
      <c r="E16" s="40">
        <v>12077342</v>
      </c>
    </row>
    <row r="17" spans="1:5" ht="15" x14ac:dyDescent="0.3">
      <c r="A17" s="92"/>
      <c r="B17" s="92" t="s">
        <v>20</v>
      </c>
      <c r="C17" s="96"/>
      <c r="D17" s="59">
        <v>85000000</v>
      </c>
      <c r="E17" s="40">
        <v>85000000</v>
      </c>
    </row>
    <row r="18" spans="1:5" ht="15" x14ac:dyDescent="0.3">
      <c r="A18" s="92"/>
      <c r="B18" s="92" t="s">
        <v>21</v>
      </c>
      <c r="C18" s="96"/>
      <c r="D18" s="59"/>
      <c r="E18" s="40">
        <v>0</v>
      </c>
    </row>
    <row r="19" spans="1:5" ht="15.75" thickBot="1" x14ac:dyDescent="0.35">
      <c r="A19" s="92"/>
      <c r="B19" s="105" t="s">
        <v>22</v>
      </c>
      <c r="C19" s="106"/>
      <c r="D19" s="57">
        <f>+D20+D21+D24+D26+D25</f>
        <v>163430652</v>
      </c>
      <c r="E19" s="83">
        <f>+E20+E21+E24+E26</f>
        <v>152386176</v>
      </c>
    </row>
    <row r="20" spans="1:5" ht="15.75" thickTop="1" x14ac:dyDescent="0.3">
      <c r="A20" s="92"/>
      <c r="B20" s="92" t="s">
        <v>23</v>
      </c>
      <c r="C20" s="96"/>
      <c r="D20" s="59"/>
      <c r="E20" s="40"/>
    </row>
    <row r="21" spans="1:5" ht="15" x14ac:dyDescent="0.3">
      <c r="A21" s="92"/>
      <c r="B21" s="92" t="s">
        <v>24</v>
      </c>
      <c r="C21" s="96"/>
      <c r="D21" s="59"/>
      <c r="E21" s="40">
        <v>0</v>
      </c>
    </row>
    <row r="22" spans="1:5" ht="15" x14ac:dyDescent="0.3">
      <c r="A22" s="92"/>
      <c r="B22" s="92" t="s">
        <v>25</v>
      </c>
      <c r="C22" s="96"/>
      <c r="D22" s="59"/>
      <c r="E22" s="40"/>
    </row>
    <row r="23" spans="1:5" ht="15" x14ac:dyDescent="0.3">
      <c r="A23" s="92"/>
      <c r="B23" s="92" t="s">
        <v>26</v>
      </c>
      <c r="C23" s="96"/>
      <c r="D23" s="59"/>
      <c r="E23" s="40"/>
    </row>
    <row r="24" spans="1:5" ht="15" x14ac:dyDescent="0.3">
      <c r="A24" s="92"/>
      <c r="B24" s="92" t="s">
        <v>27</v>
      </c>
      <c r="C24" s="96"/>
      <c r="D24" s="59">
        <v>163430652</v>
      </c>
      <c r="E24" s="40">
        <v>152386176</v>
      </c>
    </row>
    <row r="25" spans="1:5" s="49" customFormat="1" ht="15" x14ac:dyDescent="0.3">
      <c r="A25" s="58"/>
      <c r="B25" s="58"/>
      <c r="C25" s="55"/>
      <c r="D25" s="59"/>
      <c r="E25" s="59"/>
    </row>
    <row r="26" spans="1:5" ht="15" x14ac:dyDescent="0.3">
      <c r="A26" s="92"/>
      <c r="B26" s="92" t="s">
        <v>28</v>
      </c>
      <c r="C26" s="96"/>
      <c r="D26" s="59">
        <v>0</v>
      </c>
      <c r="E26" s="40">
        <v>0</v>
      </c>
    </row>
    <row r="27" spans="1:5" ht="15" x14ac:dyDescent="0.3">
      <c r="A27" s="96"/>
      <c r="B27" s="97" t="s">
        <v>29</v>
      </c>
      <c r="C27" s="96"/>
      <c r="D27" s="59"/>
      <c r="E27" s="40"/>
    </row>
    <row r="28" spans="1:5" ht="15" x14ac:dyDescent="0.3">
      <c r="A28" s="92"/>
      <c r="B28" s="97" t="s">
        <v>30</v>
      </c>
      <c r="C28" s="96"/>
      <c r="D28" s="59"/>
      <c r="E28" s="40"/>
    </row>
    <row r="29" spans="1:5" ht="15" x14ac:dyDescent="0.3">
      <c r="A29" s="92"/>
      <c r="B29" s="97" t="s">
        <v>31</v>
      </c>
      <c r="C29" s="96"/>
      <c r="D29" s="54">
        <f>SUM(D30:D30)</f>
        <v>0</v>
      </c>
      <c r="E29" s="95">
        <f>SUM(E30:E30)</f>
        <v>0</v>
      </c>
    </row>
    <row r="30" spans="1:5" ht="15" x14ac:dyDescent="0.3">
      <c r="A30" s="92"/>
      <c r="B30" s="92" t="s">
        <v>32</v>
      </c>
      <c r="C30" s="96"/>
      <c r="D30" s="59">
        <v>0</v>
      </c>
      <c r="E30" s="40">
        <v>0</v>
      </c>
    </row>
    <row r="31" spans="1:5" ht="15" x14ac:dyDescent="0.3">
      <c r="A31" s="92"/>
      <c r="B31" s="92"/>
      <c r="C31" s="96"/>
      <c r="D31" s="59"/>
      <c r="E31" s="40"/>
    </row>
    <row r="32" spans="1:5" ht="15.75" thickBot="1" x14ac:dyDescent="0.35">
      <c r="A32" s="94" t="s">
        <v>33</v>
      </c>
      <c r="B32" s="105" t="s">
        <v>34</v>
      </c>
      <c r="C32" s="104" t="s">
        <v>9</v>
      </c>
      <c r="D32" s="57">
        <f>D33+D34+D39+D40+D41+D42</f>
        <v>382390430</v>
      </c>
      <c r="E32" s="83">
        <f>E33+E34+E39+E40+E41+E42</f>
        <v>235550799</v>
      </c>
    </row>
    <row r="33" spans="1:5" ht="15.75" thickTop="1" x14ac:dyDescent="0.3">
      <c r="A33" s="92"/>
      <c r="B33" s="97" t="s">
        <v>35</v>
      </c>
      <c r="C33" s="96"/>
      <c r="D33" s="59"/>
      <c r="E33" s="40"/>
    </row>
    <row r="34" spans="1:5" ht="15.75" thickBot="1" x14ac:dyDescent="0.35">
      <c r="A34" s="92"/>
      <c r="B34" s="105" t="s">
        <v>36</v>
      </c>
      <c r="C34" s="106"/>
      <c r="D34" s="57">
        <f>+D35+D36+D37+D38</f>
        <v>382390430</v>
      </c>
      <c r="E34" s="83">
        <f>+E35+E36+E37+E38</f>
        <v>235550799</v>
      </c>
    </row>
    <row r="35" spans="1:5" ht="15.75" thickTop="1" x14ac:dyDescent="0.3">
      <c r="A35" s="92"/>
      <c r="B35" s="92" t="s">
        <v>37</v>
      </c>
      <c r="C35" s="96"/>
      <c r="D35" s="59"/>
      <c r="E35" s="40"/>
    </row>
    <row r="36" spans="1:5" ht="15" x14ac:dyDescent="0.3">
      <c r="A36" s="92"/>
      <c r="B36" s="92" t="s">
        <v>38</v>
      </c>
      <c r="C36" s="96"/>
      <c r="D36" s="59">
        <v>172573531</v>
      </c>
      <c r="E36" s="40">
        <v>63675556</v>
      </c>
    </row>
    <row r="37" spans="1:5" ht="15" x14ac:dyDescent="0.3">
      <c r="A37" s="92"/>
      <c r="B37" s="92" t="s">
        <v>39</v>
      </c>
      <c r="C37" s="96"/>
      <c r="D37" s="59">
        <v>209816899</v>
      </c>
      <c r="E37" s="40">
        <v>171875243</v>
      </c>
    </row>
    <row r="38" spans="1:5" ht="15" x14ac:dyDescent="0.3">
      <c r="A38" s="92"/>
      <c r="B38" s="92"/>
      <c r="C38" s="96"/>
      <c r="D38" s="59"/>
      <c r="E38" s="40"/>
    </row>
    <row r="39" spans="1:5" ht="15" x14ac:dyDescent="0.3">
      <c r="A39" s="92"/>
      <c r="B39" s="97" t="s">
        <v>40</v>
      </c>
      <c r="C39" s="96"/>
      <c r="D39" s="59"/>
      <c r="E39" s="40"/>
    </row>
    <row r="40" spans="1:5" ht="15" x14ac:dyDescent="0.3">
      <c r="A40" s="92"/>
      <c r="B40" s="97" t="s">
        <v>41</v>
      </c>
      <c r="C40" s="96"/>
      <c r="D40" s="59">
        <v>0</v>
      </c>
      <c r="E40" s="40"/>
    </row>
    <row r="41" spans="1:5" ht="15" x14ac:dyDescent="0.3">
      <c r="A41" s="92"/>
      <c r="B41" s="97" t="s">
        <v>42</v>
      </c>
      <c r="C41" s="96"/>
      <c r="D41" s="59"/>
      <c r="E41" s="40"/>
    </row>
    <row r="42" spans="1:5" ht="15" x14ac:dyDescent="0.3">
      <c r="A42" s="92"/>
      <c r="B42" s="97" t="s">
        <v>43</v>
      </c>
      <c r="C42" s="96"/>
      <c r="D42" s="59"/>
      <c r="E42" s="40"/>
    </row>
    <row r="43" spans="1:5" ht="15.75" thickBot="1" x14ac:dyDescent="0.35">
      <c r="A43" s="92"/>
      <c r="B43" s="103" t="s">
        <v>44</v>
      </c>
      <c r="C43" s="104" t="s">
        <v>9</v>
      </c>
      <c r="D43" s="57">
        <f>D32+D6</f>
        <v>1328762488.95</v>
      </c>
      <c r="E43" s="83">
        <f>E32+E6</f>
        <v>1357198047</v>
      </c>
    </row>
    <row r="44" spans="1:5" ht="15.75" thickTop="1" x14ac:dyDescent="0.3">
      <c r="A44" s="92"/>
      <c r="B44" s="96"/>
      <c r="C44" s="96"/>
      <c r="D44" s="62"/>
      <c r="E44" s="98"/>
    </row>
    <row r="45" spans="1:5" ht="15" x14ac:dyDescent="0.3">
      <c r="A45" s="92"/>
      <c r="B45" s="96"/>
      <c r="C45" s="96"/>
      <c r="D45" s="55"/>
      <c r="E45" s="98"/>
    </row>
    <row r="46" spans="1:5" ht="15" x14ac:dyDescent="0.3">
      <c r="A46" s="92"/>
      <c r="B46" s="96"/>
      <c r="C46" s="96"/>
      <c r="D46" s="55"/>
      <c r="E46" s="98"/>
    </row>
    <row r="47" spans="1:5" ht="15" x14ac:dyDescent="0.3">
      <c r="A47" s="92"/>
      <c r="B47" s="96"/>
      <c r="C47" s="96"/>
      <c r="D47" s="55"/>
      <c r="E47" s="98"/>
    </row>
    <row r="48" spans="1:5" ht="15" x14ac:dyDescent="0.3">
      <c r="A48" s="92"/>
      <c r="B48" s="96"/>
      <c r="C48" s="96"/>
      <c r="D48" s="55"/>
      <c r="E48" s="96"/>
    </row>
    <row r="49" spans="1:5" ht="15" x14ac:dyDescent="0.3">
      <c r="A49" s="99"/>
      <c r="B49" s="96"/>
      <c r="C49" s="96"/>
      <c r="D49" s="55"/>
      <c r="E49" s="96"/>
    </row>
    <row r="50" spans="1:5" ht="15" x14ac:dyDescent="0.3">
      <c r="A50" s="92"/>
      <c r="B50" s="92"/>
      <c r="C50" s="96"/>
      <c r="D50" s="55"/>
      <c r="E50" s="96"/>
    </row>
    <row r="51" spans="1:5" ht="15" x14ac:dyDescent="0.3">
      <c r="A51" s="92"/>
      <c r="B51" s="92"/>
      <c r="C51" s="96"/>
      <c r="D51" s="55"/>
      <c r="E51" s="96"/>
    </row>
    <row r="52" spans="1:5" ht="15" x14ac:dyDescent="0.3">
      <c r="A52" s="92"/>
      <c r="B52" s="94"/>
      <c r="C52" s="94"/>
      <c r="D52" s="55"/>
      <c r="E52" s="100"/>
    </row>
    <row r="53" spans="1:5" ht="15" x14ac:dyDescent="0.3">
      <c r="A53" s="92"/>
      <c r="B53" s="92"/>
      <c r="C53" s="92"/>
      <c r="D53" s="55"/>
      <c r="E53" s="92"/>
    </row>
    <row r="54" spans="1:5" x14ac:dyDescent="0.25">
      <c r="A54" s="92"/>
      <c r="B54" s="92"/>
      <c r="C54" s="92"/>
      <c r="D54" s="58"/>
      <c r="E54" s="92"/>
    </row>
    <row r="55" spans="1:5" x14ac:dyDescent="0.25">
      <c r="A55" s="92"/>
      <c r="B55" s="92"/>
      <c r="C55" s="92"/>
      <c r="D55" s="58"/>
      <c r="E55" s="92"/>
    </row>
    <row r="56" spans="1:5" x14ac:dyDescent="0.25">
      <c r="A56" s="92"/>
      <c r="B56" s="92"/>
      <c r="C56" s="92"/>
      <c r="D56" s="58"/>
      <c r="E56" s="92"/>
    </row>
  </sheetData>
  <mergeCells count="4">
    <mergeCell ref="A1:E1"/>
    <mergeCell ref="A4:A5"/>
    <mergeCell ref="B4:B5"/>
    <mergeCell ref="C4:C5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F45" sqref="F45"/>
    </sheetView>
  </sheetViews>
  <sheetFormatPr defaultRowHeight="12.75" x14ac:dyDescent="0.25"/>
  <cols>
    <col min="1" max="1" width="5.28515625" style="2" customWidth="1"/>
    <col min="2" max="2" width="47.28515625" style="2" customWidth="1"/>
    <col min="3" max="3" width="8.140625" style="2" customWidth="1"/>
    <col min="4" max="4" width="16.42578125" style="3" customWidth="1"/>
    <col min="5" max="5" width="17.42578125" style="2" customWidth="1"/>
    <col min="6" max="6" width="9.140625" style="2"/>
    <col min="7" max="7" width="10.42578125" style="2" bestFit="1" customWidth="1"/>
    <col min="8" max="8" width="12" style="2" bestFit="1" customWidth="1"/>
    <col min="9" max="9" width="8.7109375" style="2" bestFit="1" customWidth="1"/>
    <col min="10" max="256" width="9.140625" style="2"/>
    <col min="257" max="257" width="5.28515625" style="2" customWidth="1"/>
    <col min="258" max="258" width="52.140625" style="2" customWidth="1"/>
    <col min="259" max="259" width="11" style="2" customWidth="1"/>
    <col min="260" max="260" width="16.42578125" style="2" customWidth="1"/>
    <col min="261" max="261" width="17.42578125" style="2" customWidth="1"/>
    <col min="262" max="262" width="9.140625" style="2"/>
    <col min="263" max="264" width="10.42578125" style="2" bestFit="1" customWidth="1"/>
    <col min="265" max="265" width="8.7109375" style="2" bestFit="1" customWidth="1"/>
    <col min="266" max="512" width="9.140625" style="2"/>
    <col min="513" max="513" width="5.28515625" style="2" customWidth="1"/>
    <col min="514" max="514" width="52.140625" style="2" customWidth="1"/>
    <col min="515" max="515" width="11" style="2" customWidth="1"/>
    <col min="516" max="516" width="16.42578125" style="2" customWidth="1"/>
    <col min="517" max="517" width="17.42578125" style="2" customWidth="1"/>
    <col min="518" max="518" width="9.140625" style="2"/>
    <col min="519" max="520" width="10.42578125" style="2" bestFit="1" customWidth="1"/>
    <col min="521" max="521" width="8.7109375" style="2" bestFit="1" customWidth="1"/>
    <col min="522" max="768" width="9.140625" style="2"/>
    <col min="769" max="769" width="5.28515625" style="2" customWidth="1"/>
    <col min="770" max="770" width="52.140625" style="2" customWidth="1"/>
    <col min="771" max="771" width="11" style="2" customWidth="1"/>
    <col min="772" max="772" width="16.42578125" style="2" customWidth="1"/>
    <col min="773" max="773" width="17.42578125" style="2" customWidth="1"/>
    <col min="774" max="774" width="9.140625" style="2"/>
    <col min="775" max="776" width="10.42578125" style="2" bestFit="1" customWidth="1"/>
    <col min="777" max="777" width="8.7109375" style="2" bestFit="1" customWidth="1"/>
    <col min="778" max="1024" width="9.140625" style="2"/>
    <col min="1025" max="1025" width="5.28515625" style="2" customWidth="1"/>
    <col min="1026" max="1026" width="52.140625" style="2" customWidth="1"/>
    <col min="1027" max="1027" width="11" style="2" customWidth="1"/>
    <col min="1028" max="1028" width="16.42578125" style="2" customWidth="1"/>
    <col min="1029" max="1029" width="17.42578125" style="2" customWidth="1"/>
    <col min="1030" max="1030" width="9.140625" style="2"/>
    <col min="1031" max="1032" width="10.42578125" style="2" bestFit="1" customWidth="1"/>
    <col min="1033" max="1033" width="8.7109375" style="2" bestFit="1" customWidth="1"/>
    <col min="1034" max="1280" width="9.140625" style="2"/>
    <col min="1281" max="1281" width="5.28515625" style="2" customWidth="1"/>
    <col min="1282" max="1282" width="52.140625" style="2" customWidth="1"/>
    <col min="1283" max="1283" width="11" style="2" customWidth="1"/>
    <col min="1284" max="1284" width="16.42578125" style="2" customWidth="1"/>
    <col min="1285" max="1285" width="17.42578125" style="2" customWidth="1"/>
    <col min="1286" max="1286" width="9.140625" style="2"/>
    <col min="1287" max="1288" width="10.42578125" style="2" bestFit="1" customWidth="1"/>
    <col min="1289" max="1289" width="8.7109375" style="2" bestFit="1" customWidth="1"/>
    <col min="1290" max="1536" width="9.140625" style="2"/>
    <col min="1537" max="1537" width="5.28515625" style="2" customWidth="1"/>
    <col min="1538" max="1538" width="52.140625" style="2" customWidth="1"/>
    <col min="1539" max="1539" width="11" style="2" customWidth="1"/>
    <col min="1540" max="1540" width="16.42578125" style="2" customWidth="1"/>
    <col min="1541" max="1541" width="17.42578125" style="2" customWidth="1"/>
    <col min="1542" max="1542" width="9.140625" style="2"/>
    <col min="1543" max="1544" width="10.42578125" style="2" bestFit="1" customWidth="1"/>
    <col min="1545" max="1545" width="8.7109375" style="2" bestFit="1" customWidth="1"/>
    <col min="1546" max="1792" width="9.140625" style="2"/>
    <col min="1793" max="1793" width="5.28515625" style="2" customWidth="1"/>
    <col min="1794" max="1794" width="52.140625" style="2" customWidth="1"/>
    <col min="1795" max="1795" width="11" style="2" customWidth="1"/>
    <col min="1796" max="1796" width="16.42578125" style="2" customWidth="1"/>
    <col min="1797" max="1797" width="17.42578125" style="2" customWidth="1"/>
    <col min="1798" max="1798" width="9.140625" style="2"/>
    <col min="1799" max="1800" width="10.42578125" style="2" bestFit="1" customWidth="1"/>
    <col min="1801" max="1801" width="8.7109375" style="2" bestFit="1" customWidth="1"/>
    <col min="1802" max="2048" width="9.140625" style="2"/>
    <col min="2049" max="2049" width="5.28515625" style="2" customWidth="1"/>
    <col min="2050" max="2050" width="52.140625" style="2" customWidth="1"/>
    <col min="2051" max="2051" width="11" style="2" customWidth="1"/>
    <col min="2052" max="2052" width="16.42578125" style="2" customWidth="1"/>
    <col min="2053" max="2053" width="17.42578125" style="2" customWidth="1"/>
    <col min="2054" max="2054" width="9.140625" style="2"/>
    <col min="2055" max="2056" width="10.42578125" style="2" bestFit="1" customWidth="1"/>
    <col min="2057" max="2057" width="8.7109375" style="2" bestFit="1" customWidth="1"/>
    <col min="2058" max="2304" width="9.140625" style="2"/>
    <col min="2305" max="2305" width="5.28515625" style="2" customWidth="1"/>
    <col min="2306" max="2306" width="52.140625" style="2" customWidth="1"/>
    <col min="2307" max="2307" width="11" style="2" customWidth="1"/>
    <col min="2308" max="2308" width="16.42578125" style="2" customWidth="1"/>
    <col min="2309" max="2309" width="17.42578125" style="2" customWidth="1"/>
    <col min="2310" max="2310" width="9.140625" style="2"/>
    <col min="2311" max="2312" width="10.42578125" style="2" bestFit="1" customWidth="1"/>
    <col min="2313" max="2313" width="8.7109375" style="2" bestFit="1" customWidth="1"/>
    <col min="2314" max="2560" width="9.140625" style="2"/>
    <col min="2561" max="2561" width="5.28515625" style="2" customWidth="1"/>
    <col min="2562" max="2562" width="52.140625" style="2" customWidth="1"/>
    <col min="2563" max="2563" width="11" style="2" customWidth="1"/>
    <col min="2564" max="2564" width="16.42578125" style="2" customWidth="1"/>
    <col min="2565" max="2565" width="17.42578125" style="2" customWidth="1"/>
    <col min="2566" max="2566" width="9.140625" style="2"/>
    <col min="2567" max="2568" width="10.42578125" style="2" bestFit="1" customWidth="1"/>
    <col min="2569" max="2569" width="8.7109375" style="2" bestFit="1" customWidth="1"/>
    <col min="2570" max="2816" width="9.140625" style="2"/>
    <col min="2817" max="2817" width="5.28515625" style="2" customWidth="1"/>
    <col min="2818" max="2818" width="52.140625" style="2" customWidth="1"/>
    <col min="2819" max="2819" width="11" style="2" customWidth="1"/>
    <col min="2820" max="2820" width="16.42578125" style="2" customWidth="1"/>
    <col min="2821" max="2821" width="17.42578125" style="2" customWidth="1"/>
    <col min="2822" max="2822" width="9.140625" style="2"/>
    <col min="2823" max="2824" width="10.42578125" style="2" bestFit="1" customWidth="1"/>
    <col min="2825" max="2825" width="8.7109375" style="2" bestFit="1" customWidth="1"/>
    <col min="2826" max="3072" width="9.140625" style="2"/>
    <col min="3073" max="3073" width="5.28515625" style="2" customWidth="1"/>
    <col min="3074" max="3074" width="52.140625" style="2" customWidth="1"/>
    <col min="3075" max="3075" width="11" style="2" customWidth="1"/>
    <col min="3076" max="3076" width="16.42578125" style="2" customWidth="1"/>
    <col min="3077" max="3077" width="17.42578125" style="2" customWidth="1"/>
    <col min="3078" max="3078" width="9.140625" style="2"/>
    <col min="3079" max="3080" width="10.42578125" style="2" bestFit="1" customWidth="1"/>
    <col min="3081" max="3081" width="8.7109375" style="2" bestFit="1" customWidth="1"/>
    <col min="3082" max="3328" width="9.140625" style="2"/>
    <col min="3329" max="3329" width="5.28515625" style="2" customWidth="1"/>
    <col min="3330" max="3330" width="52.140625" style="2" customWidth="1"/>
    <col min="3331" max="3331" width="11" style="2" customWidth="1"/>
    <col min="3332" max="3332" width="16.42578125" style="2" customWidth="1"/>
    <col min="3333" max="3333" width="17.42578125" style="2" customWidth="1"/>
    <col min="3334" max="3334" width="9.140625" style="2"/>
    <col min="3335" max="3336" width="10.42578125" style="2" bestFit="1" customWidth="1"/>
    <col min="3337" max="3337" width="8.7109375" style="2" bestFit="1" customWidth="1"/>
    <col min="3338" max="3584" width="9.140625" style="2"/>
    <col min="3585" max="3585" width="5.28515625" style="2" customWidth="1"/>
    <col min="3586" max="3586" width="52.140625" style="2" customWidth="1"/>
    <col min="3587" max="3587" width="11" style="2" customWidth="1"/>
    <col min="3588" max="3588" width="16.42578125" style="2" customWidth="1"/>
    <col min="3589" max="3589" width="17.42578125" style="2" customWidth="1"/>
    <col min="3590" max="3590" width="9.140625" style="2"/>
    <col min="3591" max="3592" width="10.42578125" style="2" bestFit="1" customWidth="1"/>
    <col min="3593" max="3593" width="8.7109375" style="2" bestFit="1" customWidth="1"/>
    <col min="3594" max="3840" width="9.140625" style="2"/>
    <col min="3841" max="3841" width="5.28515625" style="2" customWidth="1"/>
    <col min="3842" max="3842" width="52.140625" style="2" customWidth="1"/>
    <col min="3843" max="3843" width="11" style="2" customWidth="1"/>
    <col min="3844" max="3844" width="16.42578125" style="2" customWidth="1"/>
    <col min="3845" max="3845" width="17.42578125" style="2" customWidth="1"/>
    <col min="3846" max="3846" width="9.140625" style="2"/>
    <col min="3847" max="3848" width="10.42578125" style="2" bestFit="1" customWidth="1"/>
    <col min="3849" max="3849" width="8.7109375" style="2" bestFit="1" customWidth="1"/>
    <col min="3850" max="4096" width="9.140625" style="2"/>
    <col min="4097" max="4097" width="5.28515625" style="2" customWidth="1"/>
    <col min="4098" max="4098" width="52.140625" style="2" customWidth="1"/>
    <col min="4099" max="4099" width="11" style="2" customWidth="1"/>
    <col min="4100" max="4100" width="16.42578125" style="2" customWidth="1"/>
    <col min="4101" max="4101" width="17.42578125" style="2" customWidth="1"/>
    <col min="4102" max="4102" width="9.140625" style="2"/>
    <col min="4103" max="4104" width="10.42578125" style="2" bestFit="1" customWidth="1"/>
    <col min="4105" max="4105" width="8.7109375" style="2" bestFit="1" customWidth="1"/>
    <col min="4106" max="4352" width="9.140625" style="2"/>
    <col min="4353" max="4353" width="5.28515625" style="2" customWidth="1"/>
    <col min="4354" max="4354" width="52.140625" style="2" customWidth="1"/>
    <col min="4355" max="4355" width="11" style="2" customWidth="1"/>
    <col min="4356" max="4356" width="16.42578125" style="2" customWidth="1"/>
    <col min="4357" max="4357" width="17.42578125" style="2" customWidth="1"/>
    <col min="4358" max="4358" width="9.140625" style="2"/>
    <col min="4359" max="4360" width="10.42578125" style="2" bestFit="1" customWidth="1"/>
    <col min="4361" max="4361" width="8.7109375" style="2" bestFit="1" customWidth="1"/>
    <col min="4362" max="4608" width="9.140625" style="2"/>
    <col min="4609" max="4609" width="5.28515625" style="2" customWidth="1"/>
    <col min="4610" max="4610" width="52.140625" style="2" customWidth="1"/>
    <col min="4611" max="4611" width="11" style="2" customWidth="1"/>
    <col min="4612" max="4612" width="16.42578125" style="2" customWidth="1"/>
    <col min="4613" max="4613" width="17.42578125" style="2" customWidth="1"/>
    <col min="4614" max="4614" width="9.140625" style="2"/>
    <col min="4615" max="4616" width="10.42578125" style="2" bestFit="1" customWidth="1"/>
    <col min="4617" max="4617" width="8.7109375" style="2" bestFit="1" customWidth="1"/>
    <col min="4618" max="4864" width="9.140625" style="2"/>
    <col min="4865" max="4865" width="5.28515625" style="2" customWidth="1"/>
    <col min="4866" max="4866" width="52.140625" style="2" customWidth="1"/>
    <col min="4867" max="4867" width="11" style="2" customWidth="1"/>
    <col min="4868" max="4868" width="16.42578125" style="2" customWidth="1"/>
    <col min="4869" max="4869" width="17.42578125" style="2" customWidth="1"/>
    <col min="4870" max="4870" width="9.140625" style="2"/>
    <col min="4871" max="4872" width="10.42578125" style="2" bestFit="1" customWidth="1"/>
    <col min="4873" max="4873" width="8.7109375" style="2" bestFit="1" customWidth="1"/>
    <col min="4874" max="5120" width="9.140625" style="2"/>
    <col min="5121" max="5121" width="5.28515625" style="2" customWidth="1"/>
    <col min="5122" max="5122" width="52.140625" style="2" customWidth="1"/>
    <col min="5123" max="5123" width="11" style="2" customWidth="1"/>
    <col min="5124" max="5124" width="16.42578125" style="2" customWidth="1"/>
    <col min="5125" max="5125" width="17.42578125" style="2" customWidth="1"/>
    <col min="5126" max="5126" width="9.140625" style="2"/>
    <col min="5127" max="5128" width="10.42578125" style="2" bestFit="1" customWidth="1"/>
    <col min="5129" max="5129" width="8.7109375" style="2" bestFit="1" customWidth="1"/>
    <col min="5130" max="5376" width="9.140625" style="2"/>
    <col min="5377" max="5377" width="5.28515625" style="2" customWidth="1"/>
    <col min="5378" max="5378" width="52.140625" style="2" customWidth="1"/>
    <col min="5379" max="5379" width="11" style="2" customWidth="1"/>
    <col min="5380" max="5380" width="16.42578125" style="2" customWidth="1"/>
    <col min="5381" max="5381" width="17.42578125" style="2" customWidth="1"/>
    <col min="5382" max="5382" width="9.140625" style="2"/>
    <col min="5383" max="5384" width="10.42578125" style="2" bestFit="1" customWidth="1"/>
    <col min="5385" max="5385" width="8.7109375" style="2" bestFit="1" customWidth="1"/>
    <col min="5386" max="5632" width="9.140625" style="2"/>
    <col min="5633" max="5633" width="5.28515625" style="2" customWidth="1"/>
    <col min="5634" max="5634" width="52.140625" style="2" customWidth="1"/>
    <col min="5635" max="5635" width="11" style="2" customWidth="1"/>
    <col min="5636" max="5636" width="16.42578125" style="2" customWidth="1"/>
    <col min="5637" max="5637" width="17.42578125" style="2" customWidth="1"/>
    <col min="5638" max="5638" width="9.140625" style="2"/>
    <col min="5639" max="5640" width="10.42578125" style="2" bestFit="1" customWidth="1"/>
    <col min="5641" max="5641" width="8.7109375" style="2" bestFit="1" customWidth="1"/>
    <col min="5642" max="5888" width="9.140625" style="2"/>
    <col min="5889" max="5889" width="5.28515625" style="2" customWidth="1"/>
    <col min="5890" max="5890" width="52.140625" style="2" customWidth="1"/>
    <col min="5891" max="5891" width="11" style="2" customWidth="1"/>
    <col min="5892" max="5892" width="16.42578125" style="2" customWidth="1"/>
    <col min="5893" max="5893" width="17.42578125" style="2" customWidth="1"/>
    <col min="5894" max="5894" width="9.140625" style="2"/>
    <col min="5895" max="5896" width="10.42578125" style="2" bestFit="1" customWidth="1"/>
    <col min="5897" max="5897" width="8.7109375" style="2" bestFit="1" customWidth="1"/>
    <col min="5898" max="6144" width="9.140625" style="2"/>
    <col min="6145" max="6145" width="5.28515625" style="2" customWidth="1"/>
    <col min="6146" max="6146" width="52.140625" style="2" customWidth="1"/>
    <col min="6147" max="6147" width="11" style="2" customWidth="1"/>
    <col min="6148" max="6148" width="16.42578125" style="2" customWidth="1"/>
    <col min="6149" max="6149" width="17.42578125" style="2" customWidth="1"/>
    <col min="6150" max="6150" width="9.140625" style="2"/>
    <col min="6151" max="6152" width="10.42578125" style="2" bestFit="1" customWidth="1"/>
    <col min="6153" max="6153" width="8.7109375" style="2" bestFit="1" customWidth="1"/>
    <col min="6154" max="6400" width="9.140625" style="2"/>
    <col min="6401" max="6401" width="5.28515625" style="2" customWidth="1"/>
    <col min="6402" max="6402" width="52.140625" style="2" customWidth="1"/>
    <col min="6403" max="6403" width="11" style="2" customWidth="1"/>
    <col min="6404" max="6404" width="16.42578125" style="2" customWidth="1"/>
    <col min="6405" max="6405" width="17.42578125" style="2" customWidth="1"/>
    <col min="6406" max="6406" width="9.140625" style="2"/>
    <col min="6407" max="6408" width="10.42578125" style="2" bestFit="1" customWidth="1"/>
    <col min="6409" max="6409" width="8.7109375" style="2" bestFit="1" customWidth="1"/>
    <col min="6410" max="6656" width="9.140625" style="2"/>
    <col min="6657" max="6657" width="5.28515625" style="2" customWidth="1"/>
    <col min="6658" max="6658" width="52.140625" style="2" customWidth="1"/>
    <col min="6659" max="6659" width="11" style="2" customWidth="1"/>
    <col min="6660" max="6660" width="16.42578125" style="2" customWidth="1"/>
    <col min="6661" max="6661" width="17.42578125" style="2" customWidth="1"/>
    <col min="6662" max="6662" width="9.140625" style="2"/>
    <col min="6663" max="6664" width="10.42578125" style="2" bestFit="1" customWidth="1"/>
    <col min="6665" max="6665" width="8.7109375" style="2" bestFit="1" customWidth="1"/>
    <col min="6666" max="6912" width="9.140625" style="2"/>
    <col min="6913" max="6913" width="5.28515625" style="2" customWidth="1"/>
    <col min="6914" max="6914" width="52.140625" style="2" customWidth="1"/>
    <col min="6915" max="6915" width="11" style="2" customWidth="1"/>
    <col min="6916" max="6916" width="16.42578125" style="2" customWidth="1"/>
    <col min="6917" max="6917" width="17.42578125" style="2" customWidth="1"/>
    <col min="6918" max="6918" width="9.140625" style="2"/>
    <col min="6919" max="6920" width="10.42578125" style="2" bestFit="1" customWidth="1"/>
    <col min="6921" max="6921" width="8.7109375" style="2" bestFit="1" customWidth="1"/>
    <col min="6922" max="7168" width="9.140625" style="2"/>
    <col min="7169" max="7169" width="5.28515625" style="2" customWidth="1"/>
    <col min="7170" max="7170" width="52.140625" style="2" customWidth="1"/>
    <col min="7171" max="7171" width="11" style="2" customWidth="1"/>
    <col min="7172" max="7172" width="16.42578125" style="2" customWidth="1"/>
    <col min="7173" max="7173" width="17.42578125" style="2" customWidth="1"/>
    <col min="7174" max="7174" width="9.140625" style="2"/>
    <col min="7175" max="7176" width="10.42578125" style="2" bestFit="1" customWidth="1"/>
    <col min="7177" max="7177" width="8.7109375" style="2" bestFit="1" customWidth="1"/>
    <col min="7178" max="7424" width="9.140625" style="2"/>
    <col min="7425" max="7425" width="5.28515625" style="2" customWidth="1"/>
    <col min="7426" max="7426" width="52.140625" style="2" customWidth="1"/>
    <col min="7427" max="7427" width="11" style="2" customWidth="1"/>
    <col min="7428" max="7428" width="16.42578125" style="2" customWidth="1"/>
    <col min="7429" max="7429" width="17.42578125" style="2" customWidth="1"/>
    <col min="7430" max="7430" width="9.140625" style="2"/>
    <col min="7431" max="7432" width="10.42578125" style="2" bestFit="1" customWidth="1"/>
    <col min="7433" max="7433" width="8.7109375" style="2" bestFit="1" customWidth="1"/>
    <col min="7434" max="7680" width="9.140625" style="2"/>
    <col min="7681" max="7681" width="5.28515625" style="2" customWidth="1"/>
    <col min="7682" max="7682" width="52.140625" style="2" customWidth="1"/>
    <col min="7683" max="7683" width="11" style="2" customWidth="1"/>
    <col min="7684" max="7684" width="16.42578125" style="2" customWidth="1"/>
    <col min="7685" max="7685" width="17.42578125" style="2" customWidth="1"/>
    <col min="7686" max="7686" width="9.140625" style="2"/>
    <col min="7687" max="7688" width="10.42578125" style="2" bestFit="1" customWidth="1"/>
    <col min="7689" max="7689" width="8.7109375" style="2" bestFit="1" customWidth="1"/>
    <col min="7690" max="7936" width="9.140625" style="2"/>
    <col min="7937" max="7937" width="5.28515625" style="2" customWidth="1"/>
    <col min="7938" max="7938" width="52.140625" style="2" customWidth="1"/>
    <col min="7939" max="7939" width="11" style="2" customWidth="1"/>
    <col min="7940" max="7940" width="16.42578125" style="2" customWidth="1"/>
    <col min="7941" max="7941" width="17.42578125" style="2" customWidth="1"/>
    <col min="7942" max="7942" width="9.140625" style="2"/>
    <col min="7943" max="7944" width="10.42578125" style="2" bestFit="1" customWidth="1"/>
    <col min="7945" max="7945" width="8.7109375" style="2" bestFit="1" customWidth="1"/>
    <col min="7946" max="8192" width="9.140625" style="2"/>
    <col min="8193" max="8193" width="5.28515625" style="2" customWidth="1"/>
    <col min="8194" max="8194" width="52.140625" style="2" customWidth="1"/>
    <col min="8195" max="8195" width="11" style="2" customWidth="1"/>
    <col min="8196" max="8196" width="16.42578125" style="2" customWidth="1"/>
    <col min="8197" max="8197" width="17.42578125" style="2" customWidth="1"/>
    <col min="8198" max="8198" width="9.140625" style="2"/>
    <col min="8199" max="8200" width="10.42578125" style="2" bestFit="1" customWidth="1"/>
    <col min="8201" max="8201" width="8.7109375" style="2" bestFit="1" customWidth="1"/>
    <col min="8202" max="8448" width="9.140625" style="2"/>
    <col min="8449" max="8449" width="5.28515625" style="2" customWidth="1"/>
    <col min="8450" max="8450" width="52.140625" style="2" customWidth="1"/>
    <col min="8451" max="8451" width="11" style="2" customWidth="1"/>
    <col min="8452" max="8452" width="16.42578125" style="2" customWidth="1"/>
    <col min="8453" max="8453" width="17.42578125" style="2" customWidth="1"/>
    <col min="8454" max="8454" width="9.140625" style="2"/>
    <col min="8455" max="8456" width="10.42578125" style="2" bestFit="1" customWidth="1"/>
    <col min="8457" max="8457" width="8.7109375" style="2" bestFit="1" customWidth="1"/>
    <col min="8458" max="8704" width="9.140625" style="2"/>
    <col min="8705" max="8705" width="5.28515625" style="2" customWidth="1"/>
    <col min="8706" max="8706" width="52.140625" style="2" customWidth="1"/>
    <col min="8707" max="8707" width="11" style="2" customWidth="1"/>
    <col min="8708" max="8708" width="16.42578125" style="2" customWidth="1"/>
    <col min="8709" max="8709" width="17.42578125" style="2" customWidth="1"/>
    <col min="8710" max="8710" width="9.140625" style="2"/>
    <col min="8711" max="8712" width="10.42578125" style="2" bestFit="1" customWidth="1"/>
    <col min="8713" max="8713" width="8.7109375" style="2" bestFit="1" customWidth="1"/>
    <col min="8714" max="8960" width="9.140625" style="2"/>
    <col min="8961" max="8961" width="5.28515625" style="2" customWidth="1"/>
    <col min="8962" max="8962" width="52.140625" style="2" customWidth="1"/>
    <col min="8963" max="8963" width="11" style="2" customWidth="1"/>
    <col min="8964" max="8964" width="16.42578125" style="2" customWidth="1"/>
    <col min="8965" max="8965" width="17.42578125" style="2" customWidth="1"/>
    <col min="8966" max="8966" width="9.140625" style="2"/>
    <col min="8967" max="8968" width="10.42578125" style="2" bestFit="1" customWidth="1"/>
    <col min="8969" max="8969" width="8.7109375" style="2" bestFit="1" customWidth="1"/>
    <col min="8970" max="9216" width="9.140625" style="2"/>
    <col min="9217" max="9217" width="5.28515625" style="2" customWidth="1"/>
    <col min="9218" max="9218" width="52.140625" style="2" customWidth="1"/>
    <col min="9219" max="9219" width="11" style="2" customWidth="1"/>
    <col min="9220" max="9220" width="16.42578125" style="2" customWidth="1"/>
    <col min="9221" max="9221" width="17.42578125" style="2" customWidth="1"/>
    <col min="9222" max="9222" width="9.140625" style="2"/>
    <col min="9223" max="9224" width="10.42578125" style="2" bestFit="1" customWidth="1"/>
    <col min="9225" max="9225" width="8.7109375" style="2" bestFit="1" customWidth="1"/>
    <col min="9226" max="9472" width="9.140625" style="2"/>
    <col min="9473" max="9473" width="5.28515625" style="2" customWidth="1"/>
    <col min="9474" max="9474" width="52.140625" style="2" customWidth="1"/>
    <col min="9475" max="9475" width="11" style="2" customWidth="1"/>
    <col min="9476" max="9476" width="16.42578125" style="2" customWidth="1"/>
    <col min="9477" max="9477" width="17.42578125" style="2" customWidth="1"/>
    <col min="9478" max="9478" width="9.140625" style="2"/>
    <col min="9479" max="9480" width="10.42578125" style="2" bestFit="1" customWidth="1"/>
    <col min="9481" max="9481" width="8.7109375" style="2" bestFit="1" customWidth="1"/>
    <col min="9482" max="9728" width="9.140625" style="2"/>
    <col min="9729" max="9729" width="5.28515625" style="2" customWidth="1"/>
    <col min="9730" max="9730" width="52.140625" style="2" customWidth="1"/>
    <col min="9731" max="9731" width="11" style="2" customWidth="1"/>
    <col min="9732" max="9732" width="16.42578125" style="2" customWidth="1"/>
    <col min="9733" max="9733" width="17.42578125" style="2" customWidth="1"/>
    <col min="9734" max="9734" width="9.140625" style="2"/>
    <col min="9735" max="9736" width="10.42578125" style="2" bestFit="1" customWidth="1"/>
    <col min="9737" max="9737" width="8.7109375" style="2" bestFit="1" customWidth="1"/>
    <col min="9738" max="9984" width="9.140625" style="2"/>
    <col min="9985" max="9985" width="5.28515625" style="2" customWidth="1"/>
    <col min="9986" max="9986" width="52.140625" style="2" customWidth="1"/>
    <col min="9987" max="9987" width="11" style="2" customWidth="1"/>
    <col min="9988" max="9988" width="16.42578125" style="2" customWidth="1"/>
    <col min="9989" max="9989" width="17.42578125" style="2" customWidth="1"/>
    <col min="9990" max="9990" width="9.140625" style="2"/>
    <col min="9991" max="9992" width="10.42578125" style="2" bestFit="1" customWidth="1"/>
    <col min="9993" max="9993" width="8.7109375" style="2" bestFit="1" customWidth="1"/>
    <col min="9994" max="10240" width="9.140625" style="2"/>
    <col min="10241" max="10241" width="5.28515625" style="2" customWidth="1"/>
    <col min="10242" max="10242" width="52.140625" style="2" customWidth="1"/>
    <col min="10243" max="10243" width="11" style="2" customWidth="1"/>
    <col min="10244" max="10244" width="16.42578125" style="2" customWidth="1"/>
    <col min="10245" max="10245" width="17.42578125" style="2" customWidth="1"/>
    <col min="10246" max="10246" width="9.140625" style="2"/>
    <col min="10247" max="10248" width="10.42578125" style="2" bestFit="1" customWidth="1"/>
    <col min="10249" max="10249" width="8.7109375" style="2" bestFit="1" customWidth="1"/>
    <col min="10250" max="10496" width="9.140625" style="2"/>
    <col min="10497" max="10497" width="5.28515625" style="2" customWidth="1"/>
    <col min="10498" max="10498" width="52.140625" style="2" customWidth="1"/>
    <col min="10499" max="10499" width="11" style="2" customWidth="1"/>
    <col min="10500" max="10500" width="16.42578125" style="2" customWidth="1"/>
    <col min="10501" max="10501" width="17.42578125" style="2" customWidth="1"/>
    <col min="10502" max="10502" width="9.140625" style="2"/>
    <col min="10503" max="10504" width="10.42578125" style="2" bestFit="1" customWidth="1"/>
    <col min="10505" max="10505" width="8.7109375" style="2" bestFit="1" customWidth="1"/>
    <col min="10506" max="10752" width="9.140625" style="2"/>
    <col min="10753" max="10753" width="5.28515625" style="2" customWidth="1"/>
    <col min="10754" max="10754" width="52.140625" style="2" customWidth="1"/>
    <col min="10755" max="10755" width="11" style="2" customWidth="1"/>
    <col min="10756" max="10756" width="16.42578125" style="2" customWidth="1"/>
    <col min="10757" max="10757" width="17.42578125" style="2" customWidth="1"/>
    <col min="10758" max="10758" width="9.140625" style="2"/>
    <col min="10759" max="10760" width="10.42578125" style="2" bestFit="1" customWidth="1"/>
    <col min="10761" max="10761" width="8.7109375" style="2" bestFit="1" customWidth="1"/>
    <col min="10762" max="11008" width="9.140625" style="2"/>
    <col min="11009" max="11009" width="5.28515625" style="2" customWidth="1"/>
    <col min="11010" max="11010" width="52.140625" style="2" customWidth="1"/>
    <col min="11011" max="11011" width="11" style="2" customWidth="1"/>
    <col min="11012" max="11012" width="16.42578125" style="2" customWidth="1"/>
    <col min="11013" max="11013" width="17.42578125" style="2" customWidth="1"/>
    <col min="11014" max="11014" width="9.140625" style="2"/>
    <col min="11015" max="11016" width="10.42578125" style="2" bestFit="1" customWidth="1"/>
    <col min="11017" max="11017" width="8.7109375" style="2" bestFit="1" customWidth="1"/>
    <col min="11018" max="11264" width="9.140625" style="2"/>
    <col min="11265" max="11265" width="5.28515625" style="2" customWidth="1"/>
    <col min="11266" max="11266" width="52.140625" style="2" customWidth="1"/>
    <col min="11267" max="11267" width="11" style="2" customWidth="1"/>
    <col min="11268" max="11268" width="16.42578125" style="2" customWidth="1"/>
    <col min="11269" max="11269" width="17.42578125" style="2" customWidth="1"/>
    <col min="11270" max="11270" width="9.140625" style="2"/>
    <col min="11271" max="11272" width="10.42578125" style="2" bestFit="1" customWidth="1"/>
    <col min="11273" max="11273" width="8.7109375" style="2" bestFit="1" customWidth="1"/>
    <col min="11274" max="11520" width="9.140625" style="2"/>
    <col min="11521" max="11521" width="5.28515625" style="2" customWidth="1"/>
    <col min="11522" max="11522" width="52.140625" style="2" customWidth="1"/>
    <col min="11523" max="11523" width="11" style="2" customWidth="1"/>
    <col min="11524" max="11524" width="16.42578125" style="2" customWidth="1"/>
    <col min="11525" max="11525" width="17.42578125" style="2" customWidth="1"/>
    <col min="11526" max="11526" width="9.140625" style="2"/>
    <col min="11527" max="11528" width="10.42578125" style="2" bestFit="1" customWidth="1"/>
    <col min="11529" max="11529" width="8.7109375" style="2" bestFit="1" customWidth="1"/>
    <col min="11530" max="11776" width="9.140625" style="2"/>
    <col min="11777" max="11777" width="5.28515625" style="2" customWidth="1"/>
    <col min="11778" max="11778" width="52.140625" style="2" customWidth="1"/>
    <col min="11779" max="11779" width="11" style="2" customWidth="1"/>
    <col min="11780" max="11780" width="16.42578125" style="2" customWidth="1"/>
    <col min="11781" max="11781" width="17.42578125" style="2" customWidth="1"/>
    <col min="11782" max="11782" width="9.140625" style="2"/>
    <col min="11783" max="11784" width="10.42578125" style="2" bestFit="1" customWidth="1"/>
    <col min="11785" max="11785" width="8.7109375" style="2" bestFit="1" customWidth="1"/>
    <col min="11786" max="12032" width="9.140625" style="2"/>
    <col min="12033" max="12033" width="5.28515625" style="2" customWidth="1"/>
    <col min="12034" max="12034" width="52.140625" style="2" customWidth="1"/>
    <col min="12035" max="12035" width="11" style="2" customWidth="1"/>
    <col min="12036" max="12036" width="16.42578125" style="2" customWidth="1"/>
    <col min="12037" max="12037" width="17.42578125" style="2" customWidth="1"/>
    <col min="12038" max="12038" width="9.140625" style="2"/>
    <col min="12039" max="12040" width="10.42578125" style="2" bestFit="1" customWidth="1"/>
    <col min="12041" max="12041" width="8.7109375" style="2" bestFit="1" customWidth="1"/>
    <col min="12042" max="12288" width="9.140625" style="2"/>
    <col min="12289" max="12289" width="5.28515625" style="2" customWidth="1"/>
    <col min="12290" max="12290" width="52.140625" style="2" customWidth="1"/>
    <col min="12291" max="12291" width="11" style="2" customWidth="1"/>
    <col min="12292" max="12292" width="16.42578125" style="2" customWidth="1"/>
    <col min="12293" max="12293" width="17.42578125" style="2" customWidth="1"/>
    <col min="12294" max="12294" width="9.140625" style="2"/>
    <col min="12295" max="12296" width="10.42578125" style="2" bestFit="1" customWidth="1"/>
    <col min="12297" max="12297" width="8.7109375" style="2" bestFit="1" customWidth="1"/>
    <col min="12298" max="12544" width="9.140625" style="2"/>
    <col min="12545" max="12545" width="5.28515625" style="2" customWidth="1"/>
    <col min="12546" max="12546" width="52.140625" style="2" customWidth="1"/>
    <col min="12547" max="12547" width="11" style="2" customWidth="1"/>
    <col min="12548" max="12548" width="16.42578125" style="2" customWidth="1"/>
    <col min="12549" max="12549" width="17.42578125" style="2" customWidth="1"/>
    <col min="12550" max="12550" width="9.140625" style="2"/>
    <col min="12551" max="12552" width="10.42578125" style="2" bestFit="1" customWidth="1"/>
    <col min="12553" max="12553" width="8.7109375" style="2" bestFit="1" customWidth="1"/>
    <col min="12554" max="12800" width="9.140625" style="2"/>
    <col min="12801" max="12801" width="5.28515625" style="2" customWidth="1"/>
    <col min="12802" max="12802" width="52.140625" style="2" customWidth="1"/>
    <col min="12803" max="12803" width="11" style="2" customWidth="1"/>
    <col min="12804" max="12804" width="16.42578125" style="2" customWidth="1"/>
    <col min="12805" max="12805" width="17.42578125" style="2" customWidth="1"/>
    <col min="12806" max="12806" width="9.140625" style="2"/>
    <col min="12807" max="12808" width="10.42578125" style="2" bestFit="1" customWidth="1"/>
    <col min="12809" max="12809" width="8.7109375" style="2" bestFit="1" customWidth="1"/>
    <col min="12810" max="13056" width="9.140625" style="2"/>
    <col min="13057" max="13057" width="5.28515625" style="2" customWidth="1"/>
    <col min="13058" max="13058" width="52.140625" style="2" customWidth="1"/>
    <col min="13059" max="13059" width="11" style="2" customWidth="1"/>
    <col min="13060" max="13060" width="16.42578125" style="2" customWidth="1"/>
    <col min="13061" max="13061" width="17.42578125" style="2" customWidth="1"/>
    <col min="13062" max="13062" width="9.140625" style="2"/>
    <col min="13063" max="13064" width="10.42578125" style="2" bestFit="1" customWidth="1"/>
    <col min="13065" max="13065" width="8.7109375" style="2" bestFit="1" customWidth="1"/>
    <col min="13066" max="13312" width="9.140625" style="2"/>
    <col min="13313" max="13313" width="5.28515625" style="2" customWidth="1"/>
    <col min="13314" max="13314" width="52.140625" style="2" customWidth="1"/>
    <col min="13315" max="13315" width="11" style="2" customWidth="1"/>
    <col min="13316" max="13316" width="16.42578125" style="2" customWidth="1"/>
    <col min="13317" max="13317" width="17.42578125" style="2" customWidth="1"/>
    <col min="13318" max="13318" width="9.140625" style="2"/>
    <col min="13319" max="13320" width="10.42578125" style="2" bestFit="1" customWidth="1"/>
    <col min="13321" max="13321" width="8.7109375" style="2" bestFit="1" customWidth="1"/>
    <col min="13322" max="13568" width="9.140625" style="2"/>
    <col min="13569" max="13569" width="5.28515625" style="2" customWidth="1"/>
    <col min="13570" max="13570" width="52.140625" style="2" customWidth="1"/>
    <col min="13571" max="13571" width="11" style="2" customWidth="1"/>
    <col min="13572" max="13572" width="16.42578125" style="2" customWidth="1"/>
    <col min="13573" max="13573" width="17.42578125" style="2" customWidth="1"/>
    <col min="13574" max="13574" width="9.140625" style="2"/>
    <col min="13575" max="13576" width="10.42578125" style="2" bestFit="1" customWidth="1"/>
    <col min="13577" max="13577" width="8.7109375" style="2" bestFit="1" customWidth="1"/>
    <col min="13578" max="13824" width="9.140625" style="2"/>
    <col min="13825" max="13825" width="5.28515625" style="2" customWidth="1"/>
    <col min="13826" max="13826" width="52.140625" style="2" customWidth="1"/>
    <col min="13827" max="13827" width="11" style="2" customWidth="1"/>
    <col min="13828" max="13828" width="16.42578125" style="2" customWidth="1"/>
    <col min="13829" max="13829" width="17.42578125" style="2" customWidth="1"/>
    <col min="13830" max="13830" width="9.140625" style="2"/>
    <col min="13831" max="13832" width="10.42578125" style="2" bestFit="1" customWidth="1"/>
    <col min="13833" max="13833" width="8.7109375" style="2" bestFit="1" customWidth="1"/>
    <col min="13834" max="14080" width="9.140625" style="2"/>
    <col min="14081" max="14081" width="5.28515625" style="2" customWidth="1"/>
    <col min="14082" max="14082" width="52.140625" style="2" customWidth="1"/>
    <col min="14083" max="14083" width="11" style="2" customWidth="1"/>
    <col min="14084" max="14084" width="16.42578125" style="2" customWidth="1"/>
    <col min="14085" max="14085" width="17.42578125" style="2" customWidth="1"/>
    <col min="14086" max="14086" width="9.140625" style="2"/>
    <col min="14087" max="14088" width="10.42578125" style="2" bestFit="1" customWidth="1"/>
    <col min="14089" max="14089" width="8.7109375" style="2" bestFit="1" customWidth="1"/>
    <col min="14090" max="14336" width="9.140625" style="2"/>
    <col min="14337" max="14337" width="5.28515625" style="2" customWidth="1"/>
    <col min="14338" max="14338" width="52.140625" style="2" customWidth="1"/>
    <col min="14339" max="14339" width="11" style="2" customWidth="1"/>
    <col min="14340" max="14340" width="16.42578125" style="2" customWidth="1"/>
    <col min="14341" max="14341" width="17.42578125" style="2" customWidth="1"/>
    <col min="14342" max="14342" width="9.140625" style="2"/>
    <col min="14343" max="14344" width="10.42578125" style="2" bestFit="1" customWidth="1"/>
    <col min="14345" max="14345" width="8.7109375" style="2" bestFit="1" customWidth="1"/>
    <col min="14346" max="14592" width="9.140625" style="2"/>
    <col min="14593" max="14593" width="5.28515625" style="2" customWidth="1"/>
    <col min="14594" max="14594" width="52.140625" style="2" customWidth="1"/>
    <col min="14595" max="14595" width="11" style="2" customWidth="1"/>
    <col min="14596" max="14596" width="16.42578125" style="2" customWidth="1"/>
    <col min="14597" max="14597" width="17.42578125" style="2" customWidth="1"/>
    <col min="14598" max="14598" width="9.140625" style="2"/>
    <col min="14599" max="14600" width="10.42578125" style="2" bestFit="1" customWidth="1"/>
    <col min="14601" max="14601" width="8.7109375" style="2" bestFit="1" customWidth="1"/>
    <col min="14602" max="14848" width="9.140625" style="2"/>
    <col min="14849" max="14849" width="5.28515625" style="2" customWidth="1"/>
    <col min="14850" max="14850" width="52.140625" style="2" customWidth="1"/>
    <col min="14851" max="14851" width="11" style="2" customWidth="1"/>
    <col min="14852" max="14852" width="16.42578125" style="2" customWidth="1"/>
    <col min="14853" max="14853" width="17.42578125" style="2" customWidth="1"/>
    <col min="14854" max="14854" width="9.140625" style="2"/>
    <col min="14855" max="14856" width="10.42578125" style="2" bestFit="1" customWidth="1"/>
    <col min="14857" max="14857" width="8.7109375" style="2" bestFit="1" customWidth="1"/>
    <col min="14858" max="15104" width="9.140625" style="2"/>
    <col min="15105" max="15105" width="5.28515625" style="2" customWidth="1"/>
    <col min="15106" max="15106" width="52.140625" style="2" customWidth="1"/>
    <col min="15107" max="15107" width="11" style="2" customWidth="1"/>
    <col min="15108" max="15108" width="16.42578125" style="2" customWidth="1"/>
    <col min="15109" max="15109" width="17.42578125" style="2" customWidth="1"/>
    <col min="15110" max="15110" width="9.140625" style="2"/>
    <col min="15111" max="15112" width="10.42578125" style="2" bestFit="1" customWidth="1"/>
    <col min="15113" max="15113" width="8.7109375" style="2" bestFit="1" customWidth="1"/>
    <col min="15114" max="15360" width="9.140625" style="2"/>
    <col min="15361" max="15361" width="5.28515625" style="2" customWidth="1"/>
    <col min="15362" max="15362" width="52.140625" style="2" customWidth="1"/>
    <col min="15363" max="15363" width="11" style="2" customWidth="1"/>
    <col min="15364" max="15364" width="16.42578125" style="2" customWidth="1"/>
    <col min="15365" max="15365" width="17.42578125" style="2" customWidth="1"/>
    <col min="15366" max="15366" width="9.140625" style="2"/>
    <col min="15367" max="15368" width="10.42578125" style="2" bestFit="1" customWidth="1"/>
    <col min="15369" max="15369" width="8.7109375" style="2" bestFit="1" customWidth="1"/>
    <col min="15370" max="15616" width="9.140625" style="2"/>
    <col min="15617" max="15617" width="5.28515625" style="2" customWidth="1"/>
    <col min="15618" max="15618" width="52.140625" style="2" customWidth="1"/>
    <col min="15619" max="15619" width="11" style="2" customWidth="1"/>
    <col min="15620" max="15620" width="16.42578125" style="2" customWidth="1"/>
    <col min="15621" max="15621" width="17.42578125" style="2" customWidth="1"/>
    <col min="15622" max="15622" width="9.140625" style="2"/>
    <col min="15623" max="15624" width="10.42578125" style="2" bestFit="1" customWidth="1"/>
    <col min="15625" max="15625" width="8.7109375" style="2" bestFit="1" customWidth="1"/>
    <col min="15626" max="15872" width="9.140625" style="2"/>
    <col min="15873" max="15873" width="5.28515625" style="2" customWidth="1"/>
    <col min="15874" max="15874" width="52.140625" style="2" customWidth="1"/>
    <col min="15875" max="15875" width="11" style="2" customWidth="1"/>
    <col min="15876" max="15876" width="16.42578125" style="2" customWidth="1"/>
    <col min="15877" max="15877" width="17.42578125" style="2" customWidth="1"/>
    <col min="15878" max="15878" width="9.140625" style="2"/>
    <col min="15879" max="15880" width="10.42578125" style="2" bestFit="1" customWidth="1"/>
    <col min="15881" max="15881" width="8.7109375" style="2" bestFit="1" customWidth="1"/>
    <col min="15882" max="16128" width="9.140625" style="2"/>
    <col min="16129" max="16129" width="5.28515625" style="2" customWidth="1"/>
    <col min="16130" max="16130" width="52.140625" style="2" customWidth="1"/>
    <col min="16131" max="16131" width="11" style="2" customWidth="1"/>
    <col min="16132" max="16132" width="16.42578125" style="2" customWidth="1"/>
    <col min="16133" max="16133" width="17.42578125" style="2" customWidth="1"/>
    <col min="16134" max="16134" width="9.140625" style="2"/>
    <col min="16135" max="16136" width="10.42578125" style="2" bestFit="1" customWidth="1"/>
    <col min="16137" max="16137" width="8.7109375" style="2" bestFit="1" customWidth="1"/>
    <col min="16138" max="16384" width="9.140625" style="2"/>
  </cols>
  <sheetData>
    <row r="1" spans="1:5" s="107" customFormat="1" ht="18.75" x14ac:dyDescent="0.3">
      <c r="A1" s="226" t="s">
        <v>206</v>
      </c>
      <c r="B1" s="226"/>
      <c r="C1" s="226"/>
      <c r="D1" s="226"/>
      <c r="E1" s="226"/>
    </row>
    <row r="2" spans="1:5" ht="16.5" x14ac:dyDescent="0.3">
      <c r="A2" s="5"/>
      <c r="B2" s="1" t="s">
        <v>0</v>
      </c>
      <c r="C2" s="5"/>
      <c r="D2" s="194"/>
      <c r="E2" s="5"/>
    </row>
    <row r="3" spans="1:5" s="39" customFormat="1" ht="13.5" x14ac:dyDescent="0.25">
      <c r="A3" s="227" t="s">
        <v>1</v>
      </c>
      <c r="B3" s="227" t="s">
        <v>45</v>
      </c>
      <c r="C3" s="227" t="s">
        <v>46</v>
      </c>
      <c r="D3" s="169" t="s">
        <v>4</v>
      </c>
      <c r="E3" s="108" t="s">
        <v>4</v>
      </c>
    </row>
    <row r="4" spans="1:5" s="39" customFormat="1" ht="13.5" x14ac:dyDescent="0.25">
      <c r="A4" s="227"/>
      <c r="B4" s="227"/>
      <c r="C4" s="227"/>
      <c r="D4" s="169" t="s">
        <v>5</v>
      </c>
      <c r="E4" s="108" t="s">
        <v>6</v>
      </c>
    </row>
    <row r="5" spans="1:5" s="39" customFormat="1" ht="15.75" thickBot="1" x14ac:dyDescent="0.35">
      <c r="A5" s="77" t="s">
        <v>7</v>
      </c>
      <c r="B5" s="112" t="s">
        <v>47</v>
      </c>
      <c r="C5" s="112" t="s">
        <v>9</v>
      </c>
      <c r="D5" s="57">
        <f>D6+D7+D10+D21+D22</f>
        <v>679211917</v>
      </c>
      <c r="E5" s="83">
        <f>E6+E7+E10+E21+E22</f>
        <v>787355897</v>
      </c>
    </row>
    <row r="6" spans="1:5" s="39" customFormat="1" ht="15.75" thickTop="1" x14ac:dyDescent="0.3">
      <c r="A6" s="109"/>
      <c r="B6" s="109" t="s">
        <v>48</v>
      </c>
      <c r="C6" s="109"/>
      <c r="D6" s="59"/>
      <c r="E6" s="40"/>
    </row>
    <row r="7" spans="1:5" s="39" customFormat="1" ht="15.75" thickBot="1" x14ac:dyDescent="0.35">
      <c r="A7" s="109"/>
      <c r="B7" s="114" t="s">
        <v>49</v>
      </c>
      <c r="C7" s="112"/>
      <c r="D7" s="61">
        <f>SUM(D8:D9)</f>
        <v>148172098</v>
      </c>
      <c r="E7" s="115">
        <f>+E9</f>
        <v>211389639</v>
      </c>
    </row>
    <row r="8" spans="1:5" s="39" customFormat="1" ht="15.75" thickTop="1" x14ac:dyDescent="0.3">
      <c r="A8" s="109"/>
      <c r="B8" s="110" t="s">
        <v>50</v>
      </c>
      <c r="C8" s="109"/>
      <c r="D8" s="59">
        <v>0</v>
      </c>
      <c r="E8" s="40"/>
    </row>
    <row r="9" spans="1:5" s="39" customFormat="1" ht="15" x14ac:dyDescent="0.3">
      <c r="A9" s="109"/>
      <c r="B9" s="110" t="s">
        <v>51</v>
      </c>
      <c r="C9" s="109"/>
      <c r="D9" s="59">
        <v>148172098</v>
      </c>
      <c r="E9" s="40">
        <v>211389639</v>
      </c>
    </row>
    <row r="10" spans="1:5" s="39" customFormat="1" ht="15.75" thickBot="1" x14ac:dyDescent="0.35">
      <c r="A10" s="109"/>
      <c r="B10" s="113" t="s">
        <v>52</v>
      </c>
      <c r="C10" s="113"/>
      <c r="D10" s="57">
        <f>SUM(D11:D20)</f>
        <v>462221859</v>
      </c>
      <c r="E10" s="83">
        <f>SUM(E11:E20)</f>
        <v>519265064</v>
      </c>
    </row>
    <row r="11" spans="1:5" s="39" customFormat="1" ht="15.75" thickTop="1" x14ac:dyDescent="0.3">
      <c r="A11" s="109"/>
      <c r="B11" s="110" t="s">
        <v>53</v>
      </c>
      <c r="C11" s="109"/>
      <c r="D11" s="59">
        <v>394732924</v>
      </c>
      <c r="E11" s="40">
        <v>498072645</v>
      </c>
    </row>
    <row r="12" spans="1:5" s="39" customFormat="1" ht="15" x14ac:dyDescent="0.3">
      <c r="A12" s="109"/>
      <c r="B12" s="110" t="s">
        <v>54</v>
      </c>
      <c r="C12" s="109"/>
      <c r="D12" s="59">
        <v>4487607</v>
      </c>
      <c r="E12" s="40">
        <v>6346144</v>
      </c>
    </row>
    <row r="13" spans="1:5" s="39" customFormat="1" ht="15" x14ac:dyDescent="0.3">
      <c r="A13" s="109"/>
      <c r="B13" s="110" t="s">
        <v>55</v>
      </c>
      <c r="C13" s="109"/>
      <c r="D13" s="59">
        <v>2140758</v>
      </c>
      <c r="E13" s="40">
        <v>2246734</v>
      </c>
    </row>
    <row r="14" spans="1:5" s="39" customFormat="1" ht="15" x14ac:dyDescent="0.3">
      <c r="A14" s="109"/>
      <c r="B14" s="110" t="s">
        <v>56</v>
      </c>
      <c r="C14" s="109"/>
      <c r="D14" s="59">
        <v>501405</v>
      </c>
      <c r="E14" s="40">
        <v>615510</v>
      </c>
    </row>
    <row r="15" spans="1:5" s="39" customFormat="1" ht="15" x14ac:dyDescent="0.3">
      <c r="A15" s="109"/>
      <c r="B15" s="110" t="s">
        <v>57</v>
      </c>
      <c r="C15" s="109"/>
      <c r="D15" s="59">
        <v>0</v>
      </c>
      <c r="E15" s="40">
        <v>8525690</v>
      </c>
    </row>
    <row r="16" spans="1:5" s="39" customFormat="1" ht="15" x14ac:dyDescent="0.3">
      <c r="A16" s="109"/>
      <c r="B16" s="110" t="s">
        <v>58</v>
      </c>
      <c r="C16" s="109"/>
      <c r="D16" s="59">
        <v>0</v>
      </c>
      <c r="E16" s="40">
        <v>0</v>
      </c>
    </row>
    <row r="17" spans="1:5" s="39" customFormat="1" ht="15" x14ac:dyDescent="0.3">
      <c r="A17" s="109"/>
      <c r="B17" s="110" t="s">
        <v>59</v>
      </c>
      <c r="C17" s="109"/>
      <c r="D17" s="59">
        <v>0</v>
      </c>
      <c r="E17" s="40">
        <v>0</v>
      </c>
    </row>
    <row r="18" spans="1:5" s="39" customFormat="1" ht="15" x14ac:dyDescent="0.3">
      <c r="A18" s="109"/>
      <c r="B18" s="110" t="s">
        <v>262</v>
      </c>
      <c r="C18" s="109"/>
      <c r="D18" s="59">
        <v>60359165</v>
      </c>
      <c r="E18" s="40">
        <v>3458341</v>
      </c>
    </row>
    <row r="19" spans="1:5" s="39" customFormat="1" ht="15" x14ac:dyDescent="0.3">
      <c r="A19" s="109"/>
      <c r="B19" s="110" t="s">
        <v>60</v>
      </c>
      <c r="C19" s="109"/>
      <c r="D19" s="59"/>
      <c r="E19" s="40"/>
    </row>
    <row r="20" spans="1:5" s="39" customFormat="1" ht="15" x14ac:dyDescent="0.3">
      <c r="A20" s="109"/>
      <c r="B20" s="110" t="s">
        <v>61</v>
      </c>
      <c r="C20" s="109"/>
      <c r="D20" s="59"/>
      <c r="E20" s="40">
        <v>0</v>
      </c>
    </row>
    <row r="21" spans="1:5" s="39" customFormat="1" ht="15.75" thickBot="1" x14ac:dyDescent="0.35">
      <c r="A21" s="109"/>
      <c r="B21" s="113" t="s">
        <v>62</v>
      </c>
      <c r="C21" s="113"/>
      <c r="D21" s="57">
        <v>68817960</v>
      </c>
      <c r="E21" s="83">
        <v>56701194</v>
      </c>
    </row>
    <row r="22" spans="1:5" s="39" customFormat="1" ht="15.75" thickTop="1" x14ac:dyDescent="0.3">
      <c r="A22" s="109"/>
      <c r="B22" s="109" t="s">
        <v>63</v>
      </c>
      <c r="C22" s="109"/>
      <c r="D22" s="59"/>
      <c r="E22" s="40"/>
    </row>
    <row r="23" spans="1:5" s="39" customFormat="1" ht="15.75" thickBot="1" x14ac:dyDescent="0.35">
      <c r="A23" s="77" t="s">
        <v>33</v>
      </c>
      <c r="B23" s="112" t="s">
        <v>64</v>
      </c>
      <c r="C23" s="113"/>
      <c r="D23" s="57">
        <f>+D24+D28+D29</f>
        <v>111498690</v>
      </c>
      <c r="E23" s="83">
        <f>+E24+E28+E29+E30</f>
        <v>73343203</v>
      </c>
    </row>
    <row r="24" spans="1:5" s="39" customFormat="1" ht="16.5" thickTop="1" thickBot="1" x14ac:dyDescent="0.35">
      <c r="A24" s="109"/>
      <c r="B24" s="109" t="s">
        <v>65</v>
      </c>
      <c r="C24" s="109"/>
      <c r="D24" s="75">
        <f>+D25+D26</f>
        <v>111498690</v>
      </c>
      <c r="E24" s="116">
        <f>+E26+E25</f>
        <v>73343203</v>
      </c>
    </row>
    <row r="25" spans="1:5" s="39" customFormat="1" ht="15.75" thickTop="1" x14ac:dyDescent="0.3">
      <c r="A25" s="109"/>
      <c r="B25" s="110" t="s">
        <v>66</v>
      </c>
      <c r="C25" s="109"/>
      <c r="D25" s="59">
        <v>0</v>
      </c>
      <c r="E25" s="40">
        <v>0</v>
      </c>
    </row>
    <row r="26" spans="1:5" s="39" customFormat="1" ht="15" x14ac:dyDescent="0.3">
      <c r="A26" s="109"/>
      <c r="B26" s="110" t="s">
        <v>67</v>
      </c>
      <c r="C26" s="109"/>
      <c r="D26" s="59">
        <v>111498690</v>
      </c>
      <c r="E26" s="40">
        <v>73343203</v>
      </c>
    </row>
    <row r="27" spans="1:5" s="39" customFormat="1" ht="15" x14ac:dyDescent="0.3">
      <c r="A27" s="109"/>
      <c r="B27" s="111" t="s">
        <v>68</v>
      </c>
      <c r="C27" s="77"/>
      <c r="D27" s="59"/>
      <c r="E27" s="40"/>
    </row>
    <row r="28" spans="1:5" s="39" customFormat="1" ht="15" x14ac:dyDescent="0.3">
      <c r="A28" s="109"/>
      <c r="B28" s="109" t="s">
        <v>69</v>
      </c>
      <c r="C28" s="109"/>
      <c r="D28" s="54">
        <v>0</v>
      </c>
      <c r="E28" s="95"/>
    </row>
    <row r="29" spans="1:5" s="39" customFormat="1" ht="15" x14ac:dyDescent="0.3">
      <c r="A29" s="109"/>
      <c r="B29" s="109" t="s">
        <v>70</v>
      </c>
      <c r="C29" s="109"/>
      <c r="D29" s="59"/>
      <c r="E29" s="40"/>
    </row>
    <row r="30" spans="1:5" s="39" customFormat="1" ht="15" x14ac:dyDescent="0.3">
      <c r="A30" s="109"/>
      <c r="B30" s="109" t="s">
        <v>71</v>
      </c>
      <c r="C30" s="109"/>
      <c r="D30" s="59"/>
      <c r="E30" s="40"/>
    </row>
    <row r="31" spans="1:5" s="39" customFormat="1" ht="15.75" thickBot="1" x14ac:dyDescent="0.35">
      <c r="A31" s="109"/>
      <c r="B31" s="112" t="s">
        <v>72</v>
      </c>
      <c r="C31" s="113"/>
      <c r="D31" s="57">
        <f>D23+D5</f>
        <v>790710607</v>
      </c>
      <c r="E31" s="83">
        <f>E23+E5</f>
        <v>860699100</v>
      </c>
    </row>
    <row r="32" spans="1:5" s="39" customFormat="1" ht="16.5" thickTop="1" thickBot="1" x14ac:dyDescent="0.35">
      <c r="A32" s="77" t="s">
        <v>73</v>
      </c>
      <c r="B32" s="77" t="s">
        <v>74</v>
      </c>
      <c r="C32" s="109"/>
      <c r="D32" s="75">
        <f>SUM(D33:D42)</f>
        <v>538051881.95000005</v>
      </c>
      <c r="E32" s="117">
        <f>SUM(E33:E42)</f>
        <v>496498947</v>
      </c>
    </row>
    <row r="33" spans="1:7" s="39" customFormat="1" ht="15.75" thickTop="1" x14ac:dyDescent="0.3">
      <c r="A33" s="109"/>
      <c r="B33" s="109" t="s">
        <v>75</v>
      </c>
      <c r="C33" s="109"/>
      <c r="D33" s="59"/>
      <c r="E33" s="40"/>
    </row>
    <row r="34" spans="1:7" s="39" customFormat="1" ht="15" x14ac:dyDescent="0.3">
      <c r="A34" s="109"/>
      <c r="B34" s="109" t="s">
        <v>76</v>
      </c>
      <c r="C34" s="109"/>
      <c r="D34" s="59"/>
      <c r="E34" s="40"/>
    </row>
    <row r="35" spans="1:7" s="39" customFormat="1" ht="15" x14ac:dyDescent="0.3">
      <c r="A35" s="109"/>
      <c r="B35" s="109" t="s">
        <v>77</v>
      </c>
      <c r="C35" s="109"/>
      <c r="D35" s="59">
        <v>80000000</v>
      </c>
      <c r="E35" s="40">
        <v>80000000</v>
      </c>
    </row>
    <row r="36" spans="1:7" s="39" customFormat="1" ht="15" x14ac:dyDescent="0.3">
      <c r="A36" s="109"/>
      <c r="B36" s="109" t="s">
        <v>78</v>
      </c>
      <c r="C36" s="109"/>
      <c r="D36" s="59">
        <v>-890801</v>
      </c>
      <c r="E36" s="95"/>
    </row>
    <row r="37" spans="1:7" s="39" customFormat="1" ht="15" x14ac:dyDescent="0.3">
      <c r="A37" s="109"/>
      <c r="B37" s="109" t="s">
        <v>79</v>
      </c>
      <c r="C37" s="109"/>
      <c r="D37" s="59"/>
      <c r="E37" s="40"/>
    </row>
    <row r="38" spans="1:7" s="39" customFormat="1" ht="15" x14ac:dyDescent="0.3">
      <c r="A38" s="109"/>
      <c r="B38" s="109" t="s">
        <v>80</v>
      </c>
      <c r="C38" s="109"/>
      <c r="D38" s="59">
        <v>0</v>
      </c>
      <c r="E38" s="40">
        <v>0</v>
      </c>
    </row>
    <row r="39" spans="1:7" s="39" customFormat="1" ht="15" x14ac:dyDescent="0.3">
      <c r="A39" s="109"/>
      <c r="B39" s="109" t="s">
        <v>81</v>
      </c>
      <c r="C39" s="109"/>
      <c r="D39" s="59">
        <v>8000000</v>
      </c>
      <c r="E39" s="40">
        <v>8000000</v>
      </c>
    </row>
    <row r="40" spans="1:7" s="39" customFormat="1" ht="15" x14ac:dyDescent="0.3">
      <c r="A40" s="109"/>
      <c r="B40" s="109" t="s">
        <v>82</v>
      </c>
      <c r="C40" s="109"/>
      <c r="D40" s="59">
        <v>408498947</v>
      </c>
      <c r="E40" s="40">
        <v>279608888</v>
      </c>
    </row>
    <row r="41" spans="1:7" s="39" customFormat="1" ht="15" x14ac:dyDescent="0.3">
      <c r="A41" s="109"/>
      <c r="B41" s="109" t="s">
        <v>83</v>
      </c>
      <c r="C41" s="109"/>
      <c r="D41" s="59"/>
      <c r="E41" s="40"/>
    </row>
    <row r="42" spans="1:7" s="39" customFormat="1" ht="15" x14ac:dyDescent="0.3">
      <c r="A42" s="109"/>
      <c r="B42" s="109" t="s">
        <v>84</v>
      </c>
      <c r="C42" s="109"/>
      <c r="D42" s="59">
        <v>42443735.950000003</v>
      </c>
      <c r="E42" s="40">
        <v>128890059</v>
      </c>
    </row>
    <row r="43" spans="1:7" s="39" customFormat="1" ht="15.75" thickBot="1" x14ac:dyDescent="0.35">
      <c r="A43" s="109"/>
      <c r="B43" s="113" t="s">
        <v>85</v>
      </c>
      <c r="C43" s="113"/>
      <c r="D43" s="57">
        <f>D5+D23+D32</f>
        <v>1328762488.95</v>
      </c>
      <c r="E43" s="83">
        <f>E5+E23+E32</f>
        <v>1357198047</v>
      </c>
    </row>
    <row r="44" spans="1:7" s="39" customFormat="1" ht="15.75" thickTop="1" x14ac:dyDescent="0.3">
      <c r="A44" s="109"/>
      <c r="B44" s="109"/>
      <c r="C44" s="109"/>
      <c r="D44" s="66"/>
      <c r="E44" s="40"/>
    </row>
    <row r="45" spans="1:7" s="4" customFormat="1" ht="15" x14ac:dyDescent="0.25">
      <c r="A45" s="6"/>
      <c r="B45" s="6"/>
      <c r="C45" s="6"/>
      <c r="D45" s="15"/>
      <c r="E45" s="6"/>
    </row>
    <row r="46" spans="1:7" s="4" customFormat="1" ht="15" x14ac:dyDescent="0.25">
      <c r="A46" s="6"/>
      <c r="B46" s="6"/>
      <c r="C46" s="6"/>
      <c r="D46" s="15"/>
      <c r="E46" s="6"/>
      <c r="F46" s="6"/>
      <c r="G46" s="2"/>
    </row>
    <row r="47" spans="1:7" s="4" customFormat="1" ht="15" x14ac:dyDescent="0.25">
      <c r="A47" s="6"/>
      <c r="B47" s="6"/>
      <c r="C47" s="6"/>
      <c r="D47" s="15"/>
      <c r="E47" s="6"/>
      <c r="F47" s="6"/>
    </row>
    <row r="48" spans="1:7" s="4" customFormat="1" ht="15" x14ac:dyDescent="0.25">
      <c r="A48" s="6"/>
      <c r="B48" s="1"/>
      <c r="C48" s="6"/>
      <c r="D48" s="15"/>
      <c r="E48" s="6"/>
      <c r="F48" s="6"/>
    </row>
    <row r="49" spans="1:6" s="4" customFormat="1" ht="15" x14ac:dyDescent="0.25">
      <c r="A49" s="6"/>
      <c r="B49" s="6"/>
      <c r="C49" s="6"/>
      <c r="D49" s="15"/>
      <c r="E49" s="6"/>
      <c r="F49" s="6"/>
    </row>
    <row r="50" spans="1:6" s="4" customFormat="1" ht="15" x14ac:dyDescent="0.25">
      <c r="A50" s="6"/>
      <c r="B50" s="6"/>
      <c r="C50" s="6"/>
      <c r="D50" s="15"/>
      <c r="E50" s="6"/>
      <c r="F50" s="6"/>
    </row>
    <row r="51" spans="1:6" s="4" customFormat="1" ht="16.5" x14ac:dyDescent="0.3">
      <c r="A51" s="6"/>
      <c r="B51" s="6"/>
      <c r="C51" s="6"/>
      <c r="D51" s="20"/>
      <c r="E51" s="8"/>
    </row>
    <row r="52" spans="1:6" s="4" customFormat="1" ht="16.5" x14ac:dyDescent="0.3">
      <c r="A52" s="6"/>
      <c r="B52" s="6"/>
      <c r="C52" s="6"/>
      <c r="D52" s="20"/>
      <c r="E52" s="8"/>
    </row>
    <row r="53" spans="1:6" s="4" customFormat="1" ht="16.5" x14ac:dyDescent="0.3">
      <c r="A53" s="6"/>
      <c r="B53" s="6"/>
      <c r="C53" s="6"/>
      <c r="D53" s="20"/>
      <c r="E53" s="8"/>
    </row>
    <row r="54" spans="1:6" s="4" customFormat="1" ht="16.5" x14ac:dyDescent="0.3">
      <c r="A54" s="9"/>
      <c r="B54" s="9"/>
      <c r="C54" s="9"/>
      <c r="D54" s="20"/>
      <c r="E54" s="8"/>
    </row>
    <row r="55" spans="1:6" s="4" customFormat="1" ht="16.5" x14ac:dyDescent="0.3">
      <c r="A55" s="9"/>
      <c r="B55" s="9"/>
      <c r="C55" s="9"/>
      <c r="D55" s="20"/>
      <c r="E55" s="8"/>
    </row>
    <row r="56" spans="1:6" ht="16.5" x14ac:dyDescent="0.3">
      <c r="A56" s="10"/>
      <c r="B56" s="10"/>
      <c r="C56" s="10"/>
      <c r="D56" s="195"/>
      <c r="E56" s="10"/>
    </row>
  </sheetData>
  <mergeCells count="4">
    <mergeCell ref="A1:E1"/>
    <mergeCell ref="A3:A4"/>
    <mergeCell ref="B3:B4"/>
    <mergeCell ref="C3:C4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6"/>
  <sheetViews>
    <sheetView workbookViewId="0">
      <selection activeCell="I9" sqref="I9"/>
    </sheetView>
  </sheetViews>
  <sheetFormatPr defaultRowHeight="12.75" x14ac:dyDescent="0.25"/>
  <cols>
    <col min="1" max="1" width="7.85546875" style="3" customWidth="1"/>
    <col min="2" max="2" width="57" style="3" customWidth="1"/>
    <col min="3" max="3" width="15.5703125" style="3" customWidth="1"/>
    <col min="4" max="4" width="15.28515625" style="3" customWidth="1"/>
    <col min="5" max="5" width="9.140625" style="3"/>
    <col min="6" max="6" width="13" style="3" bestFit="1" customWidth="1"/>
    <col min="7" max="7" width="11.140625" style="3" bestFit="1" customWidth="1"/>
    <col min="8" max="253" width="9.140625" style="3"/>
    <col min="254" max="254" width="7.85546875" style="3" customWidth="1"/>
    <col min="255" max="255" width="63.28515625" style="3" customWidth="1"/>
    <col min="256" max="256" width="15.5703125" style="3" customWidth="1"/>
    <col min="257" max="257" width="15.28515625" style="3" customWidth="1"/>
    <col min="258" max="258" width="9.140625" style="3"/>
    <col min="259" max="259" width="11.28515625" style="3" customWidth="1"/>
    <col min="260" max="260" width="22" style="3" customWidth="1"/>
    <col min="261" max="261" width="16.85546875" style="3" bestFit="1" customWidth="1"/>
    <col min="262" max="262" width="13" style="3" bestFit="1" customWidth="1"/>
    <col min="263" max="263" width="11.140625" style="3" bestFit="1" customWidth="1"/>
    <col min="264" max="509" width="9.140625" style="3"/>
    <col min="510" max="510" width="7.85546875" style="3" customWidth="1"/>
    <col min="511" max="511" width="63.28515625" style="3" customWidth="1"/>
    <col min="512" max="512" width="15.5703125" style="3" customWidth="1"/>
    <col min="513" max="513" width="15.28515625" style="3" customWidth="1"/>
    <col min="514" max="514" width="9.140625" style="3"/>
    <col min="515" max="515" width="11.28515625" style="3" customWidth="1"/>
    <col min="516" max="516" width="22" style="3" customWidth="1"/>
    <col min="517" max="517" width="16.85546875" style="3" bestFit="1" customWidth="1"/>
    <col min="518" max="518" width="13" style="3" bestFit="1" customWidth="1"/>
    <col min="519" max="519" width="11.140625" style="3" bestFit="1" customWidth="1"/>
    <col min="520" max="765" width="9.140625" style="3"/>
    <col min="766" max="766" width="7.85546875" style="3" customWidth="1"/>
    <col min="767" max="767" width="63.28515625" style="3" customWidth="1"/>
    <col min="768" max="768" width="15.5703125" style="3" customWidth="1"/>
    <col min="769" max="769" width="15.28515625" style="3" customWidth="1"/>
    <col min="770" max="770" width="9.140625" style="3"/>
    <col min="771" max="771" width="11.28515625" style="3" customWidth="1"/>
    <col min="772" max="772" width="22" style="3" customWidth="1"/>
    <col min="773" max="773" width="16.85546875" style="3" bestFit="1" customWidth="1"/>
    <col min="774" max="774" width="13" style="3" bestFit="1" customWidth="1"/>
    <col min="775" max="775" width="11.140625" style="3" bestFit="1" customWidth="1"/>
    <col min="776" max="1021" width="9.140625" style="3"/>
    <col min="1022" max="1022" width="7.85546875" style="3" customWidth="1"/>
    <col min="1023" max="1023" width="63.28515625" style="3" customWidth="1"/>
    <col min="1024" max="1024" width="15.5703125" style="3" customWidth="1"/>
    <col min="1025" max="1025" width="15.28515625" style="3" customWidth="1"/>
    <col min="1026" max="1026" width="9.140625" style="3"/>
    <col min="1027" max="1027" width="11.28515625" style="3" customWidth="1"/>
    <col min="1028" max="1028" width="22" style="3" customWidth="1"/>
    <col min="1029" max="1029" width="16.85546875" style="3" bestFit="1" customWidth="1"/>
    <col min="1030" max="1030" width="13" style="3" bestFit="1" customWidth="1"/>
    <col min="1031" max="1031" width="11.140625" style="3" bestFit="1" customWidth="1"/>
    <col min="1032" max="1277" width="9.140625" style="3"/>
    <col min="1278" max="1278" width="7.85546875" style="3" customWidth="1"/>
    <col min="1279" max="1279" width="63.28515625" style="3" customWidth="1"/>
    <col min="1280" max="1280" width="15.5703125" style="3" customWidth="1"/>
    <col min="1281" max="1281" width="15.28515625" style="3" customWidth="1"/>
    <col min="1282" max="1282" width="9.140625" style="3"/>
    <col min="1283" max="1283" width="11.28515625" style="3" customWidth="1"/>
    <col min="1284" max="1284" width="22" style="3" customWidth="1"/>
    <col min="1285" max="1285" width="16.85546875" style="3" bestFit="1" customWidth="1"/>
    <col min="1286" max="1286" width="13" style="3" bestFit="1" customWidth="1"/>
    <col min="1287" max="1287" width="11.140625" style="3" bestFit="1" customWidth="1"/>
    <col min="1288" max="1533" width="9.140625" style="3"/>
    <col min="1534" max="1534" width="7.85546875" style="3" customWidth="1"/>
    <col min="1535" max="1535" width="63.28515625" style="3" customWidth="1"/>
    <col min="1536" max="1536" width="15.5703125" style="3" customWidth="1"/>
    <col min="1537" max="1537" width="15.28515625" style="3" customWidth="1"/>
    <col min="1538" max="1538" width="9.140625" style="3"/>
    <col min="1539" max="1539" width="11.28515625" style="3" customWidth="1"/>
    <col min="1540" max="1540" width="22" style="3" customWidth="1"/>
    <col min="1541" max="1541" width="16.85546875" style="3" bestFit="1" customWidth="1"/>
    <col min="1542" max="1542" width="13" style="3" bestFit="1" customWidth="1"/>
    <col min="1543" max="1543" width="11.140625" style="3" bestFit="1" customWidth="1"/>
    <col min="1544" max="1789" width="9.140625" style="3"/>
    <col min="1790" max="1790" width="7.85546875" style="3" customWidth="1"/>
    <col min="1791" max="1791" width="63.28515625" style="3" customWidth="1"/>
    <col min="1792" max="1792" width="15.5703125" style="3" customWidth="1"/>
    <col min="1793" max="1793" width="15.28515625" style="3" customWidth="1"/>
    <col min="1794" max="1794" width="9.140625" style="3"/>
    <col min="1795" max="1795" width="11.28515625" style="3" customWidth="1"/>
    <col min="1796" max="1796" width="22" style="3" customWidth="1"/>
    <col min="1797" max="1797" width="16.85546875" style="3" bestFit="1" customWidth="1"/>
    <col min="1798" max="1798" width="13" style="3" bestFit="1" customWidth="1"/>
    <col min="1799" max="1799" width="11.140625" style="3" bestFit="1" customWidth="1"/>
    <col min="1800" max="2045" width="9.140625" style="3"/>
    <col min="2046" max="2046" width="7.85546875" style="3" customWidth="1"/>
    <col min="2047" max="2047" width="63.28515625" style="3" customWidth="1"/>
    <col min="2048" max="2048" width="15.5703125" style="3" customWidth="1"/>
    <col min="2049" max="2049" width="15.28515625" style="3" customWidth="1"/>
    <col min="2050" max="2050" width="9.140625" style="3"/>
    <col min="2051" max="2051" width="11.28515625" style="3" customWidth="1"/>
    <col min="2052" max="2052" width="22" style="3" customWidth="1"/>
    <col min="2053" max="2053" width="16.85546875" style="3" bestFit="1" customWidth="1"/>
    <col min="2054" max="2054" width="13" style="3" bestFit="1" customWidth="1"/>
    <col min="2055" max="2055" width="11.140625" style="3" bestFit="1" customWidth="1"/>
    <col min="2056" max="2301" width="9.140625" style="3"/>
    <col min="2302" max="2302" width="7.85546875" style="3" customWidth="1"/>
    <col min="2303" max="2303" width="63.28515625" style="3" customWidth="1"/>
    <col min="2304" max="2304" width="15.5703125" style="3" customWidth="1"/>
    <col min="2305" max="2305" width="15.28515625" style="3" customWidth="1"/>
    <col min="2306" max="2306" width="9.140625" style="3"/>
    <col min="2307" max="2307" width="11.28515625" style="3" customWidth="1"/>
    <col min="2308" max="2308" width="22" style="3" customWidth="1"/>
    <col min="2309" max="2309" width="16.85546875" style="3" bestFit="1" customWidth="1"/>
    <col min="2310" max="2310" width="13" style="3" bestFit="1" customWidth="1"/>
    <col min="2311" max="2311" width="11.140625" style="3" bestFit="1" customWidth="1"/>
    <col min="2312" max="2557" width="9.140625" style="3"/>
    <col min="2558" max="2558" width="7.85546875" style="3" customWidth="1"/>
    <col min="2559" max="2559" width="63.28515625" style="3" customWidth="1"/>
    <col min="2560" max="2560" width="15.5703125" style="3" customWidth="1"/>
    <col min="2561" max="2561" width="15.28515625" style="3" customWidth="1"/>
    <col min="2562" max="2562" width="9.140625" style="3"/>
    <col min="2563" max="2563" width="11.28515625" style="3" customWidth="1"/>
    <col min="2564" max="2564" width="22" style="3" customWidth="1"/>
    <col min="2565" max="2565" width="16.85546875" style="3" bestFit="1" customWidth="1"/>
    <col min="2566" max="2566" width="13" style="3" bestFit="1" customWidth="1"/>
    <col min="2567" max="2567" width="11.140625" style="3" bestFit="1" customWidth="1"/>
    <col min="2568" max="2813" width="9.140625" style="3"/>
    <col min="2814" max="2814" width="7.85546875" style="3" customWidth="1"/>
    <col min="2815" max="2815" width="63.28515625" style="3" customWidth="1"/>
    <col min="2816" max="2816" width="15.5703125" style="3" customWidth="1"/>
    <col min="2817" max="2817" width="15.28515625" style="3" customWidth="1"/>
    <col min="2818" max="2818" width="9.140625" style="3"/>
    <col min="2819" max="2819" width="11.28515625" style="3" customWidth="1"/>
    <col min="2820" max="2820" width="22" style="3" customWidth="1"/>
    <col min="2821" max="2821" width="16.85546875" style="3" bestFit="1" customWidth="1"/>
    <col min="2822" max="2822" width="13" style="3" bestFit="1" customWidth="1"/>
    <col min="2823" max="2823" width="11.140625" style="3" bestFit="1" customWidth="1"/>
    <col min="2824" max="3069" width="9.140625" style="3"/>
    <col min="3070" max="3070" width="7.85546875" style="3" customWidth="1"/>
    <col min="3071" max="3071" width="63.28515625" style="3" customWidth="1"/>
    <col min="3072" max="3072" width="15.5703125" style="3" customWidth="1"/>
    <col min="3073" max="3073" width="15.28515625" style="3" customWidth="1"/>
    <col min="3074" max="3074" width="9.140625" style="3"/>
    <col min="3075" max="3075" width="11.28515625" style="3" customWidth="1"/>
    <col min="3076" max="3076" width="22" style="3" customWidth="1"/>
    <col min="3077" max="3077" width="16.85546875" style="3" bestFit="1" customWidth="1"/>
    <col min="3078" max="3078" width="13" style="3" bestFit="1" customWidth="1"/>
    <col min="3079" max="3079" width="11.140625" style="3" bestFit="1" customWidth="1"/>
    <col min="3080" max="3325" width="9.140625" style="3"/>
    <col min="3326" max="3326" width="7.85546875" style="3" customWidth="1"/>
    <col min="3327" max="3327" width="63.28515625" style="3" customWidth="1"/>
    <col min="3328" max="3328" width="15.5703125" style="3" customWidth="1"/>
    <col min="3329" max="3329" width="15.28515625" style="3" customWidth="1"/>
    <col min="3330" max="3330" width="9.140625" style="3"/>
    <col min="3331" max="3331" width="11.28515625" style="3" customWidth="1"/>
    <col min="3332" max="3332" width="22" style="3" customWidth="1"/>
    <col min="3333" max="3333" width="16.85546875" style="3" bestFit="1" customWidth="1"/>
    <col min="3334" max="3334" width="13" style="3" bestFit="1" customWidth="1"/>
    <col min="3335" max="3335" width="11.140625" style="3" bestFit="1" customWidth="1"/>
    <col min="3336" max="3581" width="9.140625" style="3"/>
    <col min="3582" max="3582" width="7.85546875" style="3" customWidth="1"/>
    <col min="3583" max="3583" width="63.28515625" style="3" customWidth="1"/>
    <col min="3584" max="3584" width="15.5703125" style="3" customWidth="1"/>
    <col min="3585" max="3585" width="15.28515625" style="3" customWidth="1"/>
    <col min="3586" max="3586" width="9.140625" style="3"/>
    <col min="3587" max="3587" width="11.28515625" style="3" customWidth="1"/>
    <col min="3588" max="3588" width="22" style="3" customWidth="1"/>
    <col min="3589" max="3589" width="16.85546875" style="3" bestFit="1" customWidth="1"/>
    <col min="3590" max="3590" width="13" style="3" bestFit="1" customWidth="1"/>
    <col min="3591" max="3591" width="11.140625" style="3" bestFit="1" customWidth="1"/>
    <col min="3592" max="3837" width="9.140625" style="3"/>
    <col min="3838" max="3838" width="7.85546875" style="3" customWidth="1"/>
    <col min="3839" max="3839" width="63.28515625" style="3" customWidth="1"/>
    <col min="3840" max="3840" width="15.5703125" style="3" customWidth="1"/>
    <col min="3841" max="3841" width="15.28515625" style="3" customWidth="1"/>
    <col min="3842" max="3842" width="9.140625" style="3"/>
    <col min="3843" max="3843" width="11.28515625" style="3" customWidth="1"/>
    <col min="3844" max="3844" width="22" style="3" customWidth="1"/>
    <col min="3845" max="3845" width="16.85546875" style="3" bestFit="1" customWidth="1"/>
    <col min="3846" max="3846" width="13" style="3" bestFit="1" customWidth="1"/>
    <col min="3847" max="3847" width="11.140625" style="3" bestFit="1" customWidth="1"/>
    <col min="3848" max="4093" width="9.140625" style="3"/>
    <col min="4094" max="4094" width="7.85546875" style="3" customWidth="1"/>
    <col min="4095" max="4095" width="63.28515625" style="3" customWidth="1"/>
    <col min="4096" max="4096" width="15.5703125" style="3" customWidth="1"/>
    <col min="4097" max="4097" width="15.28515625" style="3" customWidth="1"/>
    <col min="4098" max="4098" width="9.140625" style="3"/>
    <col min="4099" max="4099" width="11.28515625" style="3" customWidth="1"/>
    <col min="4100" max="4100" width="22" style="3" customWidth="1"/>
    <col min="4101" max="4101" width="16.85546875" style="3" bestFit="1" customWidth="1"/>
    <col min="4102" max="4102" width="13" style="3" bestFit="1" customWidth="1"/>
    <col min="4103" max="4103" width="11.140625" style="3" bestFit="1" customWidth="1"/>
    <col min="4104" max="4349" width="9.140625" style="3"/>
    <col min="4350" max="4350" width="7.85546875" style="3" customWidth="1"/>
    <col min="4351" max="4351" width="63.28515625" style="3" customWidth="1"/>
    <col min="4352" max="4352" width="15.5703125" style="3" customWidth="1"/>
    <col min="4353" max="4353" width="15.28515625" style="3" customWidth="1"/>
    <col min="4354" max="4354" width="9.140625" style="3"/>
    <col min="4355" max="4355" width="11.28515625" style="3" customWidth="1"/>
    <col min="4356" max="4356" width="22" style="3" customWidth="1"/>
    <col min="4357" max="4357" width="16.85546875" style="3" bestFit="1" customWidth="1"/>
    <col min="4358" max="4358" width="13" style="3" bestFit="1" customWidth="1"/>
    <col min="4359" max="4359" width="11.140625" style="3" bestFit="1" customWidth="1"/>
    <col min="4360" max="4605" width="9.140625" style="3"/>
    <col min="4606" max="4606" width="7.85546875" style="3" customWidth="1"/>
    <col min="4607" max="4607" width="63.28515625" style="3" customWidth="1"/>
    <col min="4608" max="4608" width="15.5703125" style="3" customWidth="1"/>
    <col min="4609" max="4609" width="15.28515625" style="3" customWidth="1"/>
    <col min="4610" max="4610" width="9.140625" style="3"/>
    <col min="4611" max="4611" width="11.28515625" style="3" customWidth="1"/>
    <col min="4612" max="4612" width="22" style="3" customWidth="1"/>
    <col min="4613" max="4613" width="16.85546875" style="3" bestFit="1" customWidth="1"/>
    <col min="4614" max="4614" width="13" style="3" bestFit="1" customWidth="1"/>
    <col min="4615" max="4615" width="11.140625" style="3" bestFit="1" customWidth="1"/>
    <col min="4616" max="4861" width="9.140625" style="3"/>
    <col min="4862" max="4862" width="7.85546875" style="3" customWidth="1"/>
    <col min="4863" max="4863" width="63.28515625" style="3" customWidth="1"/>
    <col min="4864" max="4864" width="15.5703125" style="3" customWidth="1"/>
    <col min="4865" max="4865" width="15.28515625" style="3" customWidth="1"/>
    <col min="4866" max="4866" width="9.140625" style="3"/>
    <col min="4867" max="4867" width="11.28515625" style="3" customWidth="1"/>
    <col min="4868" max="4868" width="22" style="3" customWidth="1"/>
    <col min="4869" max="4869" width="16.85546875" style="3" bestFit="1" customWidth="1"/>
    <col min="4870" max="4870" width="13" style="3" bestFit="1" customWidth="1"/>
    <col min="4871" max="4871" width="11.140625" style="3" bestFit="1" customWidth="1"/>
    <col min="4872" max="5117" width="9.140625" style="3"/>
    <col min="5118" max="5118" width="7.85546875" style="3" customWidth="1"/>
    <col min="5119" max="5119" width="63.28515625" style="3" customWidth="1"/>
    <col min="5120" max="5120" width="15.5703125" style="3" customWidth="1"/>
    <col min="5121" max="5121" width="15.28515625" style="3" customWidth="1"/>
    <col min="5122" max="5122" width="9.140625" style="3"/>
    <col min="5123" max="5123" width="11.28515625" style="3" customWidth="1"/>
    <col min="5124" max="5124" width="22" style="3" customWidth="1"/>
    <col min="5125" max="5125" width="16.85546875" style="3" bestFit="1" customWidth="1"/>
    <col min="5126" max="5126" width="13" style="3" bestFit="1" customWidth="1"/>
    <col min="5127" max="5127" width="11.140625" style="3" bestFit="1" customWidth="1"/>
    <col min="5128" max="5373" width="9.140625" style="3"/>
    <col min="5374" max="5374" width="7.85546875" style="3" customWidth="1"/>
    <col min="5375" max="5375" width="63.28515625" style="3" customWidth="1"/>
    <col min="5376" max="5376" width="15.5703125" style="3" customWidth="1"/>
    <col min="5377" max="5377" width="15.28515625" style="3" customWidth="1"/>
    <col min="5378" max="5378" width="9.140625" style="3"/>
    <col min="5379" max="5379" width="11.28515625" style="3" customWidth="1"/>
    <col min="5380" max="5380" width="22" style="3" customWidth="1"/>
    <col min="5381" max="5381" width="16.85546875" style="3" bestFit="1" customWidth="1"/>
    <col min="5382" max="5382" width="13" style="3" bestFit="1" customWidth="1"/>
    <col min="5383" max="5383" width="11.140625" style="3" bestFit="1" customWidth="1"/>
    <col min="5384" max="5629" width="9.140625" style="3"/>
    <col min="5630" max="5630" width="7.85546875" style="3" customWidth="1"/>
    <col min="5631" max="5631" width="63.28515625" style="3" customWidth="1"/>
    <col min="5632" max="5632" width="15.5703125" style="3" customWidth="1"/>
    <col min="5633" max="5633" width="15.28515625" style="3" customWidth="1"/>
    <col min="5634" max="5634" width="9.140625" style="3"/>
    <col min="5635" max="5635" width="11.28515625" style="3" customWidth="1"/>
    <col min="5636" max="5636" width="22" style="3" customWidth="1"/>
    <col min="5637" max="5637" width="16.85546875" style="3" bestFit="1" customWidth="1"/>
    <col min="5638" max="5638" width="13" style="3" bestFit="1" customWidth="1"/>
    <col min="5639" max="5639" width="11.140625" style="3" bestFit="1" customWidth="1"/>
    <col min="5640" max="5885" width="9.140625" style="3"/>
    <col min="5886" max="5886" width="7.85546875" style="3" customWidth="1"/>
    <col min="5887" max="5887" width="63.28515625" style="3" customWidth="1"/>
    <col min="5888" max="5888" width="15.5703125" style="3" customWidth="1"/>
    <col min="5889" max="5889" width="15.28515625" style="3" customWidth="1"/>
    <col min="5890" max="5890" width="9.140625" style="3"/>
    <col min="5891" max="5891" width="11.28515625" style="3" customWidth="1"/>
    <col min="5892" max="5892" width="22" style="3" customWidth="1"/>
    <col min="5893" max="5893" width="16.85546875" style="3" bestFit="1" customWidth="1"/>
    <col min="5894" max="5894" width="13" style="3" bestFit="1" customWidth="1"/>
    <col min="5895" max="5895" width="11.140625" style="3" bestFit="1" customWidth="1"/>
    <col min="5896" max="6141" width="9.140625" style="3"/>
    <col min="6142" max="6142" width="7.85546875" style="3" customWidth="1"/>
    <col min="6143" max="6143" width="63.28515625" style="3" customWidth="1"/>
    <col min="6144" max="6144" width="15.5703125" style="3" customWidth="1"/>
    <col min="6145" max="6145" width="15.28515625" style="3" customWidth="1"/>
    <col min="6146" max="6146" width="9.140625" style="3"/>
    <col min="6147" max="6147" width="11.28515625" style="3" customWidth="1"/>
    <col min="6148" max="6148" width="22" style="3" customWidth="1"/>
    <col min="6149" max="6149" width="16.85546875" style="3" bestFit="1" customWidth="1"/>
    <col min="6150" max="6150" width="13" style="3" bestFit="1" customWidth="1"/>
    <col min="6151" max="6151" width="11.140625" style="3" bestFit="1" customWidth="1"/>
    <col min="6152" max="6397" width="9.140625" style="3"/>
    <col min="6398" max="6398" width="7.85546875" style="3" customWidth="1"/>
    <col min="6399" max="6399" width="63.28515625" style="3" customWidth="1"/>
    <col min="6400" max="6400" width="15.5703125" style="3" customWidth="1"/>
    <col min="6401" max="6401" width="15.28515625" style="3" customWidth="1"/>
    <col min="6402" max="6402" width="9.140625" style="3"/>
    <col min="6403" max="6403" width="11.28515625" style="3" customWidth="1"/>
    <col min="6404" max="6404" width="22" style="3" customWidth="1"/>
    <col min="6405" max="6405" width="16.85546875" style="3" bestFit="1" customWidth="1"/>
    <col min="6406" max="6406" width="13" style="3" bestFit="1" customWidth="1"/>
    <col min="6407" max="6407" width="11.140625" style="3" bestFit="1" customWidth="1"/>
    <col min="6408" max="6653" width="9.140625" style="3"/>
    <col min="6654" max="6654" width="7.85546875" style="3" customWidth="1"/>
    <col min="6655" max="6655" width="63.28515625" style="3" customWidth="1"/>
    <col min="6656" max="6656" width="15.5703125" style="3" customWidth="1"/>
    <col min="6657" max="6657" width="15.28515625" style="3" customWidth="1"/>
    <col min="6658" max="6658" width="9.140625" style="3"/>
    <col min="6659" max="6659" width="11.28515625" style="3" customWidth="1"/>
    <col min="6660" max="6660" width="22" style="3" customWidth="1"/>
    <col min="6661" max="6661" width="16.85546875" style="3" bestFit="1" customWidth="1"/>
    <col min="6662" max="6662" width="13" style="3" bestFit="1" customWidth="1"/>
    <col min="6663" max="6663" width="11.140625" style="3" bestFit="1" customWidth="1"/>
    <col min="6664" max="6909" width="9.140625" style="3"/>
    <col min="6910" max="6910" width="7.85546875" style="3" customWidth="1"/>
    <col min="6911" max="6911" width="63.28515625" style="3" customWidth="1"/>
    <col min="6912" max="6912" width="15.5703125" style="3" customWidth="1"/>
    <col min="6913" max="6913" width="15.28515625" style="3" customWidth="1"/>
    <col min="6914" max="6914" width="9.140625" style="3"/>
    <col min="6915" max="6915" width="11.28515625" style="3" customWidth="1"/>
    <col min="6916" max="6916" width="22" style="3" customWidth="1"/>
    <col min="6917" max="6917" width="16.85546875" style="3" bestFit="1" customWidth="1"/>
    <col min="6918" max="6918" width="13" style="3" bestFit="1" customWidth="1"/>
    <col min="6919" max="6919" width="11.140625" style="3" bestFit="1" customWidth="1"/>
    <col min="6920" max="7165" width="9.140625" style="3"/>
    <col min="7166" max="7166" width="7.85546875" style="3" customWidth="1"/>
    <col min="7167" max="7167" width="63.28515625" style="3" customWidth="1"/>
    <col min="7168" max="7168" width="15.5703125" style="3" customWidth="1"/>
    <col min="7169" max="7169" width="15.28515625" style="3" customWidth="1"/>
    <col min="7170" max="7170" width="9.140625" style="3"/>
    <col min="7171" max="7171" width="11.28515625" style="3" customWidth="1"/>
    <col min="7172" max="7172" width="22" style="3" customWidth="1"/>
    <col min="7173" max="7173" width="16.85546875" style="3" bestFit="1" customWidth="1"/>
    <col min="7174" max="7174" width="13" style="3" bestFit="1" customWidth="1"/>
    <col min="7175" max="7175" width="11.140625" style="3" bestFit="1" customWidth="1"/>
    <col min="7176" max="7421" width="9.140625" style="3"/>
    <col min="7422" max="7422" width="7.85546875" style="3" customWidth="1"/>
    <col min="7423" max="7423" width="63.28515625" style="3" customWidth="1"/>
    <col min="7424" max="7424" width="15.5703125" style="3" customWidth="1"/>
    <col min="7425" max="7425" width="15.28515625" style="3" customWidth="1"/>
    <col min="7426" max="7426" width="9.140625" style="3"/>
    <col min="7427" max="7427" width="11.28515625" style="3" customWidth="1"/>
    <col min="7428" max="7428" width="22" style="3" customWidth="1"/>
    <col min="7429" max="7429" width="16.85546875" style="3" bestFit="1" customWidth="1"/>
    <col min="7430" max="7430" width="13" style="3" bestFit="1" customWidth="1"/>
    <col min="7431" max="7431" width="11.140625" style="3" bestFit="1" customWidth="1"/>
    <col min="7432" max="7677" width="9.140625" style="3"/>
    <col min="7678" max="7678" width="7.85546875" style="3" customWidth="1"/>
    <col min="7679" max="7679" width="63.28515625" style="3" customWidth="1"/>
    <col min="7680" max="7680" width="15.5703125" style="3" customWidth="1"/>
    <col min="7681" max="7681" width="15.28515625" style="3" customWidth="1"/>
    <col min="7682" max="7682" width="9.140625" style="3"/>
    <col min="7683" max="7683" width="11.28515625" style="3" customWidth="1"/>
    <col min="7684" max="7684" width="22" style="3" customWidth="1"/>
    <col min="7685" max="7685" width="16.85546875" style="3" bestFit="1" customWidth="1"/>
    <col min="7686" max="7686" width="13" style="3" bestFit="1" customWidth="1"/>
    <col min="7687" max="7687" width="11.140625" style="3" bestFit="1" customWidth="1"/>
    <col min="7688" max="7933" width="9.140625" style="3"/>
    <col min="7934" max="7934" width="7.85546875" style="3" customWidth="1"/>
    <col min="7935" max="7935" width="63.28515625" style="3" customWidth="1"/>
    <col min="7936" max="7936" width="15.5703125" style="3" customWidth="1"/>
    <col min="7937" max="7937" width="15.28515625" style="3" customWidth="1"/>
    <col min="7938" max="7938" width="9.140625" style="3"/>
    <col min="7939" max="7939" width="11.28515625" style="3" customWidth="1"/>
    <col min="7940" max="7940" width="22" style="3" customWidth="1"/>
    <col min="7941" max="7941" width="16.85546875" style="3" bestFit="1" customWidth="1"/>
    <col min="7942" max="7942" width="13" style="3" bestFit="1" customWidth="1"/>
    <col min="7943" max="7943" width="11.140625" style="3" bestFit="1" customWidth="1"/>
    <col min="7944" max="8189" width="9.140625" style="3"/>
    <col min="8190" max="8190" width="7.85546875" style="3" customWidth="1"/>
    <col min="8191" max="8191" width="63.28515625" style="3" customWidth="1"/>
    <col min="8192" max="8192" width="15.5703125" style="3" customWidth="1"/>
    <col min="8193" max="8193" width="15.28515625" style="3" customWidth="1"/>
    <col min="8194" max="8194" width="9.140625" style="3"/>
    <col min="8195" max="8195" width="11.28515625" style="3" customWidth="1"/>
    <col min="8196" max="8196" width="22" style="3" customWidth="1"/>
    <col min="8197" max="8197" width="16.85546875" style="3" bestFit="1" customWidth="1"/>
    <col min="8198" max="8198" width="13" style="3" bestFit="1" customWidth="1"/>
    <col min="8199" max="8199" width="11.140625" style="3" bestFit="1" customWidth="1"/>
    <col min="8200" max="8445" width="9.140625" style="3"/>
    <col min="8446" max="8446" width="7.85546875" style="3" customWidth="1"/>
    <col min="8447" max="8447" width="63.28515625" style="3" customWidth="1"/>
    <col min="8448" max="8448" width="15.5703125" style="3" customWidth="1"/>
    <col min="8449" max="8449" width="15.28515625" style="3" customWidth="1"/>
    <col min="8450" max="8450" width="9.140625" style="3"/>
    <col min="8451" max="8451" width="11.28515625" style="3" customWidth="1"/>
    <col min="8452" max="8452" width="22" style="3" customWidth="1"/>
    <col min="8453" max="8453" width="16.85546875" style="3" bestFit="1" customWidth="1"/>
    <col min="8454" max="8454" width="13" style="3" bestFit="1" customWidth="1"/>
    <col min="8455" max="8455" width="11.140625" style="3" bestFit="1" customWidth="1"/>
    <col min="8456" max="8701" width="9.140625" style="3"/>
    <col min="8702" max="8702" width="7.85546875" style="3" customWidth="1"/>
    <col min="8703" max="8703" width="63.28515625" style="3" customWidth="1"/>
    <col min="8704" max="8704" width="15.5703125" style="3" customWidth="1"/>
    <col min="8705" max="8705" width="15.28515625" style="3" customWidth="1"/>
    <col min="8706" max="8706" width="9.140625" style="3"/>
    <col min="8707" max="8707" width="11.28515625" style="3" customWidth="1"/>
    <col min="8708" max="8708" width="22" style="3" customWidth="1"/>
    <col min="8709" max="8709" width="16.85546875" style="3" bestFit="1" customWidth="1"/>
    <col min="8710" max="8710" width="13" style="3" bestFit="1" customWidth="1"/>
    <col min="8711" max="8711" width="11.140625" style="3" bestFit="1" customWidth="1"/>
    <col min="8712" max="8957" width="9.140625" style="3"/>
    <col min="8958" max="8958" width="7.85546875" style="3" customWidth="1"/>
    <col min="8959" max="8959" width="63.28515625" style="3" customWidth="1"/>
    <col min="8960" max="8960" width="15.5703125" style="3" customWidth="1"/>
    <col min="8961" max="8961" width="15.28515625" style="3" customWidth="1"/>
    <col min="8962" max="8962" width="9.140625" style="3"/>
    <col min="8963" max="8963" width="11.28515625" style="3" customWidth="1"/>
    <col min="8964" max="8964" width="22" style="3" customWidth="1"/>
    <col min="8965" max="8965" width="16.85546875" style="3" bestFit="1" customWidth="1"/>
    <col min="8966" max="8966" width="13" style="3" bestFit="1" customWidth="1"/>
    <col min="8967" max="8967" width="11.140625" style="3" bestFit="1" customWidth="1"/>
    <col min="8968" max="9213" width="9.140625" style="3"/>
    <col min="9214" max="9214" width="7.85546875" style="3" customWidth="1"/>
    <col min="9215" max="9215" width="63.28515625" style="3" customWidth="1"/>
    <col min="9216" max="9216" width="15.5703125" style="3" customWidth="1"/>
    <col min="9217" max="9217" width="15.28515625" style="3" customWidth="1"/>
    <col min="9218" max="9218" width="9.140625" style="3"/>
    <col min="9219" max="9219" width="11.28515625" style="3" customWidth="1"/>
    <col min="9220" max="9220" width="22" style="3" customWidth="1"/>
    <col min="9221" max="9221" width="16.85546875" style="3" bestFit="1" customWidth="1"/>
    <col min="9222" max="9222" width="13" style="3" bestFit="1" customWidth="1"/>
    <col min="9223" max="9223" width="11.140625" style="3" bestFit="1" customWidth="1"/>
    <col min="9224" max="9469" width="9.140625" style="3"/>
    <col min="9470" max="9470" width="7.85546875" style="3" customWidth="1"/>
    <col min="9471" max="9471" width="63.28515625" style="3" customWidth="1"/>
    <col min="9472" max="9472" width="15.5703125" style="3" customWidth="1"/>
    <col min="9473" max="9473" width="15.28515625" style="3" customWidth="1"/>
    <col min="9474" max="9474" width="9.140625" style="3"/>
    <col min="9475" max="9475" width="11.28515625" style="3" customWidth="1"/>
    <col min="9476" max="9476" width="22" style="3" customWidth="1"/>
    <col min="9477" max="9477" width="16.85546875" style="3" bestFit="1" customWidth="1"/>
    <col min="9478" max="9478" width="13" style="3" bestFit="1" customWidth="1"/>
    <col min="9479" max="9479" width="11.140625" style="3" bestFit="1" customWidth="1"/>
    <col min="9480" max="9725" width="9.140625" style="3"/>
    <col min="9726" max="9726" width="7.85546875" style="3" customWidth="1"/>
    <col min="9727" max="9727" width="63.28515625" style="3" customWidth="1"/>
    <col min="9728" max="9728" width="15.5703125" style="3" customWidth="1"/>
    <col min="9729" max="9729" width="15.28515625" style="3" customWidth="1"/>
    <col min="9730" max="9730" width="9.140625" style="3"/>
    <col min="9731" max="9731" width="11.28515625" style="3" customWidth="1"/>
    <col min="9732" max="9732" width="22" style="3" customWidth="1"/>
    <col min="9733" max="9733" width="16.85546875" style="3" bestFit="1" customWidth="1"/>
    <col min="9734" max="9734" width="13" style="3" bestFit="1" customWidth="1"/>
    <col min="9735" max="9735" width="11.140625" style="3" bestFit="1" customWidth="1"/>
    <col min="9736" max="9981" width="9.140625" style="3"/>
    <col min="9982" max="9982" width="7.85546875" style="3" customWidth="1"/>
    <col min="9983" max="9983" width="63.28515625" style="3" customWidth="1"/>
    <col min="9984" max="9984" width="15.5703125" style="3" customWidth="1"/>
    <col min="9985" max="9985" width="15.28515625" style="3" customWidth="1"/>
    <col min="9986" max="9986" width="9.140625" style="3"/>
    <col min="9987" max="9987" width="11.28515625" style="3" customWidth="1"/>
    <col min="9988" max="9988" width="22" style="3" customWidth="1"/>
    <col min="9989" max="9989" width="16.85546875" style="3" bestFit="1" customWidth="1"/>
    <col min="9990" max="9990" width="13" style="3" bestFit="1" customWidth="1"/>
    <col min="9991" max="9991" width="11.140625" style="3" bestFit="1" customWidth="1"/>
    <col min="9992" max="10237" width="9.140625" style="3"/>
    <col min="10238" max="10238" width="7.85546875" style="3" customWidth="1"/>
    <col min="10239" max="10239" width="63.28515625" style="3" customWidth="1"/>
    <col min="10240" max="10240" width="15.5703125" style="3" customWidth="1"/>
    <col min="10241" max="10241" width="15.28515625" style="3" customWidth="1"/>
    <col min="10242" max="10242" width="9.140625" style="3"/>
    <col min="10243" max="10243" width="11.28515625" style="3" customWidth="1"/>
    <col min="10244" max="10244" width="22" style="3" customWidth="1"/>
    <col min="10245" max="10245" width="16.85546875" style="3" bestFit="1" customWidth="1"/>
    <col min="10246" max="10246" width="13" style="3" bestFit="1" customWidth="1"/>
    <col min="10247" max="10247" width="11.140625" style="3" bestFit="1" customWidth="1"/>
    <col min="10248" max="10493" width="9.140625" style="3"/>
    <col min="10494" max="10494" width="7.85546875" style="3" customWidth="1"/>
    <col min="10495" max="10495" width="63.28515625" style="3" customWidth="1"/>
    <col min="10496" max="10496" width="15.5703125" style="3" customWidth="1"/>
    <col min="10497" max="10497" width="15.28515625" style="3" customWidth="1"/>
    <col min="10498" max="10498" width="9.140625" style="3"/>
    <col min="10499" max="10499" width="11.28515625" style="3" customWidth="1"/>
    <col min="10500" max="10500" width="22" style="3" customWidth="1"/>
    <col min="10501" max="10501" width="16.85546875" style="3" bestFit="1" customWidth="1"/>
    <col min="10502" max="10502" width="13" style="3" bestFit="1" customWidth="1"/>
    <col min="10503" max="10503" width="11.140625" style="3" bestFit="1" customWidth="1"/>
    <col min="10504" max="10749" width="9.140625" style="3"/>
    <col min="10750" max="10750" width="7.85546875" style="3" customWidth="1"/>
    <col min="10751" max="10751" width="63.28515625" style="3" customWidth="1"/>
    <col min="10752" max="10752" width="15.5703125" style="3" customWidth="1"/>
    <col min="10753" max="10753" width="15.28515625" style="3" customWidth="1"/>
    <col min="10754" max="10754" width="9.140625" style="3"/>
    <col min="10755" max="10755" width="11.28515625" style="3" customWidth="1"/>
    <col min="10756" max="10756" width="22" style="3" customWidth="1"/>
    <col min="10757" max="10757" width="16.85546875" style="3" bestFit="1" customWidth="1"/>
    <col min="10758" max="10758" width="13" style="3" bestFit="1" customWidth="1"/>
    <col min="10759" max="10759" width="11.140625" style="3" bestFit="1" customWidth="1"/>
    <col min="10760" max="11005" width="9.140625" style="3"/>
    <col min="11006" max="11006" width="7.85546875" style="3" customWidth="1"/>
    <col min="11007" max="11007" width="63.28515625" style="3" customWidth="1"/>
    <col min="11008" max="11008" width="15.5703125" style="3" customWidth="1"/>
    <col min="11009" max="11009" width="15.28515625" style="3" customWidth="1"/>
    <col min="11010" max="11010" width="9.140625" style="3"/>
    <col min="11011" max="11011" width="11.28515625" style="3" customWidth="1"/>
    <col min="11012" max="11012" width="22" style="3" customWidth="1"/>
    <col min="11013" max="11013" width="16.85546875" style="3" bestFit="1" customWidth="1"/>
    <col min="11014" max="11014" width="13" style="3" bestFit="1" customWidth="1"/>
    <col min="11015" max="11015" width="11.140625" style="3" bestFit="1" customWidth="1"/>
    <col min="11016" max="11261" width="9.140625" style="3"/>
    <col min="11262" max="11262" width="7.85546875" style="3" customWidth="1"/>
    <col min="11263" max="11263" width="63.28515625" style="3" customWidth="1"/>
    <col min="11264" max="11264" width="15.5703125" style="3" customWidth="1"/>
    <col min="11265" max="11265" width="15.28515625" style="3" customWidth="1"/>
    <col min="11266" max="11266" width="9.140625" style="3"/>
    <col min="11267" max="11267" width="11.28515625" style="3" customWidth="1"/>
    <col min="11268" max="11268" width="22" style="3" customWidth="1"/>
    <col min="11269" max="11269" width="16.85546875" style="3" bestFit="1" customWidth="1"/>
    <col min="11270" max="11270" width="13" style="3" bestFit="1" customWidth="1"/>
    <col min="11271" max="11271" width="11.140625" style="3" bestFit="1" customWidth="1"/>
    <col min="11272" max="11517" width="9.140625" style="3"/>
    <col min="11518" max="11518" width="7.85546875" style="3" customWidth="1"/>
    <col min="11519" max="11519" width="63.28515625" style="3" customWidth="1"/>
    <col min="11520" max="11520" width="15.5703125" style="3" customWidth="1"/>
    <col min="11521" max="11521" width="15.28515625" style="3" customWidth="1"/>
    <col min="11522" max="11522" width="9.140625" style="3"/>
    <col min="11523" max="11523" width="11.28515625" style="3" customWidth="1"/>
    <col min="11524" max="11524" width="22" style="3" customWidth="1"/>
    <col min="11525" max="11525" width="16.85546875" style="3" bestFit="1" customWidth="1"/>
    <col min="11526" max="11526" width="13" style="3" bestFit="1" customWidth="1"/>
    <col min="11527" max="11527" width="11.140625" style="3" bestFit="1" customWidth="1"/>
    <col min="11528" max="11773" width="9.140625" style="3"/>
    <col min="11774" max="11774" width="7.85546875" style="3" customWidth="1"/>
    <col min="11775" max="11775" width="63.28515625" style="3" customWidth="1"/>
    <col min="11776" max="11776" width="15.5703125" style="3" customWidth="1"/>
    <col min="11777" max="11777" width="15.28515625" style="3" customWidth="1"/>
    <col min="11778" max="11778" width="9.140625" style="3"/>
    <col min="11779" max="11779" width="11.28515625" style="3" customWidth="1"/>
    <col min="11780" max="11780" width="22" style="3" customWidth="1"/>
    <col min="11781" max="11781" width="16.85546875" style="3" bestFit="1" customWidth="1"/>
    <col min="11782" max="11782" width="13" style="3" bestFit="1" customWidth="1"/>
    <col min="11783" max="11783" width="11.140625" style="3" bestFit="1" customWidth="1"/>
    <col min="11784" max="12029" width="9.140625" style="3"/>
    <col min="12030" max="12030" width="7.85546875" style="3" customWidth="1"/>
    <col min="12031" max="12031" width="63.28515625" style="3" customWidth="1"/>
    <col min="12032" max="12032" width="15.5703125" style="3" customWidth="1"/>
    <col min="12033" max="12033" width="15.28515625" style="3" customWidth="1"/>
    <col min="12034" max="12034" width="9.140625" style="3"/>
    <col min="12035" max="12035" width="11.28515625" style="3" customWidth="1"/>
    <col min="12036" max="12036" width="22" style="3" customWidth="1"/>
    <col min="12037" max="12037" width="16.85546875" style="3" bestFit="1" customWidth="1"/>
    <col min="12038" max="12038" width="13" style="3" bestFit="1" customWidth="1"/>
    <col min="12039" max="12039" width="11.140625" style="3" bestFit="1" customWidth="1"/>
    <col min="12040" max="12285" width="9.140625" style="3"/>
    <col min="12286" max="12286" width="7.85546875" style="3" customWidth="1"/>
    <col min="12287" max="12287" width="63.28515625" style="3" customWidth="1"/>
    <col min="12288" max="12288" width="15.5703125" style="3" customWidth="1"/>
    <col min="12289" max="12289" width="15.28515625" style="3" customWidth="1"/>
    <col min="12290" max="12290" width="9.140625" style="3"/>
    <col min="12291" max="12291" width="11.28515625" style="3" customWidth="1"/>
    <col min="12292" max="12292" width="22" style="3" customWidth="1"/>
    <col min="12293" max="12293" width="16.85546875" style="3" bestFit="1" customWidth="1"/>
    <col min="12294" max="12294" width="13" style="3" bestFit="1" customWidth="1"/>
    <col min="12295" max="12295" width="11.140625" style="3" bestFit="1" customWidth="1"/>
    <col min="12296" max="12541" width="9.140625" style="3"/>
    <col min="12542" max="12542" width="7.85546875" style="3" customWidth="1"/>
    <col min="12543" max="12543" width="63.28515625" style="3" customWidth="1"/>
    <col min="12544" max="12544" width="15.5703125" style="3" customWidth="1"/>
    <col min="12545" max="12545" width="15.28515625" style="3" customWidth="1"/>
    <col min="12546" max="12546" width="9.140625" style="3"/>
    <col min="12547" max="12547" width="11.28515625" style="3" customWidth="1"/>
    <col min="12548" max="12548" width="22" style="3" customWidth="1"/>
    <col min="12549" max="12549" width="16.85546875" style="3" bestFit="1" customWidth="1"/>
    <col min="12550" max="12550" width="13" style="3" bestFit="1" customWidth="1"/>
    <col min="12551" max="12551" width="11.140625" style="3" bestFit="1" customWidth="1"/>
    <col min="12552" max="12797" width="9.140625" style="3"/>
    <col min="12798" max="12798" width="7.85546875" style="3" customWidth="1"/>
    <col min="12799" max="12799" width="63.28515625" style="3" customWidth="1"/>
    <col min="12800" max="12800" width="15.5703125" style="3" customWidth="1"/>
    <col min="12801" max="12801" width="15.28515625" style="3" customWidth="1"/>
    <col min="12802" max="12802" width="9.140625" style="3"/>
    <col min="12803" max="12803" width="11.28515625" style="3" customWidth="1"/>
    <col min="12804" max="12804" width="22" style="3" customWidth="1"/>
    <col min="12805" max="12805" width="16.85546875" style="3" bestFit="1" customWidth="1"/>
    <col min="12806" max="12806" width="13" style="3" bestFit="1" customWidth="1"/>
    <col min="12807" max="12807" width="11.140625" style="3" bestFit="1" customWidth="1"/>
    <col min="12808" max="13053" width="9.140625" style="3"/>
    <col min="13054" max="13054" width="7.85546875" style="3" customWidth="1"/>
    <col min="13055" max="13055" width="63.28515625" style="3" customWidth="1"/>
    <col min="13056" max="13056" width="15.5703125" style="3" customWidth="1"/>
    <col min="13057" max="13057" width="15.28515625" style="3" customWidth="1"/>
    <col min="13058" max="13058" width="9.140625" style="3"/>
    <col min="13059" max="13059" width="11.28515625" style="3" customWidth="1"/>
    <col min="13060" max="13060" width="22" style="3" customWidth="1"/>
    <col min="13061" max="13061" width="16.85546875" style="3" bestFit="1" customWidth="1"/>
    <col min="13062" max="13062" width="13" style="3" bestFit="1" customWidth="1"/>
    <col min="13063" max="13063" width="11.140625" style="3" bestFit="1" customWidth="1"/>
    <col min="13064" max="13309" width="9.140625" style="3"/>
    <col min="13310" max="13310" width="7.85546875" style="3" customWidth="1"/>
    <col min="13311" max="13311" width="63.28515625" style="3" customWidth="1"/>
    <col min="13312" max="13312" width="15.5703125" style="3" customWidth="1"/>
    <col min="13313" max="13313" width="15.28515625" style="3" customWidth="1"/>
    <col min="13314" max="13314" width="9.140625" style="3"/>
    <col min="13315" max="13315" width="11.28515625" style="3" customWidth="1"/>
    <col min="13316" max="13316" width="22" style="3" customWidth="1"/>
    <col min="13317" max="13317" width="16.85546875" style="3" bestFit="1" customWidth="1"/>
    <col min="13318" max="13318" width="13" style="3" bestFit="1" customWidth="1"/>
    <col min="13319" max="13319" width="11.140625" style="3" bestFit="1" customWidth="1"/>
    <col min="13320" max="13565" width="9.140625" style="3"/>
    <col min="13566" max="13566" width="7.85546875" style="3" customWidth="1"/>
    <col min="13567" max="13567" width="63.28515625" style="3" customWidth="1"/>
    <col min="13568" max="13568" width="15.5703125" style="3" customWidth="1"/>
    <col min="13569" max="13569" width="15.28515625" style="3" customWidth="1"/>
    <col min="13570" max="13570" width="9.140625" style="3"/>
    <col min="13571" max="13571" width="11.28515625" style="3" customWidth="1"/>
    <col min="13572" max="13572" width="22" style="3" customWidth="1"/>
    <col min="13573" max="13573" width="16.85546875" style="3" bestFit="1" customWidth="1"/>
    <col min="13574" max="13574" width="13" style="3" bestFit="1" customWidth="1"/>
    <col min="13575" max="13575" width="11.140625" style="3" bestFit="1" customWidth="1"/>
    <col min="13576" max="13821" width="9.140625" style="3"/>
    <col min="13822" max="13822" width="7.85546875" style="3" customWidth="1"/>
    <col min="13823" max="13823" width="63.28515625" style="3" customWidth="1"/>
    <col min="13824" max="13824" width="15.5703125" style="3" customWidth="1"/>
    <col min="13825" max="13825" width="15.28515625" style="3" customWidth="1"/>
    <col min="13826" max="13826" width="9.140625" style="3"/>
    <col min="13827" max="13827" width="11.28515625" style="3" customWidth="1"/>
    <col min="13828" max="13828" width="22" style="3" customWidth="1"/>
    <col min="13829" max="13829" width="16.85546875" style="3" bestFit="1" customWidth="1"/>
    <col min="13830" max="13830" width="13" style="3" bestFit="1" customWidth="1"/>
    <col min="13831" max="13831" width="11.140625" style="3" bestFit="1" customWidth="1"/>
    <col min="13832" max="14077" width="9.140625" style="3"/>
    <col min="14078" max="14078" width="7.85546875" style="3" customWidth="1"/>
    <col min="14079" max="14079" width="63.28515625" style="3" customWidth="1"/>
    <col min="14080" max="14080" width="15.5703125" style="3" customWidth="1"/>
    <col min="14081" max="14081" width="15.28515625" style="3" customWidth="1"/>
    <col min="14082" max="14082" width="9.140625" style="3"/>
    <col min="14083" max="14083" width="11.28515625" style="3" customWidth="1"/>
    <col min="14084" max="14084" width="22" style="3" customWidth="1"/>
    <col min="14085" max="14085" width="16.85546875" style="3" bestFit="1" customWidth="1"/>
    <col min="14086" max="14086" width="13" style="3" bestFit="1" customWidth="1"/>
    <col min="14087" max="14087" width="11.140625" style="3" bestFit="1" customWidth="1"/>
    <col min="14088" max="14333" width="9.140625" style="3"/>
    <col min="14334" max="14334" width="7.85546875" style="3" customWidth="1"/>
    <col min="14335" max="14335" width="63.28515625" style="3" customWidth="1"/>
    <col min="14336" max="14336" width="15.5703125" style="3" customWidth="1"/>
    <col min="14337" max="14337" width="15.28515625" style="3" customWidth="1"/>
    <col min="14338" max="14338" width="9.140625" style="3"/>
    <col min="14339" max="14339" width="11.28515625" style="3" customWidth="1"/>
    <col min="14340" max="14340" width="22" style="3" customWidth="1"/>
    <col min="14341" max="14341" width="16.85546875" style="3" bestFit="1" customWidth="1"/>
    <col min="14342" max="14342" width="13" style="3" bestFit="1" customWidth="1"/>
    <col min="14343" max="14343" width="11.140625" style="3" bestFit="1" customWidth="1"/>
    <col min="14344" max="14589" width="9.140625" style="3"/>
    <col min="14590" max="14590" width="7.85546875" style="3" customWidth="1"/>
    <col min="14591" max="14591" width="63.28515625" style="3" customWidth="1"/>
    <col min="14592" max="14592" width="15.5703125" style="3" customWidth="1"/>
    <col min="14593" max="14593" width="15.28515625" style="3" customWidth="1"/>
    <col min="14594" max="14594" width="9.140625" style="3"/>
    <col min="14595" max="14595" width="11.28515625" style="3" customWidth="1"/>
    <col min="14596" max="14596" width="22" style="3" customWidth="1"/>
    <col min="14597" max="14597" width="16.85546875" style="3" bestFit="1" customWidth="1"/>
    <col min="14598" max="14598" width="13" style="3" bestFit="1" customWidth="1"/>
    <col min="14599" max="14599" width="11.140625" style="3" bestFit="1" customWidth="1"/>
    <col min="14600" max="14845" width="9.140625" style="3"/>
    <col min="14846" max="14846" width="7.85546875" style="3" customWidth="1"/>
    <col min="14847" max="14847" width="63.28515625" style="3" customWidth="1"/>
    <col min="14848" max="14848" width="15.5703125" style="3" customWidth="1"/>
    <col min="14849" max="14849" width="15.28515625" style="3" customWidth="1"/>
    <col min="14850" max="14850" width="9.140625" style="3"/>
    <col min="14851" max="14851" width="11.28515625" style="3" customWidth="1"/>
    <col min="14852" max="14852" width="22" style="3" customWidth="1"/>
    <col min="14853" max="14853" width="16.85546875" style="3" bestFit="1" customWidth="1"/>
    <col min="14854" max="14854" width="13" style="3" bestFit="1" customWidth="1"/>
    <col min="14855" max="14855" width="11.140625" style="3" bestFit="1" customWidth="1"/>
    <col min="14856" max="15101" width="9.140625" style="3"/>
    <col min="15102" max="15102" width="7.85546875" style="3" customWidth="1"/>
    <col min="15103" max="15103" width="63.28515625" style="3" customWidth="1"/>
    <col min="15104" max="15104" width="15.5703125" style="3" customWidth="1"/>
    <col min="15105" max="15105" width="15.28515625" style="3" customWidth="1"/>
    <col min="15106" max="15106" width="9.140625" style="3"/>
    <col min="15107" max="15107" width="11.28515625" style="3" customWidth="1"/>
    <col min="15108" max="15108" width="22" style="3" customWidth="1"/>
    <col min="15109" max="15109" width="16.85546875" style="3" bestFit="1" customWidth="1"/>
    <col min="15110" max="15110" width="13" style="3" bestFit="1" customWidth="1"/>
    <col min="15111" max="15111" width="11.140625" style="3" bestFit="1" customWidth="1"/>
    <col min="15112" max="15357" width="9.140625" style="3"/>
    <col min="15358" max="15358" width="7.85546875" style="3" customWidth="1"/>
    <col min="15359" max="15359" width="63.28515625" style="3" customWidth="1"/>
    <col min="15360" max="15360" width="15.5703125" style="3" customWidth="1"/>
    <col min="15361" max="15361" width="15.28515625" style="3" customWidth="1"/>
    <col min="15362" max="15362" width="9.140625" style="3"/>
    <col min="15363" max="15363" width="11.28515625" style="3" customWidth="1"/>
    <col min="15364" max="15364" width="22" style="3" customWidth="1"/>
    <col min="15365" max="15365" width="16.85546875" style="3" bestFit="1" customWidth="1"/>
    <col min="15366" max="15366" width="13" style="3" bestFit="1" customWidth="1"/>
    <col min="15367" max="15367" width="11.140625" style="3" bestFit="1" customWidth="1"/>
    <col min="15368" max="15613" width="9.140625" style="3"/>
    <col min="15614" max="15614" width="7.85546875" style="3" customWidth="1"/>
    <col min="15615" max="15615" width="63.28515625" style="3" customWidth="1"/>
    <col min="15616" max="15616" width="15.5703125" style="3" customWidth="1"/>
    <col min="15617" max="15617" width="15.28515625" style="3" customWidth="1"/>
    <col min="15618" max="15618" width="9.140625" style="3"/>
    <col min="15619" max="15619" width="11.28515625" style="3" customWidth="1"/>
    <col min="15620" max="15620" width="22" style="3" customWidth="1"/>
    <col min="15621" max="15621" width="16.85546875" style="3" bestFit="1" customWidth="1"/>
    <col min="15622" max="15622" width="13" style="3" bestFit="1" customWidth="1"/>
    <col min="15623" max="15623" width="11.140625" style="3" bestFit="1" customWidth="1"/>
    <col min="15624" max="15869" width="9.140625" style="3"/>
    <col min="15870" max="15870" width="7.85546875" style="3" customWidth="1"/>
    <col min="15871" max="15871" width="63.28515625" style="3" customWidth="1"/>
    <col min="15872" max="15872" width="15.5703125" style="3" customWidth="1"/>
    <col min="15873" max="15873" width="15.28515625" style="3" customWidth="1"/>
    <col min="15874" max="15874" width="9.140625" style="3"/>
    <col min="15875" max="15875" width="11.28515625" style="3" customWidth="1"/>
    <col min="15876" max="15876" width="22" style="3" customWidth="1"/>
    <col min="15877" max="15877" width="16.85546875" style="3" bestFit="1" customWidth="1"/>
    <col min="15878" max="15878" width="13" style="3" bestFit="1" customWidth="1"/>
    <col min="15879" max="15879" width="11.140625" style="3" bestFit="1" customWidth="1"/>
    <col min="15880" max="16125" width="9.140625" style="3"/>
    <col min="16126" max="16126" width="7.85546875" style="3" customWidth="1"/>
    <col min="16127" max="16127" width="63.28515625" style="3" customWidth="1"/>
    <col min="16128" max="16128" width="15.5703125" style="3" customWidth="1"/>
    <col min="16129" max="16129" width="15.28515625" style="3" customWidth="1"/>
    <col min="16130" max="16130" width="9.140625" style="3"/>
    <col min="16131" max="16131" width="11.28515625" style="3" customWidth="1"/>
    <col min="16132" max="16132" width="22" style="3" customWidth="1"/>
    <col min="16133" max="16133" width="16.85546875" style="3" bestFit="1" customWidth="1"/>
    <col min="16134" max="16134" width="13" style="3" bestFit="1" customWidth="1"/>
    <col min="16135" max="16135" width="11.140625" style="3" bestFit="1" customWidth="1"/>
    <col min="16136" max="16384" width="9.140625" style="3"/>
  </cols>
  <sheetData>
    <row r="1" spans="1:6" s="120" customFormat="1" ht="18.75" x14ac:dyDescent="0.3">
      <c r="A1" s="118" t="s">
        <v>207</v>
      </c>
      <c r="B1" s="119"/>
      <c r="C1" s="119"/>
      <c r="D1" s="119"/>
    </row>
    <row r="2" spans="1:6" s="120" customFormat="1" ht="18.75" x14ac:dyDescent="0.3">
      <c r="A2" s="121" t="s">
        <v>86</v>
      </c>
      <c r="B2" s="122"/>
      <c r="C2" s="122"/>
      <c r="D2" s="122"/>
      <c r="E2" s="123"/>
    </row>
    <row r="3" spans="1:6" ht="21" x14ac:dyDescent="0.35">
      <c r="A3" s="12"/>
      <c r="B3" s="12"/>
      <c r="C3" s="12"/>
      <c r="D3" s="12"/>
      <c r="E3" s="13"/>
      <c r="F3" s="11"/>
    </row>
    <row r="4" spans="1:6" ht="21" x14ac:dyDescent="0.35">
      <c r="A4" s="12"/>
      <c r="B4" s="14" t="s">
        <v>0</v>
      </c>
      <c r="C4" s="12"/>
      <c r="D4" s="12"/>
      <c r="E4" s="13"/>
      <c r="F4" s="11"/>
    </row>
    <row r="5" spans="1:6" s="49" customFormat="1" ht="15" x14ac:dyDescent="0.3">
      <c r="A5" s="66"/>
      <c r="B5" s="65"/>
      <c r="C5" s="65"/>
      <c r="D5" s="65"/>
      <c r="F5" s="125"/>
    </row>
    <row r="6" spans="1:6" s="49" customFormat="1" ht="15" x14ac:dyDescent="0.3">
      <c r="A6" s="65" t="s">
        <v>1</v>
      </c>
      <c r="B6" s="70" t="s">
        <v>87</v>
      </c>
      <c r="C6" s="65" t="s">
        <v>4</v>
      </c>
      <c r="D6" s="65" t="s">
        <v>4</v>
      </c>
      <c r="F6" s="125"/>
    </row>
    <row r="7" spans="1:6" s="49" customFormat="1" ht="15" x14ac:dyDescent="0.3">
      <c r="A7" s="65"/>
      <c r="B7" s="70"/>
      <c r="C7" s="65" t="s">
        <v>5</v>
      </c>
      <c r="D7" s="65" t="s">
        <v>6</v>
      </c>
      <c r="F7" s="125"/>
    </row>
    <row r="8" spans="1:6" s="49" customFormat="1" ht="20.25" customHeight="1" thickBot="1" x14ac:dyDescent="0.35">
      <c r="A8" s="65">
        <v>1</v>
      </c>
      <c r="B8" s="126" t="s">
        <v>88</v>
      </c>
      <c r="C8" s="57">
        <f>+C9+C10+C11</f>
        <v>548204641</v>
      </c>
      <c r="D8" s="57">
        <f>+D9+D10+D11</f>
        <v>1398919070</v>
      </c>
      <c r="F8" s="125"/>
    </row>
    <row r="9" spans="1:6" s="49" customFormat="1" ht="16.5" customHeight="1" thickTop="1" x14ac:dyDescent="0.3">
      <c r="A9" s="65"/>
      <c r="B9" s="71" t="s">
        <v>89</v>
      </c>
      <c r="C9" s="54">
        <v>560321407</v>
      </c>
      <c r="D9" s="54">
        <v>1432275601</v>
      </c>
      <c r="F9" s="125"/>
    </row>
    <row r="10" spans="1:6" s="49" customFormat="1" ht="17.45" customHeight="1" x14ac:dyDescent="0.25">
      <c r="A10" s="65">
        <v>2</v>
      </c>
      <c r="B10" s="71" t="s">
        <v>326</v>
      </c>
      <c r="C10" s="59">
        <v>56701194</v>
      </c>
      <c r="D10" s="59">
        <v>23344663</v>
      </c>
      <c r="F10" s="125"/>
    </row>
    <row r="11" spans="1:6" s="49" customFormat="1" ht="17.45" customHeight="1" x14ac:dyDescent="0.25">
      <c r="A11" s="65"/>
      <c r="B11" s="71" t="s">
        <v>90</v>
      </c>
      <c r="C11" s="59">
        <v>-68817960</v>
      </c>
      <c r="D11" s="59">
        <v>-56701194</v>
      </c>
      <c r="F11" s="125"/>
    </row>
    <row r="12" spans="1:6" s="49" customFormat="1" ht="18" customHeight="1" x14ac:dyDescent="0.25">
      <c r="A12" s="65">
        <v>3</v>
      </c>
      <c r="B12" s="71" t="s">
        <v>91</v>
      </c>
      <c r="C12" s="59">
        <v>11044476</v>
      </c>
      <c r="D12" s="59">
        <v>-63491604</v>
      </c>
      <c r="F12" s="125"/>
    </row>
    <row r="13" spans="1:6" s="49" customFormat="1" ht="16.5" customHeight="1" thickBot="1" x14ac:dyDescent="0.35">
      <c r="A13" s="65">
        <v>4</v>
      </c>
      <c r="B13" s="71" t="s">
        <v>92</v>
      </c>
      <c r="C13" s="57">
        <v>196578016</v>
      </c>
      <c r="D13" s="57">
        <v>719360599</v>
      </c>
      <c r="F13" s="125"/>
    </row>
    <row r="14" spans="1:6" s="49" customFormat="1" ht="16.5" customHeight="1" thickTop="1" x14ac:dyDescent="0.3">
      <c r="A14" s="65"/>
      <c r="B14" s="71"/>
      <c r="C14" s="54"/>
      <c r="D14" s="54"/>
      <c r="F14" s="125"/>
    </row>
    <row r="15" spans="1:6" s="49" customFormat="1" ht="18.75" customHeight="1" thickBot="1" x14ac:dyDescent="0.35">
      <c r="A15" s="65">
        <v>5</v>
      </c>
      <c r="B15" s="71" t="s">
        <v>93</v>
      </c>
      <c r="C15" s="57">
        <f>+C16+C17</f>
        <v>87975275</v>
      </c>
      <c r="D15" s="57">
        <f>+D16+D17</f>
        <v>91242907</v>
      </c>
      <c r="F15" s="125"/>
    </row>
    <row r="16" spans="1:6" s="49" customFormat="1" ht="15.75" thickTop="1" x14ac:dyDescent="0.3">
      <c r="A16" s="65"/>
      <c r="B16" s="72" t="s">
        <v>94</v>
      </c>
      <c r="C16" s="59">
        <v>76127434</v>
      </c>
      <c r="D16" s="59">
        <v>79489394</v>
      </c>
      <c r="F16" s="125"/>
    </row>
    <row r="17" spans="1:8" s="49" customFormat="1" ht="15" x14ac:dyDescent="0.3">
      <c r="A17" s="65"/>
      <c r="B17" s="73" t="s">
        <v>95</v>
      </c>
      <c r="C17" s="59">
        <v>11847841</v>
      </c>
      <c r="D17" s="59">
        <v>11753513</v>
      </c>
      <c r="F17" s="125"/>
    </row>
    <row r="18" spans="1:8" s="49" customFormat="1" ht="18" customHeight="1" x14ac:dyDescent="0.25">
      <c r="A18" s="65">
        <v>6</v>
      </c>
      <c r="B18" s="71" t="s">
        <v>96</v>
      </c>
      <c r="C18" s="59">
        <v>40467125</v>
      </c>
      <c r="D18" s="59">
        <v>43041412</v>
      </c>
      <c r="F18" s="125"/>
    </row>
    <row r="19" spans="1:8" s="49" customFormat="1" ht="18" customHeight="1" x14ac:dyDescent="0.25">
      <c r="A19" s="65">
        <v>7</v>
      </c>
      <c r="B19" s="71" t="s">
        <v>97</v>
      </c>
      <c r="C19" s="59">
        <v>167742763</v>
      </c>
      <c r="D19" s="59">
        <v>290573254</v>
      </c>
      <c r="F19" s="125"/>
      <c r="G19" s="71"/>
      <c r="H19" s="71"/>
    </row>
    <row r="20" spans="1:8" s="49" customFormat="1" ht="18" customHeight="1" x14ac:dyDescent="0.25">
      <c r="A20" s="74">
        <v>7.1</v>
      </c>
      <c r="B20" s="71" t="s">
        <v>98</v>
      </c>
      <c r="C20" s="59">
        <v>2721018</v>
      </c>
      <c r="D20" s="59">
        <v>19049949</v>
      </c>
      <c r="F20" s="125"/>
      <c r="G20" s="65"/>
      <c r="H20" s="65"/>
    </row>
    <row r="21" spans="1:8" s="49" customFormat="1" ht="24" customHeight="1" thickBot="1" x14ac:dyDescent="0.35">
      <c r="A21" s="65">
        <v>8</v>
      </c>
      <c r="B21" s="128" t="s">
        <v>99</v>
      </c>
      <c r="C21" s="57">
        <f>C13+C15+C18+C19+C20+C14</f>
        <v>495484197</v>
      </c>
      <c r="D21" s="57">
        <f>D13+D15+D18+D19+D20+D14</f>
        <v>1163268121</v>
      </c>
      <c r="F21" s="125"/>
      <c r="G21" s="71"/>
      <c r="H21" s="71"/>
    </row>
    <row r="22" spans="1:8" s="49" customFormat="1" ht="20.25" customHeight="1" thickTop="1" thickBot="1" x14ac:dyDescent="0.35">
      <c r="A22" s="65">
        <v>9</v>
      </c>
      <c r="B22" s="127" t="s">
        <v>100</v>
      </c>
      <c r="C22" s="75">
        <f>+C8-C21+C12</f>
        <v>63764920</v>
      </c>
      <c r="D22" s="75">
        <f>+D8+D12-D21</f>
        <v>172159345</v>
      </c>
      <c r="F22" s="125"/>
    </row>
    <row r="23" spans="1:8" s="49" customFormat="1" ht="21.75" customHeight="1" thickTop="1" x14ac:dyDescent="0.25">
      <c r="A23" s="65">
        <v>10</v>
      </c>
      <c r="B23" s="71" t="s">
        <v>101</v>
      </c>
      <c r="C23" s="59"/>
      <c r="D23" s="59"/>
      <c r="F23" s="125"/>
    </row>
    <row r="24" spans="1:8" s="49" customFormat="1" ht="20.25" customHeight="1" x14ac:dyDescent="0.25">
      <c r="A24" s="65">
        <v>11</v>
      </c>
      <c r="B24" s="71" t="s">
        <v>102</v>
      </c>
      <c r="C24" s="59"/>
      <c r="D24" s="59"/>
      <c r="F24" s="125"/>
    </row>
    <row r="25" spans="1:8" s="49" customFormat="1" ht="21.75" customHeight="1" thickBot="1" x14ac:dyDescent="0.35">
      <c r="A25" s="65">
        <v>12</v>
      </c>
      <c r="B25" s="71" t="s">
        <v>103</v>
      </c>
      <c r="C25" s="57">
        <f>C27+C29+C28</f>
        <v>-13350933</v>
      </c>
      <c r="D25" s="57">
        <f>+D27+D28+D29</f>
        <v>-17162225</v>
      </c>
      <c r="F25" s="125"/>
    </row>
    <row r="26" spans="1:8" s="49" customFormat="1" ht="18.75" customHeight="1" thickTop="1" x14ac:dyDescent="0.3">
      <c r="A26" s="70"/>
      <c r="B26" s="72" t="s">
        <v>104</v>
      </c>
      <c r="C26" s="59"/>
      <c r="D26" s="59"/>
      <c r="F26" s="125"/>
    </row>
    <row r="27" spans="1:8" s="49" customFormat="1" ht="19.5" customHeight="1" x14ac:dyDescent="0.3">
      <c r="A27" s="70"/>
      <c r="B27" s="72" t="s">
        <v>105</v>
      </c>
      <c r="C27" s="59">
        <v>-13852778</v>
      </c>
      <c r="D27" s="59">
        <v>-14761043</v>
      </c>
      <c r="F27" s="125"/>
    </row>
    <row r="28" spans="1:8" s="49" customFormat="1" ht="18.75" customHeight="1" x14ac:dyDescent="0.3">
      <c r="A28" s="70"/>
      <c r="B28" s="72" t="s">
        <v>106</v>
      </c>
      <c r="C28" s="59">
        <v>0</v>
      </c>
      <c r="D28" s="59">
        <v>-2401182</v>
      </c>
      <c r="F28" s="125"/>
    </row>
    <row r="29" spans="1:8" s="49" customFormat="1" ht="21.2" customHeight="1" x14ac:dyDescent="0.3">
      <c r="A29" s="70"/>
      <c r="B29" s="72" t="s">
        <v>107</v>
      </c>
      <c r="C29" s="59">
        <v>501845</v>
      </c>
      <c r="D29" s="59">
        <v>0</v>
      </c>
      <c r="F29" s="125"/>
    </row>
    <row r="30" spans="1:8" s="49" customFormat="1" ht="27" customHeight="1" x14ac:dyDescent="0.3">
      <c r="A30" s="70">
        <v>13</v>
      </c>
      <c r="B30" s="76" t="s">
        <v>108</v>
      </c>
      <c r="C30" s="67">
        <f>+C25</f>
        <v>-13350933</v>
      </c>
      <c r="D30" s="67">
        <f>+D25</f>
        <v>-17162225</v>
      </c>
      <c r="F30" s="125"/>
    </row>
    <row r="31" spans="1:8" s="49" customFormat="1" ht="28.5" customHeight="1" thickBot="1" x14ac:dyDescent="0.35">
      <c r="A31" s="70">
        <v>14</v>
      </c>
      <c r="B31" s="129" t="s">
        <v>109</v>
      </c>
      <c r="C31" s="57">
        <f>+C22+C30</f>
        <v>50413987</v>
      </c>
      <c r="D31" s="57">
        <f>+D22+D30+0.5</f>
        <v>154997120.5</v>
      </c>
      <c r="F31" s="125"/>
    </row>
    <row r="32" spans="1:8" s="49" customFormat="1" ht="22.7" customHeight="1" thickTop="1" x14ac:dyDescent="0.25">
      <c r="A32" s="65">
        <v>15</v>
      </c>
      <c r="B32" s="71" t="s">
        <v>110</v>
      </c>
      <c r="C32" s="59">
        <f>(+C31+C20)*0.15</f>
        <v>7970250.75</v>
      </c>
      <c r="D32" s="59">
        <v>26107060</v>
      </c>
      <c r="F32" s="125"/>
    </row>
    <row r="33" spans="1:6" s="49" customFormat="1" ht="26.45" customHeight="1" thickBot="1" x14ac:dyDescent="0.35">
      <c r="A33" s="70">
        <v>16</v>
      </c>
      <c r="B33" s="126" t="s">
        <v>111</v>
      </c>
      <c r="C33" s="57">
        <f>+C31-C32</f>
        <v>42443736.25</v>
      </c>
      <c r="D33" s="57">
        <f>+D31-D32</f>
        <v>128890060.5</v>
      </c>
      <c r="F33" s="125"/>
    </row>
    <row r="34" spans="1:6" s="49" customFormat="1" ht="30.2" customHeight="1" thickTop="1" x14ac:dyDescent="0.25">
      <c r="A34" s="65">
        <v>17</v>
      </c>
      <c r="B34" s="71" t="s">
        <v>112</v>
      </c>
      <c r="C34" s="59"/>
      <c r="D34" s="59"/>
      <c r="F34" s="125"/>
    </row>
    <row r="35" spans="1:6" s="49" customFormat="1" ht="18" customHeight="1" x14ac:dyDescent="0.25">
      <c r="A35" s="65"/>
      <c r="B35" s="71"/>
      <c r="C35" s="59"/>
      <c r="D35" s="59"/>
      <c r="F35" s="125"/>
    </row>
    <row r="36" spans="1:6" ht="19.5" customHeight="1" x14ac:dyDescent="0.35">
      <c r="A36" s="15"/>
      <c r="B36" s="16"/>
      <c r="C36" s="17"/>
      <c r="D36" s="17"/>
      <c r="F36" s="11"/>
    </row>
    <row r="37" spans="1:6" ht="15.75" customHeight="1" x14ac:dyDescent="0.35">
      <c r="A37" s="15"/>
      <c r="B37" s="18"/>
      <c r="C37" s="18"/>
      <c r="D37" s="19"/>
      <c r="F37" s="11"/>
    </row>
    <row r="38" spans="1:6" ht="15.75" customHeight="1" x14ac:dyDescent="0.35">
      <c r="A38" s="15"/>
      <c r="B38" s="18"/>
      <c r="C38" s="18"/>
      <c r="D38" s="19"/>
      <c r="F38" s="11"/>
    </row>
    <row r="39" spans="1:6" ht="21.75" customHeight="1" x14ac:dyDescent="0.35">
      <c r="A39" s="15"/>
      <c r="B39" s="18"/>
      <c r="C39" s="18"/>
      <c r="D39" s="19"/>
      <c r="F39" s="11"/>
    </row>
    <row r="40" spans="1:6" ht="21" x14ac:dyDescent="0.35">
      <c r="A40" s="15"/>
      <c r="B40" s="18"/>
      <c r="C40" s="18"/>
      <c r="D40" s="19"/>
      <c r="E40" s="13"/>
      <c r="F40" s="11"/>
    </row>
    <row r="41" spans="1:6" ht="21" x14ac:dyDescent="0.35">
      <c r="A41" s="15"/>
      <c r="B41" s="18"/>
      <c r="C41" s="18"/>
      <c r="D41" s="15"/>
      <c r="E41" s="15"/>
      <c r="F41" s="11"/>
    </row>
    <row r="42" spans="1:6" ht="21" x14ac:dyDescent="0.35">
      <c r="A42" s="15"/>
      <c r="B42" s="18"/>
      <c r="C42" s="18"/>
      <c r="D42" s="20"/>
      <c r="E42" s="13"/>
      <c r="F42" s="11"/>
    </row>
    <row r="43" spans="1:6" ht="21" x14ac:dyDescent="0.35">
      <c r="A43" s="15"/>
      <c r="B43" s="18"/>
      <c r="C43" s="18"/>
      <c r="D43" s="21"/>
      <c r="E43" s="13"/>
      <c r="F43" s="11"/>
    </row>
    <row r="44" spans="1:6" ht="21" x14ac:dyDescent="0.35">
      <c r="A44" s="15"/>
      <c r="B44" s="14"/>
      <c r="C44" s="14"/>
      <c r="D44" s="20"/>
      <c r="E44" s="13"/>
      <c r="F44" s="11"/>
    </row>
    <row r="45" spans="1:6" ht="21" x14ac:dyDescent="0.35">
      <c r="A45" s="15"/>
      <c r="B45" s="15"/>
      <c r="C45" s="20"/>
      <c r="D45" s="20"/>
      <c r="E45" s="13"/>
      <c r="F45" s="11"/>
    </row>
    <row r="46" spans="1:6" ht="21" x14ac:dyDescent="0.35">
      <c r="A46" s="15"/>
      <c r="B46" s="15"/>
      <c r="C46" s="20"/>
      <c r="D46" s="20"/>
      <c r="E46" s="13"/>
      <c r="F46" s="11"/>
    </row>
  </sheetData>
  <pageMargins left="0.25" right="0.25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D10" sqref="D10"/>
    </sheetView>
  </sheetViews>
  <sheetFormatPr defaultRowHeight="13.5" x14ac:dyDescent="0.25"/>
  <cols>
    <col min="1" max="1" width="5.140625" style="25" customWidth="1"/>
    <col min="2" max="2" width="51.28515625" style="25" customWidth="1"/>
    <col min="3" max="3" width="16.85546875" style="153" customWidth="1"/>
    <col min="4" max="4" width="15.85546875" style="26" customWidth="1"/>
    <col min="5" max="5" width="9.140625" style="25"/>
    <col min="6" max="6" width="10.85546875" style="25" customWidth="1"/>
    <col min="7" max="8" width="13" style="26" bestFit="1" customWidth="1"/>
    <col min="9" max="255" width="9.140625" style="25"/>
    <col min="256" max="256" width="5.140625" style="25" customWidth="1"/>
    <col min="257" max="257" width="35.7109375" style="25" customWidth="1"/>
    <col min="258" max="258" width="9.42578125" style="25" customWidth="1"/>
    <col min="259" max="259" width="16.85546875" style="25" customWidth="1"/>
    <col min="260" max="260" width="15.85546875" style="25" customWidth="1"/>
    <col min="261" max="261" width="9.140625" style="25"/>
    <col min="262" max="262" width="10.85546875" style="25" customWidth="1"/>
    <col min="263" max="264" width="13" style="25" bestFit="1" customWidth="1"/>
    <col min="265" max="511" width="9.140625" style="25"/>
    <col min="512" max="512" width="5.140625" style="25" customWidth="1"/>
    <col min="513" max="513" width="35.7109375" style="25" customWidth="1"/>
    <col min="514" max="514" width="9.42578125" style="25" customWidth="1"/>
    <col min="515" max="515" width="16.85546875" style="25" customWidth="1"/>
    <col min="516" max="516" width="15.85546875" style="25" customWidth="1"/>
    <col min="517" max="517" width="9.140625" style="25"/>
    <col min="518" max="518" width="10.85546875" style="25" customWidth="1"/>
    <col min="519" max="520" width="13" style="25" bestFit="1" customWidth="1"/>
    <col min="521" max="767" width="9.140625" style="25"/>
    <col min="768" max="768" width="5.140625" style="25" customWidth="1"/>
    <col min="769" max="769" width="35.7109375" style="25" customWidth="1"/>
    <col min="770" max="770" width="9.42578125" style="25" customWidth="1"/>
    <col min="771" max="771" width="16.85546875" style="25" customWidth="1"/>
    <col min="772" max="772" width="15.85546875" style="25" customWidth="1"/>
    <col min="773" max="773" width="9.140625" style="25"/>
    <col min="774" max="774" width="10.85546875" style="25" customWidth="1"/>
    <col min="775" max="776" width="13" style="25" bestFit="1" customWidth="1"/>
    <col min="777" max="1023" width="9.140625" style="25"/>
    <col min="1024" max="1024" width="5.140625" style="25" customWidth="1"/>
    <col min="1025" max="1025" width="35.7109375" style="25" customWidth="1"/>
    <col min="1026" max="1026" width="9.42578125" style="25" customWidth="1"/>
    <col min="1027" max="1027" width="16.85546875" style="25" customWidth="1"/>
    <col min="1028" max="1028" width="15.85546875" style="25" customWidth="1"/>
    <col min="1029" max="1029" width="9.140625" style="25"/>
    <col min="1030" max="1030" width="10.85546875" style="25" customWidth="1"/>
    <col min="1031" max="1032" width="13" style="25" bestFit="1" customWidth="1"/>
    <col min="1033" max="1279" width="9.140625" style="25"/>
    <col min="1280" max="1280" width="5.140625" style="25" customWidth="1"/>
    <col min="1281" max="1281" width="35.7109375" style="25" customWidth="1"/>
    <col min="1282" max="1282" width="9.42578125" style="25" customWidth="1"/>
    <col min="1283" max="1283" width="16.85546875" style="25" customWidth="1"/>
    <col min="1284" max="1284" width="15.85546875" style="25" customWidth="1"/>
    <col min="1285" max="1285" width="9.140625" style="25"/>
    <col min="1286" max="1286" width="10.85546875" style="25" customWidth="1"/>
    <col min="1287" max="1288" width="13" style="25" bestFit="1" customWidth="1"/>
    <col min="1289" max="1535" width="9.140625" style="25"/>
    <col min="1536" max="1536" width="5.140625" style="25" customWidth="1"/>
    <col min="1537" max="1537" width="35.7109375" style="25" customWidth="1"/>
    <col min="1538" max="1538" width="9.42578125" style="25" customWidth="1"/>
    <col min="1539" max="1539" width="16.85546875" style="25" customWidth="1"/>
    <col min="1540" max="1540" width="15.85546875" style="25" customWidth="1"/>
    <col min="1541" max="1541" width="9.140625" style="25"/>
    <col min="1542" max="1542" width="10.85546875" style="25" customWidth="1"/>
    <col min="1543" max="1544" width="13" style="25" bestFit="1" customWidth="1"/>
    <col min="1545" max="1791" width="9.140625" style="25"/>
    <col min="1792" max="1792" width="5.140625" style="25" customWidth="1"/>
    <col min="1793" max="1793" width="35.7109375" style="25" customWidth="1"/>
    <col min="1794" max="1794" width="9.42578125" style="25" customWidth="1"/>
    <col min="1795" max="1795" width="16.85546875" style="25" customWidth="1"/>
    <col min="1796" max="1796" width="15.85546875" style="25" customWidth="1"/>
    <col min="1797" max="1797" width="9.140625" style="25"/>
    <col min="1798" max="1798" width="10.85546875" style="25" customWidth="1"/>
    <col min="1799" max="1800" width="13" style="25" bestFit="1" customWidth="1"/>
    <col min="1801" max="2047" width="9.140625" style="25"/>
    <col min="2048" max="2048" width="5.140625" style="25" customWidth="1"/>
    <col min="2049" max="2049" width="35.7109375" style="25" customWidth="1"/>
    <col min="2050" max="2050" width="9.42578125" style="25" customWidth="1"/>
    <col min="2051" max="2051" width="16.85546875" style="25" customWidth="1"/>
    <col min="2052" max="2052" width="15.85546875" style="25" customWidth="1"/>
    <col min="2053" max="2053" width="9.140625" style="25"/>
    <col min="2054" max="2054" width="10.85546875" style="25" customWidth="1"/>
    <col min="2055" max="2056" width="13" style="25" bestFit="1" customWidth="1"/>
    <col min="2057" max="2303" width="9.140625" style="25"/>
    <col min="2304" max="2304" width="5.140625" style="25" customWidth="1"/>
    <col min="2305" max="2305" width="35.7109375" style="25" customWidth="1"/>
    <col min="2306" max="2306" width="9.42578125" style="25" customWidth="1"/>
    <col min="2307" max="2307" width="16.85546875" style="25" customWidth="1"/>
    <col min="2308" max="2308" width="15.85546875" style="25" customWidth="1"/>
    <col min="2309" max="2309" width="9.140625" style="25"/>
    <col min="2310" max="2310" width="10.85546875" style="25" customWidth="1"/>
    <col min="2311" max="2312" width="13" style="25" bestFit="1" customWidth="1"/>
    <col min="2313" max="2559" width="9.140625" style="25"/>
    <col min="2560" max="2560" width="5.140625" style="25" customWidth="1"/>
    <col min="2561" max="2561" width="35.7109375" style="25" customWidth="1"/>
    <col min="2562" max="2562" width="9.42578125" style="25" customWidth="1"/>
    <col min="2563" max="2563" width="16.85546875" style="25" customWidth="1"/>
    <col min="2564" max="2564" width="15.85546875" style="25" customWidth="1"/>
    <col min="2565" max="2565" width="9.140625" style="25"/>
    <col min="2566" max="2566" width="10.85546875" style="25" customWidth="1"/>
    <col min="2567" max="2568" width="13" style="25" bestFit="1" customWidth="1"/>
    <col min="2569" max="2815" width="9.140625" style="25"/>
    <col min="2816" max="2816" width="5.140625" style="25" customWidth="1"/>
    <col min="2817" max="2817" width="35.7109375" style="25" customWidth="1"/>
    <col min="2818" max="2818" width="9.42578125" style="25" customWidth="1"/>
    <col min="2819" max="2819" width="16.85546875" style="25" customWidth="1"/>
    <col min="2820" max="2820" width="15.85546875" style="25" customWidth="1"/>
    <col min="2821" max="2821" width="9.140625" style="25"/>
    <col min="2822" max="2822" width="10.85546875" style="25" customWidth="1"/>
    <col min="2823" max="2824" width="13" style="25" bestFit="1" customWidth="1"/>
    <col min="2825" max="3071" width="9.140625" style="25"/>
    <col min="3072" max="3072" width="5.140625" style="25" customWidth="1"/>
    <col min="3073" max="3073" width="35.7109375" style="25" customWidth="1"/>
    <col min="3074" max="3074" width="9.42578125" style="25" customWidth="1"/>
    <col min="3075" max="3075" width="16.85546875" style="25" customWidth="1"/>
    <col min="3076" max="3076" width="15.85546875" style="25" customWidth="1"/>
    <col min="3077" max="3077" width="9.140625" style="25"/>
    <col min="3078" max="3078" width="10.85546875" style="25" customWidth="1"/>
    <col min="3079" max="3080" width="13" style="25" bestFit="1" customWidth="1"/>
    <col min="3081" max="3327" width="9.140625" style="25"/>
    <col min="3328" max="3328" width="5.140625" style="25" customWidth="1"/>
    <col min="3329" max="3329" width="35.7109375" style="25" customWidth="1"/>
    <col min="3330" max="3330" width="9.42578125" style="25" customWidth="1"/>
    <col min="3331" max="3331" width="16.85546875" style="25" customWidth="1"/>
    <col min="3332" max="3332" width="15.85546875" style="25" customWidth="1"/>
    <col min="3333" max="3333" width="9.140625" style="25"/>
    <col min="3334" max="3334" width="10.85546875" style="25" customWidth="1"/>
    <col min="3335" max="3336" width="13" style="25" bestFit="1" customWidth="1"/>
    <col min="3337" max="3583" width="9.140625" style="25"/>
    <col min="3584" max="3584" width="5.140625" style="25" customWidth="1"/>
    <col min="3585" max="3585" width="35.7109375" style="25" customWidth="1"/>
    <col min="3586" max="3586" width="9.42578125" style="25" customWidth="1"/>
    <col min="3587" max="3587" width="16.85546875" style="25" customWidth="1"/>
    <col min="3588" max="3588" width="15.85546875" style="25" customWidth="1"/>
    <col min="3589" max="3589" width="9.140625" style="25"/>
    <col min="3590" max="3590" width="10.85546875" style="25" customWidth="1"/>
    <col min="3591" max="3592" width="13" style="25" bestFit="1" customWidth="1"/>
    <col min="3593" max="3839" width="9.140625" style="25"/>
    <col min="3840" max="3840" width="5.140625" style="25" customWidth="1"/>
    <col min="3841" max="3841" width="35.7109375" style="25" customWidth="1"/>
    <col min="3842" max="3842" width="9.42578125" style="25" customWidth="1"/>
    <col min="3843" max="3843" width="16.85546875" style="25" customWidth="1"/>
    <col min="3844" max="3844" width="15.85546875" style="25" customWidth="1"/>
    <col min="3845" max="3845" width="9.140625" style="25"/>
    <col min="3846" max="3846" width="10.85546875" style="25" customWidth="1"/>
    <col min="3847" max="3848" width="13" style="25" bestFit="1" customWidth="1"/>
    <col min="3849" max="4095" width="9.140625" style="25"/>
    <col min="4096" max="4096" width="5.140625" style="25" customWidth="1"/>
    <col min="4097" max="4097" width="35.7109375" style="25" customWidth="1"/>
    <col min="4098" max="4098" width="9.42578125" style="25" customWidth="1"/>
    <col min="4099" max="4099" width="16.85546875" style="25" customWidth="1"/>
    <col min="4100" max="4100" width="15.85546875" style="25" customWidth="1"/>
    <col min="4101" max="4101" width="9.140625" style="25"/>
    <col min="4102" max="4102" width="10.85546875" style="25" customWidth="1"/>
    <col min="4103" max="4104" width="13" style="25" bestFit="1" customWidth="1"/>
    <col min="4105" max="4351" width="9.140625" style="25"/>
    <col min="4352" max="4352" width="5.140625" style="25" customWidth="1"/>
    <col min="4353" max="4353" width="35.7109375" style="25" customWidth="1"/>
    <col min="4354" max="4354" width="9.42578125" style="25" customWidth="1"/>
    <col min="4355" max="4355" width="16.85546875" style="25" customWidth="1"/>
    <col min="4356" max="4356" width="15.85546875" style="25" customWidth="1"/>
    <col min="4357" max="4357" width="9.140625" style="25"/>
    <col min="4358" max="4358" width="10.85546875" style="25" customWidth="1"/>
    <col min="4359" max="4360" width="13" style="25" bestFit="1" customWidth="1"/>
    <col min="4361" max="4607" width="9.140625" style="25"/>
    <col min="4608" max="4608" width="5.140625" style="25" customWidth="1"/>
    <col min="4609" max="4609" width="35.7109375" style="25" customWidth="1"/>
    <col min="4610" max="4610" width="9.42578125" style="25" customWidth="1"/>
    <col min="4611" max="4611" width="16.85546875" style="25" customWidth="1"/>
    <col min="4612" max="4612" width="15.85546875" style="25" customWidth="1"/>
    <col min="4613" max="4613" width="9.140625" style="25"/>
    <col min="4614" max="4614" width="10.85546875" style="25" customWidth="1"/>
    <col min="4615" max="4616" width="13" style="25" bestFit="1" customWidth="1"/>
    <col min="4617" max="4863" width="9.140625" style="25"/>
    <col min="4864" max="4864" width="5.140625" style="25" customWidth="1"/>
    <col min="4865" max="4865" width="35.7109375" style="25" customWidth="1"/>
    <col min="4866" max="4866" width="9.42578125" style="25" customWidth="1"/>
    <col min="4867" max="4867" width="16.85546875" style="25" customWidth="1"/>
    <col min="4868" max="4868" width="15.85546875" style="25" customWidth="1"/>
    <col min="4869" max="4869" width="9.140625" style="25"/>
    <col min="4870" max="4870" width="10.85546875" style="25" customWidth="1"/>
    <col min="4871" max="4872" width="13" style="25" bestFit="1" customWidth="1"/>
    <col min="4873" max="5119" width="9.140625" style="25"/>
    <col min="5120" max="5120" width="5.140625" style="25" customWidth="1"/>
    <col min="5121" max="5121" width="35.7109375" style="25" customWidth="1"/>
    <col min="5122" max="5122" width="9.42578125" style="25" customWidth="1"/>
    <col min="5123" max="5123" width="16.85546875" style="25" customWidth="1"/>
    <col min="5124" max="5124" width="15.85546875" style="25" customWidth="1"/>
    <col min="5125" max="5125" width="9.140625" style="25"/>
    <col min="5126" max="5126" width="10.85546875" style="25" customWidth="1"/>
    <col min="5127" max="5128" width="13" style="25" bestFit="1" customWidth="1"/>
    <col min="5129" max="5375" width="9.140625" style="25"/>
    <col min="5376" max="5376" width="5.140625" style="25" customWidth="1"/>
    <col min="5377" max="5377" width="35.7109375" style="25" customWidth="1"/>
    <col min="5378" max="5378" width="9.42578125" style="25" customWidth="1"/>
    <col min="5379" max="5379" width="16.85546875" style="25" customWidth="1"/>
    <col min="5380" max="5380" width="15.85546875" style="25" customWidth="1"/>
    <col min="5381" max="5381" width="9.140625" style="25"/>
    <col min="5382" max="5382" width="10.85546875" style="25" customWidth="1"/>
    <col min="5383" max="5384" width="13" style="25" bestFit="1" customWidth="1"/>
    <col min="5385" max="5631" width="9.140625" style="25"/>
    <col min="5632" max="5632" width="5.140625" style="25" customWidth="1"/>
    <col min="5633" max="5633" width="35.7109375" style="25" customWidth="1"/>
    <col min="5634" max="5634" width="9.42578125" style="25" customWidth="1"/>
    <col min="5635" max="5635" width="16.85546875" style="25" customWidth="1"/>
    <col min="5636" max="5636" width="15.85546875" style="25" customWidth="1"/>
    <col min="5637" max="5637" width="9.140625" style="25"/>
    <col min="5638" max="5638" width="10.85546875" style="25" customWidth="1"/>
    <col min="5639" max="5640" width="13" style="25" bestFit="1" customWidth="1"/>
    <col min="5641" max="5887" width="9.140625" style="25"/>
    <col min="5888" max="5888" width="5.140625" style="25" customWidth="1"/>
    <col min="5889" max="5889" width="35.7109375" style="25" customWidth="1"/>
    <col min="5890" max="5890" width="9.42578125" style="25" customWidth="1"/>
    <col min="5891" max="5891" width="16.85546875" style="25" customWidth="1"/>
    <col min="5892" max="5892" width="15.85546875" style="25" customWidth="1"/>
    <col min="5893" max="5893" width="9.140625" style="25"/>
    <col min="5894" max="5894" width="10.85546875" style="25" customWidth="1"/>
    <col min="5895" max="5896" width="13" style="25" bestFit="1" customWidth="1"/>
    <col min="5897" max="6143" width="9.140625" style="25"/>
    <col min="6144" max="6144" width="5.140625" style="25" customWidth="1"/>
    <col min="6145" max="6145" width="35.7109375" style="25" customWidth="1"/>
    <col min="6146" max="6146" width="9.42578125" style="25" customWidth="1"/>
    <col min="6147" max="6147" width="16.85546875" style="25" customWidth="1"/>
    <col min="6148" max="6148" width="15.85546875" style="25" customWidth="1"/>
    <col min="6149" max="6149" width="9.140625" style="25"/>
    <col min="6150" max="6150" width="10.85546875" style="25" customWidth="1"/>
    <col min="6151" max="6152" width="13" style="25" bestFit="1" customWidth="1"/>
    <col min="6153" max="6399" width="9.140625" style="25"/>
    <col min="6400" max="6400" width="5.140625" style="25" customWidth="1"/>
    <col min="6401" max="6401" width="35.7109375" style="25" customWidth="1"/>
    <col min="6402" max="6402" width="9.42578125" style="25" customWidth="1"/>
    <col min="6403" max="6403" width="16.85546875" style="25" customWidth="1"/>
    <col min="6404" max="6404" width="15.85546875" style="25" customWidth="1"/>
    <col min="6405" max="6405" width="9.140625" style="25"/>
    <col min="6406" max="6406" width="10.85546875" style="25" customWidth="1"/>
    <col min="6407" max="6408" width="13" style="25" bestFit="1" customWidth="1"/>
    <col min="6409" max="6655" width="9.140625" style="25"/>
    <col min="6656" max="6656" width="5.140625" style="25" customWidth="1"/>
    <col min="6657" max="6657" width="35.7109375" style="25" customWidth="1"/>
    <col min="6658" max="6658" width="9.42578125" style="25" customWidth="1"/>
    <col min="6659" max="6659" width="16.85546875" style="25" customWidth="1"/>
    <col min="6660" max="6660" width="15.85546875" style="25" customWidth="1"/>
    <col min="6661" max="6661" width="9.140625" style="25"/>
    <col min="6662" max="6662" width="10.85546875" style="25" customWidth="1"/>
    <col min="6663" max="6664" width="13" style="25" bestFit="1" customWidth="1"/>
    <col min="6665" max="6911" width="9.140625" style="25"/>
    <col min="6912" max="6912" width="5.140625" style="25" customWidth="1"/>
    <col min="6913" max="6913" width="35.7109375" style="25" customWidth="1"/>
    <col min="6914" max="6914" width="9.42578125" style="25" customWidth="1"/>
    <col min="6915" max="6915" width="16.85546875" style="25" customWidth="1"/>
    <col min="6916" max="6916" width="15.85546875" style="25" customWidth="1"/>
    <col min="6917" max="6917" width="9.140625" style="25"/>
    <col min="6918" max="6918" width="10.85546875" style="25" customWidth="1"/>
    <col min="6919" max="6920" width="13" style="25" bestFit="1" customWidth="1"/>
    <col min="6921" max="7167" width="9.140625" style="25"/>
    <col min="7168" max="7168" width="5.140625" style="25" customWidth="1"/>
    <col min="7169" max="7169" width="35.7109375" style="25" customWidth="1"/>
    <col min="7170" max="7170" width="9.42578125" style="25" customWidth="1"/>
    <col min="7171" max="7171" width="16.85546875" style="25" customWidth="1"/>
    <col min="7172" max="7172" width="15.85546875" style="25" customWidth="1"/>
    <col min="7173" max="7173" width="9.140625" style="25"/>
    <col min="7174" max="7174" width="10.85546875" style="25" customWidth="1"/>
    <col min="7175" max="7176" width="13" style="25" bestFit="1" customWidth="1"/>
    <col min="7177" max="7423" width="9.140625" style="25"/>
    <col min="7424" max="7424" width="5.140625" style="25" customWidth="1"/>
    <col min="7425" max="7425" width="35.7109375" style="25" customWidth="1"/>
    <col min="7426" max="7426" width="9.42578125" style="25" customWidth="1"/>
    <col min="7427" max="7427" width="16.85546875" style="25" customWidth="1"/>
    <col min="7428" max="7428" width="15.85546875" style="25" customWidth="1"/>
    <col min="7429" max="7429" width="9.140625" style="25"/>
    <col min="7430" max="7430" width="10.85546875" style="25" customWidth="1"/>
    <col min="7431" max="7432" width="13" style="25" bestFit="1" customWidth="1"/>
    <col min="7433" max="7679" width="9.140625" style="25"/>
    <col min="7680" max="7680" width="5.140625" style="25" customWidth="1"/>
    <col min="7681" max="7681" width="35.7109375" style="25" customWidth="1"/>
    <col min="7682" max="7682" width="9.42578125" style="25" customWidth="1"/>
    <col min="7683" max="7683" width="16.85546875" style="25" customWidth="1"/>
    <col min="7684" max="7684" width="15.85546875" style="25" customWidth="1"/>
    <col min="7685" max="7685" width="9.140625" style="25"/>
    <col min="7686" max="7686" width="10.85546875" style="25" customWidth="1"/>
    <col min="7687" max="7688" width="13" style="25" bestFit="1" customWidth="1"/>
    <col min="7689" max="7935" width="9.140625" style="25"/>
    <col min="7936" max="7936" width="5.140625" style="25" customWidth="1"/>
    <col min="7937" max="7937" width="35.7109375" style="25" customWidth="1"/>
    <col min="7938" max="7938" width="9.42578125" style="25" customWidth="1"/>
    <col min="7939" max="7939" width="16.85546875" style="25" customWidth="1"/>
    <col min="7940" max="7940" width="15.85546875" style="25" customWidth="1"/>
    <col min="7941" max="7941" width="9.140625" style="25"/>
    <col min="7942" max="7942" width="10.85546875" style="25" customWidth="1"/>
    <col min="7943" max="7944" width="13" style="25" bestFit="1" customWidth="1"/>
    <col min="7945" max="8191" width="9.140625" style="25"/>
    <col min="8192" max="8192" width="5.140625" style="25" customWidth="1"/>
    <col min="8193" max="8193" width="35.7109375" style="25" customWidth="1"/>
    <col min="8194" max="8194" width="9.42578125" style="25" customWidth="1"/>
    <col min="8195" max="8195" width="16.85546875" style="25" customWidth="1"/>
    <col min="8196" max="8196" width="15.85546875" style="25" customWidth="1"/>
    <col min="8197" max="8197" width="9.140625" style="25"/>
    <col min="8198" max="8198" width="10.85546875" style="25" customWidth="1"/>
    <col min="8199" max="8200" width="13" style="25" bestFit="1" customWidth="1"/>
    <col min="8201" max="8447" width="9.140625" style="25"/>
    <col min="8448" max="8448" width="5.140625" style="25" customWidth="1"/>
    <col min="8449" max="8449" width="35.7109375" style="25" customWidth="1"/>
    <col min="8450" max="8450" width="9.42578125" style="25" customWidth="1"/>
    <col min="8451" max="8451" width="16.85546875" style="25" customWidth="1"/>
    <col min="8452" max="8452" width="15.85546875" style="25" customWidth="1"/>
    <col min="8453" max="8453" width="9.140625" style="25"/>
    <col min="8454" max="8454" width="10.85546875" style="25" customWidth="1"/>
    <col min="8455" max="8456" width="13" style="25" bestFit="1" customWidth="1"/>
    <col min="8457" max="8703" width="9.140625" style="25"/>
    <col min="8704" max="8704" width="5.140625" style="25" customWidth="1"/>
    <col min="8705" max="8705" width="35.7109375" style="25" customWidth="1"/>
    <col min="8706" max="8706" width="9.42578125" style="25" customWidth="1"/>
    <col min="8707" max="8707" width="16.85546875" style="25" customWidth="1"/>
    <col min="8708" max="8708" width="15.85546875" style="25" customWidth="1"/>
    <col min="8709" max="8709" width="9.140625" style="25"/>
    <col min="8710" max="8710" width="10.85546875" style="25" customWidth="1"/>
    <col min="8711" max="8712" width="13" style="25" bestFit="1" customWidth="1"/>
    <col min="8713" max="8959" width="9.140625" style="25"/>
    <col min="8960" max="8960" width="5.140625" style="25" customWidth="1"/>
    <col min="8961" max="8961" width="35.7109375" style="25" customWidth="1"/>
    <col min="8962" max="8962" width="9.42578125" style="25" customWidth="1"/>
    <col min="8963" max="8963" width="16.85546875" style="25" customWidth="1"/>
    <col min="8964" max="8964" width="15.85546875" style="25" customWidth="1"/>
    <col min="8965" max="8965" width="9.140625" style="25"/>
    <col min="8966" max="8966" width="10.85546875" style="25" customWidth="1"/>
    <col min="8967" max="8968" width="13" style="25" bestFit="1" customWidth="1"/>
    <col min="8969" max="9215" width="9.140625" style="25"/>
    <col min="9216" max="9216" width="5.140625" style="25" customWidth="1"/>
    <col min="9217" max="9217" width="35.7109375" style="25" customWidth="1"/>
    <col min="9218" max="9218" width="9.42578125" style="25" customWidth="1"/>
    <col min="9219" max="9219" width="16.85546875" style="25" customWidth="1"/>
    <col min="9220" max="9220" width="15.85546875" style="25" customWidth="1"/>
    <col min="9221" max="9221" width="9.140625" style="25"/>
    <col min="9222" max="9222" width="10.85546875" style="25" customWidth="1"/>
    <col min="9223" max="9224" width="13" style="25" bestFit="1" customWidth="1"/>
    <col min="9225" max="9471" width="9.140625" style="25"/>
    <col min="9472" max="9472" width="5.140625" style="25" customWidth="1"/>
    <col min="9473" max="9473" width="35.7109375" style="25" customWidth="1"/>
    <col min="9474" max="9474" width="9.42578125" style="25" customWidth="1"/>
    <col min="9475" max="9475" width="16.85546875" style="25" customWidth="1"/>
    <col min="9476" max="9476" width="15.85546875" style="25" customWidth="1"/>
    <col min="9477" max="9477" width="9.140625" style="25"/>
    <col min="9478" max="9478" width="10.85546875" style="25" customWidth="1"/>
    <col min="9479" max="9480" width="13" style="25" bestFit="1" customWidth="1"/>
    <col min="9481" max="9727" width="9.140625" style="25"/>
    <col min="9728" max="9728" width="5.140625" style="25" customWidth="1"/>
    <col min="9729" max="9729" width="35.7109375" style="25" customWidth="1"/>
    <col min="9730" max="9730" width="9.42578125" style="25" customWidth="1"/>
    <col min="9731" max="9731" width="16.85546875" style="25" customWidth="1"/>
    <col min="9732" max="9732" width="15.85546875" style="25" customWidth="1"/>
    <col min="9733" max="9733" width="9.140625" style="25"/>
    <col min="9734" max="9734" width="10.85546875" style="25" customWidth="1"/>
    <col min="9735" max="9736" width="13" style="25" bestFit="1" customWidth="1"/>
    <col min="9737" max="9983" width="9.140625" style="25"/>
    <col min="9984" max="9984" width="5.140625" style="25" customWidth="1"/>
    <col min="9985" max="9985" width="35.7109375" style="25" customWidth="1"/>
    <col min="9986" max="9986" width="9.42578125" style="25" customWidth="1"/>
    <col min="9987" max="9987" width="16.85546875" style="25" customWidth="1"/>
    <col min="9988" max="9988" width="15.85546875" style="25" customWidth="1"/>
    <col min="9989" max="9989" width="9.140625" style="25"/>
    <col min="9990" max="9990" width="10.85546875" style="25" customWidth="1"/>
    <col min="9991" max="9992" width="13" style="25" bestFit="1" customWidth="1"/>
    <col min="9993" max="10239" width="9.140625" style="25"/>
    <col min="10240" max="10240" width="5.140625" style="25" customWidth="1"/>
    <col min="10241" max="10241" width="35.7109375" style="25" customWidth="1"/>
    <col min="10242" max="10242" width="9.42578125" style="25" customWidth="1"/>
    <col min="10243" max="10243" width="16.85546875" style="25" customWidth="1"/>
    <col min="10244" max="10244" width="15.85546875" style="25" customWidth="1"/>
    <col min="10245" max="10245" width="9.140625" style="25"/>
    <col min="10246" max="10246" width="10.85546875" style="25" customWidth="1"/>
    <col min="10247" max="10248" width="13" style="25" bestFit="1" customWidth="1"/>
    <col min="10249" max="10495" width="9.140625" style="25"/>
    <col min="10496" max="10496" width="5.140625" style="25" customWidth="1"/>
    <col min="10497" max="10497" width="35.7109375" style="25" customWidth="1"/>
    <col min="10498" max="10498" width="9.42578125" style="25" customWidth="1"/>
    <col min="10499" max="10499" width="16.85546875" style="25" customWidth="1"/>
    <col min="10500" max="10500" width="15.85546875" style="25" customWidth="1"/>
    <col min="10501" max="10501" width="9.140625" style="25"/>
    <col min="10502" max="10502" width="10.85546875" style="25" customWidth="1"/>
    <col min="10503" max="10504" width="13" style="25" bestFit="1" customWidth="1"/>
    <col min="10505" max="10751" width="9.140625" style="25"/>
    <col min="10752" max="10752" width="5.140625" style="25" customWidth="1"/>
    <col min="10753" max="10753" width="35.7109375" style="25" customWidth="1"/>
    <col min="10754" max="10754" width="9.42578125" style="25" customWidth="1"/>
    <col min="10755" max="10755" width="16.85546875" style="25" customWidth="1"/>
    <col min="10756" max="10756" width="15.85546875" style="25" customWidth="1"/>
    <col min="10757" max="10757" width="9.140625" style="25"/>
    <col min="10758" max="10758" width="10.85546875" style="25" customWidth="1"/>
    <col min="10759" max="10760" width="13" style="25" bestFit="1" customWidth="1"/>
    <col min="10761" max="11007" width="9.140625" style="25"/>
    <col min="11008" max="11008" width="5.140625" style="25" customWidth="1"/>
    <col min="11009" max="11009" width="35.7109375" style="25" customWidth="1"/>
    <col min="11010" max="11010" width="9.42578125" style="25" customWidth="1"/>
    <col min="11011" max="11011" width="16.85546875" style="25" customWidth="1"/>
    <col min="11012" max="11012" width="15.85546875" style="25" customWidth="1"/>
    <col min="11013" max="11013" width="9.140625" style="25"/>
    <col min="11014" max="11014" width="10.85546875" style="25" customWidth="1"/>
    <col min="11015" max="11016" width="13" style="25" bestFit="1" customWidth="1"/>
    <col min="11017" max="11263" width="9.140625" style="25"/>
    <col min="11264" max="11264" width="5.140625" style="25" customWidth="1"/>
    <col min="11265" max="11265" width="35.7109375" style="25" customWidth="1"/>
    <col min="11266" max="11266" width="9.42578125" style="25" customWidth="1"/>
    <col min="11267" max="11267" width="16.85546875" style="25" customWidth="1"/>
    <col min="11268" max="11268" width="15.85546875" style="25" customWidth="1"/>
    <col min="11269" max="11269" width="9.140625" style="25"/>
    <col min="11270" max="11270" width="10.85546875" style="25" customWidth="1"/>
    <col min="11271" max="11272" width="13" style="25" bestFit="1" customWidth="1"/>
    <col min="11273" max="11519" width="9.140625" style="25"/>
    <col min="11520" max="11520" width="5.140625" style="25" customWidth="1"/>
    <col min="11521" max="11521" width="35.7109375" style="25" customWidth="1"/>
    <col min="11522" max="11522" width="9.42578125" style="25" customWidth="1"/>
    <col min="11523" max="11523" width="16.85546875" style="25" customWidth="1"/>
    <col min="11524" max="11524" width="15.85546875" style="25" customWidth="1"/>
    <col min="11525" max="11525" width="9.140625" style="25"/>
    <col min="11526" max="11526" width="10.85546875" style="25" customWidth="1"/>
    <col min="11527" max="11528" width="13" style="25" bestFit="1" customWidth="1"/>
    <col min="11529" max="11775" width="9.140625" style="25"/>
    <col min="11776" max="11776" width="5.140625" style="25" customWidth="1"/>
    <col min="11777" max="11777" width="35.7109375" style="25" customWidth="1"/>
    <col min="11778" max="11778" width="9.42578125" style="25" customWidth="1"/>
    <col min="11779" max="11779" width="16.85546875" style="25" customWidth="1"/>
    <col min="11780" max="11780" width="15.85546875" style="25" customWidth="1"/>
    <col min="11781" max="11781" width="9.140625" style="25"/>
    <col min="11782" max="11782" width="10.85546875" style="25" customWidth="1"/>
    <col min="11783" max="11784" width="13" style="25" bestFit="1" customWidth="1"/>
    <col min="11785" max="12031" width="9.140625" style="25"/>
    <col min="12032" max="12032" width="5.140625" style="25" customWidth="1"/>
    <col min="12033" max="12033" width="35.7109375" style="25" customWidth="1"/>
    <col min="12034" max="12034" width="9.42578125" style="25" customWidth="1"/>
    <col min="12035" max="12035" width="16.85546875" style="25" customWidth="1"/>
    <col min="12036" max="12036" width="15.85546875" style="25" customWidth="1"/>
    <col min="12037" max="12037" width="9.140625" style="25"/>
    <col min="12038" max="12038" width="10.85546875" style="25" customWidth="1"/>
    <col min="12039" max="12040" width="13" style="25" bestFit="1" customWidth="1"/>
    <col min="12041" max="12287" width="9.140625" style="25"/>
    <col min="12288" max="12288" width="5.140625" style="25" customWidth="1"/>
    <col min="12289" max="12289" width="35.7109375" style="25" customWidth="1"/>
    <col min="12290" max="12290" width="9.42578125" style="25" customWidth="1"/>
    <col min="12291" max="12291" width="16.85546875" style="25" customWidth="1"/>
    <col min="12292" max="12292" width="15.85546875" style="25" customWidth="1"/>
    <col min="12293" max="12293" width="9.140625" style="25"/>
    <col min="12294" max="12294" width="10.85546875" style="25" customWidth="1"/>
    <col min="12295" max="12296" width="13" style="25" bestFit="1" customWidth="1"/>
    <col min="12297" max="12543" width="9.140625" style="25"/>
    <col min="12544" max="12544" width="5.140625" style="25" customWidth="1"/>
    <col min="12545" max="12545" width="35.7109375" style="25" customWidth="1"/>
    <col min="12546" max="12546" width="9.42578125" style="25" customWidth="1"/>
    <col min="12547" max="12547" width="16.85546875" style="25" customWidth="1"/>
    <col min="12548" max="12548" width="15.85546875" style="25" customWidth="1"/>
    <col min="12549" max="12549" width="9.140625" style="25"/>
    <col min="12550" max="12550" width="10.85546875" style="25" customWidth="1"/>
    <col min="12551" max="12552" width="13" style="25" bestFit="1" customWidth="1"/>
    <col min="12553" max="12799" width="9.140625" style="25"/>
    <col min="12800" max="12800" width="5.140625" style="25" customWidth="1"/>
    <col min="12801" max="12801" width="35.7109375" style="25" customWidth="1"/>
    <col min="12802" max="12802" width="9.42578125" style="25" customWidth="1"/>
    <col min="12803" max="12803" width="16.85546875" style="25" customWidth="1"/>
    <col min="12804" max="12804" width="15.85546875" style="25" customWidth="1"/>
    <col min="12805" max="12805" width="9.140625" style="25"/>
    <col min="12806" max="12806" width="10.85546875" style="25" customWidth="1"/>
    <col min="12807" max="12808" width="13" style="25" bestFit="1" customWidth="1"/>
    <col min="12809" max="13055" width="9.140625" style="25"/>
    <col min="13056" max="13056" width="5.140625" style="25" customWidth="1"/>
    <col min="13057" max="13057" width="35.7109375" style="25" customWidth="1"/>
    <col min="13058" max="13058" width="9.42578125" style="25" customWidth="1"/>
    <col min="13059" max="13059" width="16.85546875" style="25" customWidth="1"/>
    <col min="13060" max="13060" width="15.85546875" style="25" customWidth="1"/>
    <col min="13061" max="13061" width="9.140625" style="25"/>
    <col min="13062" max="13062" width="10.85546875" style="25" customWidth="1"/>
    <col min="13063" max="13064" width="13" style="25" bestFit="1" customWidth="1"/>
    <col min="13065" max="13311" width="9.140625" style="25"/>
    <col min="13312" max="13312" width="5.140625" style="25" customWidth="1"/>
    <col min="13313" max="13313" width="35.7109375" style="25" customWidth="1"/>
    <col min="13314" max="13314" width="9.42578125" style="25" customWidth="1"/>
    <col min="13315" max="13315" width="16.85546875" style="25" customWidth="1"/>
    <col min="13316" max="13316" width="15.85546875" style="25" customWidth="1"/>
    <col min="13317" max="13317" width="9.140625" style="25"/>
    <col min="13318" max="13318" width="10.85546875" style="25" customWidth="1"/>
    <col min="13319" max="13320" width="13" style="25" bestFit="1" customWidth="1"/>
    <col min="13321" max="13567" width="9.140625" style="25"/>
    <col min="13568" max="13568" width="5.140625" style="25" customWidth="1"/>
    <col min="13569" max="13569" width="35.7109375" style="25" customWidth="1"/>
    <col min="13570" max="13570" width="9.42578125" style="25" customWidth="1"/>
    <col min="13571" max="13571" width="16.85546875" style="25" customWidth="1"/>
    <col min="13572" max="13572" width="15.85546875" style="25" customWidth="1"/>
    <col min="13573" max="13573" width="9.140625" style="25"/>
    <col min="13574" max="13574" width="10.85546875" style="25" customWidth="1"/>
    <col min="13575" max="13576" width="13" style="25" bestFit="1" customWidth="1"/>
    <col min="13577" max="13823" width="9.140625" style="25"/>
    <col min="13824" max="13824" width="5.140625" style="25" customWidth="1"/>
    <col min="13825" max="13825" width="35.7109375" style="25" customWidth="1"/>
    <col min="13826" max="13826" width="9.42578125" style="25" customWidth="1"/>
    <col min="13827" max="13827" width="16.85546875" style="25" customWidth="1"/>
    <col min="13828" max="13828" width="15.85546875" style="25" customWidth="1"/>
    <col min="13829" max="13829" width="9.140625" style="25"/>
    <col min="13830" max="13830" width="10.85546875" style="25" customWidth="1"/>
    <col min="13831" max="13832" width="13" style="25" bestFit="1" customWidth="1"/>
    <col min="13833" max="14079" width="9.140625" style="25"/>
    <col min="14080" max="14080" width="5.140625" style="25" customWidth="1"/>
    <col min="14081" max="14081" width="35.7109375" style="25" customWidth="1"/>
    <col min="14082" max="14082" width="9.42578125" style="25" customWidth="1"/>
    <col min="14083" max="14083" width="16.85546875" style="25" customWidth="1"/>
    <col min="14084" max="14084" width="15.85546875" style="25" customWidth="1"/>
    <col min="14085" max="14085" width="9.140625" style="25"/>
    <col min="14086" max="14086" width="10.85546875" style="25" customWidth="1"/>
    <col min="14087" max="14088" width="13" style="25" bestFit="1" customWidth="1"/>
    <col min="14089" max="14335" width="9.140625" style="25"/>
    <col min="14336" max="14336" width="5.140625" style="25" customWidth="1"/>
    <col min="14337" max="14337" width="35.7109375" style="25" customWidth="1"/>
    <col min="14338" max="14338" width="9.42578125" style="25" customWidth="1"/>
    <col min="14339" max="14339" width="16.85546875" style="25" customWidth="1"/>
    <col min="14340" max="14340" width="15.85546875" style="25" customWidth="1"/>
    <col min="14341" max="14341" width="9.140625" style="25"/>
    <col min="14342" max="14342" width="10.85546875" style="25" customWidth="1"/>
    <col min="14343" max="14344" width="13" style="25" bestFit="1" customWidth="1"/>
    <col min="14345" max="14591" width="9.140625" style="25"/>
    <col min="14592" max="14592" width="5.140625" style="25" customWidth="1"/>
    <col min="14593" max="14593" width="35.7109375" style="25" customWidth="1"/>
    <col min="14594" max="14594" width="9.42578125" style="25" customWidth="1"/>
    <col min="14595" max="14595" width="16.85546875" style="25" customWidth="1"/>
    <col min="14596" max="14596" width="15.85546875" style="25" customWidth="1"/>
    <col min="14597" max="14597" width="9.140625" style="25"/>
    <col min="14598" max="14598" width="10.85546875" style="25" customWidth="1"/>
    <col min="14599" max="14600" width="13" style="25" bestFit="1" customWidth="1"/>
    <col min="14601" max="14847" width="9.140625" style="25"/>
    <col min="14848" max="14848" width="5.140625" style="25" customWidth="1"/>
    <col min="14849" max="14849" width="35.7109375" style="25" customWidth="1"/>
    <col min="14850" max="14850" width="9.42578125" style="25" customWidth="1"/>
    <col min="14851" max="14851" width="16.85546875" style="25" customWidth="1"/>
    <col min="14852" max="14852" width="15.85546875" style="25" customWidth="1"/>
    <col min="14853" max="14853" width="9.140625" style="25"/>
    <col min="14854" max="14854" width="10.85546875" style="25" customWidth="1"/>
    <col min="14855" max="14856" width="13" style="25" bestFit="1" customWidth="1"/>
    <col min="14857" max="15103" width="9.140625" style="25"/>
    <col min="15104" max="15104" width="5.140625" style="25" customWidth="1"/>
    <col min="15105" max="15105" width="35.7109375" style="25" customWidth="1"/>
    <col min="15106" max="15106" width="9.42578125" style="25" customWidth="1"/>
    <col min="15107" max="15107" width="16.85546875" style="25" customWidth="1"/>
    <col min="15108" max="15108" width="15.85546875" style="25" customWidth="1"/>
    <col min="15109" max="15109" width="9.140625" style="25"/>
    <col min="15110" max="15110" width="10.85546875" style="25" customWidth="1"/>
    <col min="15111" max="15112" width="13" style="25" bestFit="1" customWidth="1"/>
    <col min="15113" max="15359" width="9.140625" style="25"/>
    <col min="15360" max="15360" width="5.140625" style="25" customWidth="1"/>
    <col min="15361" max="15361" width="35.7109375" style="25" customWidth="1"/>
    <col min="15362" max="15362" width="9.42578125" style="25" customWidth="1"/>
    <col min="15363" max="15363" width="16.85546875" style="25" customWidth="1"/>
    <col min="15364" max="15364" width="15.85546875" style="25" customWidth="1"/>
    <col min="15365" max="15365" width="9.140625" style="25"/>
    <col min="15366" max="15366" width="10.85546875" style="25" customWidth="1"/>
    <col min="15367" max="15368" width="13" style="25" bestFit="1" customWidth="1"/>
    <col min="15369" max="15615" width="9.140625" style="25"/>
    <col min="15616" max="15616" width="5.140625" style="25" customWidth="1"/>
    <col min="15617" max="15617" width="35.7109375" style="25" customWidth="1"/>
    <col min="15618" max="15618" width="9.42578125" style="25" customWidth="1"/>
    <col min="15619" max="15619" width="16.85546875" style="25" customWidth="1"/>
    <col min="15620" max="15620" width="15.85546875" style="25" customWidth="1"/>
    <col min="15621" max="15621" width="9.140625" style="25"/>
    <col min="15622" max="15622" width="10.85546875" style="25" customWidth="1"/>
    <col min="15623" max="15624" width="13" style="25" bestFit="1" customWidth="1"/>
    <col min="15625" max="15871" width="9.140625" style="25"/>
    <col min="15872" max="15872" width="5.140625" style="25" customWidth="1"/>
    <col min="15873" max="15873" width="35.7109375" style="25" customWidth="1"/>
    <col min="15874" max="15874" width="9.42578125" style="25" customWidth="1"/>
    <col min="15875" max="15875" width="16.85546875" style="25" customWidth="1"/>
    <col min="15876" max="15876" width="15.85546875" style="25" customWidth="1"/>
    <col min="15877" max="15877" width="9.140625" style="25"/>
    <col min="15878" max="15878" width="10.85546875" style="25" customWidth="1"/>
    <col min="15879" max="15880" width="13" style="25" bestFit="1" customWidth="1"/>
    <col min="15881" max="16127" width="9.140625" style="25"/>
    <col min="16128" max="16128" width="5.140625" style="25" customWidth="1"/>
    <col min="16129" max="16129" width="35.7109375" style="25" customWidth="1"/>
    <col min="16130" max="16130" width="9.42578125" style="25" customWidth="1"/>
    <col min="16131" max="16131" width="16.85546875" style="25" customWidth="1"/>
    <col min="16132" max="16132" width="15.85546875" style="25" customWidth="1"/>
    <col min="16133" max="16133" width="9.140625" style="25"/>
    <col min="16134" max="16134" width="10.85546875" style="25" customWidth="1"/>
    <col min="16135" max="16136" width="13" style="25" bestFit="1" customWidth="1"/>
    <col min="16137" max="16384" width="9.140625" style="25"/>
  </cols>
  <sheetData>
    <row r="1" spans="1:8" ht="15.75" x14ac:dyDescent="0.3">
      <c r="A1" s="22" t="s">
        <v>113</v>
      </c>
      <c r="B1" s="23"/>
      <c r="C1" s="196"/>
      <c r="D1" s="24"/>
    </row>
    <row r="2" spans="1:8" ht="14.25" x14ac:dyDescent="0.3">
      <c r="A2" s="27"/>
      <c r="B2" s="23" t="s">
        <v>114</v>
      </c>
      <c r="C2" s="196"/>
      <c r="D2" s="24"/>
    </row>
    <row r="3" spans="1:8" ht="14.25" x14ac:dyDescent="0.3">
      <c r="A3" s="27"/>
      <c r="B3" s="23"/>
      <c r="C3" s="196"/>
      <c r="D3" s="24"/>
    </row>
    <row r="4" spans="1:8" ht="14.25" x14ac:dyDescent="0.3">
      <c r="A4" s="27"/>
      <c r="B4" s="23"/>
      <c r="C4" s="197"/>
      <c r="D4" s="28"/>
    </row>
    <row r="5" spans="1:8" s="31" customFormat="1" ht="14.25" x14ac:dyDescent="0.3">
      <c r="A5" s="29"/>
      <c r="B5" s="30"/>
      <c r="C5" s="221">
        <v>2017</v>
      </c>
      <c r="D5" s="222">
        <v>2016</v>
      </c>
      <c r="G5" s="32"/>
      <c r="H5" s="32"/>
    </row>
    <row r="6" spans="1:8" s="31" customFormat="1" ht="14.25" x14ac:dyDescent="0.3">
      <c r="A6" s="29"/>
      <c r="B6" s="33"/>
      <c r="C6" s="198"/>
      <c r="D6" s="34"/>
      <c r="G6" s="32"/>
      <c r="H6" s="32"/>
    </row>
    <row r="7" spans="1:8" s="31" customFormat="1" ht="14.25" x14ac:dyDescent="0.3">
      <c r="A7" s="29"/>
      <c r="B7" s="30" t="s">
        <v>115</v>
      </c>
      <c r="C7" s="198"/>
      <c r="D7" s="34"/>
      <c r="G7" s="32"/>
      <c r="H7" s="32"/>
    </row>
    <row r="8" spans="1:8" s="31" customFormat="1" ht="14.25" x14ac:dyDescent="0.3">
      <c r="A8" s="29"/>
      <c r="B8" s="33" t="s">
        <v>116</v>
      </c>
      <c r="C8" s="198"/>
      <c r="D8" s="34"/>
      <c r="G8" s="32"/>
      <c r="H8" s="32"/>
    </row>
    <row r="9" spans="1:8" s="31" customFormat="1" ht="14.25" x14ac:dyDescent="0.3">
      <c r="A9" s="29"/>
      <c r="B9" s="33" t="s">
        <v>117</v>
      </c>
      <c r="C9" s="198">
        <v>-890801</v>
      </c>
      <c r="D9" s="34"/>
      <c r="G9" s="32"/>
      <c r="H9" s="32"/>
    </row>
    <row r="10" spans="1:8" s="31" customFormat="1" ht="14.25" x14ac:dyDescent="0.3">
      <c r="A10" s="29"/>
      <c r="B10" s="33" t="s">
        <v>118</v>
      </c>
      <c r="C10" s="198"/>
      <c r="D10" s="34"/>
      <c r="G10" s="32"/>
      <c r="H10" s="32"/>
    </row>
    <row r="11" spans="1:8" s="31" customFormat="1" ht="14.25" x14ac:dyDescent="0.3">
      <c r="A11" s="29"/>
      <c r="B11" s="33" t="s">
        <v>119</v>
      </c>
      <c r="C11" s="198">
        <v>50413987</v>
      </c>
      <c r="D11" s="34">
        <v>154997120</v>
      </c>
      <c r="G11" s="32"/>
      <c r="H11" s="32"/>
    </row>
    <row r="12" spans="1:8" s="31" customFormat="1" ht="14.25" x14ac:dyDescent="0.3">
      <c r="A12" s="29"/>
      <c r="B12" s="33" t="s">
        <v>120</v>
      </c>
      <c r="C12" s="198"/>
      <c r="D12" s="34"/>
      <c r="G12" s="32"/>
      <c r="H12" s="32"/>
    </row>
    <row r="13" spans="1:8" s="31" customFormat="1" ht="14.25" x14ac:dyDescent="0.3">
      <c r="A13" s="29"/>
      <c r="B13" s="33" t="s">
        <v>121</v>
      </c>
      <c r="C13" s="198">
        <v>40467125</v>
      </c>
      <c r="D13" s="34">
        <v>43041412</v>
      </c>
      <c r="G13" s="32"/>
      <c r="H13" s="32"/>
    </row>
    <row r="14" spans="1:8" s="31" customFormat="1" ht="14.25" x14ac:dyDescent="0.3">
      <c r="A14" s="29"/>
      <c r="B14" s="33" t="s">
        <v>122</v>
      </c>
      <c r="C14" s="198">
        <v>193082788</v>
      </c>
      <c r="D14" s="34">
        <v>-481455849</v>
      </c>
      <c r="G14" s="32"/>
      <c r="H14" s="32"/>
    </row>
    <row r="15" spans="1:8" s="31" customFormat="1" ht="14.25" x14ac:dyDescent="0.3">
      <c r="A15" s="29"/>
      <c r="B15" s="33" t="s">
        <v>123</v>
      </c>
      <c r="C15" s="198"/>
      <c r="D15" s="34"/>
      <c r="G15" s="32"/>
      <c r="H15" s="32"/>
    </row>
    <row r="16" spans="1:8" s="31" customFormat="1" ht="14.25" x14ac:dyDescent="0.3">
      <c r="A16" s="29"/>
      <c r="B16" s="33" t="s">
        <v>124</v>
      </c>
      <c r="C16" s="198"/>
      <c r="D16" s="34"/>
      <c r="G16" s="32"/>
      <c r="H16" s="32"/>
    </row>
    <row r="17" spans="1:8" s="31" customFormat="1" ht="14.25" x14ac:dyDescent="0.3">
      <c r="A17" s="29"/>
      <c r="B17" s="35" t="s">
        <v>125</v>
      </c>
      <c r="C17" s="198">
        <v>-11044476</v>
      </c>
      <c r="D17" s="34">
        <v>63491604</v>
      </c>
      <c r="G17" s="32"/>
      <c r="H17" s="32"/>
    </row>
    <row r="18" spans="1:8" s="31" customFormat="1" ht="14.25" x14ac:dyDescent="0.3">
      <c r="A18" s="29"/>
      <c r="B18" s="33" t="s">
        <v>126</v>
      </c>
      <c r="C18" s="198">
        <v>0</v>
      </c>
      <c r="D18" s="34">
        <v>6387878</v>
      </c>
      <c r="G18" s="32"/>
      <c r="H18" s="32"/>
    </row>
    <row r="19" spans="1:8" s="31" customFormat="1" ht="14.25" x14ac:dyDescent="0.3">
      <c r="A19" s="29"/>
      <c r="B19" s="33" t="s">
        <v>127</v>
      </c>
      <c r="C19" s="198">
        <v>-57043205</v>
      </c>
      <c r="D19" s="34">
        <v>134291364</v>
      </c>
      <c r="G19" s="32"/>
      <c r="H19" s="32"/>
    </row>
    <row r="20" spans="1:8" s="31" customFormat="1" ht="14.25" x14ac:dyDescent="0.3">
      <c r="A20" s="29"/>
      <c r="B20" s="33" t="s">
        <v>128</v>
      </c>
      <c r="C20" s="198">
        <v>38155487</v>
      </c>
      <c r="D20" s="34">
        <v>132635077</v>
      </c>
      <c r="G20" s="32"/>
      <c r="H20" s="32"/>
    </row>
    <row r="21" spans="1:8" s="31" customFormat="1" ht="14.25" x14ac:dyDescent="0.3">
      <c r="A21" s="29"/>
      <c r="B21" s="33" t="s">
        <v>129</v>
      </c>
      <c r="C21" s="198">
        <v>12116766</v>
      </c>
      <c r="D21" s="34">
        <v>33356531</v>
      </c>
      <c r="G21" s="32"/>
      <c r="H21" s="32"/>
    </row>
    <row r="22" spans="1:8" s="31" customFormat="1" ht="14.25" x14ac:dyDescent="0.3">
      <c r="A22" s="30"/>
      <c r="B22" s="33" t="s">
        <v>130</v>
      </c>
      <c r="C22" s="198">
        <v>-7970251</v>
      </c>
      <c r="D22" s="34">
        <v>-26288957</v>
      </c>
      <c r="G22" s="32"/>
      <c r="H22" s="32"/>
    </row>
    <row r="23" spans="1:8" s="31" customFormat="1" x14ac:dyDescent="0.25">
      <c r="A23" s="33"/>
      <c r="C23" s="199"/>
      <c r="D23" s="32"/>
      <c r="G23" s="32"/>
      <c r="H23" s="32"/>
    </row>
    <row r="24" spans="1:8" s="31" customFormat="1" ht="14.25" x14ac:dyDescent="0.3">
      <c r="A24" s="33"/>
      <c r="B24" s="33"/>
      <c r="C24" s="200"/>
      <c r="D24" s="36"/>
      <c r="G24" s="32"/>
      <c r="H24" s="32"/>
    </row>
    <row r="25" spans="1:8" s="31" customFormat="1" ht="15" thickBot="1" x14ac:dyDescent="0.35">
      <c r="A25" s="30"/>
      <c r="B25" s="30" t="s">
        <v>131</v>
      </c>
      <c r="C25" s="201">
        <f>SUM(C9:C24)</f>
        <v>257287420</v>
      </c>
      <c r="D25" s="37">
        <f>SUM(D11:D24)</f>
        <v>60456180</v>
      </c>
      <c r="G25" s="32"/>
      <c r="H25" s="32"/>
    </row>
    <row r="26" spans="1:8" s="31" customFormat="1" ht="14.25" thickTop="1" x14ac:dyDescent="0.25">
      <c r="A26" s="33"/>
      <c r="B26" s="33"/>
      <c r="C26" s="198"/>
      <c r="D26" s="34"/>
      <c r="G26" s="32"/>
      <c r="H26" s="32"/>
    </row>
    <row r="27" spans="1:8" s="31" customFormat="1" ht="14.25" x14ac:dyDescent="0.3">
      <c r="A27" s="33"/>
      <c r="B27" s="30" t="s">
        <v>132</v>
      </c>
      <c r="C27" s="198"/>
      <c r="D27" s="34"/>
      <c r="G27" s="32"/>
      <c r="H27" s="32"/>
    </row>
    <row r="28" spans="1:8" s="31" customFormat="1" x14ac:dyDescent="0.25">
      <c r="A28" s="33"/>
      <c r="B28" s="33" t="s">
        <v>133</v>
      </c>
      <c r="C28" s="198">
        <v>196127395</v>
      </c>
      <c r="D28" s="34">
        <v>21339634</v>
      </c>
      <c r="G28" s="32"/>
      <c r="H28" s="32"/>
    </row>
    <row r="29" spans="1:8" s="31" customFormat="1" x14ac:dyDescent="0.25">
      <c r="A29" s="33"/>
      <c r="B29" s="33" t="s">
        <v>134</v>
      </c>
      <c r="C29" s="198">
        <v>-8820640</v>
      </c>
      <c r="D29" s="34">
        <v>-1410048</v>
      </c>
      <c r="G29" s="32"/>
      <c r="H29" s="32"/>
    </row>
    <row r="30" spans="1:8" s="31" customFormat="1" ht="15" thickBot="1" x14ac:dyDescent="0.35">
      <c r="A30" s="33"/>
      <c r="B30" s="30" t="s">
        <v>135</v>
      </c>
      <c r="C30" s="201">
        <f>+C28+C29</f>
        <v>187306755</v>
      </c>
      <c r="D30" s="37">
        <f>D28+D29</f>
        <v>19929586</v>
      </c>
      <c r="G30" s="32"/>
      <c r="H30" s="32"/>
    </row>
    <row r="31" spans="1:8" s="31" customFormat="1" ht="14.25" thickTop="1" x14ac:dyDescent="0.25">
      <c r="A31" s="33"/>
      <c r="B31" s="33"/>
      <c r="C31" s="198"/>
      <c r="D31" s="34"/>
      <c r="G31" s="32"/>
      <c r="H31" s="32"/>
    </row>
    <row r="32" spans="1:8" s="31" customFormat="1" ht="14.25" x14ac:dyDescent="0.3">
      <c r="A32" s="33"/>
      <c r="B32" s="30" t="s">
        <v>136</v>
      </c>
      <c r="C32" s="198"/>
      <c r="D32" s="34"/>
      <c r="G32" s="32"/>
      <c r="H32" s="32"/>
    </row>
    <row r="33" spans="1:8" s="31" customFormat="1" x14ac:dyDescent="0.25">
      <c r="A33" s="33"/>
      <c r="B33" s="33" t="s">
        <v>137</v>
      </c>
      <c r="C33" s="198">
        <v>-63217541</v>
      </c>
      <c r="D33" s="34">
        <v>-40795344</v>
      </c>
      <c r="G33" s="32"/>
      <c r="H33" s="32"/>
    </row>
    <row r="34" spans="1:8" s="31" customFormat="1" x14ac:dyDescent="0.25">
      <c r="A34" s="33"/>
      <c r="B34" s="33"/>
      <c r="C34" s="198"/>
      <c r="D34" s="34"/>
      <c r="G34" s="32"/>
      <c r="H34" s="32"/>
    </row>
    <row r="35" spans="1:8" s="31" customFormat="1" ht="15" thickBot="1" x14ac:dyDescent="0.35">
      <c r="A35" s="33"/>
      <c r="B35" s="30" t="s">
        <v>138</v>
      </c>
      <c r="C35" s="201">
        <f>SUM(C33:C34)</f>
        <v>-63217541</v>
      </c>
      <c r="D35" s="37">
        <f>SUM(D33:D34)</f>
        <v>-40795344</v>
      </c>
      <c r="G35" s="32"/>
      <c r="H35" s="32"/>
    </row>
    <row r="36" spans="1:8" s="31" customFormat="1" ht="14.25" thickTop="1" x14ac:dyDescent="0.25">
      <c r="A36" s="33"/>
      <c r="B36" s="33"/>
      <c r="C36" s="198"/>
      <c r="D36" s="34"/>
      <c r="G36" s="32"/>
      <c r="H36" s="32"/>
    </row>
    <row r="37" spans="1:8" s="31" customFormat="1" ht="14.25" x14ac:dyDescent="0.3">
      <c r="A37" s="33"/>
      <c r="B37" s="30" t="s">
        <v>139</v>
      </c>
      <c r="C37" s="200">
        <f>+C25-C30+C35</f>
        <v>6763124</v>
      </c>
      <c r="D37" s="36">
        <f>+D25-D30+D35</f>
        <v>-268750</v>
      </c>
      <c r="G37" s="32"/>
      <c r="H37" s="32"/>
    </row>
    <row r="38" spans="1:8" s="31" customFormat="1" x14ac:dyDescent="0.25">
      <c r="A38" s="33"/>
      <c r="B38" s="33"/>
      <c r="C38" s="198"/>
      <c r="D38" s="34"/>
      <c r="G38" s="32"/>
      <c r="H38" s="32"/>
    </row>
    <row r="39" spans="1:8" s="31" customFormat="1" x14ac:dyDescent="0.25">
      <c r="A39" s="33"/>
      <c r="B39" s="33"/>
      <c r="C39" s="198"/>
      <c r="D39" s="34"/>
      <c r="G39" s="32"/>
      <c r="H39" s="32"/>
    </row>
    <row r="40" spans="1:8" s="31" customFormat="1" ht="15" thickBot="1" x14ac:dyDescent="0.35">
      <c r="A40" s="33"/>
      <c r="B40" s="30" t="s">
        <v>140</v>
      </c>
      <c r="C40" s="201">
        <f>+C41+C42</f>
        <v>6763124</v>
      </c>
      <c r="D40" s="37">
        <f>SUM(D41:D42)</f>
        <v>-268750</v>
      </c>
      <c r="G40" s="32"/>
      <c r="H40" s="32"/>
    </row>
    <row r="41" spans="1:8" s="31" customFormat="1" ht="14.25" thickTop="1" x14ac:dyDescent="0.25">
      <c r="A41" s="33"/>
      <c r="B41" s="33" t="s">
        <v>141</v>
      </c>
      <c r="C41" s="198">
        <f>-D42</f>
        <v>-2375685</v>
      </c>
      <c r="D41" s="34">
        <v>-2644435</v>
      </c>
      <c r="G41" s="32"/>
      <c r="H41" s="32"/>
    </row>
    <row r="42" spans="1:8" s="31" customFormat="1" ht="14.25" thickBot="1" x14ac:dyDescent="0.3">
      <c r="A42" s="33"/>
      <c r="B42" s="33" t="s">
        <v>142</v>
      </c>
      <c r="C42" s="202">
        <f>+aktivi!D7</f>
        <v>9138809</v>
      </c>
      <c r="D42" s="38">
        <v>2375685</v>
      </c>
      <c r="G42" s="32"/>
      <c r="H42" s="32"/>
    </row>
    <row r="43" spans="1:8" ht="14.25" thickTop="1" x14ac:dyDescent="0.25">
      <c r="A43" s="39"/>
      <c r="B43" s="39"/>
      <c r="C43" s="59"/>
      <c r="D43" s="41"/>
    </row>
    <row r="44" spans="1:8" x14ac:dyDescent="0.25">
      <c r="A44" s="39"/>
      <c r="B44" s="39"/>
      <c r="C44" s="59"/>
      <c r="D44" s="41"/>
    </row>
    <row r="45" spans="1:8" x14ac:dyDescent="0.25">
      <c r="A45" s="39"/>
      <c r="B45" s="39"/>
      <c r="C45" s="59"/>
      <c r="D45" s="41"/>
    </row>
    <row r="46" spans="1:8" x14ac:dyDescent="0.25">
      <c r="A46" s="39"/>
      <c r="B46" s="39"/>
      <c r="C46" s="59"/>
      <c r="D46" s="41"/>
    </row>
    <row r="47" spans="1:8" ht="14.25" x14ac:dyDescent="0.3">
      <c r="C47" s="203"/>
      <c r="D47" s="41"/>
    </row>
    <row r="49" spans="3:3" ht="15" x14ac:dyDescent="0.3">
      <c r="C49" s="20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6"/>
  <sheetViews>
    <sheetView workbookViewId="0">
      <selection activeCell="D15" sqref="D15"/>
    </sheetView>
  </sheetViews>
  <sheetFormatPr defaultColWidth="15.140625" defaultRowHeight="16.5" x14ac:dyDescent="0.3"/>
  <cols>
    <col min="1" max="1" width="7.5703125" style="42" customWidth="1"/>
    <col min="2" max="2" width="32.5703125" style="42" customWidth="1"/>
    <col min="3" max="3" width="15.140625" style="42" customWidth="1"/>
    <col min="4" max="4" width="13.85546875" style="46" customWidth="1"/>
    <col min="5" max="5" width="9.5703125" style="46" customWidth="1"/>
    <col min="6" max="6" width="13.42578125" style="46" customWidth="1"/>
    <col min="7" max="9" width="15.140625" style="46"/>
    <col min="10" max="256" width="15.140625" style="42"/>
    <col min="257" max="257" width="7.5703125" style="42" customWidth="1"/>
    <col min="258" max="258" width="32.5703125" style="42" customWidth="1"/>
    <col min="259" max="259" width="15.140625" style="42" customWidth="1"/>
    <col min="260" max="260" width="13.85546875" style="42" customWidth="1"/>
    <col min="261" max="261" width="12.7109375" style="42" customWidth="1"/>
    <col min="262" max="512" width="15.140625" style="42"/>
    <col min="513" max="513" width="7.5703125" style="42" customWidth="1"/>
    <col min="514" max="514" width="32.5703125" style="42" customWidth="1"/>
    <col min="515" max="515" width="15.140625" style="42" customWidth="1"/>
    <col min="516" max="516" width="13.85546875" style="42" customWidth="1"/>
    <col min="517" max="517" width="12.7109375" style="42" customWidth="1"/>
    <col min="518" max="768" width="15.140625" style="42"/>
    <col min="769" max="769" width="7.5703125" style="42" customWidth="1"/>
    <col min="770" max="770" width="32.5703125" style="42" customWidth="1"/>
    <col min="771" max="771" width="15.140625" style="42" customWidth="1"/>
    <col min="772" max="772" width="13.85546875" style="42" customWidth="1"/>
    <col min="773" max="773" width="12.7109375" style="42" customWidth="1"/>
    <col min="774" max="1024" width="15.140625" style="42"/>
    <col min="1025" max="1025" width="7.5703125" style="42" customWidth="1"/>
    <col min="1026" max="1026" width="32.5703125" style="42" customWidth="1"/>
    <col min="1027" max="1027" width="15.140625" style="42" customWidth="1"/>
    <col min="1028" max="1028" width="13.85546875" style="42" customWidth="1"/>
    <col min="1029" max="1029" width="12.7109375" style="42" customWidth="1"/>
    <col min="1030" max="1280" width="15.140625" style="42"/>
    <col min="1281" max="1281" width="7.5703125" style="42" customWidth="1"/>
    <col min="1282" max="1282" width="32.5703125" style="42" customWidth="1"/>
    <col min="1283" max="1283" width="15.140625" style="42" customWidth="1"/>
    <col min="1284" max="1284" width="13.85546875" style="42" customWidth="1"/>
    <col min="1285" max="1285" width="12.7109375" style="42" customWidth="1"/>
    <col min="1286" max="1536" width="15.140625" style="42"/>
    <col min="1537" max="1537" width="7.5703125" style="42" customWidth="1"/>
    <col min="1538" max="1538" width="32.5703125" style="42" customWidth="1"/>
    <col min="1539" max="1539" width="15.140625" style="42" customWidth="1"/>
    <col min="1540" max="1540" width="13.85546875" style="42" customWidth="1"/>
    <col min="1541" max="1541" width="12.7109375" style="42" customWidth="1"/>
    <col min="1542" max="1792" width="15.140625" style="42"/>
    <col min="1793" max="1793" width="7.5703125" style="42" customWidth="1"/>
    <col min="1794" max="1794" width="32.5703125" style="42" customWidth="1"/>
    <col min="1795" max="1795" width="15.140625" style="42" customWidth="1"/>
    <col min="1796" max="1796" width="13.85546875" style="42" customWidth="1"/>
    <col min="1797" max="1797" width="12.7109375" style="42" customWidth="1"/>
    <col min="1798" max="2048" width="15.140625" style="42"/>
    <col min="2049" max="2049" width="7.5703125" style="42" customWidth="1"/>
    <col min="2050" max="2050" width="32.5703125" style="42" customWidth="1"/>
    <col min="2051" max="2051" width="15.140625" style="42" customWidth="1"/>
    <col min="2052" max="2052" width="13.85546875" style="42" customWidth="1"/>
    <col min="2053" max="2053" width="12.7109375" style="42" customWidth="1"/>
    <col min="2054" max="2304" width="15.140625" style="42"/>
    <col min="2305" max="2305" width="7.5703125" style="42" customWidth="1"/>
    <col min="2306" max="2306" width="32.5703125" style="42" customWidth="1"/>
    <col min="2307" max="2307" width="15.140625" style="42" customWidth="1"/>
    <col min="2308" max="2308" width="13.85546875" style="42" customWidth="1"/>
    <col min="2309" max="2309" width="12.7109375" style="42" customWidth="1"/>
    <col min="2310" max="2560" width="15.140625" style="42"/>
    <col min="2561" max="2561" width="7.5703125" style="42" customWidth="1"/>
    <col min="2562" max="2562" width="32.5703125" style="42" customWidth="1"/>
    <col min="2563" max="2563" width="15.140625" style="42" customWidth="1"/>
    <col min="2564" max="2564" width="13.85546875" style="42" customWidth="1"/>
    <col min="2565" max="2565" width="12.7109375" style="42" customWidth="1"/>
    <col min="2566" max="2816" width="15.140625" style="42"/>
    <col min="2817" max="2817" width="7.5703125" style="42" customWidth="1"/>
    <col min="2818" max="2818" width="32.5703125" style="42" customWidth="1"/>
    <col min="2819" max="2819" width="15.140625" style="42" customWidth="1"/>
    <col min="2820" max="2820" width="13.85546875" style="42" customWidth="1"/>
    <col min="2821" max="2821" width="12.7109375" style="42" customWidth="1"/>
    <col min="2822" max="3072" width="15.140625" style="42"/>
    <col min="3073" max="3073" width="7.5703125" style="42" customWidth="1"/>
    <col min="3074" max="3074" width="32.5703125" style="42" customWidth="1"/>
    <col min="3075" max="3075" width="15.140625" style="42" customWidth="1"/>
    <col min="3076" max="3076" width="13.85546875" style="42" customWidth="1"/>
    <col min="3077" max="3077" width="12.7109375" style="42" customWidth="1"/>
    <col min="3078" max="3328" width="15.140625" style="42"/>
    <col min="3329" max="3329" width="7.5703125" style="42" customWidth="1"/>
    <col min="3330" max="3330" width="32.5703125" style="42" customWidth="1"/>
    <col min="3331" max="3331" width="15.140625" style="42" customWidth="1"/>
    <col min="3332" max="3332" width="13.85546875" style="42" customWidth="1"/>
    <col min="3333" max="3333" width="12.7109375" style="42" customWidth="1"/>
    <col min="3334" max="3584" width="15.140625" style="42"/>
    <col min="3585" max="3585" width="7.5703125" style="42" customWidth="1"/>
    <col min="3586" max="3586" width="32.5703125" style="42" customWidth="1"/>
    <col min="3587" max="3587" width="15.140625" style="42" customWidth="1"/>
    <col min="3588" max="3588" width="13.85546875" style="42" customWidth="1"/>
    <col min="3589" max="3589" width="12.7109375" style="42" customWidth="1"/>
    <col min="3590" max="3840" width="15.140625" style="42"/>
    <col min="3841" max="3841" width="7.5703125" style="42" customWidth="1"/>
    <col min="3842" max="3842" width="32.5703125" style="42" customWidth="1"/>
    <col min="3843" max="3843" width="15.140625" style="42" customWidth="1"/>
    <col min="3844" max="3844" width="13.85546875" style="42" customWidth="1"/>
    <col min="3845" max="3845" width="12.7109375" style="42" customWidth="1"/>
    <col min="3846" max="4096" width="15.140625" style="42"/>
    <col min="4097" max="4097" width="7.5703125" style="42" customWidth="1"/>
    <col min="4098" max="4098" width="32.5703125" style="42" customWidth="1"/>
    <col min="4099" max="4099" width="15.140625" style="42" customWidth="1"/>
    <col min="4100" max="4100" width="13.85546875" style="42" customWidth="1"/>
    <col min="4101" max="4101" width="12.7109375" style="42" customWidth="1"/>
    <col min="4102" max="4352" width="15.140625" style="42"/>
    <col min="4353" max="4353" width="7.5703125" style="42" customWidth="1"/>
    <col min="4354" max="4354" width="32.5703125" style="42" customWidth="1"/>
    <col min="4355" max="4355" width="15.140625" style="42" customWidth="1"/>
    <col min="4356" max="4356" width="13.85546875" style="42" customWidth="1"/>
    <col min="4357" max="4357" width="12.7109375" style="42" customWidth="1"/>
    <col min="4358" max="4608" width="15.140625" style="42"/>
    <col min="4609" max="4609" width="7.5703125" style="42" customWidth="1"/>
    <col min="4610" max="4610" width="32.5703125" style="42" customWidth="1"/>
    <col min="4611" max="4611" width="15.140625" style="42" customWidth="1"/>
    <col min="4612" max="4612" width="13.85546875" style="42" customWidth="1"/>
    <col min="4613" max="4613" width="12.7109375" style="42" customWidth="1"/>
    <col min="4614" max="4864" width="15.140625" style="42"/>
    <col min="4865" max="4865" width="7.5703125" style="42" customWidth="1"/>
    <col min="4866" max="4866" width="32.5703125" style="42" customWidth="1"/>
    <col min="4867" max="4867" width="15.140625" style="42" customWidth="1"/>
    <col min="4868" max="4868" width="13.85546875" style="42" customWidth="1"/>
    <col min="4869" max="4869" width="12.7109375" style="42" customWidth="1"/>
    <col min="4870" max="5120" width="15.140625" style="42"/>
    <col min="5121" max="5121" width="7.5703125" style="42" customWidth="1"/>
    <col min="5122" max="5122" width="32.5703125" style="42" customWidth="1"/>
    <col min="5123" max="5123" width="15.140625" style="42" customWidth="1"/>
    <col min="5124" max="5124" width="13.85546875" style="42" customWidth="1"/>
    <col min="5125" max="5125" width="12.7109375" style="42" customWidth="1"/>
    <col min="5126" max="5376" width="15.140625" style="42"/>
    <col min="5377" max="5377" width="7.5703125" style="42" customWidth="1"/>
    <col min="5378" max="5378" width="32.5703125" style="42" customWidth="1"/>
    <col min="5379" max="5379" width="15.140625" style="42" customWidth="1"/>
    <col min="5380" max="5380" width="13.85546875" style="42" customWidth="1"/>
    <col min="5381" max="5381" width="12.7109375" style="42" customWidth="1"/>
    <col min="5382" max="5632" width="15.140625" style="42"/>
    <col min="5633" max="5633" width="7.5703125" style="42" customWidth="1"/>
    <col min="5634" max="5634" width="32.5703125" style="42" customWidth="1"/>
    <col min="5635" max="5635" width="15.140625" style="42" customWidth="1"/>
    <col min="5636" max="5636" width="13.85546875" style="42" customWidth="1"/>
    <col min="5637" max="5637" width="12.7109375" style="42" customWidth="1"/>
    <col min="5638" max="5888" width="15.140625" style="42"/>
    <col min="5889" max="5889" width="7.5703125" style="42" customWidth="1"/>
    <col min="5890" max="5890" width="32.5703125" style="42" customWidth="1"/>
    <col min="5891" max="5891" width="15.140625" style="42" customWidth="1"/>
    <col min="5892" max="5892" width="13.85546875" style="42" customWidth="1"/>
    <col min="5893" max="5893" width="12.7109375" style="42" customWidth="1"/>
    <col min="5894" max="6144" width="15.140625" style="42"/>
    <col min="6145" max="6145" width="7.5703125" style="42" customWidth="1"/>
    <col min="6146" max="6146" width="32.5703125" style="42" customWidth="1"/>
    <col min="6147" max="6147" width="15.140625" style="42" customWidth="1"/>
    <col min="6148" max="6148" width="13.85546875" style="42" customWidth="1"/>
    <col min="6149" max="6149" width="12.7109375" style="42" customWidth="1"/>
    <col min="6150" max="6400" width="15.140625" style="42"/>
    <col min="6401" max="6401" width="7.5703125" style="42" customWidth="1"/>
    <col min="6402" max="6402" width="32.5703125" style="42" customWidth="1"/>
    <col min="6403" max="6403" width="15.140625" style="42" customWidth="1"/>
    <col min="6404" max="6404" width="13.85546875" style="42" customWidth="1"/>
    <col min="6405" max="6405" width="12.7109375" style="42" customWidth="1"/>
    <col min="6406" max="6656" width="15.140625" style="42"/>
    <col min="6657" max="6657" width="7.5703125" style="42" customWidth="1"/>
    <col min="6658" max="6658" width="32.5703125" style="42" customWidth="1"/>
    <col min="6659" max="6659" width="15.140625" style="42" customWidth="1"/>
    <col min="6660" max="6660" width="13.85546875" style="42" customWidth="1"/>
    <col min="6661" max="6661" width="12.7109375" style="42" customWidth="1"/>
    <col min="6662" max="6912" width="15.140625" style="42"/>
    <col min="6913" max="6913" width="7.5703125" style="42" customWidth="1"/>
    <col min="6914" max="6914" width="32.5703125" style="42" customWidth="1"/>
    <col min="6915" max="6915" width="15.140625" style="42" customWidth="1"/>
    <col min="6916" max="6916" width="13.85546875" style="42" customWidth="1"/>
    <col min="6917" max="6917" width="12.7109375" style="42" customWidth="1"/>
    <col min="6918" max="7168" width="15.140625" style="42"/>
    <col min="7169" max="7169" width="7.5703125" style="42" customWidth="1"/>
    <col min="7170" max="7170" width="32.5703125" style="42" customWidth="1"/>
    <col min="7171" max="7171" width="15.140625" style="42" customWidth="1"/>
    <col min="7172" max="7172" width="13.85546875" style="42" customWidth="1"/>
    <col min="7173" max="7173" width="12.7109375" style="42" customWidth="1"/>
    <col min="7174" max="7424" width="15.140625" style="42"/>
    <col min="7425" max="7425" width="7.5703125" style="42" customWidth="1"/>
    <col min="7426" max="7426" width="32.5703125" style="42" customWidth="1"/>
    <col min="7427" max="7427" width="15.140625" style="42" customWidth="1"/>
    <col min="7428" max="7428" width="13.85546875" style="42" customWidth="1"/>
    <col min="7429" max="7429" width="12.7109375" style="42" customWidth="1"/>
    <col min="7430" max="7680" width="15.140625" style="42"/>
    <col min="7681" max="7681" width="7.5703125" style="42" customWidth="1"/>
    <col min="7682" max="7682" width="32.5703125" style="42" customWidth="1"/>
    <col min="7683" max="7683" width="15.140625" style="42" customWidth="1"/>
    <col min="7684" max="7684" width="13.85546875" style="42" customWidth="1"/>
    <col min="7685" max="7685" width="12.7109375" style="42" customWidth="1"/>
    <col min="7686" max="7936" width="15.140625" style="42"/>
    <col min="7937" max="7937" width="7.5703125" style="42" customWidth="1"/>
    <col min="7938" max="7938" width="32.5703125" style="42" customWidth="1"/>
    <col min="7939" max="7939" width="15.140625" style="42" customWidth="1"/>
    <col min="7940" max="7940" width="13.85546875" style="42" customWidth="1"/>
    <col min="7941" max="7941" width="12.7109375" style="42" customWidth="1"/>
    <col min="7942" max="8192" width="15.140625" style="42"/>
    <col min="8193" max="8193" width="7.5703125" style="42" customWidth="1"/>
    <col min="8194" max="8194" width="32.5703125" style="42" customWidth="1"/>
    <col min="8195" max="8195" width="15.140625" style="42" customWidth="1"/>
    <col min="8196" max="8196" width="13.85546875" style="42" customWidth="1"/>
    <col min="8197" max="8197" width="12.7109375" style="42" customWidth="1"/>
    <col min="8198" max="8448" width="15.140625" style="42"/>
    <col min="8449" max="8449" width="7.5703125" style="42" customWidth="1"/>
    <col min="8450" max="8450" width="32.5703125" style="42" customWidth="1"/>
    <col min="8451" max="8451" width="15.140625" style="42" customWidth="1"/>
    <col min="8452" max="8452" width="13.85546875" style="42" customWidth="1"/>
    <col min="8453" max="8453" width="12.7109375" style="42" customWidth="1"/>
    <col min="8454" max="8704" width="15.140625" style="42"/>
    <col min="8705" max="8705" width="7.5703125" style="42" customWidth="1"/>
    <col min="8706" max="8706" width="32.5703125" style="42" customWidth="1"/>
    <col min="8707" max="8707" width="15.140625" style="42" customWidth="1"/>
    <col min="8708" max="8708" width="13.85546875" style="42" customWidth="1"/>
    <col min="8709" max="8709" width="12.7109375" style="42" customWidth="1"/>
    <col min="8710" max="8960" width="15.140625" style="42"/>
    <col min="8961" max="8961" width="7.5703125" style="42" customWidth="1"/>
    <col min="8962" max="8962" width="32.5703125" style="42" customWidth="1"/>
    <col min="8963" max="8963" width="15.140625" style="42" customWidth="1"/>
    <col min="8964" max="8964" width="13.85546875" style="42" customWidth="1"/>
    <col min="8965" max="8965" width="12.7109375" style="42" customWidth="1"/>
    <col min="8966" max="9216" width="15.140625" style="42"/>
    <col min="9217" max="9217" width="7.5703125" style="42" customWidth="1"/>
    <col min="9218" max="9218" width="32.5703125" style="42" customWidth="1"/>
    <col min="9219" max="9219" width="15.140625" style="42" customWidth="1"/>
    <col min="9220" max="9220" width="13.85546875" style="42" customWidth="1"/>
    <col min="9221" max="9221" width="12.7109375" style="42" customWidth="1"/>
    <col min="9222" max="9472" width="15.140625" style="42"/>
    <col min="9473" max="9473" width="7.5703125" style="42" customWidth="1"/>
    <col min="9474" max="9474" width="32.5703125" style="42" customWidth="1"/>
    <col min="9475" max="9475" width="15.140625" style="42" customWidth="1"/>
    <col min="9476" max="9476" width="13.85546875" style="42" customWidth="1"/>
    <col min="9477" max="9477" width="12.7109375" style="42" customWidth="1"/>
    <col min="9478" max="9728" width="15.140625" style="42"/>
    <col min="9729" max="9729" width="7.5703125" style="42" customWidth="1"/>
    <col min="9730" max="9730" width="32.5703125" style="42" customWidth="1"/>
    <col min="9731" max="9731" width="15.140625" style="42" customWidth="1"/>
    <col min="9732" max="9732" width="13.85546875" style="42" customWidth="1"/>
    <col min="9733" max="9733" width="12.7109375" style="42" customWidth="1"/>
    <col min="9734" max="9984" width="15.140625" style="42"/>
    <col min="9985" max="9985" width="7.5703125" style="42" customWidth="1"/>
    <col min="9986" max="9986" width="32.5703125" style="42" customWidth="1"/>
    <col min="9987" max="9987" width="15.140625" style="42" customWidth="1"/>
    <col min="9988" max="9988" width="13.85546875" style="42" customWidth="1"/>
    <col min="9989" max="9989" width="12.7109375" style="42" customWidth="1"/>
    <col min="9990" max="10240" width="15.140625" style="42"/>
    <col min="10241" max="10241" width="7.5703125" style="42" customWidth="1"/>
    <col min="10242" max="10242" width="32.5703125" style="42" customWidth="1"/>
    <col min="10243" max="10243" width="15.140625" style="42" customWidth="1"/>
    <col min="10244" max="10244" width="13.85546875" style="42" customWidth="1"/>
    <col min="10245" max="10245" width="12.7109375" style="42" customWidth="1"/>
    <col min="10246" max="10496" width="15.140625" style="42"/>
    <col min="10497" max="10497" width="7.5703125" style="42" customWidth="1"/>
    <col min="10498" max="10498" width="32.5703125" style="42" customWidth="1"/>
    <col min="10499" max="10499" width="15.140625" style="42" customWidth="1"/>
    <col min="10500" max="10500" width="13.85546875" style="42" customWidth="1"/>
    <col min="10501" max="10501" width="12.7109375" style="42" customWidth="1"/>
    <col min="10502" max="10752" width="15.140625" style="42"/>
    <col min="10753" max="10753" width="7.5703125" style="42" customWidth="1"/>
    <col min="10754" max="10754" width="32.5703125" style="42" customWidth="1"/>
    <col min="10755" max="10755" width="15.140625" style="42" customWidth="1"/>
    <col min="10756" max="10756" width="13.85546875" style="42" customWidth="1"/>
    <col min="10757" max="10757" width="12.7109375" style="42" customWidth="1"/>
    <col min="10758" max="11008" width="15.140625" style="42"/>
    <col min="11009" max="11009" width="7.5703125" style="42" customWidth="1"/>
    <col min="11010" max="11010" width="32.5703125" style="42" customWidth="1"/>
    <col min="11011" max="11011" width="15.140625" style="42" customWidth="1"/>
    <col min="11012" max="11012" width="13.85546875" style="42" customWidth="1"/>
    <col min="11013" max="11013" width="12.7109375" style="42" customWidth="1"/>
    <col min="11014" max="11264" width="15.140625" style="42"/>
    <col min="11265" max="11265" width="7.5703125" style="42" customWidth="1"/>
    <col min="11266" max="11266" width="32.5703125" style="42" customWidth="1"/>
    <col min="11267" max="11267" width="15.140625" style="42" customWidth="1"/>
    <col min="11268" max="11268" width="13.85546875" style="42" customWidth="1"/>
    <col min="11269" max="11269" width="12.7109375" style="42" customWidth="1"/>
    <col min="11270" max="11520" width="15.140625" style="42"/>
    <col min="11521" max="11521" width="7.5703125" style="42" customWidth="1"/>
    <col min="11522" max="11522" width="32.5703125" style="42" customWidth="1"/>
    <col min="11523" max="11523" width="15.140625" style="42" customWidth="1"/>
    <col min="11524" max="11524" width="13.85546875" style="42" customWidth="1"/>
    <col min="11525" max="11525" width="12.7109375" style="42" customWidth="1"/>
    <col min="11526" max="11776" width="15.140625" style="42"/>
    <col min="11777" max="11777" width="7.5703125" style="42" customWidth="1"/>
    <col min="11778" max="11778" width="32.5703125" style="42" customWidth="1"/>
    <col min="11779" max="11779" width="15.140625" style="42" customWidth="1"/>
    <col min="11780" max="11780" width="13.85546875" style="42" customWidth="1"/>
    <col min="11781" max="11781" width="12.7109375" style="42" customWidth="1"/>
    <col min="11782" max="12032" width="15.140625" style="42"/>
    <col min="12033" max="12033" width="7.5703125" style="42" customWidth="1"/>
    <col min="12034" max="12034" width="32.5703125" style="42" customWidth="1"/>
    <col min="12035" max="12035" width="15.140625" style="42" customWidth="1"/>
    <col min="12036" max="12036" width="13.85546875" style="42" customWidth="1"/>
    <col min="12037" max="12037" width="12.7109375" style="42" customWidth="1"/>
    <col min="12038" max="12288" width="15.140625" style="42"/>
    <col min="12289" max="12289" width="7.5703125" style="42" customWidth="1"/>
    <col min="12290" max="12290" width="32.5703125" style="42" customWidth="1"/>
    <col min="12291" max="12291" width="15.140625" style="42" customWidth="1"/>
    <col min="12292" max="12292" width="13.85546875" style="42" customWidth="1"/>
    <col min="12293" max="12293" width="12.7109375" style="42" customWidth="1"/>
    <col min="12294" max="12544" width="15.140625" style="42"/>
    <col min="12545" max="12545" width="7.5703125" style="42" customWidth="1"/>
    <col min="12546" max="12546" width="32.5703125" style="42" customWidth="1"/>
    <col min="12547" max="12547" width="15.140625" style="42" customWidth="1"/>
    <col min="12548" max="12548" width="13.85546875" style="42" customWidth="1"/>
    <col min="12549" max="12549" width="12.7109375" style="42" customWidth="1"/>
    <col min="12550" max="12800" width="15.140625" style="42"/>
    <col min="12801" max="12801" width="7.5703125" style="42" customWidth="1"/>
    <col min="12802" max="12802" width="32.5703125" style="42" customWidth="1"/>
    <col min="12803" max="12803" width="15.140625" style="42" customWidth="1"/>
    <col min="12804" max="12804" width="13.85546875" style="42" customWidth="1"/>
    <col min="12805" max="12805" width="12.7109375" style="42" customWidth="1"/>
    <col min="12806" max="13056" width="15.140625" style="42"/>
    <col min="13057" max="13057" width="7.5703125" style="42" customWidth="1"/>
    <col min="13058" max="13058" width="32.5703125" style="42" customWidth="1"/>
    <col min="13059" max="13059" width="15.140625" style="42" customWidth="1"/>
    <col min="13060" max="13060" width="13.85546875" style="42" customWidth="1"/>
    <col min="13061" max="13061" width="12.7109375" style="42" customWidth="1"/>
    <col min="13062" max="13312" width="15.140625" style="42"/>
    <col min="13313" max="13313" width="7.5703125" style="42" customWidth="1"/>
    <col min="13314" max="13314" width="32.5703125" style="42" customWidth="1"/>
    <col min="13315" max="13315" width="15.140625" style="42" customWidth="1"/>
    <col min="13316" max="13316" width="13.85546875" style="42" customWidth="1"/>
    <col min="13317" max="13317" width="12.7109375" style="42" customWidth="1"/>
    <col min="13318" max="13568" width="15.140625" style="42"/>
    <col min="13569" max="13569" width="7.5703125" style="42" customWidth="1"/>
    <col min="13570" max="13570" width="32.5703125" style="42" customWidth="1"/>
    <col min="13571" max="13571" width="15.140625" style="42" customWidth="1"/>
    <col min="13572" max="13572" width="13.85546875" style="42" customWidth="1"/>
    <col min="13573" max="13573" width="12.7109375" style="42" customWidth="1"/>
    <col min="13574" max="13824" width="15.140625" style="42"/>
    <col min="13825" max="13825" width="7.5703125" style="42" customWidth="1"/>
    <col min="13826" max="13826" width="32.5703125" style="42" customWidth="1"/>
    <col min="13827" max="13827" width="15.140625" style="42" customWidth="1"/>
    <col min="13828" max="13828" width="13.85546875" style="42" customWidth="1"/>
    <col min="13829" max="13829" width="12.7109375" style="42" customWidth="1"/>
    <col min="13830" max="14080" width="15.140625" style="42"/>
    <col min="14081" max="14081" width="7.5703125" style="42" customWidth="1"/>
    <col min="14082" max="14082" width="32.5703125" style="42" customWidth="1"/>
    <col min="14083" max="14083" width="15.140625" style="42" customWidth="1"/>
    <col min="14084" max="14084" width="13.85546875" style="42" customWidth="1"/>
    <col min="14085" max="14085" width="12.7109375" style="42" customWidth="1"/>
    <col min="14086" max="14336" width="15.140625" style="42"/>
    <col min="14337" max="14337" width="7.5703125" style="42" customWidth="1"/>
    <col min="14338" max="14338" width="32.5703125" style="42" customWidth="1"/>
    <col min="14339" max="14339" width="15.140625" style="42" customWidth="1"/>
    <col min="14340" max="14340" width="13.85546875" style="42" customWidth="1"/>
    <col min="14341" max="14341" width="12.7109375" style="42" customWidth="1"/>
    <col min="14342" max="14592" width="15.140625" style="42"/>
    <col min="14593" max="14593" width="7.5703125" style="42" customWidth="1"/>
    <col min="14594" max="14594" width="32.5703125" style="42" customWidth="1"/>
    <col min="14595" max="14595" width="15.140625" style="42" customWidth="1"/>
    <col min="14596" max="14596" width="13.85546875" style="42" customWidth="1"/>
    <col min="14597" max="14597" width="12.7109375" style="42" customWidth="1"/>
    <col min="14598" max="14848" width="15.140625" style="42"/>
    <col min="14849" max="14849" width="7.5703125" style="42" customWidth="1"/>
    <col min="14850" max="14850" width="32.5703125" style="42" customWidth="1"/>
    <col min="14851" max="14851" width="15.140625" style="42" customWidth="1"/>
    <col min="14852" max="14852" width="13.85546875" style="42" customWidth="1"/>
    <col min="14853" max="14853" width="12.7109375" style="42" customWidth="1"/>
    <col min="14854" max="15104" width="15.140625" style="42"/>
    <col min="15105" max="15105" width="7.5703125" style="42" customWidth="1"/>
    <col min="15106" max="15106" width="32.5703125" style="42" customWidth="1"/>
    <col min="15107" max="15107" width="15.140625" style="42" customWidth="1"/>
    <col min="15108" max="15108" width="13.85546875" style="42" customWidth="1"/>
    <col min="15109" max="15109" width="12.7109375" style="42" customWidth="1"/>
    <col min="15110" max="15360" width="15.140625" style="42"/>
    <col min="15361" max="15361" width="7.5703125" style="42" customWidth="1"/>
    <col min="15362" max="15362" width="32.5703125" style="42" customWidth="1"/>
    <col min="15363" max="15363" width="15.140625" style="42" customWidth="1"/>
    <col min="15364" max="15364" width="13.85546875" style="42" customWidth="1"/>
    <col min="15365" max="15365" width="12.7109375" style="42" customWidth="1"/>
    <col min="15366" max="15616" width="15.140625" style="42"/>
    <col min="15617" max="15617" width="7.5703125" style="42" customWidth="1"/>
    <col min="15618" max="15618" width="32.5703125" style="42" customWidth="1"/>
    <col min="15619" max="15619" width="15.140625" style="42" customWidth="1"/>
    <col min="15620" max="15620" width="13.85546875" style="42" customWidth="1"/>
    <col min="15621" max="15621" width="12.7109375" style="42" customWidth="1"/>
    <col min="15622" max="15872" width="15.140625" style="42"/>
    <col min="15873" max="15873" width="7.5703125" style="42" customWidth="1"/>
    <col min="15874" max="15874" width="32.5703125" style="42" customWidth="1"/>
    <col min="15875" max="15875" width="15.140625" style="42" customWidth="1"/>
    <col min="15876" max="15876" width="13.85546875" style="42" customWidth="1"/>
    <col min="15877" max="15877" width="12.7109375" style="42" customWidth="1"/>
    <col min="15878" max="16128" width="15.140625" style="42"/>
    <col min="16129" max="16129" width="7.5703125" style="42" customWidth="1"/>
    <col min="16130" max="16130" width="32.5703125" style="42" customWidth="1"/>
    <col min="16131" max="16131" width="15.140625" style="42" customWidth="1"/>
    <col min="16132" max="16132" width="13.85546875" style="42" customWidth="1"/>
    <col min="16133" max="16133" width="12.7109375" style="42" customWidth="1"/>
    <col min="16134" max="16384" width="15.140625" style="42"/>
  </cols>
  <sheetData>
    <row r="2" spans="1:10" x14ac:dyDescent="0.3">
      <c r="B2" s="1" t="s">
        <v>0</v>
      </c>
    </row>
    <row r="4" spans="1:10" s="130" customFormat="1" ht="18.75" x14ac:dyDescent="0.3">
      <c r="A4" s="228" t="s">
        <v>143</v>
      </c>
      <c r="B4" s="228"/>
      <c r="C4" s="228"/>
      <c r="D4" s="228"/>
      <c r="E4" s="228"/>
      <c r="F4" s="228"/>
      <c r="G4" s="228"/>
      <c r="H4" s="228"/>
      <c r="I4" s="228"/>
      <c r="J4" s="228"/>
    </row>
    <row r="6" spans="1:10" x14ac:dyDescent="0.3">
      <c r="B6" s="131" t="s">
        <v>144</v>
      </c>
    </row>
    <row r="8" spans="1:10" ht="30.75" x14ac:dyDescent="0.3">
      <c r="A8" s="229" t="s">
        <v>1</v>
      </c>
      <c r="B8" s="229" t="s">
        <v>145</v>
      </c>
      <c r="C8" s="230" t="s">
        <v>146</v>
      </c>
      <c r="D8" s="231" t="s">
        <v>147</v>
      </c>
      <c r="E8" s="231" t="s">
        <v>148</v>
      </c>
      <c r="F8" s="231" t="s">
        <v>149</v>
      </c>
      <c r="G8" s="205" t="s">
        <v>150</v>
      </c>
      <c r="H8" s="231" t="s">
        <v>151</v>
      </c>
      <c r="I8" s="232" t="s">
        <v>152</v>
      </c>
      <c r="J8" s="43"/>
    </row>
    <row r="9" spans="1:10" ht="23.25" customHeight="1" x14ac:dyDescent="0.3">
      <c r="A9" s="229"/>
      <c r="B9" s="229"/>
      <c r="C9" s="230"/>
      <c r="D9" s="231"/>
      <c r="E9" s="231"/>
      <c r="F9" s="231"/>
      <c r="G9" s="205" t="s">
        <v>153</v>
      </c>
      <c r="H9" s="231"/>
      <c r="I9" s="232"/>
    </row>
    <row r="10" spans="1:10" ht="31.7" customHeight="1" thickBot="1" x14ac:dyDescent="0.35">
      <c r="A10" s="132" t="s">
        <v>154</v>
      </c>
      <c r="B10" s="136" t="s">
        <v>155</v>
      </c>
      <c r="C10" s="137">
        <v>80000000</v>
      </c>
      <c r="D10" s="206"/>
      <c r="E10" s="206"/>
      <c r="F10" s="206">
        <v>8000000</v>
      </c>
      <c r="G10" s="206">
        <v>279608888</v>
      </c>
      <c r="H10" s="206">
        <v>128890059</v>
      </c>
      <c r="I10" s="206">
        <f>SUM(C10:H10)</f>
        <v>496498947</v>
      </c>
    </row>
    <row r="11" spans="1:10" ht="21.2" customHeight="1" thickTop="1" x14ac:dyDescent="0.3">
      <c r="A11" s="43" t="s">
        <v>156</v>
      </c>
      <c r="B11" s="42" t="s">
        <v>157</v>
      </c>
      <c r="C11" s="44"/>
      <c r="D11" s="17"/>
      <c r="E11" s="17"/>
      <c r="F11" s="17"/>
      <c r="G11" s="17">
        <v>0</v>
      </c>
      <c r="H11" s="17"/>
      <c r="I11" s="17"/>
    </row>
    <row r="12" spans="1:10" ht="24.75" customHeight="1" thickBot="1" x14ac:dyDescent="0.35">
      <c r="A12" s="132" t="s">
        <v>158</v>
      </c>
      <c r="B12" s="133" t="s">
        <v>159</v>
      </c>
      <c r="C12" s="7"/>
      <c r="D12" s="19"/>
      <c r="E12" s="19"/>
      <c r="F12" s="19">
        <v>0</v>
      </c>
      <c r="G12" s="206">
        <f>+H10</f>
        <v>128890059</v>
      </c>
      <c r="H12" s="206">
        <f>-H10</f>
        <v>-128890059</v>
      </c>
      <c r="I12" s="19">
        <v>0</v>
      </c>
    </row>
    <row r="13" spans="1:10" ht="24.75" customHeight="1" thickTop="1" x14ac:dyDescent="0.3">
      <c r="A13" s="43">
        <v>1</v>
      </c>
      <c r="B13" s="42" t="s">
        <v>160</v>
      </c>
      <c r="C13" s="44"/>
      <c r="D13" s="17"/>
      <c r="E13" s="17"/>
      <c r="F13" s="17"/>
      <c r="G13" s="17"/>
      <c r="H13" s="17"/>
      <c r="I13" s="17">
        <f t="shared" ref="I13:I21" si="0">C13+D13+E13+F13+H13</f>
        <v>0</v>
      </c>
    </row>
    <row r="14" spans="1:10" ht="22.7" customHeight="1" x14ac:dyDescent="0.3">
      <c r="A14" s="43">
        <v>2</v>
      </c>
      <c r="B14" s="42" t="s">
        <v>161</v>
      </c>
      <c r="C14" s="44"/>
      <c r="D14" s="17"/>
      <c r="E14" s="17"/>
      <c r="F14" s="17"/>
      <c r="G14" s="17"/>
      <c r="H14" s="17">
        <v>0</v>
      </c>
      <c r="I14" s="17">
        <f t="shared" si="0"/>
        <v>0</v>
      </c>
    </row>
    <row r="15" spans="1:10" ht="22.7" customHeight="1" x14ac:dyDescent="0.3">
      <c r="A15" s="43">
        <v>3</v>
      </c>
      <c r="B15" s="46" t="s">
        <v>162</v>
      </c>
      <c r="C15" s="44"/>
      <c r="D15" s="17"/>
      <c r="E15" s="17"/>
      <c r="F15" s="17"/>
      <c r="G15" s="17"/>
      <c r="H15" s="17"/>
      <c r="I15" s="17">
        <f>C15+D15+E15+F15+H15</f>
        <v>0</v>
      </c>
    </row>
    <row r="16" spans="1:10" ht="21.2" customHeight="1" x14ac:dyDescent="0.3">
      <c r="A16" s="43">
        <v>4</v>
      </c>
      <c r="B16" s="46" t="s">
        <v>163</v>
      </c>
      <c r="C16" s="44"/>
      <c r="D16" s="17">
        <v>-890801</v>
      </c>
      <c r="E16" s="17"/>
      <c r="F16" s="17"/>
      <c r="G16" s="17"/>
      <c r="H16" s="17"/>
      <c r="I16" s="17">
        <f t="shared" si="0"/>
        <v>-890801</v>
      </c>
    </row>
    <row r="17" spans="1:9" ht="24" customHeight="1" thickBot="1" x14ac:dyDescent="0.35">
      <c r="A17" s="132" t="s">
        <v>33</v>
      </c>
      <c r="B17" s="134" t="s">
        <v>155</v>
      </c>
      <c r="C17" s="137">
        <f>SUM(C10:C16)</f>
        <v>80000000</v>
      </c>
      <c r="D17" s="206">
        <f>SUM(D10:D16)</f>
        <v>-890801</v>
      </c>
      <c r="E17" s="206">
        <f>SUM(E10:E16)</f>
        <v>0</v>
      </c>
      <c r="F17" s="206">
        <f>SUM(F10:F16)</f>
        <v>8000000</v>
      </c>
      <c r="G17" s="206">
        <f>+G10+G12</f>
        <v>408498947</v>
      </c>
      <c r="H17" s="206">
        <v>0</v>
      </c>
      <c r="I17" s="206">
        <f>+C17+F17+G17+D17</f>
        <v>495608146</v>
      </c>
    </row>
    <row r="18" spans="1:9" ht="26.45" customHeight="1" thickTop="1" x14ac:dyDescent="0.3">
      <c r="A18" s="135">
        <v>1</v>
      </c>
      <c r="B18" s="46" t="s">
        <v>160</v>
      </c>
      <c r="C18" s="44"/>
      <c r="D18" s="17"/>
      <c r="E18" s="17"/>
      <c r="F18" s="17"/>
      <c r="G18" s="17"/>
      <c r="H18" s="17">
        <v>42443735.950000003</v>
      </c>
      <c r="I18" s="17">
        <f t="shared" si="0"/>
        <v>42443735.950000003</v>
      </c>
    </row>
    <row r="19" spans="1:9" ht="22.7" customHeight="1" x14ac:dyDescent="0.3">
      <c r="A19" s="43">
        <v>2</v>
      </c>
      <c r="B19" s="134" t="s">
        <v>161</v>
      </c>
      <c r="C19" s="44"/>
      <c r="D19" s="17"/>
      <c r="E19" s="17"/>
      <c r="F19" s="17"/>
      <c r="G19" s="17"/>
      <c r="H19" s="17"/>
      <c r="I19" s="17">
        <f t="shared" si="0"/>
        <v>0</v>
      </c>
    </row>
    <row r="20" spans="1:9" ht="21.75" customHeight="1" x14ac:dyDescent="0.3">
      <c r="A20" s="135">
        <v>3</v>
      </c>
      <c r="B20" s="46" t="s">
        <v>164</v>
      </c>
      <c r="C20" s="44"/>
      <c r="D20" s="17"/>
      <c r="E20" s="17"/>
      <c r="F20" s="17"/>
      <c r="G20" s="17"/>
      <c r="H20" s="17"/>
      <c r="I20" s="17">
        <f t="shared" si="0"/>
        <v>0</v>
      </c>
    </row>
    <row r="21" spans="1:9" ht="26.45" customHeight="1" x14ac:dyDescent="0.3">
      <c r="A21" s="43">
        <v>4</v>
      </c>
      <c r="B21" s="45" t="s">
        <v>165</v>
      </c>
      <c r="C21" s="44"/>
      <c r="D21" s="17"/>
      <c r="E21" s="17"/>
      <c r="F21" s="17"/>
      <c r="G21" s="17"/>
      <c r="H21" s="17"/>
      <c r="I21" s="17">
        <f t="shared" si="0"/>
        <v>0</v>
      </c>
    </row>
    <row r="22" spans="1:9" ht="29.25" customHeight="1" thickBot="1" x14ac:dyDescent="0.35">
      <c r="A22" s="132" t="s">
        <v>73</v>
      </c>
      <c r="B22" s="47" t="s">
        <v>166</v>
      </c>
      <c r="C22" s="137">
        <f>SUM(C17:C21)</f>
        <v>80000000</v>
      </c>
      <c r="D22" s="206">
        <f>SUM(D17:D21)</f>
        <v>-890801</v>
      </c>
      <c r="E22" s="206">
        <f>SUM(E17:E21)</f>
        <v>0</v>
      </c>
      <c r="F22" s="206">
        <f>SUM(F17:F21)</f>
        <v>8000000</v>
      </c>
      <c r="G22" s="206">
        <f>+G17</f>
        <v>408498947</v>
      </c>
      <c r="H22" s="206">
        <f>SUM(H17:H21)</f>
        <v>42443735.950000003</v>
      </c>
      <c r="I22" s="206">
        <f>+I17+I18</f>
        <v>538051881.95000005</v>
      </c>
    </row>
    <row r="23" spans="1:9" ht="17.25" thickTop="1" x14ac:dyDescent="0.3">
      <c r="A23" s="43"/>
      <c r="B23" s="45"/>
    </row>
    <row r="24" spans="1:9" x14ac:dyDescent="0.3">
      <c r="A24" s="43"/>
      <c r="B24" s="46"/>
    </row>
    <row r="25" spans="1:9" x14ac:dyDescent="0.3">
      <c r="A25" s="43"/>
      <c r="B25" s="46"/>
    </row>
    <row r="26" spans="1:9" x14ac:dyDescent="0.3">
      <c r="A26" s="43"/>
      <c r="B26" s="47"/>
    </row>
  </sheetData>
  <mergeCells count="9">
    <mergeCell ref="A4:J4"/>
    <mergeCell ref="A8:A9"/>
    <mergeCell ref="B8:B9"/>
    <mergeCell ref="C8:C9"/>
    <mergeCell ref="D8:D9"/>
    <mergeCell ref="E8:E9"/>
    <mergeCell ref="F8:F9"/>
    <mergeCell ref="H8:H9"/>
    <mergeCell ref="I8:I9"/>
  </mergeCells>
  <pageMargins left="0.25" right="0.25" top="0.75" bottom="0.75" header="0.3" footer="0.3"/>
  <pageSetup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G16" sqref="G16"/>
    </sheetView>
  </sheetViews>
  <sheetFormatPr defaultRowHeight="13.5" x14ac:dyDescent="0.25"/>
  <cols>
    <col min="1" max="1" width="6.5703125" style="25" customWidth="1"/>
    <col min="2" max="2" width="0.28515625" style="25" hidden="1" customWidth="1"/>
    <col min="3" max="3" width="58.5703125" style="25" customWidth="1"/>
    <col min="4" max="4" width="21.140625" style="26" customWidth="1"/>
    <col min="5" max="7" width="9.140625" style="25"/>
    <col min="8" max="8" width="9.85546875" style="25" bestFit="1" customWidth="1"/>
    <col min="9" max="256" width="9.140625" style="25"/>
    <col min="257" max="257" width="6.5703125" style="25" customWidth="1"/>
    <col min="258" max="258" width="0" style="25" hidden="1" customWidth="1"/>
    <col min="259" max="259" width="63.140625" style="25" customWidth="1"/>
    <col min="260" max="260" width="21.140625" style="25" customWidth="1"/>
    <col min="261" max="263" width="9.140625" style="25"/>
    <col min="264" max="264" width="9.85546875" style="25" bestFit="1" customWidth="1"/>
    <col min="265" max="512" width="9.140625" style="25"/>
    <col min="513" max="513" width="6.5703125" style="25" customWidth="1"/>
    <col min="514" max="514" width="0" style="25" hidden="1" customWidth="1"/>
    <col min="515" max="515" width="63.140625" style="25" customWidth="1"/>
    <col min="516" max="516" width="21.140625" style="25" customWidth="1"/>
    <col min="517" max="519" width="9.140625" style="25"/>
    <col min="520" max="520" width="9.85546875" style="25" bestFit="1" customWidth="1"/>
    <col min="521" max="768" width="9.140625" style="25"/>
    <col min="769" max="769" width="6.5703125" style="25" customWidth="1"/>
    <col min="770" max="770" width="0" style="25" hidden="1" customWidth="1"/>
    <col min="771" max="771" width="63.140625" style="25" customWidth="1"/>
    <col min="772" max="772" width="21.140625" style="25" customWidth="1"/>
    <col min="773" max="775" width="9.140625" style="25"/>
    <col min="776" max="776" width="9.85546875" style="25" bestFit="1" customWidth="1"/>
    <col min="777" max="1024" width="9.140625" style="25"/>
    <col min="1025" max="1025" width="6.5703125" style="25" customWidth="1"/>
    <col min="1026" max="1026" width="0" style="25" hidden="1" customWidth="1"/>
    <col min="1027" max="1027" width="63.140625" style="25" customWidth="1"/>
    <col min="1028" max="1028" width="21.140625" style="25" customWidth="1"/>
    <col min="1029" max="1031" width="9.140625" style="25"/>
    <col min="1032" max="1032" width="9.85546875" style="25" bestFit="1" customWidth="1"/>
    <col min="1033" max="1280" width="9.140625" style="25"/>
    <col min="1281" max="1281" width="6.5703125" style="25" customWidth="1"/>
    <col min="1282" max="1282" width="0" style="25" hidden="1" customWidth="1"/>
    <col min="1283" max="1283" width="63.140625" style="25" customWidth="1"/>
    <col min="1284" max="1284" width="21.140625" style="25" customWidth="1"/>
    <col min="1285" max="1287" width="9.140625" style="25"/>
    <col min="1288" max="1288" width="9.85546875" style="25" bestFit="1" customWidth="1"/>
    <col min="1289" max="1536" width="9.140625" style="25"/>
    <col min="1537" max="1537" width="6.5703125" style="25" customWidth="1"/>
    <col min="1538" max="1538" width="0" style="25" hidden="1" customWidth="1"/>
    <col min="1539" max="1539" width="63.140625" style="25" customWidth="1"/>
    <col min="1540" max="1540" width="21.140625" style="25" customWidth="1"/>
    <col min="1541" max="1543" width="9.140625" style="25"/>
    <col min="1544" max="1544" width="9.85546875" style="25" bestFit="1" customWidth="1"/>
    <col min="1545" max="1792" width="9.140625" style="25"/>
    <col min="1793" max="1793" width="6.5703125" style="25" customWidth="1"/>
    <col min="1794" max="1794" width="0" style="25" hidden="1" customWidth="1"/>
    <col min="1795" max="1795" width="63.140625" style="25" customWidth="1"/>
    <col min="1796" max="1796" width="21.140625" style="25" customWidth="1"/>
    <col min="1797" max="1799" width="9.140625" style="25"/>
    <col min="1800" max="1800" width="9.85546875" style="25" bestFit="1" customWidth="1"/>
    <col min="1801" max="2048" width="9.140625" style="25"/>
    <col min="2049" max="2049" width="6.5703125" style="25" customWidth="1"/>
    <col min="2050" max="2050" width="0" style="25" hidden="1" customWidth="1"/>
    <col min="2051" max="2051" width="63.140625" style="25" customWidth="1"/>
    <col min="2052" max="2052" width="21.140625" style="25" customWidth="1"/>
    <col min="2053" max="2055" width="9.140625" style="25"/>
    <col min="2056" max="2056" width="9.85546875" style="25" bestFit="1" customWidth="1"/>
    <col min="2057" max="2304" width="9.140625" style="25"/>
    <col min="2305" max="2305" width="6.5703125" style="25" customWidth="1"/>
    <col min="2306" max="2306" width="0" style="25" hidden="1" customWidth="1"/>
    <col min="2307" max="2307" width="63.140625" style="25" customWidth="1"/>
    <col min="2308" max="2308" width="21.140625" style="25" customWidth="1"/>
    <col min="2309" max="2311" width="9.140625" style="25"/>
    <col min="2312" max="2312" width="9.85546875" style="25" bestFit="1" customWidth="1"/>
    <col min="2313" max="2560" width="9.140625" style="25"/>
    <col min="2561" max="2561" width="6.5703125" style="25" customWidth="1"/>
    <col min="2562" max="2562" width="0" style="25" hidden="1" customWidth="1"/>
    <col min="2563" max="2563" width="63.140625" style="25" customWidth="1"/>
    <col min="2564" max="2564" width="21.140625" style="25" customWidth="1"/>
    <col min="2565" max="2567" width="9.140625" style="25"/>
    <col min="2568" max="2568" width="9.85546875" style="25" bestFit="1" customWidth="1"/>
    <col min="2569" max="2816" width="9.140625" style="25"/>
    <col min="2817" max="2817" width="6.5703125" style="25" customWidth="1"/>
    <col min="2818" max="2818" width="0" style="25" hidden="1" customWidth="1"/>
    <col min="2819" max="2819" width="63.140625" style="25" customWidth="1"/>
    <col min="2820" max="2820" width="21.140625" style="25" customWidth="1"/>
    <col min="2821" max="2823" width="9.140625" style="25"/>
    <col min="2824" max="2824" width="9.85546875" style="25" bestFit="1" customWidth="1"/>
    <col min="2825" max="3072" width="9.140625" style="25"/>
    <col min="3073" max="3073" width="6.5703125" style="25" customWidth="1"/>
    <col min="3074" max="3074" width="0" style="25" hidden="1" customWidth="1"/>
    <col min="3075" max="3075" width="63.140625" style="25" customWidth="1"/>
    <col min="3076" max="3076" width="21.140625" style="25" customWidth="1"/>
    <col min="3077" max="3079" width="9.140625" style="25"/>
    <col min="3080" max="3080" width="9.85546875" style="25" bestFit="1" customWidth="1"/>
    <col min="3081" max="3328" width="9.140625" style="25"/>
    <col min="3329" max="3329" width="6.5703125" style="25" customWidth="1"/>
    <col min="3330" max="3330" width="0" style="25" hidden="1" customWidth="1"/>
    <col min="3331" max="3331" width="63.140625" style="25" customWidth="1"/>
    <col min="3332" max="3332" width="21.140625" style="25" customWidth="1"/>
    <col min="3333" max="3335" width="9.140625" style="25"/>
    <col min="3336" max="3336" width="9.85546875" style="25" bestFit="1" customWidth="1"/>
    <col min="3337" max="3584" width="9.140625" style="25"/>
    <col min="3585" max="3585" width="6.5703125" style="25" customWidth="1"/>
    <col min="3586" max="3586" width="0" style="25" hidden="1" customWidth="1"/>
    <col min="3587" max="3587" width="63.140625" style="25" customWidth="1"/>
    <col min="3588" max="3588" width="21.140625" style="25" customWidth="1"/>
    <col min="3589" max="3591" width="9.140625" style="25"/>
    <col min="3592" max="3592" width="9.85546875" style="25" bestFit="1" customWidth="1"/>
    <col min="3593" max="3840" width="9.140625" style="25"/>
    <col min="3841" max="3841" width="6.5703125" style="25" customWidth="1"/>
    <col min="3842" max="3842" width="0" style="25" hidden="1" customWidth="1"/>
    <col min="3843" max="3843" width="63.140625" style="25" customWidth="1"/>
    <col min="3844" max="3844" width="21.140625" style="25" customWidth="1"/>
    <col min="3845" max="3847" width="9.140625" style="25"/>
    <col min="3848" max="3848" width="9.85546875" style="25" bestFit="1" customWidth="1"/>
    <col min="3849" max="4096" width="9.140625" style="25"/>
    <col min="4097" max="4097" width="6.5703125" style="25" customWidth="1"/>
    <col min="4098" max="4098" width="0" style="25" hidden="1" customWidth="1"/>
    <col min="4099" max="4099" width="63.140625" style="25" customWidth="1"/>
    <col min="4100" max="4100" width="21.140625" style="25" customWidth="1"/>
    <col min="4101" max="4103" width="9.140625" style="25"/>
    <col min="4104" max="4104" width="9.85546875" style="25" bestFit="1" customWidth="1"/>
    <col min="4105" max="4352" width="9.140625" style="25"/>
    <col min="4353" max="4353" width="6.5703125" style="25" customWidth="1"/>
    <col min="4354" max="4354" width="0" style="25" hidden="1" customWidth="1"/>
    <col min="4355" max="4355" width="63.140625" style="25" customWidth="1"/>
    <col min="4356" max="4356" width="21.140625" style="25" customWidth="1"/>
    <col min="4357" max="4359" width="9.140625" style="25"/>
    <col min="4360" max="4360" width="9.85546875" style="25" bestFit="1" customWidth="1"/>
    <col min="4361" max="4608" width="9.140625" style="25"/>
    <col min="4609" max="4609" width="6.5703125" style="25" customWidth="1"/>
    <col min="4610" max="4610" width="0" style="25" hidden="1" customWidth="1"/>
    <col min="4611" max="4611" width="63.140625" style="25" customWidth="1"/>
    <col min="4612" max="4612" width="21.140625" style="25" customWidth="1"/>
    <col min="4613" max="4615" width="9.140625" style="25"/>
    <col min="4616" max="4616" width="9.85546875" style="25" bestFit="1" customWidth="1"/>
    <col min="4617" max="4864" width="9.140625" style="25"/>
    <col min="4865" max="4865" width="6.5703125" style="25" customWidth="1"/>
    <col min="4866" max="4866" width="0" style="25" hidden="1" customWidth="1"/>
    <col min="4867" max="4867" width="63.140625" style="25" customWidth="1"/>
    <col min="4868" max="4868" width="21.140625" style="25" customWidth="1"/>
    <col min="4869" max="4871" width="9.140625" style="25"/>
    <col min="4872" max="4872" width="9.85546875" style="25" bestFit="1" customWidth="1"/>
    <col min="4873" max="5120" width="9.140625" style="25"/>
    <col min="5121" max="5121" width="6.5703125" style="25" customWidth="1"/>
    <col min="5122" max="5122" width="0" style="25" hidden="1" customWidth="1"/>
    <col min="5123" max="5123" width="63.140625" style="25" customWidth="1"/>
    <col min="5124" max="5124" width="21.140625" style="25" customWidth="1"/>
    <col min="5125" max="5127" width="9.140625" style="25"/>
    <col min="5128" max="5128" width="9.85546875" style="25" bestFit="1" customWidth="1"/>
    <col min="5129" max="5376" width="9.140625" style="25"/>
    <col min="5377" max="5377" width="6.5703125" style="25" customWidth="1"/>
    <col min="5378" max="5378" width="0" style="25" hidden="1" customWidth="1"/>
    <col min="5379" max="5379" width="63.140625" style="25" customWidth="1"/>
    <col min="5380" max="5380" width="21.140625" style="25" customWidth="1"/>
    <col min="5381" max="5383" width="9.140625" style="25"/>
    <col min="5384" max="5384" width="9.85546875" style="25" bestFit="1" customWidth="1"/>
    <col min="5385" max="5632" width="9.140625" style="25"/>
    <col min="5633" max="5633" width="6.5703125" style="25" customWidth="1"/>
    <col min="5634" max="5634" width="0" style="25" hidden="1" customWidth="1"/>
    <col min="5635" max="5635" width="63.140625" style="25" customWidth="1"/>
    <col min="5636" max="5636" width="21.140625" style="25" customWidth="1"/>
    <col min="5637" max="5639" width="9.140625" style="25"/>
    <col min="5640" max="5640" width="9.85546875" style="25" bestFit="1" customWidth="1"/>
    <col min="5641" max="5888" width="9.140625" style="25"/>
    <col min="5889" max="5889" width="6.5703125" style="25" customWidth="1"/>
    <col min="5890" max="5890" width="0" style="25" hidden="1" customWidth="1"/>
    <col min="5891" max="5891" width="63.140625" style="25" customWidth="1"/>
    <col min="5892" max="5892" width="21.140625" style="25" customWidth="1"/>
    <col min="5893" max="5895" width="9.140625" style="25"/>
    <col min="5896" max="5896" width="9.85546875" style="25" bestFit="1" customWidth="1"/>
    <col min="5897" max="6144" width="9.140625" style="25"/>
    <col min="6145" max="6145" width="6.5703125" style="25" customWidth="1"/>
    <col min="6146" max="6146" width="0" style="25" hidden="1" customWidth="1"/>
    <col min="6147" max="6147" width="63.140625" style="25" customWidth="1"/>
    <col min="6148" max="6148" width="21.140625" style="25" customWidth="1"/>
    <col min="6149" max="6151" width="9.140625" style="25"/>
    <col min="6152" max="6152" width="9.85546875" style="25" bestFit="1" customWidth="1"/>
    <col min="6153" max="6400" width="9.140625" style="25"/>
    <col min="6401" max="6401" width="6.5703125" style="25" customWidth="1"/>
    <col min="6402" max="6402" width="0" style="25" hidden="1" customWidth="1"/>
    <col min="6403" max="6403" width="63.140625" style="25" customWidth="1"/>
    <col min="6404" max="6404" width="21.140625" style="25" customWidth="1"/>
    <col min="6405" max="6407" width="9.140625" style="25"/>
    <col min="6408" max="6408" width="9.85546875" style="25" bestFit="1" customWidth="1"/>
    <col min="6409" max="6656" width="9.140625" style="25"/>
    <col min="6657" max="6657" width="6.5703125" style="25" customWidth="1"/>
    <col min="6658" max="6658" width="0" style="25" hidden="1" customWidth="1"/>
    <col min="6659" max="6659" width="63.140625" style="25" customWidth="1"/>
    <col min="6660" max="6660" width="21.140625" style="25" customWidth="1"/>
    <col min="6661" max="6663" width="9.140625" style="25"/>
    <col min="6664" max="6664" width="9.85546875" style="25" bestFit="1" customWidth="1"/>
    <col min="6665" max="6912" width="9.140625" style="25"/>
    <col min="6913" max="6913" width="6.5703125" style="25" customWidth="1"/>
    <col min="6914" max="6914" width="0" style="25" hidden="1" customWidth="1"/>
    <col min="6915" max="6915" width="63.140625" style="25" customWidth="1"/>
    <col min="6916" max="6916" width="21.140625" style="25" customWidth="1"/>
    <col min="6917" max="6919" width="9.140625" style="25"/>
    <col min="6920" max="6920" width="9.85546875" style="25" bestFit="1" customWidth="1"/>
    <col min="6921" max="7168" width="9.140625" style="25"/>
    <col min="7169" max="7169" width="6.5703125" style="25" customWidth="1"/>
    <col min="7170" max="7170" width="0" style="25" hidden="1" customWidth="1"/>
    <col min="7171" max="7171" width="63.140625" style="25" customWidth="1"/>
    <col min="7172" max="7172" width="21.140625" style="25" customWidth="1"/>
    <col min="7173" max="7175" width="9.140625" style="25"/>
    <col min="7176" max="7176" width="9.85546875" style="25" bestFit="1" customWidth="1"/>
    <col min="7177" max="7424" width="9.140625" style="25"/>
    <col min="7425" max="7425" width="6.5703125" style="25" customWidth="1"/>
    <col min="7426" max="7426" width="0" style="25" hidden="1" customWidth="1"/>
    <col min="7427" max="7427" width="63.140625" style="25" customWidth="1"/>
    <col min="7428" max="7428" width="21.140625" style="25" customWidth="1"/>
    <col min="7429" max="7431" width="9.140625" style="25"/>
    <col min="7432" max="7432" width="9.85546875" style="25" bestFit="1" customWidth="1"/>
    <col min="7433" max="7680" width="9.140625" style="25"/>
    <col min="7681" max="7681" width="6.5703125" style="25" customWidth="1"/>
    <col min="7682" max="7682" width="0" style="25" hidden="1" customWidth="1"/>
    <col min="7683" max="7683" width="63.140625" style="25" customWidth="1"/>
    <col min="7684" max="7684" width="21.140625" style="25" customWidth="1"/>
    <col min="7685" max="7687" width="9.140625" style="25"/>
    <col min="7688" max="7688" width="9.85546875" style="25" bestFit="1" customWidth="1"/>
    <col min="7689" max="7936" width="9.140625" style="25"/>
    <col min="7937" max="7937" width="6.5703125" style="25" customWidth="1"/>
    <col min="7938" max="7938" width="0" style="25" hidden="1" customWidth="1"/>
    <col min="7939" max="7939" width="63.140625" style="25" customWidth="1"/>
    <col min="7940" max="7940" width="21.140625" style="25" customWidth="1"/>
    <col min="7941" max="7943" width="9.140625" style="25"/>
    <col min="7944" max="7944" width="9.85546875" style="25" bestFit="1" customWidth="1"/>
    <col min="7945" max="8192" width="9.140625" style="25"/>
    <col min="8193" max="8193" width="6.5703125" style="25" customWidth="1"/>
    <col min="8194" max="8194" width="0" style="25" hidden="1" customWidth="1"/>
    <col min="8195" max="8195" width="63.140625" style="25" customWidth="1"/>
    <col min="8196" max="8196" width="21.140625" style="25" customWidth="1"/>
    <col min="8197" max="8199" width="9.140625" style="25"/>
    <col min="8200" max="8200" width="9.85546875" style="25" bestFit="1" customWidth="1"/>
    <col min="8201" max="8448" width="9.140625" style="25"/>
    <col min="8449" max="8449" width="6.5703125" style="25" customWidth="1"/>
    <col min="8450" max="8450" width="0" style="25" hidden="1" customWidth="1"/>
    <col min="8451" max="8451" width="63.140625" style="25" customWidth="1"/>
    <col min="8452" max="8452" width="21.140625" style="25" customWidth="1"/>
    <col min="8453" max="8455" width="9.140625" style="25"/>
    <col min="8456" max="8456" width="9.85546875" style="25" bestFit="1" customWidth="1"/>
    <col min="8457" max="8704" width="9.140625" style="25"/>
    <col min="8705" max="8705" width="6.5703125" style="25" customWidth="1"/>
    <col min="8706" max="8706" width="0" style="25" hidden="1" customWidth="1"/>
    <col min="8707" max="8707" width="63.140625" style="25" customWidth="1"/>
    <col min="8708" max="8708" width="21.140625" style="25" customWidth="1"/>
    <col min="8709" max="8711" width="9.140625" style="25"/>
    <col min="8712" max="8712" width="9.85546875" style="25" bestFit="1" customWidth="1"/>
    <col min="8713" max="8960" width="9.140625" style="25"/>
    <col min="8961" max="8961" width="6.5703125" style="25" customWidth="1"/>
    <col min="8962" max="8962" width="0" style="25" hidden="1" customWidth="1"/>
    <col min="8963" max="8963" width="63.140625" style="25" customWidth="1"/>
    <col min="8964" max="8964" width="21.140625" style="25" customWidth="1"/>
    <col min="8965" max="8967" width="9.140625" style="25"/>
    <col min="8968" max="8968" width="9.85546875" style="25" bestFit="1" customWidth="1"/>
    <col min="8969" max="9216" width="9.140625" style="25"/>
    <col min="9217" max="9217" width="6.5703125" style="25" customWidth="1"/>
    <col min="9218" max="9218" width="0" style="25" hidden="1" customWidth="1"/>
    <col min="9219" max="9219" width="63.140625" style="25" customWidth="1"/>
    <col min="9220" max="9220" width="21.140625" style="25" customWidth="1"/>
    <col min="9221" max="9223" width="9.140625" style="25"/>
    <col min="9224" max="9224" width="9.85546875" style="25" bestFit="1" customWidth="1"/>
    <col min="9225" max="9472" width="9.140625" style="25"/>
    <col min="9473" max="9473" width="6.5703125" style="25" customWidth="1"/>
    <col min="9474" max="9474" width="0" style="25" hidden="1" customWidth="1"/>
    <col min="9475" max="9475" width="63.140625" style="25" customWidth="1"/>
    <col min="9476" max="9476" width="21.140625" style="25" customWidth="1"/>
    <col min="9477" max="9479" width="9.140625" style="25"/>
    <col min="9480" max="9480" width="9.85546875" style="25" bestFit="1" customWidth="1"/>
    <col min="9481" max="9728" width="9.140625" style="25"/>
    <col min="9729" max="9729" width="6.5703125" style="25" customWidth="1"/>
    <col min="9730" max="9730" width="0" style="25" hidden="1" customWidth="1"/>
    <col min="9731" max="9731" width="63.140625" style="25" customWidth="1"/>
    <col min="9732" max="9732" width="21.140625" style="25" customWidth="1"/>
    <col min="9733" max="9735" width="9.140625" style="25"/>
    <col min="9736" max="9736" width="9.85546875" style="25" bestFit="1" customWidth="1"/>
    <col min="9737" max="9984" width="9.140625" style="25"/>
    <col min="9985" max="9985" width="6.5703125" style="25" customWidth="1"/>
    <col min="9986" max="9986" width="0" style="25" hidden="1" customWidth="1"/>
    <col min="9987" max="9987" width="63.140625" style="25" customWidth="1"/>
    <col min="9988" max="9988" width="21.140625" style="25" customWidth="1"/>
    <col min="9989" max="9991" width="9.140625" style="25"/>
    <col min="9992" max="9992" width="9.85546875" style="25" bestFit="1" customWidth="1"/>
    <col min="9993" max="10240" width="9.140625" style="25"/>
    <col min="10241" max="10241" width="6.5703125" style="25" customWidth="1"/>
    <col min="10242" max="10242" width="0" style="25" hidden="1" customWidth="1"/>
    <col min="10243" max="10243" width="63.140625" style="25" customWidth="1"/>
    <col min="10244" max="10244" width="21.140625" style="25" customWidth="1"/>
    <col min="10245" max="10247" width="9.140625" style="25"/>
    <col min="10248" max="10248" width="9.85546875" style="25" bestFit="1" customWidth="1"/>
    <col min="10249" max="10496" width="9.140625" style="25"/>
    <col min="10497" max="10497" width="6.5703125" style="25" customWidth="1"/>
    <col min="10498" max="10498" width="0" style="25" hidden="1" customWidth="1"/>
    <col min="10499" max="10499" width="63.140625" style="25" customWidth="1"/>
    <col min="10500" max="10500" width="21.140625" style="25" customWidth="1"/>
    <col min="10501" max="10503" width="9.140625" style="25"/>
    <col min="10504" max="10504" width="9.85546875" style="25" bestFit="1" customWidth="1"/>
    <col min="10505" max="10752" width="9.140625" style="25"/>
    <col min="10753" max="10753" width="6.5703125" style="25" customWidth="1"/>
    <col min="10754" max="10754" width="0" style="25" hidden="1" customWidth="1"/>
    <col min="10755" max="10755" width="63.140625" style="25" customWidth="1"/>
    <col min="10756" max="10756" width="21.140625" style="25" customWidth="1"/>
    <col min="10757" max="10759" width="9.140625" style="25"/>
    <col min="10760" max="10760" width="9.85546875" style="25" bestFit="1" customWidth="1"/>
    <col min="10761" max="11008" width="9.140625" style="25"/>
    <col min="11009" max="11009" width="6.5703125" style="25" customWidth="1"/>
    <col min="11010" max="11010" width="0" style="25" hidden="1" customWidth="1"/>
    <col min="11011" max="11011" width="63.140625" style="25" customWidth="1"/>
    <col min="11012" max="11012" width="21.140625" style="25" customWidth="1"/>
    <col min="11013" max="11015" width="9.140625" style="25"/>
    <col min="11016" max="11016" width="9.85546875" style="25" bestFit="1" customWidth="1"/>
    <col min="11017" max="11264" width="9.140625" style="25"/>
    <col min="11265" max="11265" width="6.5703125" style="25" customWidth="1"/>
    <col min="11266" max="11266" width="0" style="25" hidden="1" customWidth="1"/>
    <col min="11267" max="11267" width="63.140625" style="25" customWidth="1"/>
    <col min="11268" max="11268" width="21.140625" style="25" customWidth="1"/>
    <col min="11269" max="11271" width="9.140625" style="25"/>
    <col min="11272" max="11272" width="9.85546875" style="25" bestFit="1" customWidth="1"/>
    <col min="11273" max="11520" width="9.140625" style="25"/>
    <col min="11521" max="11521" width="6.5703125" style="25" customWidth="1"/>
    <col min="11522" max="11522" width="0" style="25" hidden="1" customWidth="1"/>
    <col min="11523" max="11523" width="63.140625" style="25" customWidth="1"/>
    <col min="11524" max="11524" width="21.140625" style="25" customWidth="1"/>
    <col min="11525" max="11527" width="9.140625" style="25"/>
    <col min="11528" max="11528" width="9.85546875" style="25" bestFit="1" customWidth="1"/>
    <col min="11529" max="11776" width="9.140625" style="25"/>
    <col min="11777" max="11777" width="6.5703125" style="25" customWidth="1"/>
    <col min="11778" max="11778" width="0" style="25" hidden="1" customWidth="1"/>
    <col min="11779" max="11779" width="63.140625" style="25" customWidth="1"/>
    <col min="11780" max="11780" width="21.140625" style="25" customWidth="1"/>
    <col min="11781" max="11783" width="9.140625" style="25"/>
    <col min="11784" max="11784" width="9.85546875" style="25" bestFit="1" customWidth="1"/>
    <col min="11785" max="12032" width="9.140625" style="25"/>
    <col min="12033" max="12033" width="6.5703125" style="25" customWidth="1"/>
    <col min="12034" max="12034" width="0" style="25" hidden="1" customWidth="1"/>
    <col min="12035" max="12035" width="63.140625" style="25" customWidth="1"/>
    <col min="12036" max="12036" width="21.140625" style="25" customWidth="1"/>
    <col min="12037" max="12039" width="9.140625" style="25"/>
    <col min="12040" max="12040" width="9.85546875" style="25" bestFit="1" customWidth="1"/>
    <col min="12041" max="12288" width="9.140625" style="25"/>
    <col min="12289" max="12289" width="6.5703125" style="25" customWidth="1"/>
    <col min="12290" max="12290" width="0" style="25" hidden="1" customWidth="1"/>
    <col min="12291" max="12291" width="63.140625" style="25" customWidth="1"/>
    <col min="12292" max="12292" width="21.140625" style="25" customWidth="1"/>
    <col min="12293" max="12295" width="9.140625" style="25"/>
    <col min="12296" max="12296" width="9.85546875" style="25" bestFit="1" customWidth="1"/>
    <col min="12297" max="12544" width="9.140625" style="25"/>
    <col min="12545" max="12545" width="6.5703125" style="25" customWidth="1"/>
    <col min="12546" max="12546" width="0" style="25" hidden="1" customWidth="1"/>
    <col min="12547" max="12547" width="63.140625" style="25" customWidth="1"/>
    <col min="12548" max="12548" width="21.140625" style="25" customWidth="1"/>
    <col min="12549" max="12551" width="9.140625" style="25"/>
    <col min="12552" max="12552" width="9.85546875" style="25" bestFit="1" customWidth="1"/>
    <col min="12553" max="12800" width="9.140625" style="25"/>
    <col min="12801" max="12801" width="6.5703125" style="25" customWidth="1"/>
    <col min="12802" max="12802" width="0" style="25" hidden="1" customWidth="1"/>
    <col min="12803" max="12803" width="63.140625" style="25" customWidth="1"/>
    <col min="12804" max="12804" width="21.140625" style="25" customWidth="1"/>
    <col min="12805" max="12807" width="9.140625" style="25"/>
    <col min="12808" max="12808" width="9.85546875" style="25" bestFit="1" customWidth="1"/>
    <col min="12809" max="13056" width="9.140625" style="25"/>
    <col min="13057" max="13057" width="6.5703125" style="25" customWidth="1"/>
    <col min="13058" max="13058" width="0" style="25" hidden="1" customWidth="1"/>
    <col min="13059" max="13059" width="63.140625" style="25" customWidth="1"/>
    <col min="13060" max="13060" width="21.140625" style="25" customWidth="1"/>
    <col min="13061" max="13063" width="9.140625" style="25"/>
    <col min="13064" max="13064" width="9.85546875" style="25" bestFit="1" customWidth="1"/>
    <col min="13065" max="13312" width="9.140625" style="25"/>
    <col min="13313" max="13313" width="6.5703125" style="25" customWidth="1"/>
    <col min="13314" max="13314" width="0" style="25" hidden="1" customWidth="1"/>
    <col min="13315" max="13315" width="63.140625" style="25" customWidth="1"/>
    <col min="13316" max="13316" width="21.140625" style="25" customWidth="1"/>
    <col min="13317" max="13319" width="9.140625" style="25"/>
    <col min="13320" max="13320" width="9.85546875" style="25" bestFit="1" customWidth="1"/>
    <col min="13321" max="13568" width="9.140625" style="25"/>
    <col min="13569" max="13569" width="6.5703125" style="25" customWidth="1"/>
    <col min="13570" max="13570" width="0" style="25" hidden="1" customWidth="1"/>
    <col min="13571" max="13571" width="63.140625" style="25" customWidth="1"/>
    <col min="13572" max="13572" width="21.140625" style="25" customWidth="1"/>
    <col min="13573" max="13575" width="9.140625" style="25"/>
    <col min="13576" max="13576" width="9.85546875" style="25" bestFit="1" customWidth="1"/>
    <col min="13577" max="13824" width="9.140625" style="25"/>
    <col min="13825" max="13825" width="6.5703125" style="25" customWidth="1"/>
    <col min="13826" max="13826" width="0" style="25" hidden="1" customWidth="1"/>
    <col min="13827" max="13827" width="63.140625" style="25" customWidth="1"/>
    <col min="13828" max="13828" width="21.140625" style="25" customWidth="1"/>
    <col min="13829" max="13831" width="9.140625" style="25"/>
    <col min="13832" max="13832" width="9.85546875" style="25" bestFit="1" customWidth="1"/>
    <col min="13833" max="14080" width="9.140625" style="25"/>
    <col min="14081" max="14081" width="6.5703125" style="25" customWidth="1"/>
    <col min="14082" max="14082" width="0" style="25" hidden="1" customWidth="1"/>
    <col min="14083" max="14083" width="63.140625" style="25" customWidth="1"/>
    <col min="14084" max="14084" width="21.140625" style="25" customWidth="1"/>
    <col min="14085" max="14087" width="9.140625" style="25"/>
    <col min="14088" max="14088" width="9.85546875" style="25" bestFit="1" customWidth="1"/>
    <col min="14089" max="14336" width="9.140625" style="25"/>
    <col min="14337" max="14337" width="6.5703125" style="25" customWidth="1"/>
    <col min="14338" max="14338" width="0" style="25" hidden="1" customWidth="1"/>
    <col min="14339" max="14339" width="63.140625" style="25" customWidth="1"/>
    <col min="14340" max="14340" width="21.140625" style="25" customWidth="1"/>
    <col min="14341" max="14343" width="9.140625" style="25"/>
    <col min="14344" max="14344" width="9.85546875" style="25" bestFit="1" customWidth="1"/>
    <col min="14345" max="14592" width="9.140625" style="25"/>
    <col min="14593" max="14593" width="6.5703125" style="25" customWidth="1"/>
    <col min="14594" max="14594" width="0" style="25" hidden="1" customWidth="1"/>
    <col min="14595" max="14595" width="63.140625" style="25" customWidth="1"/>
    <col min="14596" max="14596" width="21.140625" style="25" customWidth="1"/>
    <col min="14597" max="14599" width="9.140625" style="25"/>
    <col min="14600" max="14600" width="9.85546875" style="25" bestFit="1" customWidth="1"/>
    <col min="14601" max="14848" width="9.140625" style="25"/>
    <col min="14849" max="14849" width="6.5703125" style="25" customWidth="1"/>
    <col min="14850" max="14850" width="0" style="25" hidden="1" customWidth="1"/>
    <col min="14851" max="14851" width="63.140625" style="25" customWidth="1"/>
    <col min="14852" max="14852" width="21.140625" style="25" customWidth="1"/>
    <col min="14853" max="14855" width="9.140625" style="25"/>
    <col min="14856" max="14856" width="9.85546875" style="25" bestFit="1" customWidth="1"/>
    <col min="14857" max="15104" width="9.140625" style="25"/>
    <col min="15105" max="15105" width="6.5703125" style="25" customWidth="1"/>
    <col min="15106" max="15106" width="0" style="25" hidden="1" customWidth="1"/>
    <col min="15107" max="15107" width="63.140625" style="25" customWidth="1"/>
    <col min="15108" max="15108" width="21.140625" style="25" customWidth="1"/>
    <col min="15109" max="15111" width="9.140625" style="25"/>
    <col min="15112" max="15112" width="9.85546875" style="25" bestFit="1" customWidth="1"/>
    <col min="15113" max="15360" width="9.140625" style="25"/>
    <col min="15361" max="15361" width="6.5703125" style="25" customWidth="1"/>
    <col min="15362" max="15362" width="0" style="25" hidden="1" customWidth="1"/>
    <col min="15363" max="15363" width="63.140625" style="25" customWidth="1"/>
    <col min="15364" max="15364" width="21.140625" style="25" customWidth="1"/>
    <col min="15365" max="15367" width="9.140625" style="25"/>
    <col min="15368" max="15368" width="9.85546875" style="25" bestFit="1" customWidth="1"/>
    <col min="15369" max="15616" width="9.140625" style="25"/>
    <col min="15617" max="15617" width="6.5703125" style="25" customWidth="1"/>
    <col min="15618" max="15618" width="0" style="25" hidden="1" customWidth="1"/>
    <col min="15619" max="15619" width="63.140625" style="25" customWidth="1"/>
    <col min="15620" max="15620" width="21.140625" style="25" customWidth="1"/>
    <col min="15621" max="15623" width="9.140625" style="25"/>
    <col min="15624" max="15624" width="9.85546875" style="25" bestFit="1" customWidth="1"/>
    <col min="15625" max="15872" width="9.140625" style="25"/>
    <col min="15873" max="15873" width="6.5703125" style="25" customWidth="1"/>
    <col min="15874" max="15874" width="0" style="25" hidden="1" customWidth="1"/>
    <col min="15875" max="15875" width="63.140625" style="25" customWidth="1"/>
    <col min="15876" max="15876" width="21.140625" style="25" customWidth="1"/>
    <col min="15877" max="15879" width="9.140625" style="25"/>
    <col min="15880" max="15880" width="9.85546875" style="25" bestFit="1" customWidth="1"/>
    <col min="15881" max="16128" width="9.140625" style="25"/>
    <col min="16129" max="16129" width="6.5703125" style="25" customWidth="1"/>
    <col min="16130" max="16130" width="0" style="25" hidden="1" customWidth="1"/>
    <col min="16131" max="16131" width="63.140625" style="25" customWidth="1"/>
    <col min="16132" max="16132" width="21.140625" style="25" customWidth="1"/>
    <col min="16133" max="16135" width="9.140625" style="25"/>
    <col min="16136" max="16136" width="9.85546875" style="25" bestFit="1" customWidth="1"/>
    <col min="16137" max="16384" width="9.140625" style="25"/>
  </cols>
  <sheetData>
    <row r="1" spans="1:8" s="149" customFormat="1" ht="18" customHeight="1" x14ac:dyDescent="0.3">
      <c r="C1" s="149" t="s">
        <v>210</v>
      </c>
      <c r="D1" s="26"/>
      <c r="H1" s="150"/>
    </row>
    <row r="2" spans="1:8" s="149" customFormat="1" ht="18" customHeight="1" x14ac:dyDescent="0.3">
      <c r="C2" s="149" t="s">
        <v>168</v>
      </c>
      <c r="D2" s="26"/>
      <c r="H2" s="150"/>
    </row>
    <row r="3" spans="1:8" s="149" customFormat="1" ht="18" customHeight="1" x14ac:dyDescent="0.3">
      <c r="D3" s="26"/>
      <c r="H3" s="150"/>
    </row>
    <row r="4" spans="1:8" s="149" customFormat="1" ht="18" customHeight="1" x14ac:dyDescent="0.3">
      <c r="C4" s="149" t="s">
        <v>211</v>
      </c>
      <c r="D4" s="26"/>
      <c r="H4" s="150"/>
    </row>
    <row r="5" spans="1:8" s="149" customFormat="1" ht="18" customHeight="1" x14ac:dyDescent="0.3">
      <c r="D5" s="26"/>
      <c r="H5" s="150"/>
    </row>
    <row r="6" spans="1:8" ht="18" customHeight="1" x14ac:dyDescent="0.25">
      <c r="A6" s="151">
        <v>1</v>
      </c>
      <c r="C6" s="25" t="s">
        <v>212</v>
      </c>
      <c r="D6" s="26">
        <v>27523051</v>
      </c>
    </row>
    <row r="7" spans="1:8" ht="18" customHeight="1" x14ac:dyDescent="0.25">
      <c r="A7" s="151">
        <v>2</v>
      </c>
      <c r="C7" s="25" t="s">
        <v>213</v>
      </c>
      <c r="D7" s="26">
        <v>4006859</v>
      </c>
    </row>
    <row r="8" spans="1:8" ht="18" customHeight="1" x14ac:dyDescent="0.25">
      <c r="A8" s="151">
        <v>3</v>
      </c>
      <c r="C8" s="25" t="s">
        <v>214</v>
      </c>
      <c r="D8" s="26">
        <v>3192700</v>
      </c>
    </row>
    <row r="9" spans="1:8" ht="18" customHeight="1" x14ac:dyDescent="0.25">
      <c r="A9" s="151">
        <v>4</v>
      </c>
      <c r="C9" s="25" t="s">
        <v>215</v>
      </c>
      <c r="D9" s="26">
        <v>2097554</v>
      </c>
    </row>
    <row r="10" spans="1:8" ht="18" customHeight="1" x14ac:dyDescent="0.25">
      <c r="A10" s="151">
        <v>5</v>
      </c>
      <c r="C10" s="25" t="s">
        <v>216</v>
      </c>
      <c r="D10" s="26">
        <v>1831297</v>
      </c>
    </row>
    <row r="11" spans="1:8" ht="18" customHeight="1" x14ac:dyDescent="0.25">
      <c r="A11" s="151">
        <v>6</v>
      </c>
      <c r="C11" s="49" t="s">
        <v>217</v>
      </c>
      <c r="D11" s="26">
        <v>30323825</v>
      </c>
    </row>
    <row r="12" spans="1:8" ht="18" customHeight="1" x14ac:dyDescent="0.25">
      <c r="A12" s="151">
        <v>7</v>
      </c>
      <c r="C12" s="49" t="s">
        <v>218</v>
      </c>
      <c r="D12" s="26">
        <v>42410015</v>
      </c>
    </row>
    <row r="13" spans="1:8" ht="18" customHeight="1" x14ac:dyDescent="0.25">
      <c r="A13" s="151">
        <v>8</v>
      </c>
      <c r="C13" s="49" t="s">
        <v>219</v>
      </c>
      <c r="D13" s="26">
        <v>2330565</v>
      </c>
    </row>
    <row r="14" spans="1:8" ht="18" customHeight="1" x14ac:dyDescent="0.25">
      <c r="A14" s="151">
        <v>9</v>
      </c>
      <c r="C14" s="49" t="s">
        <v>220</v>
      </c>
      <c r="D14" s="26">
        <v>2128116</v>
      </c>
    </row>
    <row r="15" spans="1:8" ht="18" customHeight="1" x14ac:dyDescent="0.25">
      <c r="A15" s="151">
        <v>10</v>
      </c>
      <c r="C15" s="49" t="s">
        <v>221</v>
      </c>
      <c r="D15" s="26">
        <v>19776280</v>
      </c>
    </row>
    <row r="16" spans="1:8" ht="18" customHeight="1" x14ac:dyDescent="0.25">
      <c r="A16" s="151">
        <v>11</v>
      </c>
      <c r="C16" s="49" t="s">
        <v>222</v>
      </c>
      <c r="D16" s="26">
        <v>24016380</v>
      </c>
    </row>
    <row r="17" spans="1:4" ht="18" customHeight="1" x14ac:dyDescent="0.25">
      <c r="A17" s="151">
        <v>12</v>
      </c>
      <c r="C17" s="152" t="s">
        <v>223</v>
      </c>
      <c r="D17" s="153">
        <v>1489220.18</v>
      </c>
    </row>
    <row r="18" spans="1:4" ht="18" customHeight="1" x14ac:dyDescent="0.25">
      <c r="A18" s="151">
        <v>13</v>
      </c>
      <c r="C18" s="152" t="s">
        <v>224</v>
      </c>
      <c r="D18" s="153">
        <v>670232.5</v>
      </c>
    </row>
    <row r="19" spans="1:4" ht="18" customHeight="1" x14ac:dyDescent="0.25">
      <c r="A19" s="151">
        <v>14</v>
      </c>
      <c r="C19" s="152" t="s">
        <v>225</v>
      </c>
      <c r="D19" s="153">
        <v>611367</v>
      </c>
    </row>
    <row r="20" spans="1:4" ht="18" customHeight="1" x14ac:dyDescent="0.25">
      <c r="A20" s="151">
        <v>15</v>
      </c>
      <c r="C20" s="25" t="s">
        <v>226</v>
      </c>
      <c r="D20" s="26">
        <v>80014</v>
      </c>
    </row>
    <row r="21" spans="1:4" ht="18" customHeight="1" x14ac:dyDescent="0.25">
      <c r="A21" s="151">
        <v>16</v>
      </c>
      <c r="C21" s="25" t="s">
        <v>227</v>
      </c>
      <c r="D21" s="26">
        <v>300000</v>
      </c>
    </row>
    <row r="22" spans="1:4" ht="18" customHeight="1" x14ac:dyDescent="0.25">
      <c r="A22" s="151">
        <v>17</v>
      </c>
      <c r="C22" s="25" t="s">
        <v>228</v>
      </c>
      <c r="D22" s="26">
        <v>2653197</v>
      </c>
    </row>
    <row r="23" spans="1:4" ht="18" customHeight="1" x14ac:dyDescent="0.25">
      <c r="A23" s="151">
        <v>18</v>
      </c>
      <c r="C23" s="25" t="s">
        <v>229</v>
      </c>
      <c r="D23" s="26">
        <v>110275</v>
      </c>
    </row>
    <row r="24" spans="1:4" ht="18" customHeight="1" x14ac:dyDescent="0.25">
      <c r="A24" s="151">
        <v>19</v>
      </c>
      <c r="C24" s="25" t="s">
        <v>230</v>
      </c>
      <c r="D24" s="26">
        <v>987330</v>
      </c>
    </row>
    <row r="25" spans="1:4" ht="18" customHeight="1" x14ac:dyDescent="0.25">
      <c r="A25" s="151">
        <v>20</v>
      </c>
      <c r="C25" s="25" t="s">
        <v>231</v>
      </c>
      <c r="D25" s="26">
        <v>406541</v>
      </c>
    </row>
    <row r="26" spans="1:4" ht="18" customHeight="1" x14ac:dyDescent="0.25">
      <c r="A26" s="151">
        <v>21</v>
      </c>
      <c r="C26" s="25" t="s">
        <v>232</v>
      </c>
      <c r="D26" s="26">
        <v>39045</v>
      </c>
    </row>
    <row r="27" spans="1:4" ht="18" customHeight="1" x14ac:dyDescent="0.25">
      <c r="A27" s="151">
        <v>22</v>
      </c>
      <c r="C27" s="25" t="s">
        <v>233</v>
      </c>
      <c r="D27" s="26">
        <v>119822</v>
      </c>
    </row>
    <row r="28" spans="1:4" ht="18" customHeight="1" x14ac:dyDescent="0.25">
      <c r="A28" s="151">
        <v>23</v>
      </c>
      <c r="C28" s="25" t="s">
        <v>234</v>
      </c>
      <c r="D28" s="26">
        <v>197410.1</v>
      </c>
    </row>
    <row r="29" spans="1:4" ht="18" customHeight="1" x14ac:dyDescent="0.25">
      <c r="A29" s="151">
        <v>24</v>
      </c>
      <c r="C29" s="25" t="s">
        <v>235</v>
      </c>
      <c r="D29" s="26">
        <v>441667</v>
      </c>
    </row>
    <row r="30" spans="1:4" ht="18" customHeight="1" thickBot="1" x14ac:dyDescent="0.35">
      <c r="D30" s="154">
        <f>SUM(D6:D29)</f>
        <v>167742762.78</v>
      </c>
    </row>
    <row r="31" spans="1:4" ht="18" customHeight="1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K32" sqref="K32"/>
    </sheetView>
  </sheetViews>
  <sheetFormatPr defaultRowHeight="13.5" x14ac:dyDescent="0.25"/>
  <cols>
    <col min="1" max="1" width="5.85546875" style="49" customWidth="1"/>
    <col min="2" max="2" width="19.85546875" style="49" customWidth="1"/>
    <col min="3" max="3" width="11.140625" style="49" customWidth="1"/>
    <col min="4" max="4" width="12" style="49" customWidth="1"/>
    <col min="5" max="5" width="12.28515625" style="49" customWidth="1"/>
    <col min="6" max="6" width="10.85546875" style="49" customWidth="1"/>
    <col min="7" max="7" width="14.42578125" style="49" customWidth="1"/>
    <col min="8" max="8" width="9.140625" style="49"/>
    <col min="9" max="9" width="8.5703125" style="49" bestFit="1" customWidth="1"/>
    <col min="10" max="10" width="12.140625" style="49" bestFit="1" customWidth="1"/>
    <col min="11" max="256" width="9.140625" style="49"/>
    <col min="257" max="257" width="5.85546875" style="49" customWidth="1"/>
    <col min="258" max="258" width="19.85546875" style="49" customWidth="1"/>
    <col min="259" max="259" width="11.140625" style="49" customWidth="1"/>
    <col min="260" max="260" width="12" style="49" customWidth="1"/>
    <col min="261" max="261" width="12.28515625" style="49" customWidth="1"/>
    <col min="262" max="262" width="10.85546875" style="49" customWidth="1"/>
    <col min="263" max="263" width="14.42578125" style="49" customWidth="1"/>
    <col min="264" max="264" width="9.140625" style="49"/>
    <col min="265" max="265" width="8.5703125" style="49" bestFit="1" customWidth="1"/>
    <col min="266" max="266" width="12.140625" style="49" bestFit="1" customWidth="1"/>
    <col min="267" max="512" width="9.140625" style="49"/>
    <col min="513" max="513" width="5.85546875" style="49" customWidth="1"/>
    <col min="514" max="514" width="19.85546875" style="49" customWidth="1"/>
    <col min="515" max="515" width="11.140625" style="49" customWidth="1"/>
    <col min="516" max="516" width="12" style="49" customWidth="1"/>
    <col min="517" max="517" width="12.28515625" style="49" customWidth="1"/>
    <col min="518" max="518" width="10.85546875" style="49" customWidth="1"/>
    <col min="519" max="519" width="14.42578125" style="49" customWidth="1"/>
    <col min="520" max="520" width="9.140625" style="49"/>
    <col min="521" max="521" width="8.5703125" style="49" bestFit="1" customWidth="1"/>
    <col min="522" max="522" width="12.140625" style="49" bestFit="1" customWidth="1"/>
    <col min="523" max="768" width="9.140625" style="49"/>
    <col min="769" max="769" width="5.85546875" style="49" customWidth="1"/>
    <col min="770" max="770" width="19.85546875" style="49" customWidth="1"/>
    <col min="771" max="771" width="11.140625" style="49" customWidth="1"/>
    <col min="772" max="772" width="12" style="49" customWidth="1"/>
    <col min="773" max="773" width="12.28515625" style="49" customWidth="1"/>
    <col min="774" max="774" width="10.85546875" style="49" customWidth="1"/>
    <col min="775" max="775" width="14.42578125" style="49" customWidth="1"/>
    <col min="776" max="776" width="9.140625" style="49"/>
    <col min="777" max="777" width="8.5703125" style="49" bestFit="1" customWidth="1"/>
    <col min="778" max="778" width="12.140625" style="49" bestFit="1" customWidth="1"/>
    <col min="779" max="1024" width="9.140625" style="49"/>
    <col min="1025" max="1025" width="5.85546875" style="49" customWidth="1"/>
    <col min="1026" max="1026" width="19.85546875" style="49" customWidth="1"/>
    <col min="1027" max="1027" width="11.140625" style="49" customWidth="1"/>
    <col min="1028" max="1028" width="12" style="49" customWidth="1"/>
    <col min="1029" max="1029" width="12.28515625" style="49" customWidth="1"/>
    <col min="1030" max="1030" width="10.85546875" style="49" customWidth="1"/>
    <col min="1031" max="1031" width="14.42578125" style="49" customWidth="1"/>
    <col min="1032" max="1032" width="9.140625" style="49"/>
    <col min="1033" max="1033" width="8.5703125" style="49" bestFit="1" customWidth="1"/>
    <col min="1034" max="1034" width="12.140625" style="49" bestFit="1" customWidth="1"/>
    <col min="1035" max="1280" width="9.140625" style="49"/>
    <col min="1281" max="1281" width="5.85546875" style="49" customWidth="1"/>
    <col min="1282" max="1282" width="19.85546875" style="49" customWidth="1"/>
    <col min="1283" max="1283" width="11.140625" style="49" customWidth="1"/>
    <col min="1284" max="1284" width="12" style="49" customWidth="1"/>
    <col min="1285" max="1285" width="12.28515625" style="49" customWidth="1"/>
    <col min="1286" max="1286" width="10.85546875" style="49" customWidth="1"/>
    <col min="1287" max="1287" width="14.42578125" style="49" customWidth="1"/>
    <col min="1288" max="1288" width="9.140625" style="49"/>
    <col min="1289" max="1289" width="8.5703125" style="49" bestFit="1" customWidth="1"/>
    <col min="1290" max="1290" width="12.140625" style="49" bestFit="1" customWidth="1"/>
    <col min="1291" max="1536" width="9.140625" style="49"/>
    <col min="1537" max="1537" width="5.85546875" style="49" customWidth="1"/>
    <col min="1538" max="1538" width="19.85546875" style="49" customWidth="1"/>
    <col min="1539" max="1539" width="11.140625" style="49" customWidth="1"/>
    <col min="1540" max="1540" width="12" style="49" customWidth="1"/>
    <col min="1541" max="1541" width="12.28515625" style="49" customWidth="1"/>
    <col min="1542" max="1542" width="10.85546875" style="49" customWidth="1"/>
    <col min="1543" max="1543" width="14.42578125" style="49" customWidth="1"/>
    <col min="1544" max="1544" width="9.140625" style="49"/>
    <col min="1545" max="1545" width="8.5703125" style="49" bestFit="1" customWidth="1"/>
    <col min="1546" max="1546" width="12.140625" style="49" bestFit="1" customWidth="1"/>
    <col min="1547" max="1792" width="9.140625" style="49"/>
    <col min="1793" max="1793" width="5.85546875" style="49" customWidth="1"/>
    <col min="1794" max="1794" width="19.85546875" style="49" customWidth="1"/>
    <col min="1795" max="1795" width="11.140625" style="49" customWidth="1"/>
    <col min="1796" max="1796" width="12" style="49" customWidth="1"/>
    <col min="1797" max="1797" width="12.28515625" style="49" customWidth="1"/>
    <col min="1798" max="1798" width="10.85546875" style="49" customWidth="1"/>
    <col min="1799" max="1799" width="14.42578125" style="49" customWidth="1"/>
    <col min="1800" max="1800" width="9.140625" style="49"/>
    <col min="1801" max="1801" width="8.5703125" style="49" bestFit="1" customWidth="1"/>
    <col min="1802" max="1802" width="12.140625" style="49" bestFit="1" customWidth="1"/>
    <col min="1803" max="2048" width="9.140625" style="49"/>
    <col min="2049" max="2049" width="5.85546875" style="49" customWidth="1"/>
    <col min="2050" max="2050" width="19.85546875" style="49" customWidth="1"/>
    <col min="2051" max="2051" width="11.140625" style="49" customWidth="1"/>
    <col min="2052" max="2052" width="12" style="49" customWidth="1"/>
    <col min="2053" max="2053" width="12.28515625" style="49" customWidth="1"/>
    <col min="2054" max="2054" width="10.85546875" style="49" customWidth="1"/>
    <col min="2055" max="2055" width="14.42578125" style="49" customWidth="1"/>
    <col min="2056" max="2056" width="9.140625" style="49"/>
    <col min="2057" max="2057" width="8.5703125" style="49" bestFit="1" customWidth="1"/>
    <col min="2058" max="2058" width="12.140625" style="49" bestFit="1" customWidth="1"/>
    <col min="2059" max="2304" width="9.140625" style="49"/>
    <col min="2305" max="2305" width="5.85546875" style="49" customWidth="1"/>
    <col min="2306" max="2306" width="19.85546875" style="49" customWidth="1"/>
    <col min="2307" max="2307" width="11.140625" style="49" customWidth="1"/>
    <col min="2308" max="2308" width="12" style="49" customWidth="1"/>
    <col min="2309" max="2309" width="12.28515625" style="49" customWidth="1"/>
    <col min="2310" max="2310" width="10.85546875" style="49" customWidth="1"/>
    <col min="2311" max="2311" width="14.42578125" style="49" customWidth="1"/>
    <col min="2312" max="2312" width="9.140625" style="49"/>
    <col min="2313" max="2313" width="8.5703125" style="49" bestFit="1" customWidth="1"/>
    <col min="2314" max="2314" width="12.140625" style="49" bestFit="1" customWidth="1"/>
    <col min="2315" max="2560" width="9.140625" style="49"/>
    <col min="2561" max="2561" width="5.85546875" style="49" customWidth="1"/>
    <col min="2562" max="2562" width="19.85546875" style="49" customWidth="1"/>
    <col min="2563" max="2563" width="11.140625" style="49" customWidth="1"/>
    <col min="2564" max="2564" width="12" style="49" customWidth="1"/>
    <col min="2565" max="2565" width="12.28515625" style="49" customWidth="1"/>
    <col min="2566" max="2566" width="10.85546875" style="49" customWidth="1"/>
    <col min="2567" max="2567" width="14.42578125" style="49" customWidth="1"/>
    <col min="2568" max="2568" width="9.140625" style="49"/>
    <col min="2569" max="2569" width="8.5703125" style="49" bestFit="1" customWidth="1"/>
    <col min="2570" max="2570" width="12.140625" style="49" bestFit="1" customWidth="1"/>
    <col min="2571" max="2816" width="9.140625" style="49"/>
    <col min="2817" max="2817" width="5.85546875" style="49" customWidth="1"/>
    <col min="2818" max="2818" width="19.85546875" style="49" customWidth="1"/>
    <col min="2819" max="2819" width="11.140625" style="49" customWidth="1"/>
    <col min="2820" max="2820" width="12" style="49" customWidth="1"/>
    <col min="2821" max="2821" width="12.28515625" style="49" customWidth="1"/>
    <col min="2822" max="2822" width="10.85546875" style="49" customWidth="1"/>
    <col min="2823" max="2823" width="14.42578125" style="49" customWidth="1"/>
    <col min="2824" max="2824" width="9.140625" style="49"/>
    <col min="2825" max="2825" width="8.5703125" style="49" bestFit="1" customWidth="1"/>
    <col min="2826" max="2826" width="12.140625" style="49" bestFit="1" customWidth="1"/>
    <col min="2827" max="3072" width="9.140625" style="49"/>
    <col min="3073" max="3073" width="5.85546875" style="49" customWidth="1"/>
    <col min="3074" max="3074" width="19.85546875" style="49" customWidth="1"/>
    <col min="3075" max="3075" width="11.140625" style="49" customWidth="1"/>
    <col min="3076" max="3076" width="12" style="49" customWidth="1"/>
    <col min="3077" max="3077" width="12.28515625" style="49" customWidth="1"/>
    <col min="3078" max="3078" width="10.85546875" style="49" customWidth="1"/>
    <col min="3079" max="3079" width="14.42578125" style="49" customWidth="1"/>
    <col min="3080" max="3080" width="9.140625" style="49"/>
    <col min="3081" max="3081" width="8.5703125" style="49" bestFit="1" customWidth="1"/>
    <col min="3082" max="3082" width="12.140625" style="49" bestFit="1" customWidth="1"/>
    <col min="3083" max="3328" width="9.140625" style="49"/>
    <col min="3329" max="3329" width="5.85546875" style="49" customWidth="1"/>
    <col min="3330" max="3330" width="19.85546875" style="49" customWidth="1"/>
    <col min="3331" max="3331" width="11.140625" style="49" customWidth="1"/>
    <col min="3332" max="3332" width="12" style="49" customWidth="1"/>
    <col min="3333" max="3333" width="12.28515625" style="49" customWidth="1"/>
    <col min="3334" max="3334" width="10.85546875" style="49" customWidth="1"/>
    <col min="3335" max="3335" width="14.42578125" style="49" customWidth="1"/>
    <col min="3336" max="3336" width="9.140625" style="49"/>
    <col min="3337" max="3337" width="8.5703125" style="49" bestFit="1" customWidth="1"/>
    <col min="3338" max="3338" width="12.140625" style="49" bestFit="1" customWidth="1"/>
    <col min="3339" max="3584" width="9.140625" style="49"/>
    <col min="3585" max="3585" width="5.85546875" style="49" customWidth="1"/>
    <col min="3586" max="3586" width="19.85546875" style="49" customWidth="1"/>
    <col min="3587" max="3587" width="11.140625" style="49" customWidth="1"/>
    <col min="3588" max="3588" width="12" style="49" customWidth="1"/>
    <col min="3589" max="3589" width="12.28515625" style="49" customWidth="1"/>
    <col min="3590" max="3590" width="10.85546875" style="49" customWidth="1"/>
    <col min="3591" max="3591" width="14.42578125" style="49" customWidth="1"/>
    <col min="3592" max="3592" width="9.140625" style="49"/>
    <col min="3593" max="3593" width="8.5703125" style="49" bestFit="1" customWidth="1"/>
    <col min="3594" max="3594" width="12.140625" style="49" bestFit="1" customWidth="1"/>
    <col min="3595" max="3840" width="9.140625" style="49"/>
    <col min="3841" max="3841" width="5.85546875" style="49" customWidth="1"/>
    <col min="3842" max="3842" width="19.85546875" style="49" customWidth="1"/>
    <col min="3843" max="3843" width="11.140625" style="49" customWidth="1"/>
    <col min="3844" max="3844" width="12" style="49" customWidth="1"/>
    <col min="3845" max="3845" width="12.28515625" style="49" customWidth="1"/>
    <col min="3846" max="3846" width="10.85546875" style="49" customWidth="1"/>
    <col min="3847" max="3847" width="14.42578125" style="49" customWidth="1"/>
    <col min="3848" max="3848" width="9.140625" style="49"/>
    <col min="3849" max="3849" width="8.5703125" style="49" bestFit="1" customWidth="1"/>
    <col min="3850" max="3850" width="12.140625" style="49" bestFit="1" customWidth="1"/>
    <col min="3851" max="4096" width="9.140625" style="49"/>
    <col min="4097" max="4097" width="5.85546875" style="49" customWidth="1"/>
    <col min="4098" max="4098" width="19.85546875" style="49" customWidth="1"/>
    <col min="4099" max="4099" width="11.140625" style="49" customWidth="1"/>
    <col min="4100" max="4100" width="12" style="49" customWidth="1"/>
    <col min="4101" max="4101" width="12.28515625" style="49" customWidth="1"/>
    <col min="4102" max="4102" width="10.85546875" style="49" customWidth="1"/>
    <col min="4103" max="4103" width="14.42578125" style="49" customWidth="1"/>
    <col min="4104" max="4104" width="9.140625" style="49"/>
    <col min="4105" max="4105" width="8.5703125" style="49" bestFit="1" customWidth="1"/>
    <col min="4106" max="4106" width="12.140625" style="49" bestFit="1" customWidth="1"/>
    <col min="4107" max="4352" width="9.140625" style="49"/>
    <col min="4353" max="4353" width="5.85546875" style="49" customWidth="1"/>
    <col min="4354" max="4354" width="19.85546875" style="49" customWidth="1"/>
    <col min="4355" max="4355" width="11.140625" style="49" customWidth="1"/>
    <col min="4356" max="4356" width="12" style="49" customWidth="1"/>
    <col min="4357" max="4357" width="12.28515625" style="49" customWidth="1"/>
    <col min="4358" max="4358" width="10.85546875" style="49" customWidth="1"/>
    <col min="4359" max="4359" width="14.42578125" style="49" customWidth="1"/>
    <col min="4360" max="4360" width="9.140625" style="49"/>
    <col min="4361" max="4361" width="8.5703125" style="49" bestFit="1" customWidth="1"/>
    <col min="4362" max="4362" width="12.140625" style="49" bestFit="1" customWidth="1"/>
    <col min="4363" max="4608" width="9.140625" style="49"/>
    <col min="4609" max="4609" width="5.85546875" style="49" customWidth="1"/>
    <col min="4610" max="4610" width="19.85546875" style="49" customWidth="1"/>
    <col min="4611" max="4611" width="11.140625" style="49" customWidth="1"/>
    <col min="4612" max="4612" width="12" style="49" customWidth="1"/>
    <col min="4613" max="4613" width="12.28515625" style="49" customWidth="1"/>
    <col min="4614" max="4614" width="10.85546875" style="49" customWidth="1"/>
    <col min="4615" max="4615" width="14.42578125" style="49" customWidth="1"/>
    <col min="4616" max="4616" width="9.140625" style="49"/>
    <col min="4617" max="4617" width="8.5703125" style="49" bestFit="1" customWidth="1"/>
    <col min="4618" max="4618" width="12.140625" style="49" bestFit="1" customWidth="1"/>
    <col min="4619" max="4864" width="9.140625" style="49"/>
    <col min="4865" max="4865" width="5.85546875" style="49" customWidth="1"/>
    <col min="4866" max="4866" width="19.85546875" style="49" customWidth="1"/>
    <col min="4867" max="4867" width="11.140625" style="49" customWidth="1"/>
    <col min="4868" max="4868" width="12" style="49" customWidth="1"/>
    <col min="4869" max="4869" width="12.28515625" style="49" customWidth="1"/>
    <col min="4870" max="4870" width="10.85546875" style="49" customWidth="1"/>
    <col min="4871" max="4871" width="14.42578125" style="49" customWidth="1"/>
    <col min="4872" max="4872" width="9.140625" style="49"/>
    <col min="4873" max="4873" width="8.5703125" style="49" bestFit="1" customWidth="1"/>
    <col min="4874" max="4874" width="12.140625" style="49" bestFit="1" customWidth="1"/>
    <col min="4875" max="5120" width="9.140625" style="49"/>
    <col min="5121" max="5121" width="5.85546875" style="49" customWidth="1"/>
    <col min="5122" max="5122" width="19.85546875" style="49" customWidth="1"/>
    <col min="5123" max="5123" width="11.140625" style="49" customWidth="1"/>
    <col min="5124" max="5124" width="12" style="49" customWidth="1"/>
    <col min="5125" max="5125" width="12.28515625" style="49" customWidth="1"/>
    <col min="5126" max="5126" width="10.85546875" style="49" customWidth="1"/>
    <col min="5127" max="5127" width="14.42578125" style="49" customWidth="1"/>
    <col min="5128" max="5128" width="9.140625" style="49"/>
    <col min="5129" max="5129" width="8.5703125" style="49" bestFit="1" customWidth="1"/>
    <col min="5130" max="5130" width="12.140625" style="49" bestFit="1" customWidth="1"/>
    <col min="5131" max="5376" width="9.140625" style="49"/>
    <col min="5377" max="5377" width="5.85546875" style="49" customWidth="1"/>
    <col min="5378" max="5378" width="19.85546875" style="49" customWidth="1"/>
    <col min="5379" max="5379" width="11.140625" style="49" customWidth="1"/>
    <col min="5380" max="5380" width="12" style="49" customWidth="1"/>
    <col min="5381" max="5381" width="12.28515625" style="49" customWidth="1"/>
    <col min="5382" max="5382" width="10.85546875" style="49" customWidth="1"/>
    <col min="5383" max="5383" width="14.42578125" style="49" customWidth="1"/>
    <col min="5384" max="5384" width="9.140625" style="49"/>
    <col min="5385" max="5385" width="8.5703125" style="49" bestFit="1" customWidth="1"/>
    <col min="5386" max="5386" width="12.140625" style="49" bestFit="1" customWidth="1"/>
    <col min="5387" max="5632" width="9.140625" style="49"/>
    <col min="5633" max="5633" width="5.85546875" style="49" customWidth="1"/>
    <col min="5634" max="5634" width="19.85546875" style="49" customWidth="1"/>
    <col min="5635" max="5635" width="11.140625" style="49" customWidth="1"/>
    <col min="5636" max="5636" width="12" style="49" customWidth="1"/>
    <col min="5637" max="5637" width="12.28515625" style="49" customWidth="1"/>
    <col min="5638" max="5638" width="10.85546875" style="49" customWidth="1"/>
    <col min="5639" max="5639" width="14.42578125" style="49" customWidth="1"/>
    <col min="5640" max="5640" width="9.140625" style="49"/>
    <col min="5641" max="5641" width="8.5703125" style="49" bestFit="1" customWidth="1"/>
    <col min="5642" max="5642" width="12.140625" style="49" bestFit="1" customWidth="1"/>
    <col min="5643" max="5888" width="9.140625" style="49"/>
    <col min="5889" max="5889" width="5.85546875" style="49" customWidth="1"/>
    <col min="5890" max="5890" width="19.85546875" style="49" customWidth="1"/>
    <col min="5891" max="5891" width="11.140625" style="49" customWidth="1"/>
    <col min="5892" max="5892" width="12" style="49" customWidth="1"/>
    <col min="5893" max="5893" width="12.28515625" style="49" customWidth="1"/>
    <col min="5894" max="5894" width="10.85546875" style="49" customWidth="1"/>
    <col min="5895" max="5895" width="14.42578125" style="49" customWidth="1"/>
    <col min="5896" max="5896" width="9.140625" style="49"/>
    <col min="5897" max="5897" width="8.5703125" style="49" bestFit="1" customWidth="1"/>
    <col min="5898" max="5898" width="12.140625" style="49" bestFit="1" customWidth="1"/>
    <col min="5899" max="6144" width="9.140625" style="49"/>
    <col min="6145" max="6145" width="5.85546875" style="49" customWidth="1"/>
    <col min="6146" max="6146" width="19.85546875" style="49" customWidth="1"/>
    <col min="6147" max="6147" width="11.140625" style="49" customWidth="1"/>
    <col min="6148" max="6148" width="12" style="49" customWidth="1"/>
    <col min="6149" max="6149" width="12.28515625" style="49" customWidth="1"/>
    <col min="6150" max="6150" width="10.85546875" style="49" customWidth="1"/>
    <col min="6151" max="6151" width="14.42578125" style="49" customWidth="1"/>
    <col min="6152" max="6152" width="9.140625" style="49"/>
    <col min="6153" max="6153" width="8.5703125" style="49" bestFit="1" customWidth="1"/>
    <col min="6154" max="6154" width="12.140625" style="49" bestFit="1" customWidth="1"/>
    <col min="6155" max="6400" width="9.140625" style="49"/>
    <col min="6401" max="6401" width="5.85546875" style="49" customWidth="1"/>
    <col min="6402" max="6402" width="19.85546875" style="49" customWidth="1"/>
    <col min="6403" max="6403" width="11.140625" style="49" customWidth="1"/>
    <col min="6404" max="6404" width="12" style="49" customWidth="1"/>
    <col min="6405" max="6405" width="12.28515625" style="49" customWidth="1"/>
    <col min="6406" max="6406" width="10.85546875" style="49" customWidth="1"/>
    <col min="6407" max="6407" width="14.42578125" style="49" customWidth="1"/>
    <col min="6408" max="6408" width="9.140625" style="49"/>
    <col min="6409" max="6409" width="8.5703125" style="49" bestFit="1" customWidth="1"/>
    <col min="6410" max="6410" width="12.140625" style="49" bestFit="1" customWidth="1"/>
    <col min="6411" max="6656" width="9.140625" style="49"/>
    <col min="6657" max="6657" width="5.85546875" style="49" customWidth="1"/>
    <col min="6658" max="6658" width="19.85546875" style="49" customWidth="1"/>
    <col min="6659" max="6659" width="11.140625" style="49" customWidth="1"/>
    <col min="6660" max="6660" width="12" style="49" customWidth="1"/>
    <col min="6661" max="6661" width="12.28515625" style="49" customWidth="1"/>
    <col min="6662" max="6662" width="10.85546875" style="49" customWidth="1"/>
    <col min="6663" max="6663" width="14.42578125" style="49" customWidth="1"/>
    <col min="6664" max="6664" width="9.140625" style="49"/>
    <col min="6665" max="6665" width="8.5703125" style="49" bestFit="1" customWidth="1"/>
    <col min="6666" max="6666" width="12.140625" style="49" bestFit="1" customWidth="1"/>
    <col min="6667" max="6912" width="9.140625" style="49"/>
    <col min="6913" max="6913" width="5.85546875" style="49" customWidth="1"/>
    <col min="6914" max="6914" width="19.85546875" style="49" customWidth="1"/>
    <col min="6915" max="6915" width="11.140625" style="49" customWidth="1"/>
    <col min="6916" max="6916" width="12" style="49" customWidth="1"/>
    <col min="6917" max="6917" width="12.28515625" style="49" customWidth="1"/>
    <col min="6918" max="6918" width="10.85546875" style="49" customWidth="1"/>
    <col min="6919" max="6919" width="14.42578125" style="49" customWidth="1"/>
    <col min="6920" max="6920" width="9.140625" style="49"/>
    <col min="6921" max="6921" width="8.5703125" style="49" bestFit="1" customWidth="1"/>
    <col min="6922" max="6922" width="12.140625" style="49" bestFit="1" customWidth="1"/>
    <col min="6923" max="7168" width="9.140625" style="49"/>
    <col min="7169" max="7169" width="5.85546875" style="49" customWidth="1"/>
    <col min="7170" max="7170" width="19.85546875" style="49" customWidth="1"/>
    <col min="7171" max="7171" width="11.140625" style="49" customWidth="1"/>
    <col min="7172" max="7172" width="12" style="49" customWidth="1"/>
    <col min="7173" max="7173" width="12.28515625" style="49" customWidth="1"/>
    <col min="7174" max="7174" width="10.85546875" style="49" customWidth="1"/>
    <col min="7175" max="7175" width="14.42578125" style="49" customWidth="1"/>
    <col min="7176" max="7176" width="9.140625" style="49"/>
    <col min="7177" max="7177" width="8.5703125" style="49" bestFit="1" customWidth="1"/>
    <col min="7178" max="7178" width="12.140625" style="49" bestFit="1" customWidth="1"/>
    <col min="7179" max="7424" width="9.140625" style="49"/>
    <col min="7425" max="7425" width="5.85546875" style="49" customWidth="1"/>
    <col min="7426" max="7426" width="19.85546875" style="49" customWidth="1"/>
    <col min="7427" max="7427" width="11.140625" style="49" customWidth="1"/>
    <col min="7428" max="7428" width="12" style="49" customWidth="1"/>
    <col min="7429" max="7429" width="12.28515625" style="49" customWidth="1"/>
    <col min="7430" max="7430" width="10.85546875" style="49" customWidth="1"/>
    <col min="7431" max="7431" width="14.42578125" style="49" customWidth="1"/>
    <col min="7432" max="7432" width="9.140625" style="49"/>
    <col min="7433" max="7433" width="8.5703125" style="49" bestFit="1" customWidth="1"/>
    <col min="7434" max="7434" width="12.140625" style="49" bestFit="1" customWidth="1"/>
    <col min="7435" max="7680" width="9.140625" style="49"/>
    <col min="7681" max="7681" width="5.85546875" style="49" customWidth="1"/>
    <col min="7682" max="7682" width="19.85546875" style="49" customWidth="1"/>
    <col min="7683" max="7683" width="11.140625" style="49" customWidth="1"/>
    <col min="7684" max="7684" width="12" style="49" customWidth="1"/>
    <col min="7685" max="7685" width="12.28515625" style="49" customWidth="1"/>
    <col min="7686" max="7686" width="10.85546875" style="49" customWidth="1"/>
    <col min="7687" max="7687" width="14.42578125" style="49" customWidth="1"/>
    <col min="7688" max="7688" width="9.140625" style="49"/>
    <col min="7689" max="7689" width="8.5703125" style="49" bestFit="1" customWidth="1"/>
    <col min="7690" max="7690" width="12.140625" style="49" bestFit="1" customWidth="1"/>
    <col min="7691" max="7936" width="9.140625" style="49"/>
    <col min="7937" max="7937" width="5.85546875" style="49" customWidth="1"/>
    <col min="7938" max="7938" width="19.85546875" style="49" customWidth="1"/>
    <col min="7939" max="7939" width="11.140625" style="49" customWidth="1"/>
    <col min="7940" max="7940" width="12" style="49" customWidth="1"/>
    <col min="7941" max="7941" width="12.28515625" style="49" customWidth="1"/>
    <col min="7942" max="7942" width="10.85546875" style="49" customWidth="1"/>
    <col min="7943" max="7943" width="14.42578125" style="49" customWidth="1"/>
    <col min="7944" max="7944" width="9.140625" style="49"/>
    <col min="7945" max="7945" width="8.5703125" style="49" bestFit="1" customWidth="1"/>
    <col min="7946" max="7946" width="12.140625" style="49" bestFit="1" customWidth="1"/>
    <col min="7947" max="8192" width="9.140625" style="49"/>
    <col min="8193" max="8193" width="5.85546875" style="49" customWidth="1"/>
    <col min="8194" max="8194" width="19.85546875" style="49" customWidth="1"/>
    <col min="8195" max="8195" width="11.140625" style="49" customWidth="1"/>
    <col min="8196" max="8196" width="12" style="49" customWidth="1"/>
    <col min="8197" max="8197" width="12.28515625" style="49" customWidth="1"/>
    <col min="8198" max="8198" width="10.85546875" style="49" customWidth="1"/>
    <col min="8199" max="8199" width="14.42578125" style="49" customWidth="1"/>
    <col min="8200" max="8200" width="9.140625" style="49"/>
    <col min="8201" max="8201" width="8.5703125" style="49" bestFit="1" customWidth="1"/>
    <col min="8202" max="8202" width="12.140625" style="49" bestFit="1" customWidth="1"/>
    <col min="8203" max="8448" width="9.140625" style="49"/>
    <col min="8449" max="8449" width="5.85546875" style="49" customWidth="1"/>
    <col min="8450" max="8450" width="19.85546875" style="49" customWidth="1"/>
    <col min="8451" max="8451" width="11.140625" style="49" customWidth="1"/>
    <col min="8452" max="8452" width="12" style="49" customWidth="1"/>
    <col min="8453" max="8453" width="12.28515625" style="49" customWidth="1"/>
    <col min="8454" max="8454" width="10.85546875" style="49" customWidth="1"/>
    <col min="8455" max="8455" width="14.42578125" style="49" customWidth="1"/>
    <col min="8456" max="8456" width="9.140625" style="49"/>
    <col min="8457" max="8457" width="8.5703125" style="49" bestFit="1" customWidth="1"/>
    <col min="8458" max="8458" width="12.140625" style="49" bestFit="1" customWidth="1"/>
    <col min="8459" max="8704" width="9.140625" style="49"/>
    <col min="8705" max="8705" width="5.85546875" style="49" customWidth="1"/>
    <col min="8706" max="8706" width="19.85546875" style="49" customWidth="1"/>
    <col min="8707" max="8707" width="11.140625" style="49" customWidth="1"/>
    <col min="8708" max="8708" width="12" style="49" customWidth="1"/>
    <col min="8709" max="8709" width="12.28515625" style="49" customWidth="1"/>
    <col min="8710" max="8710" width="10.85546875" style="49" customWidth="1"/>
    <col min="8711" max="8711" width="14.42578125" style="49" customWidth="1"/>
    <col min="8712" max="8712" width="9.140625" style="49"/>
    <col min="8713" max="8713" width="8.5703125" style="49" bestFit="1" customWidth="1"/>
    <col min="8714" max="8714" width="12.140625" style="49" bestFit="1" customWidth="1"/>
    <col min="8715" max="8960" width="9.140625" style="49"/>
    <col min="8961" max="8961" width="5.85546875" style="49" customWidth="1"/>
    <col min="8962" max="8962" width="19.85546875" style="49" customWidth="1"/>
    <col min="8963" max="8963" width="11.140625" style="49" customWidth="1"/>
    <col min="8964" max="8964" width="12" style="49" customWidth="1"/>
    <col min="8965" max="8965" width="12.28515625" style="49" customWidth="1"/>
    <col min="8966" max="8966" width="10.85546875" style="49" customWidth="1"/>
    <col min="8967" max="8967" width="14.42578125" style="49" customWidth="1"/>
    <col min="8968" max="8968" width="9.140625" style="49"/>
    <col min="8969" max="8969" width="8.5703125" style="49" bestFit="1" customWidth="1"/>
    <col min="8970" max="8970" width="12.140625" style="49" bestFit="1" customWidth="1"/>
    <col min="8971" max="9216" width="9.140625" style="49"/>
    <col min="9217" max="9217" width="5.85546875" style="49" customWidth="1"/>
    <col min="9218" max="9218" width="19.85546875" style="49" customWidth="1"/>
    <col min="9219" max="9219" width="11.140625" style="49" customWidth="1"/>
    <col min="9220" max="9220" width="12" style="49" customWidth="1"/>
    <col min="9221" max="9221" width="12.28515625" style="49" customWidth="1"/>
    <col min="9222" max="9222" width="10.85546875" style="49" customWidth="1"/>
    <col min="9223" max="9223" width="14.42578125" style="49" customWidth="1"/>
    <col min="9224" max="9224" width="9.140625" style="49"/>
    <col min="9225" max="9225" width="8.5703125" style="49" bestFit="1" customWidth="1"/>
    <col min="9226" max="9226" width="12.140625" style="49" bestFit="1" customWidth="1"/>
    <col min="9227" max="9472" width="9.140625" style="49"/>
    <col min="9473" max="9473" width="5.85546875" style="49" customWidth="1"/>
    <col min="9474" max="9474" width="19.85546875" style="49" customWidth="1"/>
    <col min="9475" max="9475" width="11.140625" style="49" customWidth="1"/>
    <col min="9476" max="9476" width="12" style="49" customWidth="1"/>
    <col min="9477" max="9477" width="12.28515625" style="49" customWidth="1"/>
    <col min="9478" max="9478" width="10.85546875" style="49" customWidth="1"/>
    <col min="9479" max="9479" width="14.42578125" style="49" customWidth="1"/>
    <col min="9480" max="9480" width="9.140625" style="49"/>
    <col min="9481" max="9481" width="8.5703125" style="49" bestFit="1" customWidth="1"/>
    <col min="9482" max="9482" width="12.140625" style="49" bestFit="1" customWidth="1"/>
    <col min="9483" max="9728" width="9.140625" style="49"/>
    <col min="9729" max="9729" width="5.85546875" style="49" customWidth="1"/>
    <col min="9730" max="9730" width="19.85546875" style="49" customWidth="1"/>
    <col min="9731" max="9731" width="11.140625" style="49" customWidth="1"/>
    <col min="9732" max="9732" width="12" style="49" customWidth="1"/>
    <col min="9733" max="9733" width="12.28515625" style="49" customWidth="1"/>
    <col min="9734" max="9734" width="10.85546875" style="49" customWidth="1"/>
    <col min="9735" max="9735" width="14.42578125" style="49" customWidth="1"/>
    <col min="9736" max="9736" width="9.140625" style="49"/>
    <col min="9737" max="9737" width="8.5703125" style="49" bestFit="1" customWidth="1"/>
    <col min="9738" max="9738" width="12.140625" style="49" bestFit="1" customWidth="1"/>
    <col min="9739" max="9984" width="9.140625" style="49"/>
    <col min="9985" max="9985" width="5.85546875" style="49" customWidth="1"/>
    <col min="9986" max="9986" width="19.85546875" style="49" customWidth="1"/>
    <col min="9987" max="9987" width="11.140625" style="49" customWidth="1"/>
    <col min="9988" max="9988" width="12" style="49" customWidth="1"/>
    <col min="9989" max="9989" width="12.28515625" style="49" customWidth="1"/>
    <col min="9990" max="9990" width="10.85546875" style="49" customWidth="1"/>
    <col min="9991" max="9991" width="14.42578125" style="49" customWidth="1"/>
    <col min="9992" max="9992" width="9.140625" style="49"/>
    <col min="9993" max="9993" width="8.5703125" style="49" bestFit="1" customWidth="1"/>
    <col min="9994" max="9994" width="12.140625" style="49" bestFit="1" customWidth="1"/>
    <col min="9995" max="10240" width="9.140625" style="49"/>
    <col min="10241" max="10241" width="5.85546875" style="49" customWidth="1"/>
    <col min="10242" max="10242" width="19.85546875" style="49" customWidth="1"/>
    <col min="10243" max="10243" width="11.140625" style="49" customWidth="1"/>
    <col min="10244" max="10244" width="12" style="49" customWidth="1"/>
    <col min="10245" max="10245" width="12.28515625" style="49" customWidth="1"/>
    <col min="10246" max="10246" width="10.85546875" style="49" customWidth="1"/>
    <col min="10247" max="10247" width="14.42578125" style="49" customWidth="1"/>
    <col min="10248" max="10248" width="9.140625" style="49"/>
    <col min="10249" max="10249" width="8.5703125" style="49" bestFit="1" customWidth="1"/>
    <col min="10250" max="10250" width="12.140625" style="49" bestFit="1" customWidth="1"/>
    <col min="10251" max="10496" width="9.140625" style="49"/>
    <col min="10497" max="10497" width="5.85546875" style="49" customWidth="1"/>
    <col min="10498" max="10498" width="19.85546875" style="49" customWidth="1"/>
    <col min="10499" max="10499" width="11.140625" style="49" customWidth="1"/>
    <col min="10500" max="10500" width="12" style="49" customWidth="1"/>
    <col min="10501" max="10501" width="12.28515625" style="49" customWidth="1"/>
    <col min="10502" max="10502" width="10.85546875" style="49" customWidth="1"/>
    <col min="10503" max="10503" width="14.42578125" style="49" customWidth="1"/>
    <col min="10504" max="10504" width="9.140625" style="49"/>
    <col min="10505" max="10505" width="8.5703125" style="49" bestFit="1" customWidth="1"/>
    <col min="10506" max="10506" width="12.140625" style="49" bestFit="1" customWidth="1"/>
    <col min="10507" max="10752" width="9.140625" style="49"/>
    <col min="10753" max="10753" width="5.85546875" style="49" customWidth="1"/>
    <col min="10754" max="10754" width="19.85546875" style="49" customWidth="1"/>
    <col min="10755" max="10755" width="11.140625" style="49" customWidth="1"/>
    <col min="10756" max="10756" width="12" style="49" customWidth="1"/>
    <col min="10757" max="10757" width="12.28515625" style="49" customWidth="1"/>
    <col min="10758" max="10758" width="10.85546875" style="49" customWidth="1"/>
    <col min="10759" max="10759" width="14.42578125" style="49" customWidth="1"/>
    <col min="10760" max="10760" width="9.140625" style="49"/>
    <col min="10761" max="10761" width="8.5703125" style="49" bestFit="1" customWidth="1"/>
    <col min="10762" max="10762" width="12.140625" style="49" bestFit="1" customWidth="1"/>
    <col min="10763" max="11008" width="9.140625" style="49"/>
    <col min="11009" max="11009" width="5.85546875" style="49" customWidth="1"/>
    <col min="11010" max="11010" width="19.85546875" style="49" customWidth="1"/>
    <col min="11011" max="11011" width="11.140625" style="49" customWidth="1"/>
    <col min="11012" max="11012" width="12" style="49" customWidth="1"/>
    <col min="11013" max="11013" width="12.28515625" style="49" customWidth="1"/>
    <col min="11014" max="11014" width="10.85546875" style="49" customWidth="1"/>
    <col min="11015" max="11015" width="14.42578125" style="49" customWidth="1"/>
    <col min="11016" max="11016" width="9.140625" style="49"/>
    <col min="11017" max="11017" width="8.5703125" style="49" bestFit="1" customWidth="1"/>
    <col min="11018" max="11018" width="12.140625" style="49" bestFit="1" customWidth="1"/>
    <col min="11019" max="11264" width="9.140625" style="49"/>
    <col min="11265" max="11265" width="5.85546875" style="49" customWidth="1"/>
    <col min="11266" max="11266" width="19.85546875" style="49" customWidth="1"/>
    <col min="11267" max="11267" width="11.140625" style="49" customWidth="1"/>
    <col min="11268" max="11268" width="12" style="49" customWidth="1"/>
    <col min="11269" max="11269" width="12.28515625" style="49" customWidth="1"/>
    <col min="11270" max="11270" width="10.85546875" style="49" customWidth="1"/>
    <col min="11271" max="11271" width="14.42578125" style="49" customWidth="1"/>
    <col min="11272" max="11272" width="9.140625" style="49"/>
    <col min="11273" max="11273" width="8.5703125" style="49" bestFit="1" customWidth="1"/>
    <col min="11274" max="11274" width="12.140625" style="49" bestFit="1" customWidth="1"/>
    <col min="11275" max="11520" width="9.140625" style="49"/>
    <col min="11521" max="11521" width="5.85546875" style="49" customWidth="1"/>
    <col min="11522" max="11522" width="19.85546875" style="49" customWidth="1"/>
    <col min="11523" max="11523" width="11.140625" style="49" customWidth="1"/>
    <col min="11524" max="11524" width="12" style="49" customWidth="1"/>
    <col min="11525" max="11525" width="12.28515625" style="49" customWidth="1"/>
    <col min="11526" max="11526" width="10.85546875" style="49" customWidth="1"/>
    <col min="11527" max="11527" width="14.42578125" style="49" customWidth="1"/>
    <col min="11528" max="11528" width="9.140625" style="49"/>
    <col min="11529" max="11529" width="8.5703125" style="49" bestFit="1" customWidth="1"/>
    <col min="11530" max="11530" width="12.140625" style="49" bestFit="1" customWidth="1"/>
    <col min="11531" max="11776" width="9.140625" style="49"/>
    <col min="11777" max="11777" width="5.85546875" style="49" customWidth="1"/>
    <col min="11778" max="11778" width="19.85546875" style="49" customWidth="1"/>
    <col min="11779" max="11779" width="11.140625" style="49" customWidth="1"/>
    <col min="11780" max="11780" width="12" style="49" customWidth="1"/>
    <col min="11781" max="11781" width="12.28515625" style="49" customWidth="1"/>
    <col min="11782" max="11782" width="10.85546875" style="49" customWidth="1"/>
    <col min="11783" max="11783" width="14.42578125" style="49" customWidth="1"/>
    <col min="11784" max="11784" width="9.140625" style="49"/>
    <col min="11785" max="11785" width="8.5703125" style="49" bestFit="1" customWidth="1"/>
    <col min="11786" max="11786" width="12.140625" style="49" bestFit="1" customWidth="1"/>
    <col min="11787" max="12032" width="9.140625" style="49"/>
    <col min="12033" max="12033" width="5.85546875" style="49" customWidth="1"/>
    <col min="12034" max="12034" width="19.85546875" style="49" customWidth="1"/>
    <col min="12035" max="12035" width="11.140625" style="49" customWidth="1"/>
    <col min="12036" max="12036" width="12" style="49" customWidth="1"/>
    <col min="12037" max="12037" width="12.28515625" style="49" customWidth="1"/>
    <col min="12038" max="12038" width="10.85546875" style="49" customWidth="1"/>
    <col min="12039" max="12039" width="14.42578125" style="49" customWidth="1"/>
    <col min="12040" max="12040" width="9.140625" style="49"/>
    <col min="12041" max="12041" width="8.5703125" style="49" bestFit="1" customWidth="1"/>
    <col min="12042" max="12042" width="12.140625" style="49" bestFit="1" customWidth="1"/>
    <col min="12043" max="12288" width="9.140625" style="49"/>
    <col min="12289" max="12289" width="5.85546875" style="49" customWidth="1"/>
    <col min="12290" max="12290" width="19.85546875" style="49" customWidth="1"/>
    <col min="12291" max="12291" width="11.140625" style="49" customWidth="1"/>
    <col min="12292" max="12292" width="12" style="49" customWidth="1"/>
    <col min="12293" max="12293" width="12.28515625" style="49" customWidth="1"/>
    <col min="12294" max="12294" width="10.85546875" style="49" customWidth="1"/>
    <col min="12295" max="12295" width="14.42578125" style="49" customWidth="1"/>
    <col min="12296" max="12296" width="9.140625" style="49"/>
    <col min="12297" max="12297" width="8.5703125" style="49" bestFit="1" customWidth="1"/>
    <col min="12298" max="12298" width="12.140625" style="49" bestFit="1" customWidth="1"/>
    <col min="12299" max="12544" width="9.140625" style="49"/>
    <col min="12545" max="12545" width="5.85546875" style="49" customWidth="1"/>
    <col min="12546" max="12546" width="19.85546875" style="49" customWidth="1"/>
    <col min="12547" max="12547" width="11.140625" style="49" customWidth="1"/>
    <col min="12548" max="12548" width="12" style="49" customWidth="1"/>
    <col min="12549" max="12549" width="12.28515625" style="49" customWidth="1"/>
    <col min="12550" max="12550" width="10.85546875" style="49" customWidth="1"/>
    <col min="12551" max="12551" width="14.42578125" style="49" customWidth="1"/>
    <col min="12552" max="12552" width="9.140625" style="49"/>
    <col min="12553" max="12553" width="8.5703125" style="49" bestFit="1" customWidth="1"/>
    <col min="12554" max="12554" width="12.140625" style="49" bestFit="1" customWidth="1"/>
    <col min="12555" max="12800" width="9.140625" style="49"/>
    <col min="12801" max="12801" width="5.85546875" style="49" customWidth="1"/>
    <col min="12802" max="12802" width="19.85546875" style="49" customWidth="1"/>
    <col min="12803" max="12803" width="11.140625" style="49" customWidth="1"/>
    <col min="12804" max="12804" width="12" style="49" customWidth="1"/>
    <col min="12805" max="12805" width="12.28515625" style="49" customWidth="1"/>
    <col min="12806" max="12806" width="10.85546875" style="49" customWidth="1"/>
    <col min="12807" max="12807" width="14.42578125" style="49" customWidth="1"/>
    <col min="12808" max="12808" width="9.140625" style="49"/>
    <col min="12809" max="12809" width="8.5703125" style="49" bestFit="1" customWidth="1"/>
    <col min="12810" max="12810" width="12.140625" style="49" bestFit="1" customWidth="1"/>
    <col min="12811" max="13056" width="9.140625" style="49"/>
    <col min="13057" max="13057" width="5.85546875" style="49" customWidth="1"/>
    <col min="13058" max="13058" width="19.85546875" style="49" customWidth="1"/>
    <col min="13059" max="13059" width="11.140625" style="49" customWidth="1"/>
    <col min="13060" max="13060" width="12" style="49" customWidth="1"/>
    <col min="13061" max="13061" width="12.28515625" style="49" customWidth="1"/>
    <col min="13062" max="13062" width="10.85546875" style="49" customWidth="1"/>
    <col min="13063" max="13063" width="14.42578125" style="49" customWidth="1"/>
    <col min="13064" max="13064" width="9.140625" style="49"/>
    <col min="13065" max="13065" width="8.5703125" style="49" bestFit="1" customWidth="1"/>
    <col min="13066" max="13066" width="12.140625" style="49" bestFit="1" customWidth="1"/>
    <col min="13067" max="13312" width="9.140625" style="49"/>
    <col min="13313" max="13313" width="5.85546875" style="49" customWidth="1"/>
    <col min="13314" max="13314" width="19.85546875" style="49" customWidth="1"/>
    <col min="13315" max="13315" width="11.140625" style="49" customWidth="1"/>
    <col min="13316" max="13316" width="12" style="49" customWidth="1"/>
    <col min="13317" max="13317" width="12.28515625" style="49" customWidth="1"/>
    <col min="13318" max="13318" width="10.85546875" style="49" customWidth="1"/>
    <col min="13319" max="13319" width="14.42578125" style="49" customWidth="1"/>
    <col min="13320" max="13320" width="9.140625" style="49"/>
    <col min="13321" max="13321" width="8.5703125" style="49" bestFit="1" customWidth="1"/>
    <col min="13322" max="13322" width="12.140625" style="49" bestFit="1" customWidth="1"/>
    <col min="13323" max="13568" width="9.140625" style="49"/>
    <col min="13569" max="13569" width="5.85546875" style="49" customWidth="1"/>
    <col min="13570" max="13570" width="19.85546875" style="49" customWidth="1"/>
    <col min="13571" max="13571" width="11.140625" style="49" customWidth="1"/>
    <col min="13572" max="13572" width="12" style="49" customWidth="1"/>
    <col min="13573" max="13573" width="12.28515625" style="49" customWidth="1"/>
    <col min="13574" max="13574" width="10.85546875" style="49" customWidth="1"/>
    <col min="13575" max="13575" width="14.42578125" style="49" customWidth="1"/>
    <col min="13576" max="13576" width="9.140625" style="49"/>
    <col min="13577" max="13577" width="8.5703125" style="49" bestFit="1" customWidth="1"/>
    <col min="13578" max="13578" width="12.140625" style="49" bestFit="1" customWidth="1"/>
    <col min="13579" max="13824" width="9.140625" style="49"/>
    <col min="13825" max="13825" width="5.85546875" style="49" customWidth="1"/>
    <col min="13826" max="13826" width="19.85546875" style="49" customWidth="1"/>
    <col min="13827" max="13827" width="11.140625" style="49" customWidth="1"/>
    <col min="13828" max="13828" width="12" style="49" customWidth="1"/>
    <col min="13829" max="13829" width="12.28515625" style="49" customWidth="1"/>
    <col min="13830" max="13830" width="10.85546875" style="49" customWidth="1"/>
    <col min="13831" max="13831" width="14.42578125" style="49" customWidth="1"/>
    <col min="13832" max="13832" width="9.140625" style="49"/>
    <col min="13833" max="13833" width="8.5703125" style="49" bestFit="1" customWidth="1"/>
    <col min="13834" max="13834" width="12.140625" style="49" bestFit="1" customWidth="1"/>
    <col min="13835" max="14080" width="9.140625" style="49"/>
    <col min="14081" max="14081" width="5.85546875" style="49" customWidth="1"/>
    <col min="14082" max="14082" width="19.85546875" style="49" customWidth="1"/>
    <col min="14083" max="14083" width="11.140625" style="49" customWidth="1"/>
    <col min="14084" max="14084" width="12" style="49" customWidth="1"/>
    <col min="14085" max="14085" width="12.28515625" style="49" customWidth="1"/>
    <col min="14086" max="14086" width="10.85546875" style="49" customWidth="1"/>
    <col min="14087" max="14087" width="14.42578125" style="49" customWidth="1"/>
    <col min="14088" max="14088" width="9.140625" style="49"/>
    <col min="14089" max="14089" width="8.5703125" style="49" bestFit="1" customWidth="1"/>
    <col min="14090" max="14090" width="12.140625" style="49" bestFit="1" customWidth="1"/>
    <col min="14091" max="14336" width="9.140625" style="49"/>
    <col min="14337" max="14337" width="5.85546875" style="49" customWidth="1"/>
    <col min="14338" max="14338" width="19.85546875" style="49" customWidth="1"/>
    <col min="14339" max="14339" width="11.140625" style="49" customWidth="1"/>
    <col min="14340" max="14340" width="12" style="49" customWidth="1"/>
    <col min="14341" max="14341" width="12.28515625" style="49" customWidth="1"/>
    <col min="14342" max="14342" width="10.85546875" style="49" customWidth="1"/>
    <col min="14343" max="14343" width="14.42578125" style="49" customWidth="1"/>
    <col min="14344" max="14344" width="9.140625" style="49"/>
    <col min="14345" max="14345" width="8.5703125" style="49" bestFit="1" customWidth="1"/>
    <col min="14346" max="14346" width="12.140625" style="49" bestFit="1" customWidth="1"/>
    <col min="14347" max="14592" width="9.140625" style="49"/>
    <col min="14593" max="14593" width="5.85546875" style="49" customWidth="1"/>
    <col min="14594" max="14594" width="19.85546875" style="49" customWidth="1"/>
    <col min="14595" max="14595" width="11.140625" style="49" customWidth="1"/>
    <col min="14596" max="14596" width="12" style="49" customWidth="1"/>
    <col min="14597" max="14597" width="12.28515625" style="49" customWidth="1"/>
    <col min="14598" max="14598" width="10.85546875" style="49" customWidth="1"/>
    <col min="14599" max="14599" width="14.42578125" style="49" customWidth="1"/>
    <col min="14600" max="14600" width="9.140625" style="49"/>
    <col min="14601" max="14601" width="8.5703125" style="49" bestFit="1" customWidth="1"/>
    <col min="14602" max="14602" width="12.140625" style="49" bestFit="1" customWidth="1"/>
    <col min="14603" max="14848" width="9.140625" style="49"/>
    <col min="14849" max="14849" width="5.85546875" style="49" customWidth="1"/>
    <col min="14850" max="14850" width="19.85546875" style="49" customWidth="1"/>
    <col min="14851" max="14851" width="11.140625" style="49" customWidth="1"/>
    <col min="14852" max="14852" width="12" style="49" customWidth="1"/>
    <col min="14853" max="14853" width="12.28515625" style="49" customWidth="1"/>
    <col min="14854" max="14854" width="10.85546875" style="49" customWidth="1"/>
    <col min="14855" max="14855" width="14.42578125" style="49" customWidth="1"/>
    <col min="14856" max="14856" width="9.140625" style="49"/>
    <col min="14857" max="14857" width="8.5703125" style="49" bestFit="1" customWidth="1"/>
    <col min="14858" max="14858" width="12.140625" style="49" bestFit="1" customWidth="1"/>
    <col min="14859" max="15104" width="9.140625" style="49"/>
    <col min="15105" max="15105" width="5.85546875" style="49" customWidth="1"/>
    <col min="15106" max="15106" width="19.85546875" style="49" customWidth="1"/>
    <col min="15107" max="15107" width="11.140625" style="49" customWidth="1"/>
    <col min="15108" max="15108" width="12" style="49" customWidth="1"/>
    <col min="15109" max="15109" width="12.28515625" style="49" customWidth="1"/>
    <col min="15110" max="15110" width="10.85546875" style="49" customWidth="1"/>
    <col min="15111" max="15111" width="14.42578125" style="49" customWidth="1"/>
    <col min="15112" max="15112" width="9.140625" style="49"/>
    <col min="15113" max="15113" width="8.5703125" style="49" bestFit="1" customWidth="1"/>
    <col min="15114" max="15114" width="12.140625" style="49" bestFit="1" customWidth="1"/>
    <col min="15115" max="15360" width="9.140625" style="49"/>
    <col min="15361" max="15361" width="5.85546875" style="49" customWidth="1"/>
    <col min="15362" max="15362" width="19.85546875" style="49" customWidth="1"/>
    <col min="15363" max="15363" width="11.140625" style="49" customWidth="1"/>
    <col min="15364" max="15364" width="12" style="49" customWidth="1"/>
    <col min="15365" max="15365" width="12.28515625" style="49" customWidth="1"/>
    <col min="15366" max="15366" width="10.85546875" style="49" customWidth="1"/>
    <col min="15367" max="15367" width="14.42578125" style="49" customWidth="1"/>
    <col min="15368" max="15368" width="9.140625" style="49"/>
    <col min="15369" max="15369" width="8.5703125" style="49" bestFit="1" customWidth="1"/>
    <col min="15370" max="15370" width="12.140625" style="49" bestFit="1" customWidth="1"/>
    <col min="15371" max="15616" width="9.140625" style="49"/>
    <col min="15617" max="15617" width="5.85546875" style="49" customWidth="1"/>
    <col min="15618" max="15618" width="19.85546875" style="49" customWidth="1"/>
    <col min="15619" max="15619" width="11.140625" style="49" customWidth="1"/>
    <col min="15620" max="15620" width="12" style="49" customWidth="1"/>
    <col min="15621" max="15621" width="12.28515625" style="49" customWidth="1"/>
    <col min="15622" max="15622" width="10.85546875" style="49" customWidth="1"/>
    <col min="15623" max="15623" width="14.42578125" style="49" customWidth="1"/>
    <col min="15624" max="15624" width="9.140625" style="49"/>
    <col min="15625" max="15625" width="8.5703125" style="49" bestFit="1" customWidth="1"/>
    <col min="15626" max="15626" width="12.140625" style="49" bestFit="1" customWidth="1"/>
    <col min="15627" max="15872" width="9.140625" style="49"/>
    <col min="15873" max="15873" width="5.85546875" style="49" customWidth="1"/>
    <col min="15874" max="15874" width="19.85546875" style="49" customWidth="1"/>
    <col min="15875" max="15875" width="11.140625" style="49" customWidth="1"/>
    <col min="15876" max="15876" width="12" style="49" customWidth="1"/>
    <col min="15877" max="15877" width="12.28515625" style="49" customWidth="1"/>
    <col min="15878" max="15878" width="10.85546875" style="49" customWidth="1"/>
    <col min="15879" max="15879" width="14.42578125" style="49" customWidth="1"/>
    <col min="15880" max="15880" width="9.140625" style="49"/>
    <col min="15881" max="15881" width="8.5703125" style="49" bestFit="1" customWidth="1"/>
    <col min="15882" max="15882" width="12.140625" style="49" bestFit="1" customWidth="1"/>
    <col min="15883" max="16128" width="9.140625" style="49"/>
    <col min="16129" max="16129" width="5.85546875" style="49" customWidth="1"/>
    <col min="16130" max="16130" width="19.85546875" style="49" customWidth="1"/>
    <col min="16131" max="16131" width="11.140625" style="49" customWidth="1"/>
    <col min="16132" max="16132" width="12" style="49" customWidth="1"/>
    <col min="16133" max="16133" width="12.28515625" style="49" customWidth="1"/>
    <col min="16134" max="16134" width="10.85546875" style="49" customWidth="1"/>
    <col min="16135" max="16135" width="14.42578125" style="49" customWidth="1"/>
    <col min="16136" max="16136" width="9.140625" style="49"/>
    <col min="16137" max="16137" width="8.5703125" style="49" bestFit="1" customWidth="1"/>
    <col min="16138" max="16138" width="12.140625" style="49" bestFit="1" customWidth="1"/>
    <col min="16139" max="16384" width="9.140625" style="49"/>
  </cols>
  <sheetData>
    <row r="1" spans="1:7" s="138" customFormat="1" ht="15" x14ac:dyDescent="0.25">
      <c r="A1" s="138" t="s">
        <v>167</v>
      </c>
    </row>
    <row r="2" spans="1:7" s="138" customFormat="1" ht="15" x14ac:dyDescent="0.25">
      <c r="A2" s="138" t="s">
        <v>168</v>
      </c>
    </row>
    <row r="4" spans="1:7" s="124" customFormat="1" ht="18.75" x14ac:dyDescent="0.3">
      <c r="B4" s="124" t="s">
        <v>169</v>
      </c>
    </row>
    <row r="7" spans="1:7" ht="15" x14ac:dyDescent="0.3">
      <c r="A7" s="139" t="s">
        <v>170</v>
      </c>
      <c r="B7" s="143" t="s">
        <v>145</v>
      </c>
      <c r="C7" s="143" t="s">
        <v>171</v>
      </c>
      <c r="D7" s="143" t="s">
        <v>172</v>
      </c>
      <c r="E7" s="143" t="s">
        <v>173</v>
      </c>
      <c r="F7" s="143" t="s">
        <v>174</v>
      </c>
      <c r="G7" s="143" t="s">
        <v>175</v>
      </c>
    </row>
    <row r="8" spans="1:7" ht="15" x14ac:dyDescent="0.3">
      <c r="A8" s="139"/>
      <c r="B8" s="144"/>
      <c r="C8" s="144"/>
      <c r="D8" s="144" t="s">
        <v>176</v>
      </c>
      <c r="E8" s="144"/>
      <c r="F8" s="144"/>
      <c r="G8" s="144" t="s">
        <v>177</v>
      </c>
    </row>
    <row r="9" spans="1:7" x14ac:dyDescent="0.25">
      <c r="A9" s="49">
        <v>1</v>
      </c>
      <c r="B9" s="49" t="s">
        <v>178</v>
      </c>
      <c r="D9" s="59"/>
      <c r="E9" s="59"/>
      <c r="F9" s="59"/>
      <c r="G9" s="59">
        <f>+D9+E9-F9</f>
        <v>0</v>
      </c>
    </row>
    <row r="10" spans="1:7" x14ac:dyDescent="0.25">
      <c r="A10" s="49">
        <v>2</v>
      </c>
      <c r="B10" s="49" t="s">
        <v>179</v>
      </c>
      <c r="D10" s="59">
        <v>74171218</v>
      </c>
      <c r="E10" s="59">
        <v>113500500</v>
      </c>
      <c r="F10" s="59"/>
      <c r="G10" s="59">
        <f t="shared" ref="G10:G17" si="0">+D10+E10-F10</f>
        <v>187671718</v>
      </c>
    </row>
    <row r="11" spans="1:7" x14ac:dyDescent="0.25">
      <c r="A11" s="49">
        <v>3</v>
      </c>
      <c r="B11" s="49" t="s">
        <v>180</v>
      </c>
      <c r="D11" s="59">
        <v>142605715</v>
      </c>
      <c r="E11" s="59">
        <v>65541963.060800001</v>
      </c>
      <c r="F11" s="59"/>
      <c r="G11" s="59">
        <f>+D11+E11-F11</f>
        <v>208147678.06080002</v>
      </c>
    </row>
    <row r="12" spans="1:7" x14ac:dyDescent="0.25">
      <c r="A12" s="49">
        <v>4</v>
      </c>
      <c r="B12" s="49" t="s">
        <v>181</v>
      </c>
      <c r="D12" s="59">
        <v>123286589</v>
      </c>
      <c r="E12" s="59">
        <v>15835088.380000003</v>
      </c>
      <c r="F12" s="59"/>
      <c r="G12" s="59">
        <f t="shared" si="0"/>
        <v>139121677.38</v>
      </c>
    </row>
    <row r="13" spans="1:7" x14ac:dyDescent="0.25">
      <c r="A13" s="49">
        <v>5</v>
      </c>
      <c r="B13" s="49" t="s">
        <v>182</v>
      </c>
      <c r="D13" s="59">
        <v>4608333</v>
      </c>
      <c r="E13" s="59">
        <v>462528</v>
      </c>
      <c r="F13" s="59"/>
      <c r="G13" s="59">
        <f t="shared" si="0"/>
        <v>5070861</v>
      </c>
    </row>
    <row r="14" spans="1:7" x14ac:dyDescent="0.25">
      <c r="A14" s="49">
        <v>1</v>
      </c>
      <c r="B14" s="49" t="s">
        <v>183</v>
      </c>
      <c r="D14" s="59">
        <v>7218085</v>
      </c>
      <c r="E14" s="59">
        <v>787315.95660000003</v>
      </c>
      <c r="F14" s="59"/>
      <c r="G14" s="59">
        <f t="shared" si="0"/>
        <v>8005400.9566000002</v>
      </c>
    </row>
    <row r="15" spans="1:7" x14ac:dyDescent="0.25">
      <c r="A15" s="49">
        <v>2</v>
      </c>
      <c r="D15" s="59"/>
      <c r="E15" s="59"/>
      <c r="F15" s="59"/>
      <c r="G15" s="59">
        <f t="shared" si="0"/>
        <v>0</v>
      </c>
    </row>
    <row r="16" spans="1:7" x14ac:dyDescent="0.25">
      <c r="A16" s="49">
        <v>3</v>
      </c>
      <c r="D16" s="59"/>
      <c r="E16" s="59"/>
      <c r="F16" s="59"/>
      <c r="G16" s="59">
        <f t="shared" si="0"/>
        <v>0</v>
      </c>
    </row>
    <row r="17" spans="1:10" x14ac:dyDescent="0.25">
      <c r="A17" s="49">
        <v>4</v>
      </c>
      <c r="D17" s="59"/>
      <c r="E17" s="59"/>
      <c r="F17" s="59"/>
      <c r="G17" s="59">
        <f t="shared" si="0"/>
        <v>0</v>
      </c>
    </row>
    <row r="18" spans="1:10" x14ac:dyDescent="0.25">
      <c r="D18" s="59"/>
      <c r="E18" s="59"/>
      <c r="F18" s="59"/>
      <c r="G18" s="59"/>
    </row>
    <row r="19" spans="1:10" ht="15.75" thickBot="1" x14ac:dyDescent="0.35">
      <c r="B19" s="141" t="s">
        <v>184</v>
      </c>
      <c r="C19" s="142"/>
      <c r="D19" s="57">
        <f>SUM(D9:D18)</f>
        <v>351889940</v>
      </c>
      <c r="E19" s="57">
        <f>SUM(E9:E18)</f>
        <v>196127395.39740002</v>
      </c>
      <c r="F19" s="57">
        <f>SUM(F9:F18)</f>
        <v>0</v>
      </c>
      <c r="G19" s="57">
        <f>SUM(G9:G18)</f>
        <v>548017335.3973999</v>
      </c>
    </row>
    <row r="20" spans="1:10" ht="14.25" thickTop="1" x14ac:dyDescent="0.25"/>
    <row r="22" spans="1:10" s="140" customFormat="1" ht="18.75" x14ac:dyDescent="0.3">
      <c r="B22" s="140" t="s">
        <v>185</v>
      </c>
      <c r="I22" s="49"/>
      <c r="J22" s="49"/>
    </row>
    <row r="24" spans="1:10" ht="15" x14ac:dyDescent="0.3">
      <c r="A24" s="139" t="s">
        <v>170</v>
      </c>
      <c r="B24" s="143" t="s">
        <v>145</v>
      </c>
      <c r="C24" s="143" t="s">
        <v>171</v>
      </c>
      <c r="D24" s="143" t="s">
        <v>172</v>
      </c>
      <c r="E24" s="143" t="s">
        <v>173</v>
      </c>
      <c r="F24" s="143" t="s">
        <v>174</v>
      </c>
      <c r="G24" s="143" t="s">
        <v>175</v>
      </c>
    </row>
    <row r="25" spans="1:10" ht="15" x14ac:dyDescent="0.3">
      <c r="A25" s="139"/>
      <c r="B25" s="144"/>
      <c r="C25" s="144"/>
      <c r="D25" s="144" t="s">
        <v>176</v>
      </c>
      <c r="E25" s="144"/>
      <c r="F25" s="144"/>
      <c r="G25" s="144" t="s">
        <v>177</v>
      </c>
    </row>
    <row r="26" spans="1:10" x14ac:dyDescent="0.25">
      <c r="A26" s="49">
        <v>1</v>
      </c>
      <c r="B26" s="49" t="s">
        <v>178</v>
      </c>
      <c r="D26" s="59"/>
      <c r="E26" s="59"/>
      <c r="F26" s="59"/>
      <c r="G26" s="59">
        <f t="shared" ref="G26:G32" si="1">+D26+E26-F26</f>
        <v>0</v>
      </c>
    </row>
    <row r="27" spans="1:10" x14ac:dyDescent="0.25">
      <c r="A27" s="49">
        <v>2</v>
      </c>
      <c r="B27" s="49" t="s">
        <v>179</v>
      </c>
      <c r="D27" s="59">
        <v>10495662</v>
      </c>
      <c r="E27" s="59">
        <v>4602534.55</v>
      </c>
      <c r="F27" s="59"/>
      <c r="G27" s="59">
        <f>+D27+E27-F27</f>
        <v>15098196.550000001</v>
      </c>
    </row>
    <row r="28" spans="1:10" x14ac:dyDescent="0.25">
      <c r="A28" s="49">
        <v>3</v>
      </c>
      <c r="B28" s="49" t="s">
        <v>180</v>
      </c>
      <c r="D28" s="59">
        <v>39875353</v>
      </c>
      <c r="E28" s="59">
        <v>29650605.73148359</v>
      </c>
      <c r="F28" s="59">
        <v>0</v>
      </c>
      <c r="G28" s="59">
        <f>+D28+E28-F28</f>
        <v>69525958.731483594</v>
      </c>
    </row>
    <row r="29" spans="1:10" x14ac:dyDescent="0.25">
      <c r="A29" s="49">
        <v>4</v>
      </c>
      <c r="B29" s="49" t="s">
        <v>181</v>
      </c>
      <c r="D29" s="59">
        <v>61018540</v>
      </c>
      <c r="E29" s="59">
        <v>13451562.656631729</v>
      </c>
      <c r="F29" s="59"/>
      <c r="G29" s="59">
        <f>+D29+E29-F29</f>
        <v>74470102.656631723</v>
      </c>
    </row>
    <row r="30" spans="1:10" x14ac:dyDescent="0.25">
      <c r="A30" s="49">
        <v>5</v>
      </c>
      <c r="B30" s="49" t="s">
        <v>182</v>
      </c>
      <c r="D30" s="59">
        <v>2182364</v>
      </c>
      <c r="E30" s="59">
        <v>619836.27070312505</v>
      </c>
      <c r="F30" s="59"/>
      <c r="G30" s="59">
        <f t="shared" si="1"/>
        <v>2802200.2707031248</v>
      </c>
    </row>
    <row r="31" spans="1:10" x14ac:dyDescent="0.25">
      <c r="A31" s="49">
        <v>1</v>
      </c>
      <c r="B31" s="49" t="s">
        <v>183</v>
      </c>
      <c r="D31" s="59">
        <v>2767221</v>
      </c>
      <c r="E31" s="59">
        <v>963225.50472720014</v>
      </c>
      <c r="F31" s="59"/>
      <c r="G31" s="59">
        <f t="shared" si="1"/>
        <v>3730446.5047272001</v>
      </c>
    </row>
    <row r="32" spans="1:10" x14ac:dyDescent="0.25">
      <c r="A32" s="49">
        <v>2</v>
      </c>
      <c r="D32" s="59"/>
      <c r="E32" s="59"/>
      <c r="F32" s="59"/>
      <c r="G32" s="59">
        <f t="shared" si="1"/>
        <v>0</v>
      </c>
    </row>
    <row r="33" spans="1:10" ht="15.75" thickBot="1" x14ac:dyDescent="0.35">
      <c r="B33" s="141" t="s">
        <v>184</v>
      </c>
      <c r="C33" s="142"/>
      <c r="D33" s="57">
        <f>SUM(D26:D32)</f>
        <v>116339140</v>
      </c>
      <c r="E33" s="57">
        <f>SUM(E26:E32)</f>
        <v>49287764.713545643</v>
      </c>
      <c r="F33" s="57">
        <f>SUM(F26:F32)</f>
        <v>0</v>
      </c>
      <c r="G33" s="57">
        <f>SUM(G26:G32)</f>
        <v>165626904.71354565</v>
      </c>
    </row>
    <row r="34" spans="1:10" ht="14.25" thickTop="1" x14ac:dyDescent="0.25"/>
    <row r="35" spans="1:10" s="140" customFormat="1" ht="18.75" x14ac:dyDescent="0.3">
      <c r="B35" s="140" t="s">
        <v>186</v>
      </c>
      <c r="I35" s="49"/>
      <c r="J35" s="49"/>
    </row>
    <row r="38" spans="1:10" ht="15" x14ac:dyDescent="0.3">
      <c r="A38" s="139" t="s">
        <v>170</v>
      </c>
      <c r="B38" s="143" t="s">
        <v>145</v>
      </c>
      <c r="C38" s="143" t="s">
        <v>171</v>
      </c>
      <c r="D38" s="143" t="s">
        <v>172</v>
      </c>
      <c r="E38" s="143" t="s">
        <v>173</v>
      </c>
      <c r="F38" s="143" t="s">
        <v>174</v>
      </c>
      <c r="G38" s="143" t="s">
        <v>175</v>
      </c>
    </row>
    <row r="39" spans="1:10" ht="15" x14ac:dyDescent="0.3">
      <c r="A39" s="139"/>
      <c r="B39" s="144"/>
      <c r="C39" s="144"/>
      <c r="D39" s="144" t="s">
        <v>176</v>
      </c>
      <c r="E39" s="144"/>
      <c r="F39" s="144"/>
      <c r="G39" s="144" t="s">
        <v>177</v>
      </c>
    </row>
    <row r="40" spans="1:10" x14ac:dyDescent="0.25">
      <c r="A40" s="49">
        <v>1</v>
      </c>
      <c r="B40" s="49" t="s">
        <v>178</v>
      </c>
      <c r="D40" s="59"/>
      <c r="E40" s="59"/>
      <c r="F40" s="59"/>
      <c r="G40" s="59"/>
    </row>
    <row r="41" spans="1:10" x14ac:dyDescent="0.25">
      <c r="A41" s="49">
        <v>2</v>
      </c>
      <c r="B41" s="49" t="s">
        <v>179</v>
      </c>
      <c r="D41" s="59">
        <f>+D10-D27</f>
        <v>63675556</v>
      </c>
      <c r="E41" s="59">
        <f>+E10</f>
        <v>113500500</v>
      </c>
      <c r="F41" s="59">
        <f>+E27+F10-F27</f>
        <v>4602534.55</v>
      </c>
      <c r="G41" s="59">
        <f t="shared" ref="G41:G45" si="2">++D41+E41-F41</f>
        <v>172573521.44999999</v>
      </c>
    </row>
    <row r="42" spans="1:10" x14ac:dyDescent="0.25">
      <c r="A42" s="49">
        <v>3</v>
      </c>
      <c r="B42" s="49" t="s">
        <v>180</v>
      </c>
      <c r="D42" s="59">
        <v>102730361</v>
      </c>
      <c r="E42" s="59">
        <f>+E11</f>
        <v>65541963.060800001</v>
      </c>
      <c r="F42" s="59">
        <f>+E28+F11-F28</f>
        <v>29650605.73148359</v>
      </c>
      <c r="G42" s="59">
        <f t="shared" si="2"/>
        <v>138621718.32931644</v>
      </c>
    </row>
    <row r="43" spans="1:10" x14ac:dyDescent="0.25">
      <c r="A43" s="49">
        <v>4</v>
      </c>
      <c r="B43" s="49" t="s">
        <v>181</v>
      </c>
      <c r="D43" s="59">
        <f>+D12-D29</f>
        <v>62268049</v>
      </c>
      <c r="E43" s="59">
        <f>+E12</f>
        <v>15835088.380000003</v>
      </c>
      <c r="F43" s="59">
        <f>+E29+F12-F29</f>
        <v>13451562.656631729</v>
      </c>
      <c r="G43" s="59">
        <f t="shared" si="2"/>
        <v>64651574.723368265</v>
      </c>
    </row>
    <row r="44" spans="1:10" x14ac:dyDescent="0.25">
      <c r="A44" s="49">
        <v>5</v>
      </c>
      <c r="B44" s="49" t="s">
        <v>182</v>
      </c>
      <c r="D44" s="59">
        <f>+D13-D30</f>
        <v>2425969</v>
      </c>
      <c r="E44" s="59">
        <f>+E13</f>
        <v>462528</v>
      </c>
      <c r="F44" s="59">
        <f>+E30+F13-F30</f>
        <v>619836.27070312505</v>
      </c>
      <c r="G44" s="59">
        <f t="shared" si="2"/>
        <v>2268660.7292968752</v>
      </c>
    </row>
    <row r="45" spans="1:10" x14ac:dyDescent="0.25">
      <c r="A45" s="49">
        <v>1</v>
      </c>
      <c r="B45" s="49" t="s">
        <v>183</v>
      </c>
      <c r="D45" s="59">
        <f>+D14-D31</f>
        <v>4450864</v>
      </c>
      <c r="E45" s="59">
        <f>+E14</f>
        <v>787315.95660000003</v>
      </c>
      <c r="F45" s="59">
        <f>+E31+F14-F31</f>
        <v>963225.50472720014</v>
      </c>
      <c r="G45" s="59">
        <f t="shared" si="2"/>
        <v>4274954.4518727995</v>
      </c>
    </row>
    <row r="46" spans="1:10" x14ac:dyDescent="0.25">
      <c r="A46" s="49">
        <v>2</v>
      </c>
      <c r="D46" s="59"/>
      <c r="E46" s="59"/>
      <c r="F46" s="59"/>
      <c r="G46" s="59">
        <f>+D46+E46-F46</f>
        <v>0</v>
      </c>
    </row>
    <row r="47" spans="1:10" x14ac:dyDescent="0.25">
      <c r="D47" s="59"/>
      <c r="E47" s="59"/>
      <c r="F47" s="59"/>
      <c r="G47" s="59"/>
    </row>
    <row r="48" spans="1:10" ht="15.75" thickBot="1" x14ac:dyDescent="0.35">
      <c r="B48" s="141" t="s">
        <v>184</v>
      </c>
      <c r="C48" s="142"/>
      <c r="D48" s="57">
        <f>SUM(D41:D47)</f>
        <v>235550799</v>
      </c>
      <c r="E48" s="57">
        <f>SUM(E41:E47)</f>
        <v>196127395.39740002</v>
      </c>
      <c r="F48" s="57">
        <f>+E33+F19-F33</f>
        <v>49287764.713545643</v>
      </c>
      <c r="G48" s="57">
        <f>SUM(G40:G47)</f>
        <v>382390429.6838544</v>
      </c>
    </row>
    <row r="49" spans="7:7" ht="14.25" thickTop="1" x14ac:dyDescent="0.25"/>
    <row r="51" spans="7:7" x14ac:dyDescent="0.25">
      <c r="G51" s="59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Kopertina</vt:lpstr>
      <vt:lpstr>Shpjeguesi</vt:lpstr>
      <vt:lpstr>aktivi</vt:lpstr>
      <vt:lpstr>pasivi</vt:lpstr>
      <vt:lpstr>ardh-shp</vt:lpstr>
      <vt:lpstr>fluksi</vt:lpstr>
      <vt:lpstr>ndrysh.kap</vt:lpstr>
      <vt:lpstr>shp.tjera </vt:lpstr>
      <vt:lpstr>AAM2017</vt:lpstr>
      <vt:lpstr>AKT KONS</vt:lpstr>
      <vt:lpstr>PAS KONS</vt:lpstr>
      <vt:lpstr>Ardh-shp, kons</vt:lpstr>
      <vt:lpstr>ndrysh kap kons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</dc:creator>
  <cp:lastModifiedBy>Mira</cp:lastModifiedBy>
  <cp:lastPrinted>2018-04-17T10:14:38Z</cp:lastPrinted>
  <dcterms:created xsi:type="dcterms:W3CDTF">2018-03-28T16:07:03Z</dcterms:created>
  <dcterms:modified xsi:type="dcterms:W3CDTF">2018-07-24T08:34:29Z</dcterms:modified>
</cp:coreProperties>
</file>