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19_04_2018\Bilance\"/>
    </mc:Choice>
  </mc:AlternateContent>
  <bookViews>
    <workbookView xWindow="240" yWindow="105" windowWidth="13260" windowHeight="8835"/>
  </bookViews>
  <sheets>
    <sheet name="KAPAKU " sheetId="10" r:id="rId1"/>
    <sheet name="AKTIVI PASIV " sheetId="9" r:id="rId2"/>
    <sheet name="Te ardhura+shpenzime" sheetId="3" r:id="rId3"/>
    <sheet name="MET INDIREKTE" sheetId="8" r:id="rId4"/>
    <sheet name="kapitalet e veta" sheetId="4" r:id="rId5"/>
  </sheets>
  <calcPr calcId="152511"/>
</workbook>
</file>

<file path=xl/calcChain.xml><?xml version="1.0" encoding="utf-8"?>
<calcChain xmlns="http://schemas.openxmlformats.org/spreadsheetml/2006/main">
  <c r="D30" i="9" l="1"/>
  <c r="C11" i="8" s="1"/>
  <c r="J30" i="9"/>
  <c r="J15" i="9"/>
  <c r="E52" i="9"/>
  <c r="C38" i="8"/>
  <c r="D39" i="8"/>
  <c r="D37" i="8"/>
  <c r="D35" i="8"/>
  <c r="D20" i="8"/>
  <c r="D12" i="8"/>
  <c r="D9" i="8"/>
  <c r="D7" i="8"/>
  <c r="E27" i="9"/>
  <c r="E31" i="9" s="1"/>
  <c r="E54" i="9" s="1"/>
  <c r="D27" i="9"/>
  <c r="C15" i="8"/>
  <c r="I21" i="9"/>
  <c r="J21" i="9"/>
  <c r="J47" i="9"/>
  <c r="J29" i="9"/>
  <c r="J33" i="9" s="1"/>
  <c r="J14" i="9"/>
  <c r="J24" i="9" s="1"/>
  <c r="E53" i="9"/>
  <c r="E38" i="9"/>
  <c r="E19" i="9"/>
  <c r="I14" i="9"/>
  <c r="I24" i="9" s="1"/>
  <c r="C16" i="8" s="1"/>
  <c r="I29" i="9"/>
  <c r="I33" i="9"/>
  <c r="I34" i="9" s="1"/>
  <c r="I49" i="9" s="1"/>
  <c r="C12" i="8"/>
  <c r="C9" i="8"/>
  <c r="D19" i="9"/>
  <c r="D53" i="9"/>
  <c r="C24" i="8" s="1"/>
  <c r="C28" i="8" s="1"/>
  <c r="C39" i="8"/>
  <c r="C37" i="8"/>
  <c r="J7" i="4"/>
  <c r="J8" i="4"/>
  <c r="J9" i="4"/>
  <c r="J10" i="4"/>
  <c r="J11" i="4"/>
  <c r="J12" i="4"/>
  <c r="J13" i="4"/>
  <c r="J14" i="4"/>
  <c r="J6" i="4"/>
  <c r="G15" i="4"/>
  <c r="J22" i="4"/>
  <c r="D38" i="9"/>
  <c r="B25" i="4"/>
  <c r="C25" i="4"/>
  <c r="D15" i="4"/>
  <c r="J15" i="4" s="1"/>
  <c r="J25" i="4" s="1"/>
  <c r="E15" i="4"/>
  <c r="E25" i="4" s="1"/>
  <c r="F15" i="4"/>
  <c r="F25" i="4" s="1"/>
  <c r="H15" i="4"/>
  <c r="H25" i="4" s="1"/>
  <c r="I15" i="4"/>
  <c r="I25" i="4" s="1"/>
  <c r="J24" i="4"/>
  <c r="J16" i="4"/>
  <c r="J17" i="4"/>
  <c r="J19" i="4"/>
  <c r="J23" i="4"/>
  <c r="C19" i="8"/>
  <c r="C20" i="8"/>
  <c r="J20" i="4"/>
  <c r="I47" i="9"/>
  <c r="G18" i="4"/>
  <c r="J18" i="4"/>
  <c r="G25" i="4"/>
  <c r="C14" i="8"/>
  <c r="D28" i="8"/>
  <c r="D36" i="8"/>
  <c r="J34" i="9" l="1"/>
  <c r="J49" i="9" s="1"/>
  <c r="C32" i="8"/>
  <c r="C35" i="8" s="1"/>
  <c r="C36" i="8" s="1"/>
  <c r="C17" i="8"/>
  <c r="D54" i="9"/>
  <c r="G52" i="9" s="1"/>
  <c r="D31" i="9"/>
  <c r="D25" i="4"/>
</calcChain>
</file>

<file path=xl/sharedStrings.xml><?xml version="1.0" encoding="utf-8"?>
<sst xmlns="http://schemas.openxmlformats.org/spreadsheetml/2006/main" count="288" uniqueCount="225">
  <si>
    <t>Shenime</t>
  </si>
  <si>
    <t>AKTIVET</t>
  </si>
  <si>
    <t>l</t>
  </si>
  <si>
    <t>Aktive monetare</t>
  </si>
  <si>
    <t>Derivative dhe aktive te mbajtura per tregt.</t>
  </si>
  <si>
    <t>(i)</t>
  </si>
  <si>
    <t>Derivativet</t>
  </si>
  <si>
    <t>(ii)</t>
  </si>
  <si>
    <t xml:space="preserve"> - Derivativet</t>
  </si>
  <si>
    <t xml:space="preserve"> - Aktivet e mbajtura per tregetim</t>
  </si>
  <si>
    <t>Totali 2</t>
  </si>
  <si>
    <t>Aktive te tjera financiare afatshkurtra</t>
  </si>
  <si>
    <t>Llogari/Kerkesa te tjera te arketueshme</t>
  </si>
  <si>
    <t>Instrumenta te tjera borxhi</t>
  </si>
  <si>
    <t>(iv)</t>
  </si>
  <si>
    <t>(iii)</t>
  </si>
  <si>
    <t>Investime te tjera financiare</t>
  </si>
  <si>
    <t>Totali 3</t>
  </si>
  <si>
    <t>Inventari</t>
  </si>
  <si>
    <t>Lendet e para</t>
  </si>
  <si>
    <t>Prodhim ne proces</t>
  </si>
  <si>
    <t>Produkte te gatshme</t>
  </si>
  <si>
    <t>Mallra per shitje</t>
  </si>
  <si>
    <t>(v)</t>
  </si>
  <si>
    <t>Parapagesat per furnizime</t>
  </si>
  <si>
    <t>Totali 4</t>
  </si>
  <si>
    <t>Aktivet biologjike afatshkurtra</t>
  </si>
  <si>
    <t>Aktivet afatshkurtra te mbajtura per shitje</t>
  </si>
  <si>
    <t>Parapagimet dhe shpenzimet e shtyra</t>
  </si>
  <si>
    <t>Totali i Aktiveve Afatshkurtra (l)</t>
  </si>
  <si>
    <t>ll</t>
  </si>
  <si>
    <t>Aktivet afatgjata</t>
  </si>
  <si>
    <t>Investimet financiare afatgjata</t>
  </si>
  <si>
    <t>Pjesmarrje te tjera ne njesi te kontrolluara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</si>
  <si>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</si>
  <si>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</si>
  <si>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</si>
  <si>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</si>
  <si>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</si>
  <si>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</si>
  <si>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</si>
  <si>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Makineri dhe pajisje</t>
  </si>
  <si>
    <t>Aktive te tjera afatgjata materiale (me vl.kontab.)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</si>
  <si>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</si>
  <si>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</si>
  <si>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</si>
  <si>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</si>
  <si>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</si>
  <si>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</si>
  <si>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Totali i Aktiveve Afatgjata (ll)</t>
  </si>
  <si>
    <t>TOTALI I AKTIVEVE (I + II)</t>
  </si>
  <si>
    <t>DETYRIMET DHE KAPITALI</t>
  </si>
  <si>
    <t>Detyrimet afatshkurta</t>
  </si>
  <si>
    <t>Huamarrjet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</si>
  <si>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</si>
  <si>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</si>
  <si>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</si>
  <si>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</si>
  <si>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</si>
  <si>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 te tjera</t>
  </si>
  <si>
    <t>Huat dhe parapagimet</t>
  </si>
  <si>
    <t>Huat dhe obligacionet afatshkurtra</t>
  </si>
  <si>
    <t>Parapagimet e arketuara</t>
  </si>
  <si>
    <t>Grantet dhe te ardhurat e shtyra</t>
  </si>
  <si>
    <t>Provizionet afatshkurtra</t>
  </si>
  <si>
    <t>Totali i detyrimeve afatshkurtra (l)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</si>
  <si>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</si>
  <si>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</si>
  <si>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</si>
  <si>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</si>
  <si>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</si>
  <si>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</si>
  <si>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(ll)</t>
  </si>
  <si>
    <t xml:space="preserve">Totali i detyrimeve  </t>
  </si>
  <si>
    <t>lll</t>
  </si>
  <si>
    <t>KAPITALI</t>
  </si>
  <si>
    <t>Aksionet e pakices (perdoret vetem ne pasqyrat financiare te konsoliduara)</t>
  </si>
  <si>
    <t>Kapitali qe i perket aksionereve te shoqerise meme (perdoret vetem ne PF te konsoliduara)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</si>
  <si>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</si>
  <si>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</si>
  <si>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</si>
  <si>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</si>
  <si>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</si>
  <si>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</si>
  <si>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</si>
  <si>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</si>
  <si>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(lll)</t>
  </si>
  <si>
    <t>TOTALI I DETYRIMEVE E KAPITALIT (l, ll, lll)</t>
  </si>
  <si>
    <t>Nr</t>
  </si>
  <si>
    <t>Pershkrimi i elementeve</t>
  </si>
  <si>
    <t xml:space="preserve">             2. Pasqyra e te ardhurave dhe shpenzimeve per periudhen</t>
  </si>
  <si>
    <t>Shitjet neto</t>
  </si>
  <si>
    <t>Te ardhura te tjera nga veprimtaria e shfrytezimit</t>
  </si>
  <si>
    <t>Ndryshimet ne inventarin e produkteve te gateshme dhe prodhimit ne proces</t>
  </si>
  <si>
    <t>Materialet e konsumuara</t>
  </si>
  <si>
    <t>Kosto e punes</t>
  </si>
  <si>
    <t xml:space="preserve"> - pagat e personelit</t>
  </si>
  <si>
    <t xml:space="preserve"> - te tjera personeli</t>
  </si>
  <si>
    <t>Amortizimi dhe zhvleresimet</t>
  </si>
  <si>
    <t>Shpenzime te tjera</t>
  </si>
  <si>
    <t>Totali i shpenzimeve (shuma 4-7)</t>
  </si>
  <si>
    <t>Fitimi apo humbja nga veprimtaria kryesore (1+2+/-3-8)</t>
  </si>
  <si>
    <t>Te ardhura dhe shpenzimet financiare nga njesite e kontrolluara</t>
  </si>
  <si>
    <t>Te ardhurat dhe shpenzimet financiare nga pjesemarrjet</t>
  </si>
  <si>
    <t>Te ardhuart dhe shpenzimet financiare</t>
  </si>
  <si>
    <t>Te ardhurat dhe shpenzimet financiare nga investime te tjera financiare afatgjata</t>
  </si>
  <si>
    <t>Te ardhurat dhe shpenzimet nga interesi</t>
  </si>
  <si>
    <t>Fitimet (humbjet) nga kursi i kembimit</t>
  </si>
  <si>
    <t>Te ardhura dhe shpenzime te tjera financiare</t>
  </si>
  <si>
    <t>Totali i te ardhurave dhe shpenzimeve financiare (12.1+/-12.2+/-12.3+/-12.4)</t>
  </si>
  <si>
    <t>Fitimi (humbja) para tatimit (9+/-13)</t>
  </si>
  <si>
    <t>Shpenzimet e tatimit mbi fitimin</t>
  </si>
  <si>
    <t>Fitimi/humbja neto e vitit financiar (14-15)</t>
  </si>
  <si>
    <t xml:space="preserve">             3. Pasqyra e levizjeve ne kapitalet e veta  per periudhen</t>
  </si>
  <si>
    <t>Ne lek</t>
  </si>
  <si>
    <t xml:space="preserve">                         Kapitali aksionar qe i perket aksionareve te shoqerise meme</t>
  </si>
  <si>
    <t xml:space="preserve">Primi i aksionit </t>
  </si>
  <si>
    <t>Rezerva statutore dhe ligjore</t>
  </si>
  <si>
    <t>Rez. Konvert te monedh te huaja</t>
  </si>
  <si>
    <t>Shuma te parashik per rreziqe</t>
  </si>
  <si>
    <t>Totali</t>
  </si>
  <si>
    <t>Efekti i ndryshimeve ne politikat kontabel</t>
  </si>
  <si>
    <t>Fitimi i pa- shperndare</t>
  </si>
  <si>
    <t>Pozicioni i rregulluar</t>
  </si>
  <si>
    <t>Fitimi neto i periudhes kontabel</t>
  </si>
  <si>
    <t>Dividentet e paguar / deklaruar</t>
  </si>
  <si>
    <t>Emetim i kapitalit aksionar</t>
  </si>
  <si>
    <t xml:space="preserve"> Rezerva rivleresimi i AAGJ</t>
  </si>
  <si>
    <t xml:space="preserve"> Transferim ne detyrimet</t>
  </si>
  <si>
    <t xml:space="preserve"> Terheqje kapitali per zvogelim</t>
  </si>
  <si>
    <t>Aksione te thesarit</t>
  </si>
  <si>
    <t xml:space="preserve"> - shpenzimet per sigurimet shoqerore dhe   shendetesore</t>
  </si>
  <si>
    <t xml:space="preserve">                                </t>
  </si>
  <si>
    <t xml:space="preserve">             4. Pasqyra e flukseve te parase per periudhen</t>
  </si>
  <si>
    <t>Metoda indirekte</t>
  </si>
  <si>
    <t>Fluksi i parave nga veprimtarite e shfrytezimit</t>
  </si>
  <si>
    <t>Fitimi para tatimit</t>
  </si>
  <si>
    <t>Rregullime per:</t>
  </si>
  <si>
    <t>Amortizimin</t>
  </si>
  <si>
    <t>Te ardhura nga investimet</t>
  </si>
  <si>
    <t>Shpenzime per interesa</t>
  </si>
  <si>
    <t>Rritje/renie ne tepricen e kerkesave te arketueshme nga aktiviteti, si dhe kerkesave te arketueshme te tjera</t>
  </si>
  <si>
    <t>Rritje/renie ne tepricen e inventarit</t>
  </si>
  <si>
    <t>Rritje/renie ne tepricen e detyrimeve per tu paguar nga aktiviteti</t>
  </si>
  <si>
    <t>Parate e perfituara nga aktivitetet</t>
  </si>
  <si>
    <t>Interesi i paguar</t>
  </si>
  <si>
    <t xml:space="preserve">Tatim fitimi i paguar </t>
  </si>
  <si>
    <t>Fluksi i parave nga veprimtarite investuese</t>
  </si>
  <si>
    <t>Blerja e shoqerise se kontrolluar X minus parate e arketuara</t>
  </si>
  <si>
    <t>Blerja e aktiveve afatgjata materiale</t>
  </si>
  <si>
    <t>Te ardhuara nga shitja e pajisjeve</t>
  </si>
  <si>
    <t>Interesi i arketuar</t>
  </si>
  <si>
    <t>Dividentet e arketuar</t>
  </si>
  <si>
    <t>Fluksi i parave nga veprimtarite financiare</t>
  </si>
  <si>
    <t>Te ardhuara nga emetimi i kapitalit aksionar</t>
  </si>
  <si>
    <t>Te ardhura nga huamarrje afatgjata</t>
  </si>
  <si>
    <t>Dividentet e paguar</t>
  </si>
  <si>
    <t>Paraja neto e perdorur ne aktivitetet financiare</t>
  </si>
  <si>
    <t>Paraja neto e perdorur ne aktivitetet investuese</t>
  </si>
  <si>
    <t>Paraja neto nga aktivitetet e shfrytezimit</t>
  </si>
  <si>
    <t>Rritja/renia neto e mjeteve monetare</t>
  </si>
  <si>
    <t>Mjetet monetare ne fillim te periudhes kontabel</t>
  </si>
  <si>
    <t>Mjetet monetare ne fund te periudhes kontabel</t>
  </si>
  <si>
    <t>Shpenzime ne avance</t>
  </si>
  <si>
    <t>Leke</t>
  </si>
  <si>
    <t>Diferenca konvertimi</t>
  </si>
  <si>
    <t>Para ne dore ( Arka)</t>
  </si>
  <si>
    <t>Te tjera iventar</t>
  </si>
  <si>
    <t>Llogari/Kerkesa te arketueshme(klient)</t>
  </si>
  <si>
    <t>Efektet e ndryshimit te kurseve te kembimit gjate konsoludimit</t>
  </si>
  <si>
    <t>Totali I te ardhurave apo I shpenzimeve, ae nuk jane njohur ne pasqyren e te ardhurave dhe shpenzimeve.</t>
  </si>
  <si>
    <t>Fitimi neto i vitit financiar</t>
  </si>
  <si>
    <t xml:space="preserve">Dividentet e pagaur </t>
  </si>
  <si>
    <t>Trasferime ne rezerven e detyrushme statutore</t>
  </si>
  <si>
    <t>Emetimi i kapitalit aksionar</t>
  </si>
  <si>
    <t>Aksione te thesarit te riblera</t>
  </si>
  <si>
    <t>AKTIVET   AFATSHKURTRA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</si>
  <si>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</si>
  <si>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</si>
  <si>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</si>
  <si>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</si>
  <si>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</si>
  <si>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</si>
  <si>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</si>
  <si>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</si>
  <si>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</si>
  <si>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</si>
  <si>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</si>
  <si>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</si>
  <si>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</si>
  <si>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</si>
  <si>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</si>
  <si>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</si>
  <si>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</si>
  <si>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</si>
  <si>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</si>
  <si>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</si>
  <si>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Te ardhura te  shtyra</t>
  </si>
  <si>
    <t>Aktive te tjera afatgjata ne proces</t>
  </si>
  <si>
    <t>Pozicioni me 31 dhjetor 2012</t>
  </si>
  <si>
    <t>31.12.2012</t>
  </si>
  <si>
    <t>"IDRO ENERGIA PULITA" SHPK</t>
  </si>
  <si>
    <t>L01305510P</t>
  </si>
  <si>
    <t>L.NR 3, RR. MIGJENI, DURRES</t>
  </si>
  <si>
    <t xml:space="preserve">Financim, projektim,ndertim dhe venie ne pune, </t>
  </si>
  <si>
    <t>administrimi dhe mirembajtja e Hec Gaztivisht,</t>
  </si>
  <si>
    <t>Langarica 3, Ura e Dashit si dhe prodhimi, transmetimi,</t>
  </si>
  <si>
    <t>shitja dhe tregtimi I energjise elektrike te prodhuar.</t>
  </si>
  <si>
    <t>Viti  2013</t>
  </si>
  <si>
    <t>01.01.2013</t>
  </si>
  <si>
    <t>31.12.2013</t>
  </si>
  <si>
    <t>SHOQERIA TREGETARE  "IDRO ENERGIA PULITA   "  SH.P.K</t>
  </si>
  <si>
    <t xml:space="preserve">    1.  BILANC  KONTABEL     DATE  31.12.2013</t>
  </si>
  <si>
    <t xml:space="preserve">                 SHOQERIA TREGETARE  " IDRO ENERGIA PULITA "  SH.P.K</t>
  </si>
  <si>
    <t>Shoqeria tregtare "IDRO ENERGIA PULITA" shpk</t>
  </si>
  <si>
    <t>01 Janar -31 Dhjetro 2013</t>
  </si>
  <si>
    <t>Shoqeria tregtare "IDRO ENERGIA PULITA " shpk</t>
  </si>
  <si>
    <t xml:space="preserve">                       01 Janar - 31 Dhjetor 2013</t>
  </si>
  <si>
    <t xml:space="preserve">                                  01 Janar - 31 Dhjetor 2013</t>
  </si>
  <si>
    <t>Depozita ne banke dhe llogari te tjera</t>
  </si>
  <si>
    <t>Pozicioni me 31 Dhjetor 2011</t>
  </si>
  <si>
    <t>Pozicioni me 31 dhjetor 2013</t>
  </si>
  <si>
    <t>Sistemime te meparshme</t>
  </si>
  <si>
    <t xml:space="preserve">Sistemim </t>
  </si>
  <si>
    <t>DEFRIM SPAHIU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</si>
</sst>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3" formatCode="_(* #,##0_);_(* \(#,##0\);_(* &quot;-&quot;??_);_(@_)"/>
  </numFmts>
  <fonts count="20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24"/>
      <name val="Arial Narrow"/>
      <family val="2"/>
    </font>
    <font>
      <i/>
      <sz val="10"/>
      <name val="Arial"/>
      <family val="2"/>
    </font>
    <font>
      <i/>
      <sz val="24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3" fontId="1" fillId="0" borderId="0" xfId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10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/>
    </xf>
    <xf numFmtId="0" fontId="10" fillId="0" borderId="3" xfId="0" applyNumberFormat="1" applyFont="1" applyBorder="1" applyAlignment="1">
      <alignment horizontal="left"/>
    </xf>
    <xf numFmtId="0" fontId="9" fillId="0" borderId="6" xfId="0" applyNumberFormat="1" applyFont="1" applyBorder="1" applyAlignment="1">
      <alignment horizontal="left" vertical="center" wrapText="1"/>
    </xf>
    <xf numFmtId="0" fontId="4" fillId="0" borderId="7" xfId="0" applyFont="1" applyBorder="1"/>
    <xf numFmtId="3" fontId="9" fillId="0" borderId="4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2" borderId="8" xfId="0" applyFont="1" applyFill="1" applyBorder="1"/>
    <xf numFmtId="0" fontId="11" fillId="2" borderId="9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12" fillId="2" borderId="11" xfId="0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/>
    <xf numFmtId="0" fontId="14" fillId="2" borderId="0" xfId="0" applyFont="1" applyFill="1" applyBorder="1"/>
    <xf numFmtId="0" fontId="12" fillId="2" borderId="12" xfId="0" applyFont="1" applyFill="1" applyBorder="1"/>
    <xf numFmtId="0" fontId="12" fillId="2" borderId="0" xfId="0" applyFont="1" applyFill="1"/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/>
    <xf numFmtId="0" fontId="13" fillId="2" borderId="0" xfId="0" applyFont="1" applyFill="1" applyBorder="1" applyAlignment="1">
      <alignment horizontal="center"/>
    </xf>
    <xf numFmtId="14" fontId="13" fillId="2" borderId="14" xfId="0" applyNumberFormat="1" applyFont="1" applyFill="1" applyBorder="1"/>
    <xf numFmtId="0" fontId="13" fillId="2" borderId="0" xfId="0" applyNumberFormat="1" applyFont="1" applyFill="1" applyBorder="1" applyAlignment="1">
      <alignment horizontal="center"/>
    </xf>
    <xf numFmtId="0" fontId="13" fillId="2" borderId="13" xfId="0" applyFont="1" applyFill="1" applyBorder="1"/>
    <xf numFmtId="0" fontId="1" fillId="2" borderId="11" xfId="0" applyFont="1" applyFill="1" applyBorder="1"/>
    <xf numFmtId="0" fontId="1" fillId="2" borderId="0" xfId="0" applyFont="1" applyFill="1" applyBorder="1"/>
    <xf numFmtId="0" fontId="1" fillId="2" borderId="12" xfId="0" applyFont="1" applyFill="1" applyBorder="1"/>
    <xf numFmtId="0" fontId="16" fillId="2" borderId="11" xfId="0" applyFont="1" applyFill="1" applyBorder="1"/>
    <xf numFmtId="0" fontId="16" fillId="2" borderId="12" xfId="0" applyFont="1" applyFill="1" applyBorder="1"/>
    <xf numFmtId="0" fontId="16" fillId="2" borderId="0" xfId="0" applyFont="1" applyFill="1" applyBorder="1"/>
    <xf numFmtId="0" fontId="18" fillId="2" borderId="11" xfId="0" applyFont="1" applyFill="1" applyBorder="1"/>
    <xf numFmtId="0" fontId="18" fillId="2" borderId="12" xfId="0" applyFont="1" applyFill="1" applyBorder="1"/>
    <xf numFmtId="0" fontId="18" fillId="2" borderId="0" xfId="0" applyFont="1" applyFill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2" borderId="0" xfId="0" applyFill="1" applyAlignment="1">
      <alignment horizontal="right"/>
    </xf>
    <xf numFmtId="0" fontId="0" fillId="2" borderId="0" xfId="0" applyFill="1"/>
    <xf numFmtId="43" fontId="1" fillId="2" borderId="0" xfId="1" applyFill="1"/>
    <xf numFmtId="43" fontId="4" fillId="2" borderId="0" xfId="1" applyFont="1" applyFill="1"/>
    <xf numFmtId="0" fontId="4" fillId="2" borderId="0" xfId="0" applyFont="1" applyFill="1"/>
    <xf numFmtId="0" fontId="8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3" fontId="4" fillId="2" borderId="1" xfId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173" fontId="4" fillId="2" borderId="4" xfId="1" applyNumberFormat="1" applyFont="1" applyFill="1" applyBorder="1"/>
    <xf numFmtId="173" fontId="4" fillId="2" borderId="5" xfId="1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173" fontId="1" fillId="2" borderId="4" xfId="1" applyNumberFormat="1" applyFill="1" applyBorder="1"/>
    <xf numFmtId="173" fontId="1" fillId="2" borderId="5" xfId="1" applyNumberFormat="1" applyFill="1" applyBorder="1"/>
    <xf numFmtId="0" fontId="3" fillId="2" borderId="4" xfId="0" applyFont="1" applyFill="1" applyBorder="1"/>
    <xf numFmtId="0" fontId="0" fillId="2" borderId="4" xfId="0" applyFill="1" applyBorder="1" applyAlignment="1">
      <alignment horizontal="left" vertical="center" wrapText="1" shrinkToFit="1"/>
    </xf>
    <xf numFmtId="0" fontId="0" fillId="2" borderId="4" xfId="0" applyFill="1" applyBorder="1" applyAlignment="1">
      <alignment vertical="center" wrapText="1" shrinkToFit="1"/>
    </xf>
    <xf numFmtId="173" fontId="1" fillId="2" borderId="4" xfId="1" applyNumberFormat="1" applyFill="1" applyBorder="1" applyAlignment="1">
      <alignment vertical="center" wrapText="1" shrinkToFi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173" fontId="5" fillId="2" borderId="4" xfId="1" applyNumberFormat="1" applyFont="1" applyFill="1" applyBorder="1"/>
    <xf numFmtId="173" fontId="5" fillId="2" borderId="5" xfId="1" applyNumberFormat="1" applyFont="1" applyFill="1" applyBorder="1"/>
    <xf numFmtId="0" fontId="5" fillId="2" borderId="0" xfId="0" applyFont="1" applyFill="1"/>
    <xf numFmtId="0" fontId="4" fillId="2" borderId="18" xfId="0" applyFont="1" applyFill="1" applyBorder="1"/>
    <xf numFmtId="173" fontId="4" fillId="2" borderId="18" xfId="1" applyNumberFormat="1" applyFont="1" applyFill="1" applyBorder="1"/>
    <xf numFmtId="173" fontId="0" fillId="2" borderId="0" xfId="0" applyNumberFormat="1" applyFill="1"/>
    <xf numFmtId="0" fontId="4" fillId="2" borderId="6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2" xfId="0" applyFont="1" applyFill="1" applyBorder="1"/>
    <xf numFmtId="0" fontId="4" fillId="2" borderId="7" xfId="0" applyFont="1" applyFill="1" applyBorder="1" applyAlignment="1">
      <alignment horizontal="center"/>
    </xf>
    <xf numFmtId="173" fontId="0" fillId="2" borderId="4" xfId="1" applyNumberFormat="1" applyFont="1" applyFill="1" applyBorder="1"/>
    <xf numFmtId="173" fontId="0" fillId="2" borderId="5" xfId="1" applyNumberFormat="1" applyFont="1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173" fontId="0" fillId="2" borderId="4" xfId="1" applyNumberFormat="1" applyFont="1" applyFill="1" applyBorder="1" applyAlignment="1">
      <alignment vertical="center" wrapText="1"/>
    </xf>
    <xf numFmtId="173" fontId="0" fillId="2" borderId="5" xfId="1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173" fontId="4" fillId="2" borderId="4" xfId="1" applyNumberFormat="1" applyFont="1" applyFill="1" applyBorder="1" applyAlignment="1">
      <alignment vertical="center" wrapText="1"/>
    </xf>
    <xf numFmtId="173" fontId="4" fillId="2" borderId="19" xfId="1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173" fontId="4" fillId="2" borderId="5" xfId="1" applyNumberFormat="1" applyFont="1" applyFill="1" applyBorder="1" applyAlignment="1">
      <alignment vertical="center" wrapText="1"/>
    </xf>
    <xf numFmtId="173" fontId="4" fillId="2" borderId="0" xfId="0" applyNumberFormat="1" applyFont="1" applyFill="1"/>
    <xf numFmtId="0" fontId="0" fillId="2" borderId="6" xfId="0" applyFill="1" applyBorder="1" applyAlignment="1">
      <alignment horizontal="center"/>
    </xf>
    <xf numFmtId="0" fontId="0" fillId="2" borderId="18" xfId="0" applyFill="1" applyBorder="1"/>
    <xf numFmtId="173" fontId="0" fillId="2" borderId="18" xfId="1" applyNumberFormat="1" applyFont="1" applyFill="1" applyBorder="1"/>
    <xf numFmtId="173" fontId="0" fillId="2" borderId="20" xfId="1" applyNumberFormat="1" applyFont="1" applyFill="1" applyBorder="1"/>
    <xf numFmtId="0" fontId="6" fillId="2" borderId="0" xfId="0" applyFont="1" applyFill="1"/>
    <xf numFmtId="0" fontId="0" fillId="2" borderId="2" xfId="0" applyFill="1" applyBorder="1"/>
    <xf numFmtId="0" fontId="4" fillId="2" borderId="1" xfId="0" applyFont="1" applyFill="1" applyBorder="1" applyAlignment="1"/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/>
    <xf numFmtId="173" fontId="4" fillId="2" borderId="4" xfId="0" applyNumberFormat="1" applyFont="1" applyFill="1" applyBorder="1"/>
    <xf numFmtId="173" fontId="4" fillId="2" borderId="5" xfId="0" applyNumberFormat="1" applyFont="1" applyFill="1" applyBorder="1"/>
    <xf numFmtId="173" fontId="0" fillId="2" borderId="5" xfId="0" applyNumberFormat="1" applyFill="1" applyBorder="1"/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 indent="3"/>
    </xf>
    <xf numFmtId="173" fontId="5" fillId="2" borderId="4" xfId="1" applyNumberFormat="1" applyFont="1" applyFill="1" applyBorder="1" applyAlignment="1">
      <alignment vertical="center" wrapText="1"/>
    </xf>
    <xf numFmtId="173" fontId="5" fillId="2" borderId="5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left" indent="3"/>
    </xf>
    <xf numFmtId="0" fontId="5" fillId="2" borderId="4" xfId="0" applyFont="1" applyFill="1" applyBorder="1" applyAlignment="1">
      <alignment vertical="center" wrapText="1"/>
    </xf>
    <xf numFmtId="0" fontId="3" fillId="2" borderId="3" xfId="0" applyFont="1" applyFill="1" applyBorder="1"/>
    <xf numFmtId="173" fontId="3" fillId="2" borderId="4" xfId="1" applyNumberFormat="1" applyFont="1" applyFill="1" applyBorder="1"/>
    <xf numFmtId="173" fontId="3" fillId="2" borderId="5" xfId="1" applyNumberFormat="1" applyFont="1" applyFill="1" applyBorder="1"/>
    <xf numFmtId="0" fontId="3" fillId="2" borderId="0" xfId="0" applyFont="1" applyFill="1"/>
    <xf numFmtId="0" fontId="0" fillId="2" borderId="6" xfId="0" applyFill="1" applyBorder="1"/>
    <xf numFmtId="173" fontId="0" fillId="2" borderId="20" xfId="0" applyNumberFormat="1" applyFill="1" applyBorder="1"/>
    <xf numFmtId="0" fontId="4" fillId="2" borderId="4" xfId="0" applyFont="1" applyFill="1" applyBorder="1" applyAlignment="1"/>
    <xf numFmtId="173" fontId="5" fillId="2" borderId="4" xfId="0" applyNumberFormat="1" applyFont="1" applyFill="1" applyBorder="1"/>
    <xf numFmtId="173" fontId="5" fillId="2" borderId="5" xfId="0" applyNumberFormat="1" applyFont="1" applyFill="1" applyBorder="1"/>
    <xf numFmtId="0" fontId="6" fillId="2" borderId="4" xfId="0" applyFont="1" applyFill="1" applyBorder="1"/>
    <xf numFmtId="173" fontId="1" fillId="0" borderId="4" xfId="1" applyNumberFormat="1" applyFill="1" applyBorder="1"/>
    <xf numFmtId="173" fontId="9" fillId="0" borderId="5" xfId="1" applyNumberFormat="1" applyFont="1" applyBorder="1" applyAlignment="1">
      <alignment horizontal="center"/>
    </xf>
    <xf numFmtId="173" fontId="9" fillId="0" borderId="20" xfId="1" applyNumberFormat="1" applyFont="1" applyBorder="1" applyAlignment="1">
      <alignment horizontal="center" vertical="center" wrapText="1"/>
    </xf>
    <xf numFmtId="173" fontId="9" fillId="0" borderId="4" xfId="0" applyNumberFormat="1" applyFont="1" applyBorder="1" applyAlignment="1">
      <alignment horizontal="center" vertical="center" wrapText="1"/>
    </xf>
    <xf numFmtId="173" fontId="10" fillId="0" borderId="4" xfId="1" applyNumberFormat="1" applyFont="1" applyBorder="1" applyAlignment="1">
      <alignment vertical="center" wrapText="1"/>
    </xf>
    <xf numFmtId="173" fontId="10" fillId="0" borderId="4" xfId="1" applyNumberFormat="1" applyFont="1" applyBorder="1"/>
    <xf numFmtId="173" fontId="10" fillId="0" borderId="4" xfId="0" applyNumberFormat="1" applyFont="1" applyBorder="1"/>
    <xf numFmtId="173" fontId="9" fillId="0" borderId="18" xfId="1" applyNumberFormat="1" applyFont="1" applyBorder="1" applyAlignment="1">
      <alignment vertical="center" wrapText="1"/>
    </xf>
    <xf numFmtId="173" fontId="9" fillId="0" borderId="5" xfId="0" applyNumberFormat="1" applyFont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/>
    </xf>
    <xf numFmtId="173" fontId="4" fillId="2" borderId="20" xfId="1" applyNumberFormat="1" applyFont="1" applyFill="1" applyBorder="1"/>
    <xf numFmtId="173" fontId="1" fillId="2" borderId="5" xfId="1" applyNumberFormat="1" applyFill="1" applyBorder="1" applyAlignment="1">
      <alignment vertical="center" wrapText="1" shrinkToFit="1"/>
    </xf>
    <xf numFmtId="173" fontId="1" fillId="0" borderId="5" xfId="1" applyNumberFormat="1" applyFill="1" applyBorder="1"/>
    <xf numFmtId="173" fontId="19" fillId="0" borderId="4" xfId="1" applyNumberFormat="1" applyFont="1" applyFill="1" applyBorder="1"/>
    <xf numFmtId="173" fontId="0" fillId="0" borderId="4" xfId="1" applyNumberFormat="1" applyFont="1" applyFill="1" applyBorder="1"/>
    <xf numFmtId="173" fontId="19" fillId="0" borderId="4" xfId="1" applyNumberFormat="1" applyFont="1" applyFill="1" applyBorder="1" applyAlignment="1">
      <alignment vertical="center" wrapText="1"/>
    </xf>
    <xf numFmtId="173" fontId="4" fillId="0" borderId="4" xfId="1" applyNumberFormat="1" applyFont="1" applyFill="1" applyBorder="1"/>
    <xf numFmtId="173" fontId="5" fillId="2" borderId="0" xfId="0" applyNumberFormat="1" applyFont="1" applyFill="1"/>
    <xf numFmtId="0" fontId="11" fillId="2" borderId="13" xfId="0" applyFont="1" applyFill="1" applyBorder="1"/>
    <xf numFmtId="0" fontId="4" fillId="2" borderId="16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 shrinkToFit="1"/>
    </xf>
    <xf numFmtId="0" fontId="4" fillId="2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4" fontId="13" fillId="2" borderId="14" xfId="0" applyNumberFormat="1" applyFont="1" applyFill="1" applyBorder="1" applyAlignment="1">
      <alignment horizontal="center"/>
    </xf>
    <xf numFmtId="46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21" fontId="13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abSelected="1" topLeftCell="A22" workbookViewId="0">
      <selection activeCell="H55" sqref="H55"/>
    </sheetView>
  </sheetViews>
  <sheetFormatPr defaultRowHeight="12.75" x14ac:dyDescent="0.2"/>
  <cols>
    <col min="1" max="1" width="0.85546875" style="20" customWidth="1"/>
    <col min="2" max="2" width="3.140625" style="20" customWidth="1"/>
    <col min="3" max="3" width="16.5703125" style="20" customWidth="1"/>
    <col min="4" max="4" width="12.5703125" style="20" customWidth="1"/>
    <col min="5" max="5" width="11.42578125" style="20" customWidth="1"/>
    <col min="6" max="6" width="21.85546875" style="20" customWidth="1"/>
    <col min="7" max="7" width="5.42578125" style="20" customWidth="1"/>
    <col min="8" max="8" width="9.140625" style="20"/>
    <col min="9" max="9" width="10.5703125" style="20" customWidth="1"/>
    <col min="10" max="10" width="5.7109375" style="20" customWidth="1"/>
    <col min="11" max="11" width="5.85546875" style="20" customWidth="1"/>
    <col min="12" max="12" width="2.28515625" style="20" customWidth="1"/>
    <col min="13" max="16384" width="9.140625" style="20"/>
  </cols>
  <sheetData>
    <row r="1" spans="2:11" ht="6.75" customHeight="1" thickBot="1" x14ac:dyDescent="0.25"/>
    <row r="2" spans="2:11" s="24" customFormat="1" ht="15" thickTop="1" x14ac:dyDescent="0.2">
      <c r="B2" s="21"/>
      <c r="C2" s="22"/>
      <c r="D2" s="22"/>
      <c r="E2" s="22"/>
      <c r="F2" s="22"/>
      <c r="G2" s="22"/>
      <c r="H2" s="22"/>
      <c r="I2" s="22"/>
      <c r="J2" s="22"/>
      <c r="K2" s="23"/>
    </row>
    <row r="3" spans="2:11" s="30" customFormat="1" ht="14.1" customHeight="1" x14ac:dyDescent="0.2">
      <c r="B3" s="25"/>
      <c r="C3" s="26" t="s">
        <v>177</v>
      </c>
      <c r="D3" s="26"/>
      <c r="E3" s="26"/>
      <c r="F3" s="152" t="s">
        <v>201</v>
      </c>
      <c r="G3" s="152"/>
      <c r="H3" s="152"/>
      <c r="I3" s="27"/>
      <c r="J3" s="28"/>
      <c r="K3" s="29"/>
    </row>
    <row r="4" spans="2:11" s="30" customFormat="1" ht="14.1" customHeight="1" x14ac:dyDescent="0.2">
      <c r="B4" s="25"/>
      <c r="C4" s="26" t="s">
        <v>178</v>
      </c>
      <c r="D4" s="26"/>
      <c r="E4" s="26"/>
      <c r="F4" s="156" t="s">
        <v>202</v>
      </c>
      <c r="G4" s="156"/>
      <c r="H4" s="156"/>
      <c r="I4" s="26"/>
      <c r="J4" s="28"/>
      <c r="K4" s="29"/>
    </row>
    <row r="5" spans="2:11" s="30" customFormat="1" ht="14.1" customHeight="1" x14ac:dyDescent="0.2">
      <c r="B5" s="25"/>
      <c r="C5" s="26" t="s">
        <v>179</v>
      </c>
      <c r="D5" s="26"/>
      <c r="E5" s="26"/>
      <c r="F5" s="32" t="s">
        <v>203</v>
      </c>
      <c r="G5" s="32"/>
      <c r="H5" s="32"/>
      <c r="I5" s="26"/>
      <c r="J5" s="28"/>
      <c r="K5" s="29"/>
    </row>
    <row r="6" spans="2:11" s="30" customFormat="1" ht="14.1" customHeight="1" x14ac:dyDescent="0.2">
      <c r="B6" s="25"/>
      <c r="C6" s="26"/>
      <c r="D6" s="26"/>
      <c r="E6" s="26"/>
      <c r="F6" s="26"/>
      <c r="G6" s="26"/>
      <c r="H6" s="31"/>
      <c r="I6" s="33"/>
      <c r="J6" s="28"/>
      <c r="K6" s="29"/>
    </row>
    <row r="7" spans="2:11" s="30" customFormat="1" ht="14.1" customHeight="1" x14ac:dyDescent="0.2">
      <c r="B7" s="25"/>
      <c r="C7" s="26" t="s">
        <v>180</v>
      </c>
      <c r="D7" s="26"/>
      <c r="E7" s="26"/>
      <c r="F7" s="34">
        <v>40183</v>
      </c>
      <c r="G7" s="35"/>
      <c r="H7" s="26"/>
      <c r="I7" s="26"/>
      <c r="J7" s="28"/>
      <c r="K7" s="29"/>
    </row>
    <row r="8" spans="2:11" s="30" customFormat="1" ht="14.1" customHeight="1" x14ac:dyDescent="0.2">
      <c r="B8" s="25"/>
      <c r="C8" s="26" t="s">
        <v>181</v>
      </c>
      <c r="D8" s="26"/>
      <c r="E8" s="26"/>
      <c r="F8" s="31"/>
      <c r="G8" s="33"/>
      <c r="H8" s="26"/>
      <c r="I8" s="26"/>
      <c r="J8" s="28"/>
      <c r="K8" s="29"/>
    </row>
    <row r="9" spans="2:11" s="30" customFormat="1" ht="14.1" customHeight="1" x14ac:dyDescent="0.2">
      <c r="B9" s="25"/>
      <c r="C9" s="26"/>
      <c r="D9" s="26"/>
      <c r="E9" s="26"/>
      <c r="F9" s="26"/>
      <c r="G9" s="26"/>
      <c r="H9" s="26"/>
      <c r="I9" s="26"/>
      <c r="J9" s="28"/>
      <c r="K9" s="29"/>
    </row>
    <row r="10" spans="2:11" s="30" customFormat="1" ht="14.1" customHeight="1" x14ac:dyDescent="0.2">
      <c r="B10" s="25"/>
      <c r="C10" s="26" t="s">
        <v>182</v>
      </c>
      <c r="D10" s="26"/>
      <c r="E10" s="26"/>
      <c r="F10" s="32" t="s">
        <v>204</v>
      </c>
      <c r="G10" s="32"/>
      <c r="H10" s="32"/>
      <c r="I10" s="32"/>
      <c r="J10" s="28"/>
      <c r="K10" s="29"/>
    </row>
    <row r="11" spans="2:11" s="30" customFormat="1" ht="14.1" customHeight="1" x14ac:dyDescent="0.2">
      <c r="B11" s="25"/>
      <c r="C11" s="26"/>
      <c r="D11" s="26"/>
      <c r="E11" s="26"/>
      <c r="F11" s="36" t="s">
        <v>205</v>
      </c>
      <c r="G11" s="36"/>
      <c r="H11" s="36"/>
      <c r="I11" s="36"/>
      <c r="J11" s="28"/>
      <c r="K11" s="29"/>
    </row>
    <row r="12" spans="2:11" s="30" customFormat="1" ht="14.1" customHeight="1" x14ac:dyDescent="0.2">
      <c r="B12" s="25"/>
      <c r="C12" s="26"/>
      <c r="D12" s="26"/>
      <c r="E12" s="26"/>
      <c r="F12" s="36" t="s">
        <v>206</v>
      </c>
      <c r="G12" s="36"/>
      <c r="H12" s="36"/>
      <c r="I12" s="36"/>
      <c r="J12" s="28"/>
      <c r="K12" s="29"/>
    </row>
    <row r="13" spans="2:11" s="24" customFormat="1" ht="14.25" x14ac:dyDescent="0.2">
      <c r="B13" s="37"/>
      <c r="C13" s="38"/>
      <c r="D13" s="38"/>
      <c r="E13" s="38"/>
      <c r="F13" s="36" t="s">
        <v>207</v>
      </c>
      <c r="G13" s="146"/>
      <c r="H13" s="146"/>
      <c r="I13" s="146"/>
      <c r="J13" s="38"/>
      <c r="K13" s="39"/>
    </row>
    <row r="14" spans="2:11" s="24" customFormat="1" x14ac:dyDescent="0.2">
      <c r="B14" s="37"/>
      <c r="C14" s="38"/>
      <c r="D14" s="38"/>
      <c r="E14" s="38"/>
      <c r="F14" s="38"/>
      <c r="G14" s="38"/>
      <c r="H14" s="38"/>
      <c r="I14" s="38"/>
      <c r="J14" s="38"/>
      <c r="K14" s="39"/>
    </row>
    <row r="15" spans="2:11" s="24" customFormat="1" x14ac:dyDescent="0.2">
      <c r="B15" s="37"/>
      <c r="C15" s="38"/>
      <c r="D15" s="38"/>
      <c r="E15" s="38"/>
      <c r="F15" s="38"/>
      <c r="G15" s="38"/>
      <c r="H15" s="38"/>
      <c r="I15" s="38"/>
      <c r="J15" s="38"/>
      <c r="K15" s="39"/>
    </row>
    <row r="16" spans="2:11" s="24" customFormat="1" x14ac:dyDescent="0.2">
      <c r="B16" s="37"/>
      <c r="C16" s="38"/>
      <c r="D16" s="38"/>
      <c r="E16" s="38"/>
      <c r="F16" s="38"/>
      <c r="G16" s="38"/>
      <c r="H16" s="38"/>
      <c r="I16" s="38"/>
      <c r="J16" s="38"/>
      <c r="K16" s="39"/>
    </row>
    <row r="17" spans="2:11" s="24" customFormat="1" x14ac:dyDescent="0.2">
      <c r="B17" s="37"/>
      <c r="C17" s="38"/>
      <c r="D17" s="38"/>
      <c r="E17" s="38"/>
      <c r="F17" s="38"/>
      <c r="G17" s="38"/>
      <c r="H17" s="38"/>
      <c r="I17" s="38"/>
      <c r="J17" s="38"/>
      <c r="K17" s="39"/>
    </row>
    <row r="18" spans="2:11" s="24" customFormat="1" x14ac:dyDescent="0.2">
      <c r="B18" s="37"/>
      <c r="C18" s="38"/>
      <c r="D18" s="38"/>
      <c r="E18" s="38"/>
      <c r="F18" s="38"/>
      <c r="G18" s="38"/>
      <c r="H18" s="38"/>
      <c r="I18" s="38"/>
      <c r="J18" s="38"/>
      <c r="K18" s="39"/>
    </row>
    <row r="19" spans="2:11" s="24" customFormat="1" x14ac:dyDescent="0.2">
      <c r="B19" s="37"/>
      <c r="C19" s="38"/>
      <c r="D19" s="38"/>
      <c r="E19" s="38"/>
      <c r="F19" s="38"/>
      <c r="G19" s="38"/>
      <c r="H19" s="38"/>
      <c r="I19" s="38"/>
      <c r="J19" s="38"/>
      <c r="K19" s="39"/>
    </row>
    <row r="20" spans="2:11" s="24" customFormat="1" x14ac:dyDescent="0.2">
      <c r="B20" s="37"/>
      <c r="C20" s="38"/>
      <c r="D20" s="38"/>
      <c r="E20" s="38"/>
      <c r="F20" s="38"/>
      <c r="G20" s="38"/>
      <c r="H20" s="38"/>
      <c r="I20" s="38"/>
      <c r="J20" s="38"/>
      <c r="K20" s="39"/>
    </row>
    <row r="21" spans="2:11" s="24" customFormat="1" x14ac:dyDescent="0.2">
      <c r="B21" s="37"/>
      <c r="C21" s="38"/>
      <c r="D21" s="38"/>
      <c r="E21" s="38"/>
      <c r="F21" s="38"/>
      <c r="G21" s="38"/>
      <c r="H21" s="38"/>
      <c r="I21" s="38"/>
      <c r="J21" s="38"/>
      <c r="K21" s="39"/>
    </row>
    <row r="22" spans="2:11" s="24" customFormat="1" x14ac:dyDescent="0.2">
      <c r="B22" s="37"/>
      <c r="C22" s="38"/>
      <c r="D22" s="38"/>
      <c r="E22" s="38"/>
      <c r="F22" s="38"/>
      <c r="G22" s="38"/>
      <c r="H22" s="38"/>
      <c r="I22" s="38"/>
      <c r="J22" s="38"/>
      <c r="K22" s="39"/>
    </row>
    <row r="23" spans="2:11" s="24" customFormat="1" x14ac:dyDescent="0.2">
      <c r="B23" s="37"/>
      <c r="C23" s="38"/>
      <c r="D23" s="38"/>
      <c r="E23" s="38"/>
      <c r="F23" s="38"/>
      <c r="G23" s="38"/>
      <c r="H23" s="38"/>
      <c r="I23" s="38"/>
      <c r="J23" s="38"/>
      <c r="K23" s="39"/>
    </row>
    <row r="24" spans="2:11" s="24" customFormat="1" x14ac:dyDescent="0.2">
      <c r="B24" s="37"/>
      <c r="C24" s="38"/>
      <c r="D24" s="38"/>
      <c r="E24" s="38"/>
      <c r="F24" s="38"/>
      <c r="G24" s="38"/>
      <c r="H24" s="38"/>
      <c r="I24" s="38"/>
      <c r="J24" s="38"/>
      <c r="K24" s="39"/>
    </row>
    <row r="25" spans="2:11" s="24" customFormat="1" ht="30" x14ac:dyDescent="0.4">
      <c r="B25" s="157" t="s">
        <v>183</v>
      </c>
      <c r="C25" s="158"/>
      <c r="D25" s="158"/>
      <c r="E25" s="158"/>
      <c r="F25" s="158"/>
      <c r="G25" s="158"/>
      <c r="H25" s="158"/>
      <c r="I25" s="158"/>
      <c r="J25" s="158"/>
      <c r="K25" s="159"/>
    </row>
    <row r="26" spans="2:11" s="24" customFormat="1" x14ac:dyDescent="0.2">
      <c r="B26" s="40"/>
      <c r="C26" s="151" t="s">
        <v>184</v>
      </c>
      <c r="D26" s="151"/>
      <c r="E26" s="151"/>
      <c r="F26" s="151"/>
      <c r="G26" s="151"/>
      <c r="H26" s="151"/>
      <c r="I26" s="151"/>
      <c r="J26" s="151"/>
      <c r="K26" s="41"/>
    </row>
    <row r="27" spans="2:11" s="24" customFormat="1" x14ac:dyDescent="0.2">
      <c r="B27" s="40"/>
      <c r="C27" s="151" t="s">
        <v>185</v>
      </c>
      <c r="D27" s="151"/>
      <c r="E27" s="151"/>
      <c r="F27" s="151"/>
      <c r="G27" s="151"/>
      <c r="H27" s="151"/>
      <c r="I27" s="151"/>
      <c r="J27" s="151"/>
      <c r="K27" s="41"/>
    </row>
    <row r="28" spans="2:11" s="24" customFormat="1" x14ac:dyDescent="0.2">
      <c r="B28" s="40"/>
      <c r="C28" s="42"/>
      <c r="D28" s="42"/>
      <c r="E28" s="42"/>
      <c r="F28" s="42"/>
      <c r="G28" s="42"/>
      <c r="H28" s="42"/>
      <c r="I28" s="42"/>
      <c r="J28" s="42"/>
      <c r="K28" s="41"/>
    </row>
    <row r="29" spans="2:11" s="24" customFormat="1" x14ac:dyDescent="0.2">
      <c r="B29" s="40"/>
      <c r="C29" s="42"/>
      <c r="D29" s="42"/>
      <c r="E29" s="42"/>
      <c r="F29" s="42"/>
      <c r="G29" s="42"/>
      <c r="H29" s="42"/>
      <c r="I29" s="42"/>
      <c r="J29" s="42"/>
      <c r="K29" s="41"/>
    </row>
    <row r="30" spans="2:11" s="24" customFormat="1" ht="12.75" customHeight="1" x14ac:dyDescent="0.2">
      <c r="B30" s="153" t="s">
        <v>208</v>
      </c>
      <c r="C30" s="154"/>
      <c r="D30" s="154"/>
      <c r="E30" s="154"/>
      <c r="F30" s="154"/>
      <c r="G30" s="154"/>
      <c r="H30" s="154"/>
      <c r="I30" s="154"/>
      <c r="J30" s="154"/>
      <c r="K30" s="155"/>
    </row>
    <row r="31" spans="2:11" s="24" customFormat="1" ht="37.5" customHeight="1" x14ac:dyDescent="0.2">
      <c r="B31" s="153"/>
      <c r="C31" s="154"/>
      <c r="D31" s="154"/>
      <c r="E31" s="154"/>
      <c r="F31" s="154"/>
      <c r="G31" s="154"/>
      <c r="H31" s="154"/>
      <c r="I31" s="154"/>
      <c r="J31" s="154"/>
      <c r="K31" s="155"/>
    </row>
    <row r="32" spans="2:11" s="24" customForma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9"/>
    </row>
    <row r="33" spans="2:11" s="24" customFormat="1" x14ac:dyDescent="0.2">
      <c r="B33" s="37"/>
      <c r="C33" s="38"/>
      <c r="D33" s="38"/>
      <c r="E33" s="38"/>
      <c r="F33" s="38"/>
      <c r="G33" s="38"/>
      <c r="H33" s="38"/>
      <c r="I33" s="38"/>
      <c r="J33" s="38"/>
      <c r="K33" s="39"/>
    </row>
    <row r="34" spans="2:11" s="24" customFormat="1" x14ac:dyDescent="0.2">
      <c r="B34" s="37"/>
      <c r="C34" s="38"/>
      <c r="D34" s="38"/>
      <c r="E34" s="38"/>
      <c r="F34" s="38"/>
      <c r="G34" s="38"/>
      <c r="H34" s="38"/>
      <c r="I34" s="38"/>
      <c r="J34" s="38"/>
      <c r="K34" s="39"/>
    </row>
    <row r="35" spans="2:11" s="24" customFormat="1" x14ac:dyDescent="0.2">
      <c r="B35" s="37"/>
      <c r="C35" s="38"/>
      <c r="D35" s="38"/>
      <c r="E35" s="38"/>
      <c r="F35" s="38"/>
      <c r="G35" s="38"/>
      <c r="H35" s="38"/>
      <c r="I35" s="38"/>
      <c r="J35" s="38"/>
      <c r="K35" s="39"/>
    </row>
    <row r="36" spans="2:11" s="24" customFormat="1" x14ac:dyDescent="0.2">
      <c r="B36" s="37"/>
      <c r="C36" s="38"/>
      <c r="D36" s="38"/>
      <c r="E36" s="38"/>
      <c r="F36" s="38"/>
      <c r="G36" s="38"/>
      <c r="H36" s="38"/>
      <c r="I36" s="38"/>
      <c r="J36" s="38"/>
      <c r="K36" s="39"/>
    </row>
    <row r="37" spans="2:11" s="24" customFormat="1" x14ac:dyDescent="0.2">
      <c r="B37" s="37"/>
      <c r="C37" s="38"/>
      <c r="D37" s="38"/>
      <c r="E37" s="38"/>
      <c r="F37" s="38"/>
      <c r="G37" s="38"/>
      <c r="H37" s="38"/>
      <c r="I37" s="38"/>
      <c r="J37" s="38"/>
      <c r="K37" s="39"/>
    </row>
    <row r="38" spans="2:11" s="24" customFormat="1" x14ac:dyDescent="0.2">
      <c r="B38" s="37"/>
      <c r="C38" s="38"/>
      <c r="D38" s="38"/>
      <c r="E38" s="38"/>
      <c r="F38" s="38"/>
      <c r="G38" s="38"/>
      <c r="H38" s="38"/>
      <c r="I38" s="38"/>
      <c r="J38" s="38"/>
      <c r="K38" s="39"/>
    </row>
    <row r="39" spans="2:11" s="24" customFormat="1" x14ac:dyDescent="0.2">
      <c r="B39" s="37"/>
      <c r="C39" s="38"/>
      <c r="D39" s="38"/>
      <c r="E39" s="38"/>
      <c r="F39" s="38"/>
      <c r="G39" s="38"/>
      <c r="H39" s="38"/>
      <c r="I39" s="38"/>
      <c r="J39" s="38"/>
      <c r="K39" s="39"/>
    </row>
    <row r="40" spans="2:11" s="24" customFormat="1" x14ac:dyDescent="0.2">
      <c r="B40" s="37"/>
      <c r="C40" s="38"/>
      <c r="D40" s="38"/>
      <c r="E40" s="38"/>
      <c r="F40" s="38"/>
      <c r="G40" s="38"/>
      <c r="H40" s="38"/>
      <c r="I40" s="38"/>
      <c r="J40" s="38"/>
      <c r="K40" s="39"/>
    </row>
    <row r="41" spans="2:11" s="24" customFormat="1" x14ac:dyDescent="0.2">
      <c r="B41" s="37"/>
      <c r="C41" s="38"/>
      <c r="D41" s="38"/>
      <c r="E41" s="38"/>
      <c r="F41" s="38"/>
      <c r="G41" s="38"/>
      <c r="H41" s="38"/>
      <c r="I41" s="38"/>
      <c r="J41" s="38"/>
      <c r="K41" s="39"/>
    </row>
    <row r="42" spans="2:11" s="24" customFormat="1" x14ac:dyDescent="0.2">
      <c r="B42" s="37"/>
      <c r="C42" s="38"/>
      <c r="D42" s="38"/>
      <c r="E42" s="38"/>
      <c r="F42" s="38"/>
      <c r="G42" s="38"/>
      <c r="H42" s="38"/>
      <c r="I42" s="38"/>
      <c r="J42" s="38"/>
      <c r="K42" s="39"/>
    </row>
    <row r="43" spans="2:11" s="24" customFormat="1" ht="9" customHeight="1" x14ac:dyDescent="0.2">
      <c r="B43" s="37"/>
      <c r="C43" s="38"/>
      <c r="D43" s="38"/>
      <c r="E43" s="38"/>
      <c r="F43" s="38"/>
      <c r="G43" s="38"/>
      <c r="H43" s="38"/>
      <c r="I43" s="38"/>
      <c r="J43" s="38"/>
      <c r="K43" s="39"/>
    </row>
    <row r="44" spans="2:11" s="24" customFormat="1" x14ac:dyDescent="0.2">
      <c r="B44" s="37"/>
      <c r="C44" s="38"/>
      <c r="D44" s="38"/>
      <c r="E44" s="38"/>
      <c r="F44" s="38"/>
      <c r="G44" s="38"/>
      <c r="H44" s="38"/>
      <c r="I44" s="38"/>
      <c r="J44" s="38"/>
      <c r="K44" s="39"/>
    </row>
    <row r="45" spans="2:11" s="24" customFormat="1" ht="13.5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9"/>
    </row>
    <row r="46" spans="2:11" s="30" customFormat="1" ht="13.5" customHeight="1" x14ac:dyDescent="0.2">
      <c r="B46" s="25"/>
      <c r="C46" s="26" t="s">
        <v>186</v>
      </c>
      <c r="D46" s="26"/>
      <c r="E46" s="26"/>
      <c r="F46" s="26"/>
      <c r="G46" s="26"/>
      <c r="H46" s="152" t="s">
        <v>187</v>
      </c>
      <c r="I46" s="152"/>
      <c r="J46" s="28"/>
      <c r="K46" s="29"/>
    </row>
    <row r="47" spans="2:11" s="30" customFormat="1" ht="13.5" customHeight="1" x14ac:dyDescent="0.2">
      <c r="B47" s="25"/>
      <c r="C47" s="26" t="s">
        <v>188</v>
      </c>
      <c r="D47" s="26"/>
      <c r="E47" s="26"/>
      <c r="F47" s="26"/>
      <c r="G47" s="26"/>
      <c r="H47" s="156" t="s">
        <v>189</v>
      </c>
      <c r="I47" s="156"/>
      <c r="J47" s="28"/>
      <c r="K47" s="29"/>
    </row>
    <row r="48" spans="2:11" s="30" customFormat="1" ht="13.5" customHeight="1" x14ac:dyDescent="0.2">
      <c r="B48" s="25"/>
      <c r="C48" s="26" t="s">
        <v>190</v>
      </c>
      <c r="D48" s="26"/>
      <c r="E48" s="26"/>
      <c r="F48" s="26"/>
      <c r="G48" s="26"/>
      <c r="H48" s="156" t="s">
        <v>191</v>
      </c>
      <c r="I48" s="156"/>
      <c r="J48" s="28"/>
      <c r="K48" s="29"/>
    </row>
    <row r="49" spans="2:11" s="30" customFormat="1" ht="13.5" customHeight="1" x14ac:dyDescent="0.2">
      <c r="B49" s="25"/>
      <c r="C49" s="26" t="s">
        <v>192</v>
      </c>
      <c r="D49" s="26"/>
      <c r="E49" s="26"/>
      <c r="F49" s="26"/>
      <c r="G49" s="26"/>
      <c r="H49" s="156" t="s">
        <v>189</v>
      </c>
      <c r="I49" s="156"/>
      <c r="J49" s="28"/>
      <c r="K49" s="29"/>
    </row>
    <row r="50" spans="2:11" s="24" customFormat="1" ht="13.5" customHeight="1" x14ac:dyDescent="0.2">
      <c r="B50" s="37"/>
      <c r="C50" s="26"/>
      <c r="D50" s="26"/>
      <c r="E50" s="26"/>
      <c r="F50" s="26"/>
      <c r="G50" s="26"/>
      <c r="H50" s="26"/>
      <c r="I50" s="26"/>
      <c r="J50" s="28"/>
      <c r="K50" s="39"/>
    </row>
    <row r="51" spans="2:11" s="45" customFormat="1" ht="13.5" customHeight="1" x14ac:dyDescent="0.2">
      <c r="B51" s="43"/>
      <c r="C51" s="26" t="s">
        <v>193</v>
      </c>
      <c r="D51" s="26"/>
      <c r="E51" s="26"/>
      <c r="F51" s="26"/>
      <c r="G51" s="33" t="s">
        <v>194</v>
      </c>
      <c r="H51" s="163" t="s">
        <v>209</v>
      </c>
      <c r="I51" s="162"/>
      <c r="J51" s="28"/>
      <c r="K51" s="44"/>
    </row>
    <row r="52" spans="2:11" s="45" customFormat="1" ht="13.5" customHeight="1" x14ac:dyDescent="0.2">
      <c r="B52" s="43"/>
      <c r="C52" s="26"/>
      <c r="D52" s="26"/>
      <c r="E52" s="26"/>
      <c r="F52" s="26"/>
      <c r="G52" s="33" t="s">
        <v>195</v>
      </c>
      <c r="H52" s="161" t="s">
        <v>210</v>
      </c>
      <c r="I52" s="162"/>
      <c r="J52" s="28"/>
      <c r="K52" s="44"/>
    </row>
    <row r="53" spans="2:11" s="45" customFormat="1" ht="13.5" customHeight="1" x14ac:dyDescent="0.2">
      <c r="B53" s="43"/>
      <c r="C53" s="26"/>
      <c r="D53" s="26"/>
      <c r="E53" s="26"/>
      <c r="F53" s="26"/>
      <c r="G53" s="33"/>
      <c r="H53" s="33"/>
      <c r="I53" s="33"/>
      <c r="J53" s="28"/>
      <c r="K53" s="44"/>
    </row>
    <row r="54" spans="2:11" s="45" customFormat="1" ht="13.5" customHeight="1" x14ac:dyDescent="0.2">
      <c r="B54" s="43"/>
      <c r="C54" s="26" t="s">
        <v>196</v>
      </c>
      <c r="D54" s="26"/>
      <c r="E54" s="26"/>
      <c r="F54" s="33"/>
      <c r="G54" s="26"/>
      <c r="H54" s="160">
        <v>41659</v>
      </c>
      <c r="I54" s="152"/>
      <c r="J54" s="28"/>
      <c r="K54" s="44"/>
    </row>
    <row r="55" spans="2:11" s="24" customFormat="1" ht="22.5" customHeight="1" thickBot="1" x14ac:dyDescent="0.25">
      <c r="B55" s="46"/>
      <c r="C55" s="47"/>
      <c r="D55" s="47"/>
      <c r="E55" s="47"/>
      <c r="F55" s="47"/>
      <c r="G55" s="47"/>
      <c r="H55" s="147" t="s">
        <v>224</v>
      </c>
      <c r="I55" s="47"/>
      <c r="J55" s="47"/>
      <c r="K55" s="48"/>
    </row>
    <row r="56" spans="2:11" s="24" customFormat="1" ht="6.75" customHeight="1" thickTop="1" x14ac:dyDescent="0.2"/>
    <row r="57" spans="2:11" s="24" customFormat="1" x14ac:dyDescent="0.2"/>
    <row r="58" spans="2:11" s="24" customFormat="1" x14ac:dyDescent="0.2"/>
  </sheetData>
  <mergeCells count="13">
    <mergeCell ref="H54:I54"/>
    <mergeCell ref="H52:I52"/>
    <mergeCell ref="H47:I47"/>
    <mergeCell ref="H48:I48"/>
    <mergeCell ref="H49:I49"/>
    <mergeCell ref="H51:I51"/>
    <mergeCell ref="C27:J27"/>
    <mergeCell ref="H46:I46"/>
    <mergeCell ref="B30:K31"/>
    <mergeCell ref="F3:H3"/>
    <mergeCell ref="F4:H4"/>
    <mergeCell ref="B25:K25"/>
    <mergeCell ref="C26:J26"/>
  </mergeCells>
  <phoneticPr fontId="0" type="noConversion"/>
  <printOptions horizontalCentered="1" verticalCentered="1"/>
  <pageMargins left="0" right="0" top="0.34" bottom="0" header="0.47" footer="0.24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opLeftCell="A10" workbookViewId="0">
      <selection activeCell="D55" sqref="D55"/>
    </sheetView>
  </sheetViews>
  <sheetFormatPr defaultRowHeight="12.75" x14ac:dyDescent="0.2"/>
  <cols>
    <col min="1" max="1" width="7" style="1" customWidth="1"/>
    <col min="2" max="2" width="42.140625" customWidth="1"/>
    <col min="4" max="4" width="15" style="8" bestFit="1" customWidth="1"/>
    <col min="5" max="5" width="13.7109375" style="8" customWidth="1"/>
    <col min="6" max="6" width="7.7109375" customWidth="1"/>
    <col min="7" max="7" width="38.5703125" customWidth="1"/>
    <col min="8" max="8" width="11.28515625" bestFit="1" customWidth="1"/>
    <col min="9" max="9" width="14.42578125" customWidth="1"/>
    <col min="10" max="10" width="14.85546875" customWidth="1"/>
    <col min="11" max="11" width="12.140625" customWidth="1"/>
  </cols>
  <sheetData>
    <row r="1" spans="1:11" s="50" customFormat="1" x14ac:dyDescent="0.2">
      <c r="A1" s="49"/>
      <c r="D1" s="51"/>
      <c r="E1" s="51"/>
    </row>
    <row r="2" spans="1:11" s="53" customFormat="1" x14ac:dyDescent="0.2">
      <c r="A2" s="164" t="s">
        <v>211</v>
      </c>
      <c r="B2" s="164"/>
      <c r="C2" s="164"/>
      <c r="D2" s="164"/>
      <c r="E2" s="52"/>
      <c r="F2" s="164" t="s">
        <v>213</v>
      </c>
      <c r="G2" s="164"/>
      <c r="H2" s="164"/>
      <c r="I2" s="164"/>
      <c r="J2" s="52"/>
    </row>
    <row r="3" spans="1:11" s="50" customFormat="1" x14ac:dyDescent="0.2">
      <c r="A3" s="54"/>
      <c r="B3" s="164" t="s">
        <v>212</v>
      </c>
      <c r="C3" s="164"/>
      <c r="D3" s="164"/>
      <c r="E3" s="51"/>
      <c r="F3" s="54"/>
      <c r="G3" s="164" t="s">
        <v>212</v>
      </c>
      <c r="H3" s="164"/>
      <c r="I3" s="164"/>
      <c r="J3" s="51"/>
    </row>
    <row r="4" spans="1:11" s="50" customFormat="1" ht="13.5" thickBot="1" x14ac:dyDescent="0.25">
      <c r="A4" s="49"/>
      <c r="B4" s="53"/>
      <c r="D4" s="51"/>
      <c r="E4" s="52" t="s">
        <v>164</v>
      </c>
      <c r="F4" s="49"/>
      <c r="G4" s="53"/>
      <c r="I4" s="51"/>
      <c r="J4" s="52" t="s">
        <v>164</v>
      </c>
    </row>
    <row r="5" spans="1:11" s="50" customFormat="1" ht="18.75" customHeight="1" thickTop="1" x14ac:dyDescent="0.2">
      <c r="A5" s="55"/>
      <c r="B5" s="56" t="s">
        <v>1</v>
      </c>
      <c r="C5" s="57" t="s">
        <v>0</v>
      </c>
      <c r="D5" s="58" t="s">
        <v>210</v>
      </c>
      <c r="E5" s="137" t="s">
        <v>200</v>
      </c>
      <c r="F5" s="148"/>
      <c r="G5" s="57" t="s">
        <v>51</v>
      </c>
      <c r="H5" s="57" t="s">
        <v>0</v>
      </c>
      <c r="I5" s="58" t="s">
        <v>210</v>
      </c>
      <c r="J5" s="137" t="s">
        <v>200</v>
      </c>
    </row>
    <row r="6" spans="1:11" s="53" customFormat="1" x14ac:dyDescent="0.2">
      <c r="A6" s="59" t="s">
        <v>2</v>
      </c>
      <c r="B6" s="60" t="s">
        <v>176</v>
      </c>
      <c r="C6" s="60"/>
      <c r="D6" s="61"/>
      <c r="E6" s="62"/>
      <c r="F6" s="59" t="s">
        <v>2</v>
      </c>
      <c r="G6" s="60" t="s">
        <v>52</v>
      </c>
      <c r="H6" s="60"/>
      <c r="I6" s="61"/>
      <c r="J6" s="62">
        <v>34122296</v>
      </c>
    </row>
    <row r="7" spans="1:11" s="50" customFormat="1" x14ac:dyDescent="0.2">
      <c r="A7" s="63">
        <v>1</v>
      </c>
      <c r="B7" s="64" t="s">
        <v>3</v>
      </c>
      <c r="C7" s="64"/>
      <c r="D7" s="61"/>
      <c r="E7" s="62"/>
      <c r="F7" s="63">
        <v>1</v>
      </c>
      <c r="G7" s="64" t="s">
        <v>6</v>
      </c>
      <c r="H7" s="64"/>
      <c r="I7" s="65"/>
      <c r="J7" s="66"/>
    </row>
    <row r="8" spans="1:11" s="50" customFormat="1" x14ac:dyDescent="0.2">
      <c r="A8" s="63" t="s">
        <v>5</v>
      </c>
      <c r="B8" s="67" t="s">
        <v>219</v>
      </c>
      <c r="C8" s="64"/>
      <c r="D8" s="65">
        <v>141103.49</v>
      </c>
      <c r="E8" s="66">
        <v>65760262</v>
      </c>
      <c r="F8" s="63" t="s">
        <v>5</v>
      </c>
      <c r="G8" s="67" t="s">
        <v>8</v>
      </c>
      <c r="H8" s="64"/>
      <c r="I8" s="65"/>
      <c r="J8" s="66"/>
    </row>
    <row r="9" spans="1:11" s="50" customFormat="1" x14ac:dyDescent="0.2">
      <c r="A9" s="63" t="s">
        <v>7</v>
      </c>
      <c r="B9" s="67" t="s">
        <v>166</v>
      </c>
      <c r="C9" s="64"/>
      <c r="D9" s="65">
        <v>184195</v>
      </c>
      <c r="E9" s="66">
        <v>182665</v>
      </c>
      <c r="F9" s="63" t="s">
        <v>7</v>
      </c>
      <c r="G9" s="67" t="s">
        <v>9</v>
      </c>
      <c r="H9" s="64"/>
      <c r="I9" s="65"/>
      <c r="J9" s="66"/>
    </row>
    <row r="10" spans="1:11" s="50" customFormat="1" x14ac:dyDescent="0.2">
      <c r="A10" s="63">
        <v>2</v>
      </c>
      <c r="B10" s="64" t="s">
        <v>4</v>
      </c>
      <c r="C10" s="64"/>
      <c r="D10" s="65"/>
      <c r="E10" s="66"/>
      <c r="F10" s="63">
        <v>2</v>
      </c>
      <c r="G10" s="64" t="s">
        <v>53</v>
      </c>
      <c r="H10" s="64"/>
      <c r="I10" s="65"/>
      <c r="J10" s="66"/>
    </row>
    <row r="11" spans="1:11" s="50" customFormat="1" x14ac:dyDescent="0.2">
      <c r="A11" s="63" t="s">
        <v>5</v>
      </c>
      <c r="B11" s="67" t="s">
        <v>8</v>
      </c>
      <c r="C11" s="64"/>
      <c r="D11" s="65"/>
      <c r="E11" s="66"/>
      <c r="F11" s="63" t="s">
        <v>5</v>
      </c>
      <c r="G11" s="67" t="s">
        <v>61</v>
      </c>
      <c r="H11" s="64"/>
      <c r="I11" s="65"/>
      <c r="J11" s="66"/>
    </row>
    <row r="12" spans="1:11" s="50" customFormat="1" x14ac:dyDescent="0.2">
      <c r="A12" s="63" t="s">
        <v>7</v>
      </c>
      <c r="B12" s="67" t="s">
        <v>9</v>
      </c>
      <c r="C12" s="64"/>
      <c r="D12" s="65"/>
      <c r="E12" s="66"/>
      <c r="F12" s="63" t="s">
        <v>7</v>
      </c>
      <c r="G12" s="67" t="s">
        <v>54</v>
      </c>
      <c r="H12" s="64"/>
      <c r="I12" s="65"/>
      <c r="J12" s="66"/>
    </row>
    <row r="13" spans="1:11" s="50" customFormat="1" x14ac:dyDescent="0.2">
      <c r="A13" s="63"/>
      <c r="B13" s="60" t="s">
        <v>10</v>
      </c>
      <c r="C13" s="64"/>
      <c r="D13" s="61"/>
      <c r="E13" s="62"/>
      <c r="F13" s="63" t="s">
        <v>15</v>
      </c>
      <c r="G13" s="67" t="s">
        <v>55</v>
      </c>
      <c r="H13" s="64"/>
      <c r="I13" s="65"/>
      <c r="J13" s="66"/>
    </row>
    <row r="14" spans="1:11" s="50" customFormat="1" x14ac:dyDescent="0.2">
      <c r="A14" s="63">
        <v>3</v>
      </c>
      <c r="B14" s="64" t="s">
        <v>11</v>
      </c>
      <c r="C14" s="64"/>
      <c r="D14" s="65"/>
      <c r="E14" s="66"/>
      <c r="F14" s="63"/>
      <c r="G14" s="60" t="s">
        <v>10</v>
      </c>
      <c r="H14" s="60"/>
      <c r="I14" s="61">
        <f>SUM(I11:I13)</f>
        <v>0</v>
      </c>
      <c r="J14" s="62">
        <f>SUM(J11:J13)</f>
        <v>0</v>
      </c>
    </row>
    <row r="15" spans="1:11" s="50" customFormat="1" x14ac:dyDescent="0.2">
      <c r="A15" s="63" t="s">
        <v>5</v>
      </c>
      <c r="B15" s="67" t="s">
        <v>168</v>
      </c>
      <c r="C15" s="64"/>
      <c r="D15" s="65"/>
      <c r="E15" s="66">
        <v>493861</v>
      </c>
      <c r="F15" s="63">
        <v>3</v>
      </c>
      <c r="G15" s="64" t="s">
        <v>60</v>
      </c>
      <c r="H15" s="64"/>
      <c r="I15" s="65"/>
      <c r="J15" s="66">
        <f>J16+J17+J18</f>
        <v>34122297</v>
      </c>
    </row>
    <row r="16" spans="1:11" s="50" customFormat="1" x14ac:dyDescent="0.2">
      <c r="A16" s="63" t="s">
        <v>7</v>
      </c>
      <c r="B16" s="67" t="s">
        <v>12</v>
      </c>
      <c r="C16" s="64"/>
      <c r="D16" s="65">
        <v>83033152</v>
      </c>
      <c r="E16" s="66">
        <v>29301503</v>
      </c>
      <c r="F16" s="63" t="s">
        <v>5</v>
      </c>
      <c r="G16" s="67" t="s">
        <v>56</v>
      </c>
      <c r="H16" s="64"/>
      <c r="I16" s="65">
        <v>118586193.01000001</v>
      </c>
      <c r="J16" s="66">
        <v>33577297</v>
      </c>
      <c r="K16" s="78"/>
    </row>
    <row r="17" spans="1:11" s="50" customFormat="1" x14ac:dyDescent="0.2">
      <c r="A17" s="63" t="s">
        <v>15</v>
      </c>
      <c r="B17" s="67" t="s">
        <v>13</v>
      </c>
      <c r="C17" s="64"/>
      <c r="D17" s="65"/>
      <c r="E17" s="66"/>
      <c r="F17" s="63" t="s">
        <v>7</v>
      </c>
      <c r="G17" s="67" t="s">
        <v>57</v>
      </c>
      <c r="H17" s="64"/>
      <c r="I17" s="65">
        <v>1155200</v>
      </c>
      <c r="J17" s="66">
        <v>540000</v>
      </c>
    </row>
    <row r="18" spans="1:11" s="50" customFormat="1" x14ac:dyDescent="0.2">
      <c r="A18" s="63" t="s">
        <v>14</v>
      </c>
      <c r="B18" s="67" t="s">
        <v>16</v>
      </c>
      <c r="C18" s="64"/>
      <c r="D18" s="65"/>
      <c r="E18" s="66"/>
      <c r="F18" s="63" t="s">
        <v>15</v>
      </c>
      <c r="G18" s="67" t="s">
        <v>58</v>
      </c>
      <c r="H18" s="64"/>
      <c r="I18" s="65">
        <v>54529</v>
      </c>
      <c r="J18" s="66">
        <v>5000</v>
      </c>
    </row>
    <row r="19" spans="1:11" s="50" customFormat="1" x14ac:dyDescent="0.2">
      <c r="A19" s="63"/>
      <c r="B19" s="60" t="s">
        <v>17</v>
      </c>
      <c r="C19" s="64"/>
      <c r="D19" s="61">
        <f>SUM(D15:D18)</f>
        <v>83033152</v>
      </c>
      <c r="E19" s="62">
        <f>SUM(E15:E18)</f>
        <v>29795364</v>
      </c>
      <c r="F19" s="63" t="s">
        <v>14</v>
      </c>
      <c r="G19" s="67" t="s">
        <v>59</v>
      </c>
      <c r="H19" s="64"/>
      <c r="I19" s="65"/>
      <c r="J19" s="66">
        <v>0</v>
      </c>
      <c r="K19" s="78"/>
    </row>
    <row r="20" spans="1:11" s="50" customFormat="1" x14ac:dyDescent="0.2">
      <c r="A20" s="63">
        <v>4</v>
      </c>
      <c r="B20" s="64" t="s">
        <v>18</v>
      </c>
      <c r="C20" s="64"/>
      <c r="D20" s="65"/>
      <c r="E20" s="66"/>
      <c r="F20" s="63" t="s">
        <v>23</v>
      </c>
      <c r="G20" s="67" t="s">
        <v>62</v>
      </c>
      <c r="H20" s="64"/>
      <c r="I20" s="65"/>
      <c r="J20" s="66"/>
    </row>
    <row r="21" spans="1:11" s="50" customFormat="1" x14ac:dyDescent="0.2">
      <c r="A21" s="63" t="s">
        <v>5</v>
      </c>
      <c r="B21" s="67" t="s">
        <v>19</v>
      </c>
      <c r="C21" s="64"/>
      <c r="D21" s="65"/>
      <c r="E21" s="66">
        <v>6800026</v>
      </c>
      <c r="F21" s="63"/>
      <c r="G21" s="60" t="s">
        <v>17</v>
      </c>
      <c r="H21" s="60"/>
      <c r="I21" s="61">
        <f>SUM(I16:I20)</f>
        <v>119795922.01000001</v>
      </c>
      <c r="J21" s="62">
        <f>SUM(J16:J20)</f>
        <v>34122297</v>
      </c>
    </row>
    <row r="22" spans="1:11" s="50" customFormat="1" x14ac:dyDescent="0.2">
      <c r="A22" s="63" t="s">
        <v>7</v>
      </c>
      <c r="B22" s="67" t="s">
        <v>20</v>
      </c>
      <c r="C22" s="64"/>
      <c r="D22" s="65"/>
      <c r="E22" s="66"/>
      <c r="F22" s="63">
        <v>4</v>
      </c>
      <c r="G22" s="64" t="s">
        <v>63</v>
      </c>
      <c r="H22" s="64"/>
      <c r="I22" s="65"/>
      <c r="J22" s="66"/>
    </row>
    <row r="23" spans="1:11" s="50" customFormat="1" x14ac:dyDescent="0.2">
      <c r="A23" s="63" t="s">
        <v>15</v>
      </c>
      <c r="B23" s="67" t="s">
        <v>21</v>
      </c>
      <c r="C23" s="64"/>
      <c r="D23" s="65"/>
      <c r="E23" s="66"/>
      <c r="F23" s="63">
        <v>5</v>
      </c>
      <c r="G23" s="64" t="s">
        <v>64</v>
      </c>
      <c r="H23" s="64"/>
      <c r="I23" s="65"/>
      <c r="J23" s="66"/>
    </row>
    <row r="24" spans="1:11" s="50" customFormat="1" x14ac:dyDescent="0.2">
      <c r="A24" s="63" t="s">
        <v>14</v>
      </c>
      <c r="B24" s="67" t="s">
        <v>22</v>
      </c>
      <c r="C24" s="64"/>
      <c r="D24" s="65"/>
      <c r="E24" s="66"/>
      <c r="F24" s="59"/>
      <c r="G24" s="60" t="s">
        <v>65</v>
      </c>
      <c r="H24" s="60"/>
      <c r="I24" s="61">
        <f>+I23+I22+I21+I14+I9+I8</f>
        <v>119795922.01000001</v>
      </c>
      <c r="J24" s="62">
        <f>+J23+J22+J21+J14+J9+J8</f>
        <v>34122297</v>
      </c>
    </row>
    <row r="25" spans="1:11" s="50" customFormat="1" x14ac:dyDescent="0.2">
      <c r="A25" s="63" t="s">
        <v>14</v>
      </c>
      <c r="B25" s="67" t="s">
        <v>167</v>
      </c>
      <c r="C25" s="64"/>
      <c r="D25" s="65"/>
      <c r="E25" s="66"/>
      <c r="F25" s="59" t="s">
        <v>30</v>
      </c>
      <c r="G25" s="60" t="s">
        <v>66</v>
      </c>
      <c r="H25" s="60"/>
      <c r="I25" s="61"/>
      <c r="J25" s="62">
        <v>225215844</v>
      </c>
    </row>
    <row r="26" spans="1:11" s="50" customFormat="1" x14ac:dyDescent="0.2">
      <c r="A26" s="63" t="s">
        <v>23</v>
      </c>
      <c r="B26" s="67" t="s">
        <v>24</v>
      </c>
      <c r="C26" s="64"/>
      <c r="D26" s="65">
        <v>8302294</v>
      </c>
      <c r="E26" s="66">
        <v>76244756</v>
      </c>
      <c r="F26" s="63">
        <v>1</v>
      </c>
      <c r="G26" s="64" t="s">
        <v>67</v>
      </c>
      <c r="H26" s="64"/>
      <c r="I26" s="65"/>
      <c r="J26" s="66"/>
      <c r="K26" s="78"/>
    </row>
    <row r="27" spans="1:11" s="50" customFormat="1" x14ac:dyDescent="0.2">
      <c r="A27" s="63"/>
      <c r="B27" s="60" t="s">
        <v>25</v>
      </c>
      <c r="C27" s="64"/>
      <c r="D27" s="61">
        <f>D26</f>
        <v>8302294</v>
      </c>
      <c r="E27" s="62">
        <f>E21+E22+E23+E24+E25+E26</f>
        <v>83044782</v>
      </c>
      <c r="F27" s="63" t="s">
        <v>5</v>
      </c>
      <c r="G27" s="67" t="s">
        <v>68</v>
      </c>
      <c r="H27" s="64"/>
      <c r="I27" s="65"/>
      <c r="J27" s="66"/>
    </row>
    <row r="28" spans="1:11" s="50" customFormat="1" x14ac:dyDescent="0.2">
      <c r="A28" s="63">
        <v>5</v>
      </c>
      <c r="B28" s="64" t="s">
        <v>26</v>
      </c>
      <c r="C28" s="64"/>
      <c r="D28" s="65"/>
      <c r="E28" s="66"/>
      <c r="F28" s="63" t="s">
        <v>7</v>
      </c>
      <c r="G28" s="67" t="s">
        <v>69</v>
      </c>
      <c r="H28" s="64"/>
      <c r="I28" s="65"/>
      <c r="J28" s="66"/>
    </row>
    <row r="29" spans="1:11" s="50" customFormat="1" x14ac:dyDescent="0.2">
      <c r="A29" s="63">
        <v>6</v>
      </c>
      <c r="B29" s="64" t="s">
        <v>27</v>
      </c>
      <c r="C29" s="64"/>
      <c r="D29" s="65"/>
      <c r="E29" s="66"/>
      <c r="F29" s="63"/>
      <c r="G29" s="64" t="s">
        <v>37</v>
      </c>
      <c r="H29" s="64"/>
      <c r="I29" s="65">
        <f>SUM(I27:I28)</f>
        <v>0</v>
      </c>
      <c r="J29" s="66">
        <f>SUM(J27:J28)</f>
        <v>0</v>
      </c>
    </row>
    <row r="30" spans="1:11" s="50" customFormat="1" x14ac:dyDescent="0.2">
      <c r="A30" s="63">
        <v>7</v>
      </c>
      <c r="B30" s="64" t="s">
        <v>28</v>
      </c>
      <c r="C30" s="64"/>
      <c r="D30" s="128">
        <f>4826169.1+5280129</f>
        <v>10106298.1</v>
      </c>
      <c r="E30" s="66">
        <v>5866111</v>
      </c>
      <c r="F30" s="63">
        <v>2</v>
      </c>
      <c r="G30" s="64" t="s">
        <v>70</v>
      </c>
      <c r="H30" s="64"/>
      <c r="I30" s="65">
        <v>603641838.42999995</v>
      </c>
      <c r="J30" s="66">
        <f>225215844-725554</f>
        <v>224490290</v>
      </c>
    </row>
    <row r="31" spans="1:11" s="53" customFormat="1" x14ac:dyDescent="0.2">
      <c r="A31" s="59"/>
      <c r="B31" s="60" t="s">
        <v>29</v>
      </c>
      <c r="C31" s="60"/>
      <c r="D31" s="61">
        <f>SUM(D28:D30)+D27+D19+D13+D9+D8</f>
        <v>101767042.58999999</v>
      </c>
      <c r="E31" s="62">
        <f>SUM(E28:E30)+E27+E19+E13+E9+E8</f>
        <v>184649184</v>
      </c>
      <c r="F31" s="63">
        <v>3</v>
      </c>
      <c r="G31" s="64" t="s">
        <v>71</v>
      </c>
      <c r="H31" s="64"/>
      <c r="I31" s="65"/>
      <c r="J31" s="66"/>
    </row>
    <row r="32" spans="1:11" s="50" customFormat="1" x14ac:dyDescent="0.2">
      <c r="A32" s="59" t="s">
        <v>30</v>
      </c>
      <c r="B32" s="60" t="s">
        <v>31</v>
      </c>
      <c r="C32" s="60"/>
      <c r="D32" s="61"/>
      <c r="E32" s="62"/>
      <c r="F32" s="63">
        <v>4</v>
      </c>
      <c r="G32" s="64" t="s">
        <v>63</v>
      </c>
      <c r="H32" s="64"/>
      <c r="I32" s="65"/>
      <c r="J32" s="66"/>
    </row>
    <row r="33" spans="1:11" s="53" customFormat="1" x14ac:dyDescent="0.2">
      <c r="A33" s="63">
        <v>1</v>
      </c>
      <c r="B33" s="64" t="s">
        <v>32</v>
      </c>
      <c r="C33" s="64"/>
      <c r="D33" s="65"/>
      <c r="E33" s="66"/>
      <c r="F33" s="63"/>
      <c r="G33" s="60" t="s">
        <v>72</v>
      </c>
      <c r="H33" s="64"/>
      <c r="I33" s="65">
        <f>+I32+I31+I30+I29</f>
        <v>603641838.42999995</v>
      </c>
      <c r="J33" s="66">
        <f>+J32+J31+J30+J29</f>
        <v>224490290</v>
      </c>
    </row>
    <row r="34" spans="1:11" s="50" customFormat="1" x14ac:dyDescent="0.2">
      <c r="A34" s="63" t="s">
        <v>5</v>
      </c>
      <c r="B34" s="67" t="s">
        <v>33</v>
      </c>
      <c r="C34" s="64"/>
      <c r="D34" s="65"/>
      <c r="E34" s="66"/>
      <c r="F34" s="59"/>
      <c r="G34" s="60" t="s">
        <v>73</v>
      </c>
      <c r="H34" s="60"/>
      <c r="I34" s="61">
        <f>+I33+I24</f>
        <v>723437760.43999994</v>
      </c>
      <c r="J34" s="62">
        <f>+J33+J24</f>
        <v>258612587</v>
      </c>
    </row>
    <row r="35" spans="1:11" s="50" customFormat="1" x14ac:dyDescent="0.2">
      <c r="A35" s="63" t="s">
        <v>7</v>
      </c>
      <c r="B35" s="67" t="s">
        <v>34</v>
      </c>
      <c r="C35" s="64"/>
      <c r="D35" s="65"/>
      <c r="E35" s="66"/>
      <c r="F35" s="63"/>
      <c r="G35" s="64"/>
      <c r="H35" s="64"/>
      <c r="I35" s="65"/>
      <c r="J35" s="66"/>
    </row>
    <row r="36" spans="1:11" s="50" customFormat="1" x14ac:dyDescent="0.2">
      <c r="A36" s="63" t="s">
        <v>15</v>
      </c>
      <c r="B36" s="67" t="s">
        <v>35</v>
      </c>
      <c r="C36" s="64"/>
      <c r="D36" s="65"/>
      <c r="E36" s="66"/>
      <c r="F36" s="59" t="s">
        <v>74</v>
      </c>
      <c r="G36" s="60" t="s">
        <v>75</v>
      </c>
      <c r="H36" s="60"/>
      <c r="I36" s="61"/>
      <c r="J36" s="62">
        <v>69459068</v>
      </c>
    </row>
    <row r="37" spans="1:11" s="50" customFormat="1" ht="12" customHeight="1" x14ac:dyDescent="0.2">
      <c r="A37" s="63" t="s">
        <v>14</v>
      </c>
      <c r="B37" s="67" t="s">
        <v>36</v>
      </c>
      <c r="C37" s="64"/>
      <c r="D37" s="65"/>
      <c r="E37" s="66"/>
      <c r="F37" s="149">
        <v>1</v>
      </c>
      <c r="G37" s="68" t="s">
        <v>76</v>
      </c>
      <c r="H37" s="69"/>
      <c r="I37" s="70"/>
      <c r="J37" s="139"/>
    </row>
    <row r="38" spans="1:11" s="50" customFormat="1" ht="27" customHeight="1" x14ac:dyDescent="0.2">
      <c r="A38" s="71"/>
      <c r="B38" s="60" t="s">
        <v>37</v>
      </c>
      <c r="C38" s="72"/>
      <c r="D38" s="73">
        <f>SUM(D33:D37)</f>
        <v>0</v>
      </c>
      <c r="E38" s="74">
        <f>SUM(E33:E37)</f>
        <v>0</v>
      </c>
      <c r="F38" s="149">
        <v>2</v>
      </c>
      <c r="G38" s="68" t="s">
        <v>77</v>
      </c>
      <c r="H38" s="69"/>
      <c r="I38" s="70"/>
      <c r="J38" s="139"/>
    </row>
    <row r="39" spans="1:11" s="75" customFormat="1" ht="14.25" customHeight="1" x14ac:dyDescent="0.2">
      <c r="A39" s="63">
        <v>2</v>
      </c>
      <c r="B39" s="64" t="s">
        <v>38</v>
      </c>
      <c r="C39" s="64"/>
      <c r="D39" s="65"/>
      <c r="E39" s="66"/>
      <c r="F39" s="63">
        <v>3</v>
      </c>
      <c r="G39" s="64" t="s">
        <v>78</v>
      </c>
      <c r="H39" s="64"/>
      <c r="I39" s="65">
        <v>70100000</v>
      </c>
      <c r="J39" s="66">
        <v>70100000</v>
      </c>
    </row>
    <row r="40" spans="1:11" s="50" customFormat="1" ht="12.75" customHeight="1" x14ac:dyDescent="0.2">
      <c r="A40" s="63" t="s">
        <v>5</v>
      </c>
      <c r="B40" s="67" t="s">
        <v>39</v>
      </c>
      <c r="C40" s="64"/>
      <c r="D40" s="65"/>
      <c r="E40" s="66"/>
      <c r="F40" s="63">
        <v>4</v>
      </c>
      <c r="G40" s="64" t="s">
        <v>79</v>
      </c>
      <c r="H40" s="64"/>
      <c r="I40" s="65">
        <v>0</v>
      </c>
      <c r="J40" s="66"/>
    </row>
    <row r="41" spans="1:11" s="50" customFormat="1" x14ac:dyDescent="0.2">
      <c r="A41" s="63" t="s">
        <v>7</v>
      </c>
      <c r="B41" s="67" t="s">
        <v>40</v>
      </c>
      <c r="C41" s="64"/>
      <c r="D41" s="65"/>
      <c r="E41" s="66"/>
      <c r="F41" s="63">
        <v>5</v>
      </c>
      <c r="G41" s="64" t="s">
        <v>80</v>
      </c>
      <c r="H41" s="64"/>
      <c r="I41" s="65"/>
      <c r="J41" s="66"/>
    </row>
    <row r="42" spans="1:11" s="50" customFormat="1" x14ac:dyDescent="0.2">
      <c r="A42" s="63" t="s">
        <v>15</v>
      </c>
      <c r="B42" s="67" t="s">
        <v>41</v>
      </c>
      <c r="C42" s="64"/>
      <c r="D42" s="65"/>
      <c r="E42" s="66"/>
      <c r="F42" s="63">
        <v>6</v>
      </c>
      <c r="G42" s="64" t="s">
        <v>81</v>
      </c>
      <c r="H42" s="64"/>
      <c r="I42" s="65">
        <v>0</v>
      </c>
      <c r="J42" s="66">
        <v>0</v>
      </c>
      <c r="K42" s="78"/>
    </row>
    <row r="43" spans="1:11" s="50" customFormat="1" x14ac:dyDescent="0.2">
      <c r="A43" s="63" t="s">
        <v>14</v>
      </c>
      <c r="B43" s="67" t="s">
        <v>42</v>
      </c>
      <c r="C43" s="64"/>
      <c r="D43" s="65"/>
      <c r="E43" s="66"/>
      <c r="F43" s="63">
        <v>7</v>
      </c>
      <c r="G43" s="64" t="s">
        <v>82</v>
      </c>
      <c r="H43" s="64"/>
      <c r="I43" s="65">
        <v>0</v>
      </c>
      <c r="J43" s="66">
        <v>0</v>
      </c>
      <c r="K43" s="78"/>
    </row>
    <row r="44" spans="1:11" s="50" customFormat="1" x14ac:dyDescent="0.2">
      <c r="A44" s="63"/>
      <c r="B44" s="60" t="s">
        <v>10</v>
      </c>
      <c r="C44" s="64"/>
      <c r="D44" s="61"/>
      <c r="E44" s="62"/>
      <c r="F44" s="63">
        <v>8</v>
      </c>
      <c r="G44" s="64" t="s">
        <v>83</v>
      </c>
      <c r="H44" s="64"/>
      <c r="I44" s="65">
        <v>0</v>
      </c>
      <c r="J44" s="66">
        <v>0</v>
      </c>
      <c r="K44" s="78"/>
    </row>
    <row r="45" spans="1:11" s="50" customFormat="1" x14ac:dyDescent="0.2">
      <c r="A45" s="63">
        <v>3</v>
      </c>
      <c r="B45" s="64" t="s">
        <v>43</v>
      </c>
      <c r="C45" s="64"/>
      <c r="D45" s="65"/>
      <c r="E45" s="66"/>
      <c r="F45" s="63">
        <v>9</v>
      </c>
      <c r="G45" s="64" t="s">
        <v>84</v>
      </c>
      <c r="H45" s="64"/>
      <c r="I45" s="65">
        <v>0</v>
      </c>
      <c r="J45" s="66">
        <v>-640932</v>
      </c>
      <c r="K45" s="78"/>
    </row>
    <row r="46" spans="1:11" s="50" customFormat="1" x14ac:dyDescent="0.2">
      <c r="A46" s="63">
        <v>4</v>
      </c>
      <c r="B46" s="64" t="s">
        <v>44</v>
      </c>
      <c r="C46" s="64"/>
      <c r="D46" s="65"/>
      <c r="E46" s="66"/>
      <c r="F46" s="63">
        <v>10</v>
      </c>
      <c r="G46" s="64" t="s">
        <v>85</v>
      </c>
      <c r="H46" s="64"/>
      <c r="I46" s="128"/>
      <c r="J46" s="140">
        <v>0</v>
      </c>
      <c r="K46" s="78"/>
    </row>
    <row r="47" spans="1:11" s="50" customFormat="1" x14ac:dyDescent="0.2">
      <c r="A47" s="63" t="s">
        <v>5</v>
      </c>
      <c r="B47" s="67" t="s">
        <v>45</v>
      </c>
      <c r="C47" s="64"/>
      <c r="D47" s="65"/>
      <c r="E47" s="66"/>
      <c r="F47" s="59"/>
      <c r="G47" s="60" t="s">
        <v>86</v>
      </c>
      <c r="H47" s="60"/>
      <c r="I47" s="61">
        <f>SUM(I37:I46)</f>
        <v>70100000</v>
      </c>
      <c r="J47" s="62">
        <f>SUM(J37:J46)</f>
        <v>69459068</v>
      </c>
      <c r="K47" s="78"/>
    </row>
    <row r="48" spans="1:11" s="50" customFormat="1" x14ac:dyDescent="0.2">
      <c r="A48" s="63" t="s">
        <v>7</v>
      </c>
      <c r="B48" s="67" t="s">
        <v>46</v>
      </c>
      <c r="C48" s="64"/>
      <c r="D48" s="65"/>
      <c r="E48" s="66"/>
      <c r="F48" s="63"/>
      <c r="G48" s="64" t="s">
        <v>165</v>
      </c>
      <c r="H48" s="64"/>
      <c r="I48" s="65"/>
      <c r="J48" s="66"/>
    </row>
    <row r="49" spans="1:10" s="50" customFormat="1" ht="13.5" thickBot="1" x14ac:dyDescent="0.25">
      <c r="A49" s="63" t="s">
        <v>15</v>
      </c>
      <c r="B49" s="67" t="s">
        <v>47</v>
      </c>
      <c r="C49" s="64"/>
      <c r="D49" s="65">
        <v>0</v>
      </c>
      <c r="E49" s="66">
        <v>0</v>
      </c>
      <c r="F49" s="150"/>
      <c r="G49" s="76" t="s">
        <v>87</v>
      </c>
      <c r="H49" s="76"/>
      <c r="I49" s="77">
        <f>+I34+I47+I48</f>
        <v>793537760.43999994</v>
      </c>
      <c r="J49" s="138">
        <f>+J34+J47+J48</f>
        <v>328071655</v>
      </c>
    </row>
    <row r="50" spans="1:10" s="50" customFormat="1" ht="14.25" thickTop="1" thickBot="1" x14ac:dyDescent="0.25">
      <c r="A50" s="63"/>
      <c r="B50" s="64" t="s">
        <v>25</v>
      </c>
      <c r="C50" s="64"/>
      <c r="D50" s="65"/>
      <c r="E50" s="66"/>
      <c r="J50" s="147" t="s">
        <v>224</v>
      </c>
    </row>
    <row r="51" spans="1:10" s="50" customFormat="1" ht="13.5" thickTop="1" x14ac:dyDescent="0.2">
      <c r="A51" s="63">
        <v>5</v>
      </c>
      <c r="B51" s="64" t="s">
        <v>48</v>
      </c>
      <c r="C51" s="64"/>
      <c r="D51" s="65"/>
      <c r="E51" s="66"/>
      <c r="G51" s="78"/>
      <c r="I51" s="78"/>
    </row>
    <row r="52" spans="1:10" s="50" customFormat="1" x14ac:dyDescent="0.2">
      <c r="A52" s="63">
        <v>6</v>
      </c>
      <c r="B52" s="64" t="s">
        <v>198</v>
      </c>
      <c r="C52" s="64"/>
      <c r="D52" s="65">
        <v>691770717.47000003</v>
      </c>
      <c r="E52" s="66">
        <f>143422471</f>
        <v>143422471</v>
      </c>
      <c r="G52" s="78">
        <f>D54-I49</f>
        <v>-0.37999987602233887</v>
      </c>
    </row>
    <row r="53" spans="1:10" s="50" customFormat="1" x14ac:dyDescent="0.2">
      <c r="A53" s="59"/>
      <c r="B53" s="60" t="s">
        <v>49</v>
      </c>
      <c r="C53" s="60"/>
      <c r="D53" s="61">
        <f>+D52+D51+D50+D45+D44+D49</f>
        <v>691770717.47000003</v>
      </c>
      <c r="E53" s="62">
        <f>+E52+E51+E50+E45+E44+E49</f>
        <v>143422471</v>
      </c>
      <c r="F53" s="78"/>
      <c r="G53" s="78"/>
      <c r="H53" s="78"/>
      <c r="I53" s="78"/>
    </row>
    <row r="54" spans="1:10" s="53" customFormat="1" ht="13.5" thickBot="1" x14ac:dyDescent="0.25">
      <c r="A54" s="79"/>
      <c r="B54" s="76" t="s">
        <v>50</v>
      </c>
      <c r="C54" s="76"/>
      <c r="D54" s="77">
        <f>+D53+D31</f>
        <v>793537760.06000006</v>
      </c>
      <c r="E54" s="138">
        <f>+E53+E31</f>
        <v>328071655</v>
      </c>
      <c r="G54" s="96"/>
      <c r="H54" s="96"/>
      <c r="J54" s="96"/>
    </row>
    <row r="55" spans="1:10" s="53" customFormat="1" ht="14.25" thickTop="1" thickBot="1" x14ac:dyDescent="0.25">
      <c r="D55" s="147" t="s">
        <v>224</v>
      </c>
      <c r="G55" s="96"/>
    </row>
    <row r="56" spans="1:10" s="50" customFormat="1" ht="13.5" thickTop="1" x14ac:dyDescent="0.2">
      <c r="A56" s="49"/>
      <c r="D56" s="51"/>
      <c r="E56" s="51"/>
    </row>
    <row r="57" spans="1:10" s="50" customFormat="1" x14ac:dyDescent="0.2">
      <c r="A57" s="49"/>
      <c r="D57" s="51"/>
      <c r="E57" s="51"/>
    </row>
    <row r="58" spans="1:10" s="50" customFormat="1" x14ac:dyDescent="0.2">
      <c r="A58" s="49"/>
      <c r="D58" s="51"/>
      <c r="E58" s="51"/>
      <c r="G58" s="78"/>
    </row>
    <row r="59" spans="1:10" s="50" customFormat="1" x14ac:dyDescent="0.2">
      <c r="A59" s="49"/>
      <c r="D59" s="51"/>
      <c r="E59" s="51"/>
    </row>
    <row r="60" spans="1:10" s="50" customFormat="1" x14ac:dyDescent="0.2">
      <c r="A60" s="49"/>
      <c r="D60" s="51"/>
      <c r="E60" s="51"/>
    </row>
    <row r="61" spans="1:10" s="50" customFormat="1" x14ac:dyDescent="0.2">
      <c r="A61" s="49"/>
      <c r="D61" s="51"/>
      <c r="E61" s="51"/>
    </row>
    <row r="62" spans="1:10" s="50" customFormat="1" x14ac:dyDescent="0.2">
      <c r="A62" s="49"/>
      <c r="D62" s="51"/>
      <c r="E62" s="51"/>
    </row>
    <row r="63" spans="1:10" s="50" customFormat="1" x14ac:dyDescent="0.2">
      <c r="A63" s="49"/>
      <c r="D63" s="51"/>
      <c r="E63" s="51"/>
    </row>
    <row r="64" spans="1:10" s="50" customFormat="1" x14ac:dyDescent="0.2">
      <c r="A64" s="49"/>
      <c r="D64" s="51"/>
      <c r="E64" s="51"/>
    </row>
    <row r="65" spans="1:5" s="50" customFormat="1" x14ac:dyDescent="0.2">
      <c r="A65" s="49"/>
      <c r="D65" s="51"/>
      <c r="E65" s="51"/>
    </row>
    <row r="66" spans="1:5" s="50" customFormat="1" x14ac:dyDescent="0.2">
      <c r="A66" s="49"/>
      <c r="D66" s="51"/>
      <c r="E66" s="51"/>
    </row>
    <row r="67" spans="1:5" s="50" customFormat="1" x14ac:dyDescent="0.2">
      <c r="A67" s="49"/>
      <c r="D67" s="51"/>
      <c r="E67" s="51"/>
    </row>
    <row r="68" spans="1:5" s="50" customFormat="1" x14ac:dyDescent="0.2">
      <c r="A68" s="49"/>
      <c r="D68" s="51"/>
      <c r="E68" s="51"/>
    </row>
    <row r="69" spans="1:5" s="50" customFormat="1" x14ac:dyDescent="0.2">
      <c r="A69" s="49"/>
      <c r="D69" s="51"/>
      <c r="E69" s="51"/>
    </row>
    <row r="70" spans="1:5" s="50" customFormat="1" x14ac:dyDescent="0.2">
      <c r="A70" s="49"/>
      <c r="D70" s="51"/>
      <c r="E70" s="51"/>
    </row>
    <row r="71" spans="1:5" s="50" customFormat="1" x14ac:dyDescent="0.2">
      <c r="A71" s="49"/>
      <c r="D71" s="51"/>
      <c r="E71" s="51"/>
    </row>
    <row r="72" spans="1:5" s="50" customFormat="1" x14ac:dyDescent="0.2">
      <c r="A72" s="49"/>
      <c r="D72" s="51"/>
      <c r="E72" s="51"/>
    </row>
    <row r="73" spans="1:5" s="50" customFormat="1" x14ac:dyDescent="0.2">
      <c r="A73" s="49"/>
      <c r="D73" s="51"/>
      <c r="E73" s="51"/>
    </row>
    <row r="74" spans="1:5" s="50" customFormat="1" x14ac:dyDescent="0.2">
      <c r="A74" s="49"/>
      <c r="D74" s="51"/>
      <c r="E74" s="51"/>
    </row>
    <row r="75" spans="1:5" s="50" customFormat="1" x14ac:dyDescent="0.2">
      <c r="A75" s="49"/>
      <c r="D75" s="51"/>
      <c r="E75" s="51"/>
    </row>
    <row r="76" spans="1:5" s="50" customFormat="1" x14ac:dyDescent="0.2">
      <c r="A76" s="49"/>
      <c r="D76" s="51"/>
      <c r="E76" s="51"/>
    </row>
    <row r="77" spans="1:5" s="50" customFormat="1" x14ac:dyDescent="0.2">
      <c r="A77" s="49"/>
      <c r="D77" s="51"/>
      <c r="E77" s="51"/>
    </row>
    <row r="78" spans="1:5" s="50" customFormat="1" x14ac:dyDescent="0.2">
      <c r="A78" s="49"/>
      <c r="D78" s="51"/>
      <c r="E78" s="51"/>
    </row>
    <row r="79" spans="1:5" s="50" customFormat="1" x14ac:dyDescent="0.2">
      <c r="A79" s="49"/>
      <c r="D79" s="51"/>
      <c r="E79" s="51"/>
    </row>
    <row r="80" spans="1:5" s="50" customFormat="1" x14ac:dyDescent="0.2">
      <c r="A80" s="49"/>
      <c r="D80" s="51"/>
      <c r="E80" s="51"/>
    </row>
    <row r="81" spans="1:5" s="50" customFormat="1" x14ac:dyDescent="0.2">
      <c r="A81" s="49"/>
      <c r="D81" s="51"/>
      <c r="E81" s="51"/>
    </row>
    <row r="82" spans="1:5" s="50" customFormat="1" x14ac:dyDescent="0.2">
      <c r="A82" s="49"/>
      <c r="D82" s="51"/>
      <c r="E82" s="51"/>
    </row>
    <row r="83" spans="1:5" s="50" customFormat="1" x14ac:dyDescent="0.2">
      <c r="A83" s="49"/>
      <c r="D83" s="51"/>
      <c r="E83" s="51"/>
    </row>
    <row r="84" spans="1:5" s="50" customFormat="1" x14ac:dyDescent="0.2">
      <c r="A84" s="49"/>
      <c r="D84" s="51"/>
      <c r="E84" s="51"/>
    </row>
    <row r="85" spans="1:5" s="50" customFormat="1" x14ac:dyDescent="0.2">
      <c r="A85" s="49"/>
      <c r="D85" s="51"/>
      <c r="E85" s="51"/>
    </row>
    <row r="86" spans="1:5" s="50" customFormat="1" x14ac:dyDescent="0.2">
      <c r="A86" s="49"/>
      <c r="D86" s="51"/>
      <c r="E86" s="51"/>
    </row>
    <row r="87" spans="1:5" s="50" customFormat="1" x14ac:dyDescent="0.2">
      <c r="A87" s="49"/>
      <c r="D87" s="51"/>
      <c r="E87" s="51"/>
    </row>
    <row r="88" spans="1:5" s="50" customFormat="1" x14ac:dyDescent="0.2">
      <c r="A88" s="49"/>
      <c r="D88" s="51"/>
      <c r="E88" s="51"/>
    </row>
    <row r="89" spans="1:5" s="50" customFormat="1" x14ac:dyDescent="0.2">
      <c r="A89" s="49"/>
      <c r="D89" s="51"/>
      <c r="E89" s="51"/>
    </row>
    <row r="90" spans="1:5" s="50" customFormat="1" x14ac:dyDescent="0.2">
      <c r="A90" s="49"/>
      <c r="D90" s="51"/>
      <c r="E90" s="51"/>
    </row>
    <row r="91" spans="1:5" s="50" customFormat="1" x14ac:dyDescent="0.2">
      <c r="A91" s="49"/>
      <c r="D91" s="51"/>
      <c r="E91" s="51"/>
    </row>
    <row r="92" spans="1:5" s="50" customFormat="1" x14ac:dyDescent="0.2">
      <c r="A92" s="49"/>
      <c r="D92" s="51"/>
      <c r="E92" s="51"/>
    </row>
    <row r="93" spans="1:5" s="50" customFormat="1" x14ac:dyDescent="0.2">
      <c r="A93" s="49"/>
      <c r="D93" s="51"/>
      <c r="E93" s="51"/>
    </row>
    <row r="94" spans="1:5" s="50" customFormat="1" x14ac:dyDescent="0.2">
      <c r="A94" s="49"/>
      <c r="D94" s="51"/>
      <c r="E94" s="51"/>
    </row>
    <row r="95" spans="1:5" s="50" customFormat="1" x14ac:dyDescent="0.2">
      <c r="A95" s="49"/>
      <c r="D95" s="51"/>
      <c r="E95" s="51"/>
    </row>
    <row r="96" spans="1:5" s="50" customFormat="1" x14ac:dyDescent="0.2">
      <c r="A96" s="49"/>
      <c r="D96" s="51"/>
      <c r="E96" s="51"/>
    </row>
    <row r="97" spans="1:5" s="50" customFormat="1" x14ac:dyDescent="0.2">
      <c r="A97" s="49"/>
      <c r="D97" s="51"/>
      <c r="E97" s="51"/>
    </row>
    <row r="98" spans="1:5" s="50" customFormat="1" x14ac:dyDescent="0.2">
      <c r="A98" s="49"/>
      <c r="D98" s="51"/>
      <c r="E98" s="51"/>
    </row>
    <row r="99" spans="1:5" s="50" customFormat="1" x14ac:dyDescent="0.2">
      <c r="A99" s="49"/>
      <c r="D99" s="51"/>
      <c r="E99" s="51"/>
    </row>
    <row r="100" spans="1:5" s="50" customFormat="1" x14ac:dyDescent="0.2">
      <c r="A100" s="49"/>
      <c r="D100" s="51"/>
      <c r="E100" s="51"/>
    </row>
    <row r="101" spans="1:5" s="50" customFormat="1" x14ac:dyDescent="0.2">
      <c r="A101" s="49"/>
      <c r="D101" s="51"/>
      <c r="E101" s="51"/>
    </row>
    <row r="102" spans="1:5" s="50" customFormat="1" x14ac:dyDescent="0.2">
      <c r="A102" s="49"/>
      <c r="D102" s="51"/>
      <c r="E102" s="51"/>
    </row>
    <row r="103" spans="1:5" s="50" customFormat="1" x14ac:dyDescent="0.2">
      <c r="A103" s="49"/>
      <c r="D103" s="51"/>
      <c r="E103" s="51"/>
    </row>
    <row r="104" spans="1:5" s="50" customFormat="1" x14ac:dyDescent="0.2">
      <c r="A104" s="49"/>
      <c r="D104" s="51"/>
      <c r="E104" s="51"/>
    </row>
  </sheetData>
  <mergeCells count="4">
    <mergeCell ref="A2:D2"/>
    <mergeCell ref="F2:I2"/>
    <mergeCell ref="B3:D3"/>
    <mergeCell ref="G3:I3"/>
  </mergeCells>
  <phoneticPr fontId="2" type="noConversion"/>
  <pageMargins left="0.95" right="0.75" top="0.57999999999999996" bottom="0.43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22" workbookViewId="0">
      <selection activeCell="D31" sqref="D31"/>
    </sheetView>
  </sheetViews>
  <sheetFormatPr defaultRowHeight="12.75" x14ac:dyDescent="0.2"/>
  <cols>
    <col min="1" max="1" width="5.85546875" customWidth="1"/>
    <col min="2" max="2" width="46.140625" customWidth="1"/>
    <col min="3" max="3" width="2.5703125" customWidth="1"/>
    <col min="4" max="4" width="16.85546875" customWidth="1"/>
    <col min="5" max="5" width="15.28515625" customWidth="1"/>
    <col min="7" max="7" width="9.28515625" bestFit="1" customWidth="1"/>
  </cols>
  <sheetData>
    <row r="1" spans="1:5" s="53" customFormat="1" ht="17.25" customHeight="1" x14ac:dyDescent="0.2">
      <c r="A1" s="80" t="s">
        <v>214</v>
      </c>
      <c r="D1" s="52"/>
      <c r="E1" s="52"/>
    </row>
    <row r="2" spans="1:5" s="53" customFormat="1" ht="17.25" customHeight="1" x14ac:dyDescent="0.2">
      <c r="B2" s="53" t="s">
        <v>90</v>
      </c>
    </row>
    <row r="3" spans="1:5" s="53" customFormat="1" ht="17.25" customHeight="1" x14ac:dyDescent="0.2">
      <c r="B3" s="53" t="s">
        <v>215</v>
      </c>
    </row>
    <row r="4" spans="1:5" s="53" customFormat="1" ht="17.25" customHeight="1" thickBot="1" x14ac:dyDescent="0.25">
      <c r="E4" s="52" t="s">
        <v>114</v>
      </c>
    </row>
    <row r="5" spans="1:5" s="53" customFormat="1" ht="21" customHeight="1" thickTop="1" x14ac:dyDescent="0.2">
      <c r="A5" s="81" t="s">
        <v>88</v>
      </c>
      <c r="B5" s="57" t="s">
        <v>89</v>
      </c>
      <c r="C5" s="57"/>
      <c r="D5" s="56" t="s">
        <v>210</v>
      </c>
      <c r="E5" s="82" t="s">
        <v>200</v>
      </c>
    </row>
    <row r="6" spans="1:5" s="53" customFormat="1" ht="21" customHeight="1" x14ac:dyDescent="0.2">
      <c r="A6" s="59">
        <v>1</v>
      </c>
      <c r="B6" s="60" t="s">
        <v>91</v>
      </c>
      <c r="C6" s="60"/>
      <c r="D6" s="61"/>
      <c r="E6" s="62"/>
    </row>
    <row r="7" spans="1:5" s="53" customFormat="1" ht="22.5" customHeight="1" x14ac:dyDescent="0.2">
      <c r="A7" s="59">
        <v>2</v>
      </c>
      <c r="B7" s="60" t="s">
        <v>92</v>
      </c>
      <c r="C7" s="60"/>
      <c r="D7" s="144"/>
      <c r="E7" s="62"/>
    </row>
    <row r="8" spans="1:5" s="53" customFormat="1" ht="22.5" customHeight="1" x14ac:dyDescent="0.2">
      <c r="A8" s="59">
        <v>3</v>
      </c>
      <c r="B8" s="60" t="s">
        <v>197</v>
      </c>
      <c r="C8" s="60"/>
      <c r="D8" s="61"/>
      <c r="E8" s="62"/>
    </row>
    <row r="9" spans="1:5" s="89" customFormat="1" ht="28.5" customHeight="1" x14ac:dyDescent="0.2">
      <c r="A9" s="85">
        <v>3</v>
      </c>
      <c r="B9" s="86" t="s">
        <v>93</v>
      </c>
      <c r="C9" s="86"/>
      <c r="D9" s="87"/>
      <c r="E9" s="88"/>
    </row>
    <row r="10" spans="1:5" s="50" customFormat="1" ht="21" customHeight="1" x14ac:dyDescent="0.2">
      <c r="A10" s="63">
        <v>4</v>
      </c>
      <c r="B10" s="64" t="s">
        <v>94</v>
      </c>
      <c r="C10" s="64"/>
      <c r="D10" s="73"/>
      <c r="E10" s="84"/>
    </row>
    <row r="11" spans="1:5" s="50" customFormat="1" ht="21" customHeight="1" x14ac:dyDescent="0.2">
      <c r="A11" s="63">
        <v>5</v>
      </c>
      <c r="B11" s="64" t="s">
        <v>95</v>
      </c>
      <c r="C11" s="64"/>
      <c r="D11" s="83"/>
      <c r="E11" s="84"/>
    </row>
    <row r="12" spans="1:5" s="50" customFormat="1" ht="21" customHeight="1" x14ac:dyDescent="0.2">
      <c r="A12" s="63"/>
      <c r="B12" s="64" t="s">
        <v>96</v>
      </c>
      <c r="C12" s="64"/>
      <c r="D12" s="141"/>
      <c r="E12" s="84"/>
    </row>
    <row r="13" spans="1:5" s="50" customFormat="1" ht="21" customHeight="1" x14ac:dyDescent="0.2">
      <c r="A13" s="63"/>
      <c r="B13" s="64" t="s">
        <v>97</v>
      </c>
      <c r="C13" s="64"/>
      <c r="D13" s="142"/>
      <c r="E13" s="84"/>
    </row>
    <row r="14" spans="1:5" s="89" customFormat="1" ht="33.75" customHeight="1" x14ac:dyDescent="0.2">
      <c r="A14" s="85"/>
      <c r="B14" s="86" t="s">
        <v>131</v>
      </c>
      <c r="C14" s="86"/>
      <c r="D14" s="143"/>
      <c r="E14" s="88"/>
    </row>
    <row r="15" spans="1:5" s="50" customFormat="1" ht="21" customHeight="1" x14ac:dyDescent="0.2">
      <c r="A15" s="63">
        <v>6</v>
      </c>
      <c r="B15" s="64" t="s">
        <v>98</v>
      </c>
      <c r="C15" s="64"/>
      <c r="D15" s="141"/>
      <c r="E15" s="84"/>
    </row>
    <row r="16" spans="1:5" s="50" customFormat="1" ht="21" customHeight="1" x14ac:dyDescent="0.2">
      <c r="A16" s="63">
        <v>7</v>
      </c>
      <c r="B16" s="64" t="s">
        <v>99</v>
      </c>
      <c r="C16" s="64"/>
      <c r="D16" s="141"/>
      <c r="E16" s="84"/>
    </row>
    <row r="17" spans="1:7" s="50" customFormat="1" ht="21" customHeight="1" x14ac:dyDescent="0.2">
      <c r="A17" s="63">
        <v>8</v>
      </c>
      <c r="B17" s="64" t="s">
        <v>100</v>
      </c>
      <c r="C17" s="64"/>
      <c r="D17" s="83"/>
      <c r="E17" s="84"/>
    </row>
    <row r="18" spans="1:7" s="94" customFormat="1" ht="34.5" customHeight="1" x14ac:dyDescent="0.2">
      <c r="A18" s="90">
        <v>9</v>
      </c>
      <c r="B18" s="91" t="s">
        <v>101</v>
      </c>
      <c r="C18" s="91"/>
      <c r="D18" s="92"/>
      <c r="E18" s="93"/>
    </row>
    <row r="19" spans="1:7" s="89" customFormat="1" ht="32.25" customHeight="1" x14ac:dyDescent="0.2">
      <c r="A19" s="85">
        <v>10</v>
      </c>
      <c r="B19" s="86" t="s">
        <v>102</v>
      </c>
      <c r="C19" s="86"/>
      <c r="D19" s="87"/>
      <c r="E19" s="88"/>
    </row>
    <row r="20" spans="1:7" s="89" customFormat="1" ht="28.5" customHeight="1" x14ac:dyDescent="0.2">
      <c r="A20" s="85">
        <v>11</v>
      </c>
      <c r="B20" s="86" t="s">
        <v>103</v>
      </c>
      <c r="C20" s="86"/>
      <c r="D20" s="87"/>
      <c r="E20" s="88"/>
    </row>
    <row r="21" spans="1:7" s="50" customFormat="1" ht="21" customHeight="1" x14ac:dyDescent="0.2">
      <c r="A21" s="63">
        <v>12</v>
      </c>
      <c r="B21" s="64" t="s">
        <v>104</v>
      </c>
      <c r="C21" s="64"/>
      <c r="D21" s="83"/>
      <c r="E21" s="84"/>
    </row>
    <row r="22" spans="1:7" s="50" customFormat="1" ht="31.5" customHeight="1" x14ac:dyDescent="0.2">
      <c r="A22" s="63">
        <v>12.1</v>
      </c>
      <c r="B22" s="86" t="s">
        <v>105</v>
      </c>
      <c r="C22" s="64"/>
      <c r="D22" s="83"/>
      <c r="E22" s="84"/>
    </row>
    <row r="23" spans="1:7" s="50" customFormat="1" ht="21" customHeight="1" x14ac:dyDescent="0.2">
      <c r="A23" s="63">
        <v>12.2</v>
      </c>
      <c r="B23" s="64" t="s">
        <v>106</v>
      </c>
      <c r="C23" s="64"/>
      <c r="D23" s="141"/>
      <c r="E23" s="84"/>
    </row>
    <row r="24" spans="1:7" s="50" customFormat="1" ht="21" customHeight="1" x14ac:dyDescent="0.2">
      <c r="A24" s="63">
        <v>12.3</v>
      </c>
      <c r="B24" s="64" t="s">
        <v>107</v>
      </c>
      <c r="C24" s="64"/>
      <c r="D24" s="141"/>
      <c r="E24" s="84"/>
    </row>
    <row r="25" spans="1:7" s="50" customFormat="1" ht="21" customHeight="1" x14ac:dyDescent="0.2">
      <c r="A25" s="63">
        <v>12.4</v>
      </c>
      <c r="B25" s="64" t="s">
        <v>108</v>
      </c>
      <c r="C25" s="64"/>
      <c r="D25" s="141"/>
      <c r="E25" s="84"/>
    </row>
    <row r="26" spans="1:7" s="94" customFormat="1" ht="32.25" customHeight="1" x14ac:dyDescent="0.2">
      <c r="A26" s="90">
        <v>13</v>
      </c>
      <c r="B26" s="91" t="s">
        <v>109</v>
      </c>
      <c r="C26" s="91"/>
      <c r="D26" s="92"/>
      <c r="E26" s="95"/>
    </row>
    <row r="27" spans="1:7" s="53" customFormat="1" ht="21" customHeight="1" x14ac:dyDescent="0.2">
      <c r="A27" s="59">
        <v>14</v>
      </c>
      <c r="B27" s="60" t="s">
        <v>110</v>
      </c>
      <c r="C27" s="60"/>
      <c r="D27" s="61"/>
      <c r="E27" s="62"/>
      <c r="G27" s="96"/>
    </row>
    <row r="28" spans="1:7" s="50" customFormat="1" ht="21" customHeight="1" x14ac:dyDescent="0.2">
      <c r="A28" s="63">
        <v>15</v>
      </c>
      <c r="B28" s="64" t="s">
        <v>111</v>
      </c>
      <c r="C28" s="64"/>
      <c r="D28" s="83"/>
      <c r="E28" s="84"/>
      <c r="F28" s="78"/>
    </row>
    <row r="29" spans="1:7" s="53" customFormat="1" ht="21" customHeight="1" x14ac:dyDescent="0.2">
      <c r="A29" s="59">
        <v>16</v>
      </c>
      <c r="B29" s="60" t="s">
        <v>112</v>
      </c>
      <c r="C29" s="60"/>
      <c r="D29" s="61"/>
      <c r="E29" s="62"/>
    </row>
    <row r="30" spans="1:7" s="50" customFormat="1" ht="21" customHeight="1" thickBot="1" x14ac:dyDescent="0.25">
      <c r="A30" s="97"/>
      <c r="B30" s="98"/>
      <c r="C30" s="98"/>
      <c r="D30" s="99"/>
      <c r="E30" s="100"/>
    </row>
    <row r="31" spans="1:7" s="50" customFormat="1" ht="14.25" thickTop="1" thickBot="1" x14ac:dyDescent="0.25">
      <c r="D31" s="147" t="s">
        <v>224</v>
      </c>
    </row>
    <row r="32" spans="1:7" s="50" customFormat="1" ht="13.5" thickTop="1" x14ac:dyDescent="0.2">
      <c r="D32" s="78"/>
    </row>
    <row r="33" spans="4:5" s="50" customFormat="1" x14ac:dyDescent="0.2">
      <c r="D33" s="78"/>
    </row>
    <row r="34" spans="4:5" s="50" customFormat="1" x14ac:dyDescent="0.2">
      <c r="D34" s="78"/>
      <c r="E34" s="78"/>
    </row>
    <row r="35" spans="4:5" s="50" customFormat="1" x14ac:dyDescent="0.2"/>
    <row r="36" spans="4:5" s="50" customFormat="1" x14ac:dyDescent="0.2"/>
    <row r="37" spans="4:5" s="50" customFormat="1" x14ac:dyDescent="0.2"/>
    <row r="38" spans="4:5" s="50" customFormat="1" x14ac:dyDescent="0.2"/>
    <row r="39" spans="4:5" s="50" customFormat="1" x14ac:dyDescent="0.2"/>
    <row r="40" spans="4:5" s="50" customFormat="1" x14ac:dyDescent="0.2"/>
    <row r="41" spans="4:5" s="50" customFormat="1" x14ac:dyDescent="0.2"/>
    <row r="42" spans="4:5" s="50" customFormat="1" x14ac:dyDescent="0.2"/>
    <row r="43" spans="4:5" s="50" customFormat="1" x14ac:dyDescent="0.2"/>
    <row r="44" spans="4:5" s="50" customFormat="1" x14ac:dyDescent="0.2"/>
    <row r="45" spans="4:5" s="50" customFormat="1" x14ac:dyDescent="0.2"/>
    <row r="46" spans="4:5" s="50" customFormat="1" x14ac:dyDescent="0.2"/>
    <row r="47" spans="4:5" s="50" customFormat="1" x14ac:dyDescent="0.2"/>
    <row r="48" spans="4:5" s="50" customFormat="1" x14ac:dyDescent="0.2"/>
    <row r="49" s="50" customFormat="1" x14ac:dyDescent="0.2"/>
    <row r="50" s="50" customFormat="1" x14ac:dyDescent="0.2"/>
    <row r="51" s="50" customFormat="1" x14ac:dyDescent="0.2"/>
    <row r="52" s="50" customFormat="1" x14ac:dyDescent="0.2"/>
    <row r="53" s="50" customFormat="1" x14ac:dyDescent="0.2"/>
    <row r="54" s="50" customFormat="1" x14ac:dyDescent="0.2"/>
    <row r="55" s="50" customFormat="1" x14ac:dyDescent="0.2"/>
    <row r="56" s="50" customFormat="1" x14ac:dyDescent="0.2"/>
    <row r="57" s="50" customFormat="1" x14ac:dyDescent="0.2"/>
    <row r="58" s="50" customFormat="1" x14ac:dyDescent="0.2"/>
    <row r="59" s="50" customFormat="1" x14ac:dyDescent="0.2"/>
    <row r="60" s="50" customFormat="1" x14ac:dyDescent="0.2"/>
    <row r="61" s="50" customFormat="1" x14ac:dyDescent="0.2"/>
    <row r="62" s="50" customFormat="1" x14ac:dyDescent="0.2"/>
    <row r="63" s="50" customFormat="1" x14ac:dyDescent="0.2"/>
    <row r="64" s="50" customFormat="1" x14ac:dyDescent="0.2"/>
    <row r="65" s="50" customFormat="1" x14ac:dyDescent="0.2"/>
    <row r="66" s="50" customFormat="1" x14ac:dyDescent="0.2"/>
    <row r="67" s="50" customFormat="1" x14ac:dyDescent="0.2"/>
    <row r="68" s="50" customFormat="1" x14ac:dyDescent="0.2"/>
    <row r="69" s="50" customFormat="1" x14ac:dyDescent="0.2"/>
    <row r="70" s="50" customFormat="1" x14ac:dyDescent="0.2"/>
    <row r="71" s="50" customFormat="1" x14ac:dyDescent="0.2"/>
    <row r="72" s="50" customFormat="1" x14ac:dyDescent="0.2"/>
    <row r="73" s="50" customFormat="1" x14ac:dyDescent="0.2"/>
    <row r="74" s="50" customFormat="1" x14ac:dyDescent="0.2"/>
    <row r="75" s="50" customFormat="1" x14ac:dyDescent="0.2"/>
  </sheetData>
  <phoneticPr fontId="2" type="noConversion"/>
  <pageMargins left="0.91" right="0.48" top="0.53" bottom="0.53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C41" sqref="C41"/>
    </sheetView>
  </sheetViews>
  <sheetFormatPr defaultRowHeight="12.75" x14ac:dyDescent="0.2"/>
  <cols>
    <col min="1" max="1" width="4.85546875" customWidth="1"/>
    <col min="2" max="2" width="49" customWidth="1"/>
    <col min="3" max="3" width="15.85546875" customWidth="1"/>
    <col min="4" max="4" width="19" customWidth="1"/>
    <col min="5" max="5" width="12.85546875" bestFit="1" customWidth="1"/>
    <col min="6" max="6" width="10.85546875" customWidth="1"/>
    <col min="7" max="7" width="11.42578125" customWidth="1"/>
    <col min="9" max="9" width="10.28515625" customWidth="1"/>
    <col min="10" max="10" width="11.28515625" customWidth="1"/>
  </cols>
  <sheetData>
    <row r="1" spans="1:5" s="53" customFormat="1" x14ac:dyDescent="0.2">
      <c r="A1" s="80" t="s">
        <v>216</v>
      </c>
    </row>
    <row r="2" spans="1:5" s="53" customFormat="1" x14ac:dyDescent="0.2">
      <c r="B2" s="53" t="s">
        <v>133</v>
      </c>
    </row>
    <row r="3" spans="1:5" s="53" customFormat="1" x14ac:dyDescent="0.2">
      <c r="B3" s="53" t="s">
        <v>217</v>
      </c>
      <c r="D3" s="53" t="s">
        <v>132</v>
      </c>
    </row>
    <row r="4" spans="1:5" s="50" customFormat="1" ht="18.75" customHeight="1" thickBot="1" x14ac:dyDescent="0.25">
      <c r="D4" s="101" t="s">
        <v>134</v>
      </c>
      <c r="E4" s="101"/>
    </row>
    <row r="5" spans="1:5" s="50" customFormat="1" ht="18.75" customHeight="1" thickTop="1" x14ac:dyDescent="0.2">
      <c r="A5" s="102"/>
      <c r="B5" s="103"/>
      <c r="C5" s="104" t="s">
        <v>210</v>
      </c>
      <c r="D5" s="105" t="s">
        <v>200</v>
      </c>
    </row>
    <row r="6" spans="1:5" s="50" customFormat="1" ht="18.75" customHeight="1" x14ac:dyDescent="0.2">
      <c r="A6" s="106"/>
      <c r="B6" s="124" t="s">
        <v>135</v>
      </c>
      <c r="C6" s="107"/>
      <c r="D6" s="108"/>
    </row>
    <row r="7" spans="1:5" s="50" customFormat="1" ht="18.75" customHeight="1" x14ac:dyDescent="0.2">
      <c r="A7" s="106"/>
      <c r="B7" s="64" t="s">
        <v>136</v>
      </c>
      <c r="C7" s="65"/>
      <c r="D7" s="109">
        <f>+'Te ardhura+shpenzime'!E27</f>
        <v>0</v>
      </c>
    </row>
    <row r="8" spans="1:5" s="50" customFormat="1" ht="18.75" customHeight="1" x14ac:dyDescent="0.2">
      <c r="A8" s="106"/>
      <c r="B8" s="64" t="s">
        <v>137</v>
      </c>
      <c r="C8" s="65"/>
      <c r="D8" s="66"/>
    </row>
    <row r="9" spans="1:5" s="114" customFormat="1" ht="18.75" customHeight="1" x14ac:dyDescent="0.2">
      <c r="A9" s="110"/>
      <c r="B9" s="111" t="s">
        <v>138</v>
      </c>
      <c r="C9" s="112">
        <f>-'Te ardhura+shpenzime'!D15</f>
        <v>0</v>
      </c>
      <c r="D9" s="113">
        <f>-'Te ardhura+shpenzime'!E15</f>
        <v>0</v>
      </c>
    </row>
    <row r="10" spans="1:5" s="75" customFormat="1" ht="18.75" customHeight="1" x14ac:dyDescent="0.2">
      <c r="A10" s="115"/>
      <c r="B10" s="116" t="s">
        <v>223</v>
      </c>
      <c r="C10" s="73">
        <v>640933</v>
      </c>
      <c r="D10" s="74"/>
    </row>
    <row r="11" spans="1:5" s="75" customFormat="1" ht="18.75" customHeight="1" x14ac:dyDescent="0.2">
      <c r="A11" s="115"/>
      <c r="B11" s="116" t="s">
        <v>163</v>
      </c>
      <c r="C11" s="73">
        <f>+'AKTIVI PASIV '!E30-'AKTIVI PASIV '!D30</f>
        <v>-4240187.0999999996</v>
      </c>
      <c r="D11" s="74"/>
    </row>
    <row r="12" spans="1:5" s="75" customFormat="1" ht="18.75" customHeight="1" x14ac:dyDescent="0.2">
      <c r="A12" s="115"/>
      <c r="B12" s="116" t="s">
        <v>139</v>
      </c>
      <c r="C12" s="73">
        <f>+'AKTIVI PASIV '!E29-'AKTIVI PASIV '!D29</f>
        <v>0</v>
      </c>
      <c r="D12" s="74">
        <f>+'AKTIVI PASIV '!F29-'AKTIVI PASIV '!E29</f>
        <v>0</v>
      </c>
    </row>
    <row r="13" spans="1:5" s="75" customFormat="1" ht="18.75" customHeight="1" x14ac:dyDescent="0.2">
      <c r="A13" s="115"/>
      <c r="B13" s="116" t="s">
        <v>140</v>
      </c>
      <c r="C13" s="73"/>
      <c r="D13" s="74"/>
    </row>
    <row r="14" spans="1:5" s="114" customFormat="1" ht="29.25" customHeight="1" x14ac:dyDescent="0.2">
      <c r="A14" s="110"/>
      <c r="B14" s="117" t="s">
        <v>141</v>
      </c>
      <c r="C14" s="112">
        <f>+'AKTIVI PASIV '!E19-'AKTIVI PASIV '!D19</f>
        <v>-53237788</v>
      </c>
      <c r="D14" s="113">
        <v>-25441628</v>
      </c>
    </row>
    <row r="15" spans="1:5" s="75" customFormat="1" ht="21" customHeight="1" x14ac:dyDescent="0.2">
      <c r="A15" s="115"/>
      <c r="B15" s="72" t="s">
        <v>142</v>
      </c>
      <c r="C15" s="112">
        <f>+'AKTIVI PASIV '!E27-'AKTIVI PASIV '!D27</f>
        <v>74742488</v>
      </c>
      <c r="D15" s="74">
        <v>-83044782</v>
      </c>
    </row>
    <row r="16" spans="1:5" s="75" customFormat="1" ht="20.25" customHeight="1" x14ac:dyDescent="0.2">
      <c r="A16" s="115"/>
      <c r="B16" s="72" t="s">
        <v>143</v>
      </c>
      <c r="C16" s="73">
        <f>+'AKTIVI PASIV '!I24-'AKTIVI PASIV '!J24</f>
        <v>85673625.010000005</v>
      </c>
      <c r="D16" s="74">
        <v>34110158</v>
      </c>
    </row>
    <row r="17" spans="1:4" s="75" customFormat="1" ht="18.75" customHeight="1" x14ac:dyDescent="0.2">
      <c r="A17" s="115"/>
      <c r="B17" s="60" t="s">
        <v>144</v>
      </c>
      <c r="C17" s="61">
        <f>SUM(C7:C16)</f>
        <v>103579070.91</v>
      </c>
      <c r="D17" s="62">
        <v>-74376250</v>
      </c>
    </row>
    <row r="18" spans="1:4" s="75" customFormat="1" ht="18.75" customHeight="1" x14ac:dyDescent="0.2">
      <c r="A18" s="115"/>
      <c r="B18" s="72" t="s">
        <v>145</v>
      </c>
      <c r="C18" s="73"/>
      <c r="D18" s="74"/>
    </row>
    <row r="19" spans="1:4" s="75" customFormat="1" ht="18.75" customHeight="1" x14ac:dyDescent="0.2">
      <c r="A19" s="115"/>
      <c r="B19" s="72" t="s">
        <v>146</v>
      </c>
      <c r="C19" s="73">
        <f>-'Te ardhura+shpenzime'!D28</f>
        <v>0</v>
      </c>
      <c r="D19" s="74">
        <v>-20000</v>
      </c>
    </row>
    <row r="20" spans="1:4" s="121" customFormat="1" ht="18.75" customHeight="1" x14ac:dyDescent="0.2">
      <c r="A20" s="118"/>
      <c r="B20" s="127" t="s">
        <v>159</v>
      </c>
      <c r="C20" s="119">
        <f>SUM(C18:C19)</f>
        <v>0</v>
      </c>
      <c r="D20" s="120">
        <f>SUM(D18:D19)</f>
        <v>-20000</v>
      </c>
    </row>
    <row r="21" spans="1:4" s="75" customFormat="1" ht="18.75" customHeight="1" x14ac:dyDescent="0.2">
      <c r="A21" s="115"/>
      <c r="B21" s="72"/>
      <c r="C21" s="61"/>
      <c r="D21" s="62"/>
    </row>
    <row r="22" spans="1:4" s="75" customFormat="1" ht="18.75" customHeight="1" x14ac:dyDescent="0.2">
      <c r="A22" s="115"/>
      <c r="B22" s="60" t="s">
        <v>147</v>
      </c>
      <c r="C22" s="73"/>
      <c r="D22" s="74"/>
    </row>
    <row r="23" spans="1:4" s="75" customFormat="1" ht="18.75" customHeight="1" x14ac:dyDescent="0.2">
      <c r="A23" s="115"/>
      <c r="B23" s="72" t="s">
        <v>148</v>
      </c>
      <c r="C23" s="73"/>
      <c r="D23" s="74"/>
    </row>
    <row r="24" spans="1:4" s="75" customFormat="1" ht="18.75" customHeight="1" x14ac:dyDescent="0.2">
      <c r="A24" s="115"/>
      <c r="B24" s="72" t="s">
        <v>149</v>
      </c>
      <c r="C24" s="73">
        <f>-'AKTIVI PASIV '!D53+'AKTIVI PASIV '!E53+('Te ardhura+shpenzime'!D15)</f>
        <v>-548348246.47000003</v>
      </c>
      <c r="D24" s="74">
        <v>-143422471</v>
      </c>
    </row>
    <row r="25" spans="1:4" s="75" customFormat="1" ht="18.75" customHeight="1" x14ac:dyDescent="0.2">
      <c r="A25" s="115"/>
      <c r="B25" s="72" t="s">
        <v>150</v>
      </c>
      <c r="C25" s="73"/>
      <c r="D25" s="74"/>
    </row>
    <row r="26" spans="1:4" s="75" customFormat="1" ht="18.75" customHeight="1" x14ac:dyDescent="0.2">
      <c r="A26" s="115"/>
      <c r="B26" s="72" t="s">
        <v>151</v>
      </c>
      <c r="C26" s="73"/>
      <c r="D26" s="74"/>
    </row>
    <row r="27" spans="1:4" s="75" customFormat="1" ht="18.75" customHeight="1" x14ac:dyDescent="0.2">
      <c r="A27" s="115"/>
      <c r="B27" s="72" t="s">
        <v>152</v>
      </c>
      <c r="C27" s="73"/>
      <c r="D27" s="74"/>
    </row>
    <row r="28" spans="1:4" s="121" customFormat="1" ht="18.75" customHeight="1" x14ac:dyDescent="0.2">
      <c r="A28" s="118"/>
      <c r="B28" s="127" t="s">
        <v>158</v>
      </c>
      <c r="C28" s="73">
        <f>SUM(C23:C27)</f>
        <v>-548348246.47000003</v>
      </c>
      <c r="D28" s="74">
        <f>SUM(D23:D27)</f>
        <v>-143422471</v>
      </c>
    </row>
    <row r="29" spans="1:4" s="75" customFormat="1" ht="18.75" customHeight="1" x14ac:dyDescent="0.2">
      <c r="A29" s="115"/>
      <c r="B29" s="67"/>
      <c r="C29" s="61"/>
      <c r="D29" s="62"/>
    </row>
    <row r="30" spans="1:4" s="75" customFormat="1" ht="18.75" customHeight="1" x14ac:dyDescent="0.2">
      <c r="A30" s="115"/>
      <c r="B30" s="60" t="s">
        <v>153</v>
      </c>
      <c r="C30" s="73"/>
      <c r="D30" s="74"/>
    </row>
    <row r="31" spans="1:4" s="75" customFormat="1" ht="18.75" customHeight="1" x14ac:dyDescent="0.2">
      <c r="A31" s="115"/>
      <c r="B31" s="72" t="s">
        <v>154</v>
      </c>
      <c r="C31" s="73"/>
      <c r="D31" s="74">
        <v>70000000</v>
      </c>
    </row>
    <row r="32" spans="1:4" s="75" customFormat="1" ht="18.75" customHeight="1" x14ac:dyDescent="0.2">
      <c r="A32" s="115"/>
      <c r="B32" s="72" t="s">
        <v>155</v>
      </c>
      <c r="C32" s="73">
        <f>+'AKTIVI PASIV '!I33-'AKTIVI PASIV '!J33</f>
        <v>379151548.42999995</v>
      </c>
      <c r="D32" s="74">
        <v>213760376</v>
      </c>
    </row>
    <row r="33" spans="1:5" s="75" customFormat="1" ht="18.75" customHeight="1" x14ac:dyDescent="0.2">
      <c r="A33" s="115"/>
      <c r="B33" s="72" t="s">
        <v>222</v>
      </c>
      <c r="C33" s="73"/>
      <c r="D33" s="74"/>
      <c r="E33" s="145"/>
    </row>
    <row r="34" spans="1:5" s="75" customFormat="1" ht="18.75" customHeight="1" x14ac:dyDescent="0.2">
      <c r="A34" s="115"/>
      <c r="B34" s="72" t="s">
        <v>156</v>
      </c>
      <c r="C34" s="73"/>
      <c r="D34" s="74"/>
    </row>
    <row r="35" spans="1:5" s="75" customFormat="1" ht="18.75" customHeight="1" x14ac:dyDescent="0.2">
      <c r="A35" s="115"/>
      <c r="B35" s="127" t="s">
        <v>157</v>
      </c>
      <c r="C35" s="73">
        <f>SUM(C31:C34)</f>
        <v>379151548.42999995</v>
      </c>
      <c r="D35" s="74">
        <f>SUM(D31:D34)</f>
        <v>283760376</v>
      </c>
    </row>
    <row r="36" spans="1:5" s="75" customFormat="1" ht="18.75" customHeight="1" x14ac:dyDescent="0.2">
      <c r="A36" s="115"/>
      <c r="B36" s="72"/>
      <c r="C36" s="125">
        <f>+C35+C28+C17</f>
        <v>-65617627.130000085</v>
      </c>
      <c r="D36" s="126">
        <f>+D35+D28+D17+D20</f>
        <v>65941655</v>
      </c>
      <c r="E36" s="145"/>
    </row>
    <row r="37" spans="1:5" s="75" customFormat="1" ht="18.75" customHeight="1" x14ac:dyDescent="0.2">
      <c r="A37" s="115"/>
      <c r="B37" s="60" t="s">
        <v>160</v>
      </c>
      <c r="C37" s="73">
        <f>SUM(C39-C38)+2</f>
        <v>-65617626.509999998</v>
      </c>
      <c r="D37" s="74">
        <f>SUM(D39-D38)</f>
        <v>65941656</v>
      </c>
      <c r="E37" s="145"/>
    </row>
    <row r="38" spans="1:5" s="75" customFormat="1" ht="18.75" customHeight="1" x14ac:dyDescent="0.2">
      <c r="A38" s="115"/>
      <c r="B38" s="60" t="s">
        <v>161</v>
      </c>
      <c r="C38" s="61">
        <f>'AKTIVI PASIV '!E8+'AKTIVI PASIV '!E9</f>
        <v>65942927</v>
      </c>
      <c r="D38" s="62">
        <v>1271</v>
      </c>
    </row>
    <row r="39" spans="1:5" s="75" customFormat="1" ht="18.75" customHeight="1" x14ac:dyDescent="0.2">
      <c r="A39" s="115"/>
      <c r="B39" s="60" t="s">
        <v>162</v>
      </c>
      <c r="C39" s="61">
        <f>+'AKTIVI PASIV '!D8+'AKTIVI PASIV '!D9</f>
        <v>325298.49</v>
      </c>
      <c r="D39" s="62">
        <f>+'AKTIVI PASIV '!E8+'AKTIVI PASIV '!E9</f>
        <v>65942927</v>
      </c>
    </row>
    <row r="40" spans="1:5" s="50" customFormat="1" ht="18.75" customHeight="1" thickBot="1" x14ac:dyDescent="0.25">
      <c r="A40" s="122"/>
      <c r="B40" s="98"/>
      <c r="C40" s="98"/>
      <c r="D40" s="123"/>
    </row>
    <row r="41" spans="1:5" s="50" customFormat="1" ht="14.25" thickTop="1" thickBot="1" x14ac:dyDescent="0.25">
      <c r="C41" s="147" t="s">
        <v>224</v>
      </c>
    </row>
    <row r="42" spans="1:5" s="50" customFormat="1" ht="13.5" thickTop="1" x14ac:dyDescent="0.2"/>
    <row r="43" spans="1:5" s="50" customFormat="1" x14ac:dyDescent="0.2"/>
    <row r="44" spans="1:5" s="50" customFormat="1" x14ac:dyDescent="0.2"/>
    <row r="45" spans="1:5" s="50" customFormat="1" x14ac:dyDescent="0.2"/>
    <row r="46" spans="1:5" s="50" customFormat="1" x14ac:dyDescent="0.2">
      <c r="C46" s="78"/>
    </row>
    <row r="47" spans="1:5" s="50" customFormat="1" x14ac:dyDescent="0.2"/>
    <row r="48" spans="1:5" s="50" customFormat="1" x14ac:dyDescent="0.2"/>
    <row r="49" s="50" customFormat="1" x14ac:dyDescent="0.2"/>
    <row r="50" s="50" customFormat="1" x14ac:dyDescent="0.2"/>
    <row r="51" s="50" customFormat="1" x14ac:dyDescent="0.2"/>
    <row r="52" s="50" customFormat="1" x14ac:dyDescent="0.2"/>
    <row r="53" s="50" customFormat="1" x14ac:dyDescent="0.2"/>
    <row r="54" s="50" customFormat="1" x14ac:dyDescent="0.2"/>
    <row r="55" s="50" customFormat="1" x14ac:dyDescent="0.2"/>
    <row r="56" s="50" customFormat="1" x14ac:dyDescent="0.2"/>
    <row r="57" s="50" customFormat="1" x14ac:dyDescent="0.2"/>
  </sheetData>
  <phoneticPr fontId="2" type="noConversion"/>
  <pageMargins left="0.81" right="0.31" top="0.34" bottom="0.43" header="0.3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M26" sqref="M26"/>
    </sheetView>
  </sheetViews>
  <sheetFormatPr defaultRowHeight="12.75" x14ac:dyDescent="0.2"/>
  <cols>
    <col min="1" max="1" width="46" customWidth="1"/>
    <col min="2" max="3" width="12.5703125" bestFit="1" customWidth="1"/>
    <col min="4" max="4" width="7.140625" customWidth="1"/>
    <col min="5" max="5" width="8.5703125" customWidth="1"/>
    <col min="6" max="6" width="8.28515625" customWidth="1"/>
    <col min="7" max="7" width="10.140625" customWidth="1"/>
    <col min="8" max="8" width="9.85546875" bestFit="1" customWidth="1"/>
    <col min="9" max="9" width="7.85546875" customWidth="1"/>
    <col min="10" max="10" width="13.140625" customWidth="1"/>
  </cols>
  <sheetData>
    <row r="1" spans="1:10" s="2" customFormat="1" x14ac:dyDescent="0.2">
      <c r="A1" s="165" t="s">
        <v>216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s="2" customFormat="1" x14ac:dyDescent="0.2">
      <c r="B2" s="2" t="s">
        <v>113</v>
      </c>
    </row>
    <row r="3" spans="1:10" s="2" customFormat="1" ht="13.5" thickBot="1" x14ac:dyDescent="0.25">
      <c r="B3" s="2" t="s">
        <v>218</v>
      </c>
    </row>
    <row r="4" spans="1:10" s="2" customFormat="1" ht="13.5" thickTop="1" x14ac:dyDescent="0.2">
      <c r="A4" s="5"/>
      <c r="B4" s="4" t="s">
        <v>115</v>
      </c>
      <c r="C4" s="4"/>
      <c r="D4" s="4"/>
      <c r="E4" s="4"/>
      <c r="F4" s="4"/>
      <c r="G4" s="4"/>
      <c r="H4" s="4"/>
      <c r="I4" s="4"/>
      <c r="J4" s="17"/>
    </row>
    <row r="5" spans="1:10" s="6" customFormat="1" ht="48" customHeight="1" x14ac:dyDescent="0.2">
      <c r="A5" s="9"/>
      <c r="B5" s="10" t="s">
        <v>78</v>
      </c>
      <c r="C5" s="10" t="s">
        <v>116</v>
      </c>
      <c r="D5" s="10" t="s">
        <v>130</v>
      </c>
      <c r="E5" s="10" t="s">
        <v>117</v>
      </c>
      <c r="F5" s="10" t="s">
        <v>118</v>
      </c>
      <c r="G5" s="10" t="s">
        <v>122</v>
      </c>
      <c r="H5" s="10" t="s">
        <v>83</v>
      </c>
      <c r="I5" s="10" t="s">
        <v>119</v>
      </c>
      <c r="J5" s="11" t="s">
        <v>120</v>
      </c>
    </row>
    <row r="6" spans="1:10" s="6" customFormat="1" ht="19.5" customHeight="1" x14ac:dyDescent="0.2">
      <c r="A6" s="12" t="s">
        <v>220</v>
      </c>
      <c r="B6" s="131">
        <v>100000</v>
      </c>
      <c r="C6" s="131"/>
      <c r="D6" s="131"/>
      <c r="E6" s="131"/>
      <c r="F6" s="131"/>
      <c r="G6" s="131">
        <v>-640932</v>
      </c>
      <c r="H6" s="131"/>
      <c r="I6" s="131"/>
      <c r="J6" s="136">
        <f>SUM(B6:I6)</f>
        <v>-540932</v>
      </c>
    </row>
    <row r="7" spans="1:10" s="6" customFormat="1" ht="19.5" customHeight="1" x14ac:dyDescent="0.2">
      <c r="A7" s="13" t="s">
        <v>121</v>
      </c>
      <c r="B7" s="131"/>
      <c r="C7" s="131"/>
      <c r="D7" s="131"/>
      <c r="E7" s="131"/>
      <c r="F7" s="131"/>
      <c r="G7" s="131"/>
      <c r="H7" s="131"/>
      <c r="I7" s="131"/>
      <c r="J7" s="136">
        <f t="shared" ref="J7:J14" si="0">SUM(B7:I7)</f>
        <v>0</v>
      </c>
    </row>
    <row r="8" spans="1:10" s="6" customFormat="1" ht="19.5" customHeight="1" x14ac:dyDescent="0.2">
      <c r="A8" s="14" t="s">
        <v>123</v>
      </c>
      <c r="B8" s="131"/>
      <c r="C8" s="131"/>
      <c r="D8" s="131"/>
      <c r="E8" s="131"/>
      <c r="F8" s="131"/>
      <c r="G8" s="131"/>
      <c r="H8" s="131"/>
      <c r="I8" s="131"/>
      <c r="J8" s="136">
        <f t="shared" si="0"/>
        <v>0</v>
      </c>
    </row>
    <row r="9" spans="1:10" s="6" customFormat="1" ht="25.5" customHeight="1" x14ac:dyDescent="0.2">
      <c r="A9" s="13" t="s">
        <v>169</v>
      </c>
      <c r="B9" s="131"/>
      <c r="C9" s="131"/>
      <c r="D9" s="131"/>
      <c r="E9" s="131"/>
      <c r="F9" s="131"/>
      <c r="G9" s="131"/>
      <c r="H9" s="131"/>
      <c r="I9" s="131"/>
      <c r="J9" s="136">
        <f t="shared" si="0"/>
        <v>0</v>
      </c>
    </row>
    <row r="10" spans="1:10" s="6" customFormat="1" ht="25.5" customHeight="1" x14ac:dyDescent="0.2">
      <c r="A10" s="13" t="s">
        <v>170</v>
      </c>
      <c r="B10" s="131"/>
      <c r="C10" s="131"/>
      <c r="D10" s="131"/>
      <c r="E10" s="131"/>
      <c r="F10" s="131"/>
      <c r="G10" s="131"/>
      <c r="H10" s="131"/>
      <c r="I10" s="131"/>
      <c r="J10" s="136">
        <f t="shared" si="0"/>
        <v>0</v>
      </c>
    </row>
    <row r="11" spans="1:10" s="6" customFormat="1" ht="19.5" customHeight="1" x14ac:dyDescent="0.2">
      <c r="A11" s="13" t="s">
        <v>171</v>
      </c>
      <c r="B11" s="131"/>
      <c r="C11" s="131"/>
      <c r="D11" s="131"/>
      <c r="E11" s="131"/>
      <c r="F11" s="131"/>
      <c r="G11" s="131"/>
      <c r="H11" s="131"/>
      <c r="I11" s="131"/>
      <c r="J11" s="136">
        <f t="shared" si="0"/>
        <v>0</v>
      </c>
    </row>
    <row r="12" spans="1:10" s="6" customFormat="1" ht="19.5" customHeight="1" x14ac:dyDescent="0.2">
      <c r="A12" s="13" t="s">
        <v>172</v>
      </c>
      <c r="B12" s="131"/>
      <c r="C12" s="131"/>
      <c r="D12" s="131"/>
      <c r="E12" s="131"/>
      <c r="F12" s="131"/>
      <c r="G12" s="131"/>
      <c r="H12" s="131"/>
      <c r="I12" s="131"/>
      <c r="J12" s="136">
        <f t="shared" si="0"/>
        <v>0</v>
      </c>
    </row>
    <row r="13" spans="1:10" s="6" customFormat="1" ht="19.5" customHeight="1" x14ac:dyDescent="0.2">
      <c r="A13" s="13" t="s">
        <v>173</v>
      </c>
      <c r="B13" s="131"/>
      <c r="C13" s="131"/>
      <c r="D13" s="131"/>
      <c r="E13" s="131"/>
      <c r="F13" s="131"/>
      <c r="G13" s="131"/>
      <c r="H13" s="131"/>
      <c r="I13" s="131"/>
      <c r="J13" s="136">
        <f t="shared" si="0"/>
        <v>0</v>
      </c>
    </row>
    <row r="14" spans="1:10" s="6" customFormat="1" ht="19.5" customHeight="1" x14ac:dyDescent="0.2">
      <c r="A14" s="13" t="s">
        <v>174</v>
      </c>
      <c r="B14" s="131"/>
      <c r="C14" s="131"/>
      <c r="D14" s="131"/>
      <c r="E14" s="131"/>
      <c r="F14" s="131"/>
      <c r="G14" s="131"/>
      <c r="H14" s="131"/>
      <c r="I14" s="131"/>
      <c r="J14" s="136">
        <f t="shared" si="0"/>
        <v>0</v>
      </c>
    </row>
    <row r="15" spans="1:10" s="6" customFormat="1" ht="19.5" customHeight="1" x14ac:dyDescent="0.2">
      <c r="A15" s="12" t="s">
        <v>199</v>
      </c>
      <c r="B15" s="18">
        <v>100000</v>
      </c>
      <c r="C15" s="131">
        <v>0</v>
      </c>
      <c r="D15" s="131">
        <f t="shared" ref="D15:I15" si="1">SUM(D6:D14)</f>
        <v>0</v>
      </c>
      <c r="E15" s="131">
        <f t="shared" si="1"/>
        <v>0</v>
      </c>
      <c r="F15" s="131">
        <f t="shared" si="1"/>
        <v>0</v>
      </c>
      <c r="G15" s="131">
        <f t="shared" si="1"/>
        <v>-640932</v>
      </c>
      <c r="H15" s="131">
        <f t="shared" si="1"/>
        <v>0</v>
      </c>
      <c r="I15" s="131">
        <f t="shared" si="1"/>
        <v>0</v>
      </c>
      <c r="J15" s="19">
        <f>SUM(B15:I15)</f>
        <v>-540932</v>
      </c>
    </row>
    <row r="16" spans="1:10" s="7" customFormat="1" ht="24.75" customHeight="1" x14ac:dyDescent="0.2">
      <c r="A16" s="13" t="s">
        <v>169</v>
      </c>
      <c r="B16" s="132"/>
      <c r="C16" s="132"/>
      <c r="D16" s="132"/>
      <c r="E16" s="132"/>
      <c r="F16" s="132"/>
      <c r="G16" s="132"/>
      <c r="H16" s="132"/>
      <c r="I16" s="132"/>
      <c r="J16" s="129">
        <f t="shared" ref="J16:J24" si="2">SUM(B16:I16)</f>
        <v>0</v>
      </c>
    </row>
    <row r="17" spans="1:10" s="3" customFormat="1" ht="24.75" customHeight="1" x14ac:dyDescent="0.2">
      <c r="A17" s="13" t="s">
        <v>170</v>
      </c>
      <c r="B17" s="133"/>
      <c r="C17" s="133"/>
      <c r="D17" s="133"/>
      <c r="E17" s="133"/>
      <c r="F17" s="133"/>
      <c r="G17" s="133"/>
      <c r="H17" s="133"/>
      <c r="I17" s="133"/>
      <c r="J17" s="129">
        <f t="shared" si="2"/>
        <v>0</v>
      </c>
    </row>
    <row r="18" spans="1:10" s="3" customFormat="1" ht="19.5" customHeight="1" x14ac:dyDescent="0.2">
      <c r="A18" s="15" t="s">
        <v>124</v>
      </c>
      <c r="B18" s="134"/>
      <c r="C18" s="133"/>
      <c r="D18" s="133"/>
      <c r="E18" s="133"/>
      <c r="F18" s="133"/>
      <c r="G18" s="133">
        <f>+'Te ardhura+shpenzime'!D29</f>
        <v>0</v>
      </c>
      <c r="H18" s="133"/>
      <c r="I18" s="133"/>
      <c r="J18" s="129">
        <f>SUM(C18:I18)</f>
        <v>0</v>
      </c>
    </row>
    <row r="19" spans="1:10" s="3" customFormat="1" ht="19.5" customHeight="1" x14ac:dyDescent="0.2">
      <c r="A19" s="15" t="s">
        <v>125</v>
      </c>
      <c r="B19" s="133"/>
      <c r="C19" s="133"/>
      <c r="D19" s="133"/>
      <c r="E19" s="133"/>
      <c r="F19" s="133"/>
      <c r="G19" s="133"/>
      <c r="H19" s="133"/>
      <c r="I19" s="133"/>
      <c r="J19" s="129">
        <f t="shared" si="2"/>
        <v>0</v>
      </c>
    </row>
    <row r="20" spans="1:10" s="3" customFormat="1" ht="19.5" customHeight="1" x14ac:dyDescent="0.2">
      <c r="A20" s="15" t="s">
        <v>126</v>
      </c>
      <c r="B20" s="133">
        <v>70000000</v>
      </c>
      <c r="C20" s="133"/>
      <c r="D20" s="133"/>
      <c r="E20" s="133"/>
      <c r="F20" s="133"/>
      <c r="G20" s="133"/>
      <c r="H20" s="133"/>
      <c r="I20" s="133"/>
      <c r="J20" s="129">
        <f t="shared" si="2"/>
        <v>70000000</v>
      </c>
    </row>
    <row r="21" spans="1:10" s="3" customFormat="1" ht="19.5" customHeight="1" x14ac:dyDescent="0.2">
      <c r="A21" s="15" t="s">
        <v>175</v>
      </c>
      <c r="B21" s="133"/>
      <c r="C21" s="133"/>
      <c r="D21" s="133"/>
      <c r="E21" s="133"/>
      <c r="F21" s="133"/>
      <c r="G21" s="133"/>
      <c r="H21" s="133"/>
      <c r="I21" s="133"/>
      <c r="J21" s="129"/>
    </row>
    <row r="22" spans="1:10" s="3" customFormat="1" ht="19.5" customHeight="1" x14ac:dyDescent="0.2">
      <c r="A22" s="15" t="s">
        <v>127</v>
      </c>
      <c r="B22" s="133"/>
      <c r="C22" s="133"/>
      <c r="D22" s="133"/>
      <c r="E22" s="133"/>
      <c r="F22" s="133"/>
      <c r="G22" s="133"/>
      <c r="H22" s="133"/>
      <c r="I22" s="133"/>
      <c r="J22" s="129">
        <f t="shared" si="2"/>
        <v>0</v>
      </c>
    </row>
    <row r="23" spans="1:10" s="3" customFormat="1" ht="19.5" customHeight="1" x14ac:dyDescent="0.2">
      <c r="A23" s="15" t="s">
        <v>128</v>
      </c>
      <c r="B23" s="133"/>
      <c r="C23" s="133"/>
      <c r="D23" s="133"/>
      <c r="E23" s="133"/>
      <c r="F23" s="133"/>
      <c r="G23" s="133"/>
      <c r="H23" s="133"/>
      <c r="I23" s="133"/>
      <c r="J23" s="129">
        <f t="shared" si="2"/>
        <v>0</v>
      </c>
    </row>
    <row r="24" spans="1:10" s="7" customFormat="1" ht="19.5" customHeight="1" x14ac:dyDescent="0.2">
      <c r="A24" s="13" t="s">
        <v>129</v>
      </c>
      <c r="B24" s="132"/>
      <c r="C24" s="132"/>
      <c r="D24" s="132"/>
      <c r="E24" s="132"/>
      <c r="F24" s="132"/>
      <c r="G24" s="132"/>
      <c r="H24" s="132"/>
      <c r="I24" s="132"/>
      <c r="J24" s="129">
        <f t="shared" si="2"/>
        <v>0</v>
      </c>
    </row>
    <row r="25" spans="1:10" s="2" customFormat="1" ht="19.5" customHeight="1" thickBot="1" x14ac:dyDescent="0.25">
      <c r="A25" s="16" t="s">
        <v>221</v>
      </c>
      <c r="B25" s="135">
        <f>SUM(B15:B24)</f>
        <v>70100000</v>
      </c>
      <c r="C25" s="135">
        <f t="shared" ref="C25:J25" si="3">SUM(C15:C24)</f>
        <v>0</v>
      </c>
      <c r="D25" s="135">
        <f t="shared" si="3"/>
        <v>0</v>
      </c>
      <c r="E25" s="135">
        <f t="shared" si="3"/>
        <v>0</v>
      </c>
      <c r="F25" s="135">
        <f t="shared" si="3"/>
        <v>0</v>
      </c>
      <c r="G25" s="135">
        <f t="shared" si="3"/>
        <v>-640932</v>
      </c>
      <c r="H25" s="135">
        <f t="shared" si="3"/>
        <v>0</v>
      </c>
      <c r="I25" s="135">
        <f t="shared" si="3"/>
        <v>0</v>
      </c>
      <c r="J25" s="130">
        <f t="shared" si="3"/>
        <v>69459068</v>
      </c>
    </row>
    <row r="26" spans="1:10" ht="14.25" thickTop="1" thickBot="1" x14ac:dyDescent="0.25">
      <c r="H26" s="147" t="s">
        <v>224</v>
      </c>
    </row>
    <row r="27" spans="1:10" ht="13.5" thickTop="1" x14ac:dyDescent="0.2"/>
    <row r="31" spans="1:10" s="6" customFormat="1" x14ac:dyDescent="0.2"/>
    <row r="32" spans="1:10" s="2" customFormat="1" x14ac:dyDescent="0.2"/>
    <row r="34" s="2" customFormat="1" x14ac:dyDescent="0.2"/>
  </sheetData>
  <mergeCells count="1">
    <mergeCell ref="A1:J1"/>
  </mergeCells>
  <phoneticPr fontId="2" type="noConversion"/>
  <pageMargins left="0.22" right="0.17" top="0.5" bottom="0.5" header="0.5" footer="0.5"/>
  <pageSetup orientation="landscape" r:id="rId1"/>
  <headerFooter alignWithMargins="0"/>
  <ignoredErrors>
    <ignoredError sqref="J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KAPAKU </vt:lpstr>
      <vt:lpstr>AKTIVI PASIV </vt:lpstr>
      <vt:lpstr>Te ardhura+shpenzime</vt:lpstr>
      <vt:lpstr>MET INDIREKTE</vt:lpstr>
      <vt:lpstr>kapitalet e veta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 1</dc:creator>
  <cp:lastModifiedBy>User</cp:lastModifiedBy>
  <cp:lastPrinted>2014-07-21T12:04:01Z</cp:lastPrinted>
  <dcterms:created xsi:type="dcterms:W3CDTF">2008-10-23T11:07:49Z</dcterms:created>
  <dcterms:modified xsi:type="dcterms:W3CDTF">2018-04-20T14:26:06Z</dcterms:modified>
</cp:coreProperties>
</file>