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4125" tabRatio="816" activeTab="0"/>
  </bookViews>
  <sheets>
    <sheet name="KOPERTINA" sheetId="1" r:id="rId1"/>
    <sheet name="pash 2015" sheetId="2" r:id="rId2"/>
    <sheet name="Aktivet15" sheetId="3" r:id="rId3"/>
    <sheet name="Detyrimet dhe Kapitali i Vet 15" sheetId="4" r:id="rId4"/>
    <sheet name="PASH 11" sheetId="5" state="hidden" r:id="rId5"/>
    <sheet name="CF-IND" sheetId="6" state="hidden" r:id="rId6"/>
    <sheet name="Informacion i pergjithshem " sheetId="7" state="hidden" r:id="rId7"/>
    <sheet name="Shenime te tjera shpjeguese" sheetId="8" state="hidden" r:id="rId8"/>
    <sheet name="Ardh.Shpenz.2" sheetId="9" state="hidden" r:id="rId9"/>
    <sheet name="Fluksi M.direkte" sheetId="10" state="hidden" r:id="rId10"/>
    <sheet name="Kapitali Konsol." sheetId="11" state="hidden" r:id="rId11"/>
    <sheet name="Cash flow 15" sheetId="12" r:id="rId12"/>
    <sheet name="Kapitali 15" sheetId="13" r:id="rId13"/>
    <sheet name="INVENTAR 15" sheetId="14" r:id="rId14"/>
    <sheet name="ASETE 15" sheetId="15" r:id="rId15"/>
    <sheet name="Paga 2015" sheetId="16" r:id="rId16"/>
    <sheet name="PASH SQARUESE 15" sheetId="17" r:id="rId17"/>
    <sheet name="AKTIV-PASIV 15" sheetId="18" r:id="rId18"/>
  </sheets>
  <definedNames>
    <definedName name="_xlnm.Print_Area" localSheetId="2">'Aktivet15'!$A$1:$G$52</definedName>
    <definedName name="_xlnm.Print_Area" localSheetId="5">'CF-IND'!$B$2:$G$51</definedName>
    <definedName name="_xlnm.Print_Area" localSheetId="3">'Detyrimet dhe Kapitali i Vet 15'!$B$2:$H$45</definedName>
    <definedName name="_xlnm.Print_Area" localSheetId="6">'Informacion i pergjithshem '!$B$3:$E$67</definedName>
    <definedName name="_xlnm.Print_Area" localSheetId="4">'PASH 11'!$B$1:$E$30</definedName>
  </definedNames>
  <calcPr fullCalcOnLoad="1"/>
</workbook>
</file>

<file path=xl/sharedStrings.xml><?xml version="1.0" encoding="utf-8"?>
<sst xmlns="http://schemas.openxmlformats.org/spreadsheetml/2006/main" count="815" uniqueCount="623">
  <si>
    <t>Nr</t>
  </si>
  <si>
    <t>I</t>
  </si>
  <si>
    <t>II</t>
  </si>
  <si>
    <t>Ndertesa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</si>
  <si>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</si>
  <si>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</si>
  <si>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</si>
  <si>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</si>
  <si>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</si>
  <si>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</si>
  <si>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</si>
  <si>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</si>
  <si>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</si>
  <si>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</si>
  <si>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</si>
  <si>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</si>
  <si>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</si>
  <si>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</si>
  <si>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</si>
  <si>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</si>
  <si>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</si>
  <si>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Inventari</t>
  </si>
  <si>
    <t>Lendet e para</t>
  </si>
  <si>
    <t>Produkte te gateshme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</si>
  <si>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</si>
  <si>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</si>
  <si>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</si>
  <si>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</si>
  <si>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</si>
  <si>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</si>
  <si>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</si>
  <si>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</si>
  <si>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</si>
  <si>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</si>
  <si>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</si>
  <si>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</si>
  <si>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</si>
  <si>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</si>
  <si>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</si>
  <si>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</si>
  <si>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</si>
  <si>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</si>
  <si>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Emri i mire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</si>
  <si>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</si>
  <si>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</si>
  <si>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</si>
  <si>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</si>
  <si>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</si>
  <si>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</si>
  <si>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</si>
  <si>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</si>
  <si>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</si>
  <si>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</si>
  <si>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</si>
  <si>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 xml:space="preserve"> Huat dhe oblikacionet afatshkurtera</t>
  </si>
  <si>
    <t>Detyrime tatimore</t>
  </si>
  <si>
    <t>Hua te tjera</t>
  </si>
  <si>
    <t>Parapagime e arketuara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</si>
  <si>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</si>
  <si>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</si>
  <si>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</si>
  <si>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</si>
  <si>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</si>
  <si>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</si>
  <si>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</si>
  <si>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</si>
  <si>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</si>
  <si>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</si>
  <si>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</si>
  <si>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</si>
  <si>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</si>
  <si>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</si>
  <si>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</si>
  <si>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</si>
  <si>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 O T A L I     A K T I V E V E   ( I + II )</t>
  </si>
  <si>
    <t>Shitjet neto</t>
  </si>
  <si>
    <t>Te ardhura te tjera nga veprimtaria e shfrytezimit</t>
  </si>
  <si>
    <t>Ndrysh.ne invent.prod.gateshme e punes ne proces</t>
  </si>
  <si>
    <t>(pakesimet shpenz.e rritjet pakesim shpenzimesh)</t>
  </si>
  <si>
    <t>Puna e kryer nga njesite ekon.raportuese per qellimet</t>
  </si>
  <si>
    <t>e veta dhe e kapitalizuar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</si>
  <si>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</si>
  <si>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</si>
  <si>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</si>
  <si>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</si>
  <si>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</si>
  <si>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</si>
  <si>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</si>
  <si>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</si>
  <si>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</si>
  <si>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</si>
  <si>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</si>
  <si>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ardhurat dhe shpenzimet nga interesi</t>
  </si>
  <si>
    <t>Fitimet (Humbjet) nga kursi kembimit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</si>
  <si>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</si>
  <si>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</si>
  <si>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</si>
  <si>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</si>
  <si>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</si>
  <si>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</si>
  <si>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</si>
  <si>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</si>
  <si>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Sipas funksionit</t>
  </si>
  <si>
    <t>Pasqyra   e   te   Ardhurave   dhe   Shpenzimeve   2008</t>
  </si>
  <si>
    <t>Pasqyra   e   Fluksit   te  Parase   2008</t>
  </si>
  <si>
    <t xml:space="preserve">Kapitali </t>
  </si>
  <si>
    <t>Rezervat</t>
  </si>
  <si>
    <t>Pasqyra  e  Ndryshimeve  ne  Kapital  2008</t>
  </si>
  <si>
    <t>Nje pasqyre e Konsoliduar</t>
  </si>
  <si>
    <t>Pozicioni me 31 dhjetor 2006</t>
  </si>
  <si>
    <t>Pozicioni i rregulluar</t>
  </si>
  <si>
    <t>Aksionit</t>
  </si>
  <si>
    <t>Rezerva te konvertimit</t>
  </si>
  <si>
    <t>te monedhave te huaja</t>
  </si>
  <si>
    <t>Statutore dhe ligjore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</si>
  <si>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</si>
  <si>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</si>
  <si>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</si>
  <si>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</si>
  <si>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</si>
  <si>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</si>
  <si>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</si>
  <si>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</si>
  <si>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</si>
  <si>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</si>
  <si>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</si>
  <si>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</si>
  <si>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</si>
  <si>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</si>
  <si>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</si>
  <si>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</si>
  <si>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</si>
  <si>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</si>
  <si>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</si>
  <si>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</si>
  <si>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</si>
  <si>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</si>
  <si>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</si>
  <si>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Pozicioni me 31 dhjetor 2007</t>
  </si>
  <si>
    <t>Fitimi neto per periudhen kontabel</t>
  </si>
  <si>
    <t>Aksione te Thesari te Riblera</t>
  </si>
  <si>
    <t>(   ________________  )</t>
  </si>
  <si>
    <t>S H E N I M E T          S P J E G U E S E</t>
  </si>
  <si>
    <t>Fluksi i parave nga veprimtaria e shfrytezimit</t>
  </si>
  <si>
    <t>Per Drejtimin  e Njesise  Ekonomike</t>
  </si>
  <si>
    <t>Rregullime për:</t>
  </si>
  <si>
    <t>Amortizimin</t>
  </si>
  <si>
    <t>Humbje nga këmbimet valutore</t>
  </si>
  <si>
    <t xml:space="preserve">Të ardhura nga investimet </t>
  </si>
  <si>
    <t xml:space="preserve">Fitimi para tatimit   </t>
  </si>
  <si>
    <t xml:space="preserve"> Shpenzime për interesa</t>
  </si>
  <si>
    <t>Rritje/rënie në tepricën inventarit</t>
  </si>
  <si>
    <t>Rritje/rënie në tepricën e detyrimeve, për t’u paguar nga aktiviteti</t>
  </si>
  <si>
    <t>Paratë e përftuara nga aktivitetet</t>
  </si>
  <si>
    <t>Interesi i paguar</t>
  </si>
  <si>
    <t>Tatimfitimi i paguar</t>
  </si>
  <si>
    <t>Paraja neto nga aktivitetet e shfrytëzimit</t>
  </si>
  <si>
    <t>Fluksi i parave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</si>
  <si>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</si>
  <si>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</si>
  <si>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</si>
  <si>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</si>
  <si>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</si>
  <si>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Paraja neto, e përdorur në aktivitetet investuese</t>
  </si>
  <si>
    <t>Fluksi i parave nga veprimtaritë financiare</t>
  </si>
  <si>
    <t>Të ardhura nga emetimi i kapitalit aksionar</t>
  </si>
  <si>
    <t>Të ardhura nga huamarrje afatgjata</t>
  </si>
  <si>
    <t>Pagesat e detyrimeve të qirasë financiare</t>
  </si>
  <si>
    <t>Dividendët e paguar</t>
  </si>
  <si>
    <t>Paraja neto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</si>
  <si>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</si>
  <si>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</si>
  <si>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</si>
  <si>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Fluksi i parave nga veprimtaritë e shfrytëzimit</t>
  </si>
  <si>
    <t>Paratë e arkëtuara nga klientët</t>
  </si>
  <si>
    <t>Paratë e paguara ndaj furnitorëve dhe punonjësve</t>
  </si>
  <si>
    <t>Paratë e ardhura nga veprimtaritë</t>
  </si>
  <si>
    <t>Paraja neto nga veprimtaritë e shfrytëzimit</t>
  </si>
  <si>
    <t>Blerja e kompanisë së kontrolluar X minus paratë e Arkëtuara</t>
  </si>
  <si>
    <t>Të ardhurat nga shitja e pajisjeve</t>
  </si>
  <si>
    <t>Paraja neto e përdorur në veprimtaritë investuese</t>
  </si>
  <si>
    <t>Fluksi i parave nga aktivitetet financiare</t>
  </si>
  <si>
    <t>Dividendë të paguar</t>
  </si>
  <si>
    <t>Paraja neto e përdorur në veprimtaritë financiare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</si>
  <si>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</si>
  <si>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</si>
  <si>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</si>
  <si>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</si>
  <si>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</si>
  <si>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</si>
  <si>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</si>
  <si>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</si>
  <si>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</si>
  <si>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</si>
  <si>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</si>
  <si>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</si>
  <si>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</si>
  <si>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</si>
  <si>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</si>
  <si>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</si>
  <si>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</si>
  <si>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</si>
  <si>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</si>
  <si>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</si>
  <si>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</si>
  <si>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</si>
  <si>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</si>
  <si>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</si>
  <si>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</si>
  <si>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</si>
  <si>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</si>
  <si>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</si>
  <si>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</si>
  <si>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</si>
  <si>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</si>
  <si>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</si>
  <si>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</si>
  <si>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</si>
  <si>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</si>
  <si>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</si>
  <si>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</si>
  <si>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</si>
  <si>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</si>
  <si>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</si>
  <si>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</si>
  <si>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</si>
  <si>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 xml:space="preserve">                - Per ndertesat ne menyre lineare me 5 % ne vit.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</si>
  <si>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</si>
  <si>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</si>
  <si>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</si>
  <si>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</si>
  <si>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</si>
  <si>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</si>
  <si>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</si>
  <si>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</si>
  <si>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</si>
  <si>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</si>
  <si>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Llogari / Kerkesa te arketueshme ndaj shtetit</t>
  </si>
  <si>
    <t>Llogari / Kerkesa te arketueshme te tjera</t>
  </si>
  <si>
    <t>Shoqeria _Dedeman Mining Albania_ Shpk</t>
  </si>
  <si>
    <t>Ne Leke</t>
  </si>
  <si>
    <t>Sipas metodes direkte   ne Leke</t>
  </si>
  <si>
    <t>vi</t>
  </si>
  <si>
    <t>Te tjera detyrime afatshkurtera</t>
  </si>
  <si>
    <t>Kerkesa te arketueshme ndaj personelit</t>
  </si>
  <si>
    <t>Rritje/renie ne kerkesat e arketueshme</t>
  </si>
  <si>
    <t>Rritje/renie ne kerkesat ndaj shtetit</t>
  </si>
  <si>
    <t>Rritje/rënie në tepricën e kërkesave të arkëtueshme të tjera</t>
  </si>
  <si>
    <t>Rritje/renie ne kerkesat ndaj personelit</t>
  </si>
  <si>
    <t>Rritje/renie ne tepricen e parapagime dhe shpenzimeve te shtyra</t>
  </si>
  <si>
    <t>Makineri dhe pajisje</t>
  </si>
  <si>
    <t>Rritja/renia e shpenzimeve te zhvillimit</t>
  </si>
  <si>
    <t>Rritja/renia e te tjerave aktive afatgjata jomateriale</t>
  </si>
  <si>
    <t>TOTALI   DETYRIMEVE   DHE   KAPITALIT  (I+II+III)</t>
  </si>
  <si>
    <t>T O T A L I     D E T Y R I M E V E      ( I+II )</t>
  </si>
  <si>
    <t>D E T Y R I M E T      A F A T G J A T A</t>
  </si>
  <si>
    <t>D E T Y R I M E T      A F A T S H K U R T E R A</t>
  </si>
  <si>
    <t>DETYRIMET  DHE  KAPITALI</t>
  </si>
  <si>
    <t>Llogari / Kerkesa te arketueshme ndaj ortakeve</t>
  </si>
  <si>
    <t xml:space="preserve">     Kuadri kontabel i aplikuar : Standartet Kombetare te Kontabilitetit ne Shqiperi.(SKK 2; 49)</t>
  </si>
  <si>
    <t xml:space="preserve">                - Kompjutera e sisteme informacioni me 25 % ne vit</t>
  </si>
  <si>
    <t xml:space="preserve">si metode te amortizimit te ndertesave metoden lineare ndersa per kompjutera e sisteme informacioni dhe AAM te </t>
  </si>
  <si>
    <t xml:space="preserve">tjera eshte perdorur metoda e vleres se mbetur dhe normat e amortizimit jane perdorur te njejta me ato te sistemit </t>
  </si>
  <si>
    <t>fiskal ne fuqi dhe konkretisht :</t>
  </si>
  <si>
    <t>Fitim nga kembimet valutore</t>
  </si>
  <si>
    <t>Te pagushme ndaj furnitoreve</t>
  </si>
  <si>
    <t>a</t>
  </si>
  <si>
    <t>b</t>
  </si>
  <si>
    <t>c</t>
  </si>
  <si>
    <t>ARDHURA</t>
  </si>
  <si>
    <t>SHPENZIME</t>
  </si>
  <si>
    <t>Te tjera</t>
  </si>
  <si>
    <t>628</t>
  </si>
  <si>
    <t>Sherbime bankare</t>
  </si>
  <si>
    <t>641</t>
  </si>
  <si>
    <t>644</t>
  </si>
  <si>
    <t>Aktiv</t>
  </si>
  <si>
    <t>411</t>
  </si>
  <si>
    <t>NR</t>
  </si>
  <si>
    <t>d</t>
  </si>
  <si>
    <t xml:space="preserve"> </t>
  </si>
  <si>
    <t>769</t>
  </si>
  <si>
    <t>667</t>
  </si>
  <si>
    <t>2812</t>
  </si>
  <si>
    <t>2813</t>
  </si>
  <si>
    <t>215</t>
  </si>
  <si>
    <t>Mjete transporti</t>
  </si>
  <si>
    <t>2188</t>
  </si>
  <si>
    <t>Shoqeria "ALMETA GMBH" sh.p.k.</t>
  </si>
  <si>
    <t>Administrator</t>
  </si>
  <si>
    <t>Sipas metodes indirekte   ne Leke</t>
  </si>
  <si>
    <t>Hartoi</t>
  </si>
  <si>
    <t xml:space="preserve">PASQYRA E TE ARDHURAVE DHE SHPENZIMEVE </t>
  </si>
  <si>
    <t>767</t>
  </si>
  <si>
    <t>Te ardhura nga interesat</t>
  </si>
  <si>
    <t>601</t>
  </si>
  <si>
    <t>602</t>
  </si>
  <si>
    <t>615</t>
  </si>
  <si>
    <t>Mirembajtje dhe riparime</t>
  </si>
  <si>
    <t>618</t>
  </si>
  <si>
    <t>624</t>
  </si>
  <si>
    <t>Publicitet,reklama</t>
  </si>
  <si>
    <t>Pagat dhe shperblimet e personelit</t>
  </si>
  <si>
    <t>Sigurimet shoqerore dhe shendetesore</t>
  </si>
  <si>
    <t>Shpenzime  per interesa</t>
  </si>
  <si>
    <t>Fitimi - Humbje</t>
  </si>
  <si>
    <t>Lavdije Elezaj</t>
  </si>
  <si>
    <t>2115</t>
  </si>
  <si>
    <t>truall ndertimi</t>
  </si>
  <si>
    <t>2121</t>
  </si>
  <si>
    <t>ndertesa industriale</t>
  </si>
  <si>
    <t>2134</t>
  </si>
  <si>
    <t>231</t>
  </si>
  <si>
    <t>AA materiale ne proces</t>
  </si>
  <si>
    <t>Per ndertesat</t>
  </si>
  <si>
    <t>Per instalime teknike, makinerite, pajisje, instrum dhe vegl</t>
  </si>
  <si>
    <t>2815</t>
  </si>
  <si>
    <t>Per mjete transporti</t>
  </si>
  <si>
    <t>Kliente per mallra , produkte e sherbime</t>
  </si>
  <si>
    <t>4455</t>
  </si>
  <si>
    <t>TVSH e zbriteshme</t>
  </si>
  <si>
    <t>Blerje /shpenzime te materialeve</t>
  </si>
  <si>
    <t>Blerje /shpenzime te materialeve te tjera</t>
  </si>
  <si>
    <t>669</t>
  </si>
  <si>
    <t>Humbje nga kembimet valutore</t>
  </si>
  <si>
    <t>Aktive tjera afat gjata materiale ne proces</t>
  </si>
  <si>
    <t>Prodhim ne proces (materiale ndihmese)</t>
  </si>
  <si>
    <t xml:space="preserve">Shoqeria "Lajthiza Invest" Sha edhe pergjate vitit 2009 ka zhvilluar aktivitet ne perputhje me </t>
  </si>
  <si>
    <t>objektin e aktivitetit te saj lidhur me prodhimin,ambalazhimin dhe tregtimin e ujit natyral. Ajo eshte krijuar dhe regjistruar ne organet</t>
  </si>
  <si>
    <t>tatimore ne regjistrin e TVSH-se ne muajin shtator te vitit 1999 dhe objekti i aktivitetit te saj eshte prodhimi dhe tregtia e ujit.</t>
  </si>
  <si>
    <t>Shoqeria ka kryer kryesisht aktivitetin per te cilin ka hapur edhe licencen , per prodhimin e mallrave te akcizes dhe zbaton</t>
  </si>
  <si>
    <t>me perpikmeri ate. Se shpejti shoqeria do te zgjeroje aktivitetin e saj nepermjet eksportit te ujit jashte vendit.</t>
  </si>
  <si>
    <t>llogari</t>
  </si>
  <si>
    <t>pershkrim</t>
  </si>
  <si>
    <t>Makineri dhe pajisje pune</t>
  </si>
  <si>
    <t>2135</t>
  </si>
  <si>
    <t>instrumente dhe vegla</t>
  </si>
  <si>
    <t>2181</t>
  </si>
  <si>
    <t>Mobilje dhe pajisje zyre</t>
  </si>
  <si>
    <t>2311</t>
  </si>
  <si>
    <t>shpenzime</t>
  </si>
  <si>
    <t>ardhura</t>
  </si>
  <si>
    <t>701</t>
  </si>
  <si>
    <t>Shitje e  produkteve te  gatshem</t>
  </si>
  <si>
    <t>606</t>
  </si>
  <si>
    <t>Blerje amballazhi</t>
  </si>
  <si>
    <t>626</t>
  </si>
  <si>
    <t>Shpz.postare e telekom.</t>
  </si>
  <si>
    <t>6271</t>
  </si>
  <si>
    <t>Transporte per blerje</t>
  </si>
  <si>
    <t>6381</t>
  </si>
  <si>
    <t>takse amballazhi</t>
  </si>
  <si>
    <t>657</t>
  </si>
  <si>
    <t>Gjoba dhe demshperblime</t>
  </si>
  <si>
    <t>Thanas Siveri</t>
  </si>
  <si>
    <t>Akciza</t>
  </si>
  <si>
    <t>Paga te panjohura ( te papaguara)</t>
  </si>
  <si>
    <t>Gjoba te ndryshme te paguara</t>
  </si>
  <si>
    <t>Interesa mbi normen e Bankes Shqiperise</t>
  </si>
  <si>
    <t>NETO : (per efekt te ndermarrjes)</t>
  </si>
  <si>
    <t>LAJTHIZA INVEST SH.A. 2011</t>
  </si>
  <si>
    <t>722</t>
  </si>
  <si>
    <t>Prodhimi i AA materiale</t>
  </si>
  <si>
    <t xml:space="preserve">6021 </t>
  </si>
  <si>
    <t>SHpenzime mat.ndihmese (Nafta)</t>
  </si>
  <si>
    <t>6031</t>
  </si>
  <si>
    <t>Ndrysh.gjend.mater.para</t>
  </si>
  <si>
    <t>6032</t>
  </si>
  <si>
    <t>Ndrysh.gjend.mater.tjera</t>
  </si>
  <si>
    <t>60321</t>
  </si>
  <si>
    <t>Ndryshimi i gjendjes nafta</t>
  </si>
  <si>
    <t>605</t>
  </si>
  <si>
    <t>6081</t>
  </si>
  <si>
    <t>Situacioni i permbledhur(materiale+puntori)</t>
  </si>
  <si>
    <t>616</t>
  </si>
  <si>
    <t>Sigurime</t>
  </si>
  <si>
    <t>633</t>
  </si>
  <si>
    <t>638</t>
  </si>
  <si>
    <t>Tatime te tjera</t>
  </si>
  <si>
    <t>81</t>
  </si>
  <si>
    <t>Provizore per celjen etj</t>
  </si>
  <si>
    <t>Pasqyra   e   Fluksit   te  Parase   2011</t>
  </si>
  <si>
    <t>2132</t>
  </si>
  <si>
    <t>instalime teknike komplekse</t>
  </si>
  <si>
    <t>3124</t>
  </si>
  <si>
    <t>Lende djegese</t>
  </si>
  <si>
    <t>Blerje mallra dhe sherbime nga te trete</t>
  </si>
  <si>
    <t>Fitimi i vitit 2011</t>
  </si>
  <si>
    <t>Humbja 2009</t>
  </si>
  <si>
    <t>Fitimi para tatimit</t>
  </si>
  <si>
    <t>Shpenzime te pazbritshme</t>
  </si>
  <si>
    <t>Fitimi i Tatueshem</t>
  </si>
  <si>
    <t>Tatim Fitimi 2011</t>
  </si>
  <si>
    <t>Fitimi Neto</t>
  </si>
  <si>
    <t>2131</t>
  </si>
  <si>
    <t>instalime teknike specifike</t>
  </si>
  <si>
    <t>2133</t>
  </si>
  <si>
    <t>makineri dhe pajisje energjitike</t>
  </si>
  <si>
    <t>Materiale ndertimi</t>
  </si>
  <si>
    <t>342</t>
  </si>
  <si>
    <t>Produkte te gatshme</t>
  </si>
  <si>
    <t>4091</t>
  </si>
  <si>
    <t>Paradhenie per furnizim</t>
  </si>
  <si>
    <t>Shpenzime te tjera</t>
  </si>
  <si>
    <t>PASQYRA E TE ARDHURAVE DHE SHPENZIMEVE</t>
  </si>
  <si>
    <t>KLASIFIKIMI I SHPENZIMEVE SIPAS NATYRES</t>
  </si>
  <si>
    <t>REFERENCAT</t>
  </si>
  <si>
    <t xml:space="preserve">VITI </t>
  </si>
  <si>
    <t>VITI</t>
  </si>
  <si>
    <t xml:space="preserve">PERSHKRIMI I ELEMENTEVE </t>
  </si>
  <si>
    <t>NR.LLOG</t>
  </si>
  <si>
    <t>USHTRIMOR</t>
  </si>
  <si>
    <t xml:space="preserve"> PARAARDHES</t>
  </si>
  <si>
    <t>Te ardhura te tjera nga veprimtarite e shfrytezimit</t>
  </si>
  <si>
    <t>702-758</t>
  </si>
  <si>
    <t>Ndryshimet ne inventarin e produkteve te gateshme dhe Pr. Proc.</t>
  </si>
  <si>
    <t>TOTALI TE ARDHURAVE ( 1-2 )</t>
  </si>
  <si>
    <t>Ndryshimet ne inventarin e prod. te gat. dhe Pr. Proc.</t>
  </si>
  <si>
    <t xml:space="preserve">Materiale te konsumuara </t>
  </si>
  <si>
    <t>601-608X</t>
  </si>
  <si>
    <t>Kostot e punes</t>
  </si>
  <si>
    <t>641-644</t>
  </si>
  <si>
    <t>Pagat e personelit</t>
  </si>
  <si>
    <t xml:space="preserve">Shpenzime per sigurime shoqerore dhe shendetsore </t>
  </si>
  <si>
    <t>Amortizimet dhe zhvleresimet</t>
  </si>
  <si>
    <t>68X</t>
  </si>
  <si>
    <t>61-63</t>
  </si>
  <si>
    <t>TOTALI I SHPENZIMEVE   ( 4 - 7 )</t>
  </si>
  <si>
    <t>Fitimi apo humbja nga veprimtaria kryesore (1+2+/-3-8)</t>
  </si>
  <si>
    <t>Te ardhurat dhe shpenzimet financiare nga njesi te kontroll</t>
  </si>
  <si>
    <t>Te ardhurat dhe shpenzimet financiare nga pjesmarrjet</t>
  </si>
  <si>
    <t xml:space="preserve">Te ardhurat dhe shpenzimet financiare nga investime  </t>
  </si>
  <si>
    <t>763,764,765,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</si>
  <si>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</si>
  <si>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</si>
  <si>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</si>
  <si>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</si>
  <si>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TOTALI I TE ARDHURAVE DHE SHPENZIMEVE FINANCIARE (A-D)</t>
  </si>
  <si>
    <r>
      <t xml:space="preserve">Fitimi  ( humbja )  </t>
    </r>
    <r>
      <rPr>
        <b/>
        <sz val="10"/>
        <rFont val="Arial"/>
        <family val="2"/>
      </rPr>
      <t xml:space="preserve">Fiskale , </t>
    </r>
    <r>
      <rPr>
        <b/>
        <sz val="9"/>
        <rFont val="Arial"/>
        <family val="2"/>
      </rPr>
      <t xml:space="preserve"> para tatimit   ( 9+/-13  )</t>
    </r>
  </si>
  <si>
    <t>Tatim Fitimi I Paguar gjate vitit ushtrimor</t>
  </si>
  <si>
    <t>Per tu paguar</t>
  </si>
  <si>
    <t>Fitimi  ( humbja ) neto e vitit financiar  (  14-15 )</t>
  </si>
  <si>
    <t>Interesa mbi 4-Fish Kapital</t>
  </si>
  <si>
    <t xml:space="preserve">Elementet e pasqyrave te konsoliduara </t>
  </si>
  <si>
    <t>2818</t>
  </si>
  <si>
    <t>Per te tjera AA materiale</t>
  </si>
  <si>
    <t>311</t>
  </si>
  <si>
    <t>Materiale te para</t>
  </si>
  <si>
    <t>3127</t>
  </si>
  <si>
    <t>Materiale te tjera</t>
  </si>
  <si>
    <t>51211</t>
  </si>
  <si>
    <t>RAIFFEISEN BANK ALL 0005454450</t>
  </si>
  <si>
    <t>51212</t>
  </si>
  <si>
    <t>TIRANA BANK ALL 0145-307665-100</t>
  </si>
  <si>
    <t>51213</t>
  </si>
  <si>
    <t>INTESA SAN PAOLO BANK ALL 2072083530</t>
  </si>
  <si>
    <t>51214</t>
  </si>
  <si>
    <t>ALPHA BANK ALL 902020123001559268</t>
  </si>
  <si>
    <t>51215</t>
  </si>
  <si>
    <t>CREDINS BANK ALL 00000026620</t>
  </si>
  <si>
    <t>51216</t>
  </si>
  <si>
    <t>PROCREDIT BANK ALL 80202480001</t>
  </si>
  <si>
    <t>51217</t>
  </si>
  <si>
    <t>NBG BANK ALL 123078100000019</t>
  </si>
  <si>
    <t>512411</t>
  </si>
  <si>
    <t>RAIFFEISEN BANK EURO 0006454450</t>
  </si>
  <si>
    <t>512414</t>
  </si>
  <si>
    <t>ALPHA BANK 902020123001559167</t>
  </si>
  <si>
    <t>512415</t>
  </si>
  <si>
    <t>CREDINS BANK EURO 00000230973</t>
  </si>
  <si>
    <t>512416</t>
  </si>
  <si>
    <t>UBA EURO 1701-0010-101100.05</t>
  </si>
  <si>
    <t>512417</t>
  </si>
  <si>
    <t>Fibank euro</t>
  </si>
  <si>
    <t>512421</t>
  </si>
  <si>
    <t>RAIFFEISEN BANK $ 007454450</t>
  </si>
  <si>
    <t>512423</t>
  </si>
  <si>
    <t>ALPHA BANK $ 902020123001559369</t>
  </si>
  <si>
    <t>512424</t>
  </si>
  <si>
    <t>CREDINS BANK $ 00000308438</t>
  </si>
  <si>
    <t>512425</t>
  </si>
  <si>
    <t>Fibank AL14 2151 1031 USD1 0000 0706 5700</t>
  </si>
  <si>
    <t>iiii</t>
  </si>
  <si>
    <t xml:space="preserve">Materiale te tjera </t>
  </si>
  <si>
    <t>Vlera e mbetur</t>
  </si>
  <si>
    <t>Kase fiskale +modem</t>
  </si>
  <si>
    <t>Bot nafte me rimorkio</t>
  </si>
  <si>
    <t>Bot nafte cisterne</t>
  </si>
  <si>
    <t>Makineri tollona</t>
  </si>
  <si>
    <t>Fotokopje</t>
  </si>
  <si>
    <t>Skaner</t>
  </si>
  <si>
    <t>Shoqeria "EXIMOIL " sh.a.</t>
  </si>
  <si>
    <t>Amort 2014</t>
  </si>
  <si>
    <t>VLERA MBET.2014</t>
  </si>
  <si>
    <t>Punedhenes</t>
  </si>
  <si>
    <t>Punemarres</t>
  </si>
  <si>
    <t>PAGAT</t>
  </si>
  <si>
    <t>SIG</t>
  </si>
  <si>
    <t xml:space="preserve">SIG </t>
  </si>
  <si>
    <t>PAGA</t>
  </si>
  <si>
    <t>NR PUN</t>
  </si>
  <si>
    <t>Page minimale</t>
  </si>
  <si>
    <t>Muaji</t>
  </si>
  <si>
    <t xml:space="preserve">BRUTO </t>
  </si>
  <si>
    <t>NETO</t>
  </si>
  <si>
    <t>SHOQ</t>
  </si>
  <si>
    <t>SHEN</t>
  </si>
  <si>
    <t>TAP</t>
  </si>
  <si>
    <t>I PAGESAVE</t>
  </si>
  <si>
    <t xml:space="preserve">I NDALESAVE </t>
  </si>
  <si>
    <t xml:space="preserve">NETO 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</si>
  <si>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</si>
  <si>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</si>
  <si>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</si>
  <si>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</si>
  <si>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</si>
  <si>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</si>
  <si>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</si>
  <si>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</si>
  <si>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</si>
  <si>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</si>
  <si>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</si>
  <si>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</si>
  <si>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Sist.tatim.</t>
  </si>
  <si>
    <t>Dif</t>
  </si>
  <si>
    <t>mesatarja e punonjesve</t>
  </si>
  <si>
    <t>Pasiv</t>
  </si>
  <si>
    <t>102</t>
  </si>
  <si>
    <t>Kapitali i nenshkruar i papaguar</t>
  </si>
  <si>
    <t>108</t>
  </si>
  <si>
    <t>Fitim / humbja e pashperndare</t>
  </si>
  <si>
    <t>121Z</t>
  </si>
  <si>
    <t xml:space="preserve">HUMBJE/FITIM </t>
  </si>
  <si>
    <t>401</t>
  </si>
  <si>
    <t>Furnitore per mallra , produkte e sherbime</t>
  </si>
  <si>
    <t>421</t>
  </si>
  <si>
    <t>Paga e shperblime</t>
  </si>
  <si>
    <t>431</t>
  </si>
  <si>
    <t>Sigurime shoqerore dhe shendetsore</t>
  </si>
  <si>
    <t>442</t>
  </si>
  <si>
    <t>Tatim  mbi te ardhurat e personale</t>
  </si>
  <si>
    <t>455</t>
  </si>
  <si>
    <t>Te drejta dhe detyrime ndaj ortakeve dhe aksionereve</t>
  </si>
  <si>
    <t>467</t>
  </si>
  <si>
    <t>Debitore te tjere ,kreditore te tjere</t>
  </si>
  <si>
    <t>2182</t>
  </si>
  <si>
    <t>Pajisje informative</t>
  </si>
  <si>
    <t>351</t>
  </si>
  <si>
    <t>Mallra grupi I</t>
  </si>
  <si>
    <t>444</t>
  </si>
  <si>
    <t>Tatim mbi fitimin</t>
  </si>
  <si>
    <t>51241</t>
  </si>
  <si>
    <t>Banka EUR</t>
  </si>
  <si>
    <t>51242</t>
  </si>
  <si>
    <t>Banka USD</t>
  </si>
  <si>
    <t>per automjetet</t>
  </si>
  <si>
    <t>Per te tjerat</t>
  </si>
  <si>
    <t>Amortizimi</t>
  </si>
  <si>
    <t>Emertimi dhe Forma ligjore</t>
  </si>
  <si>
    <t>EXIMOIL SHA</t>
  </si>
  <si>
    <t>NIPT -i</t>
  </si>
  <si>
    <t>K91715006E</t>
  </si>
  <si>
    <t>Adresa e Selise</t>
  </si>
  <si>
    <t>TIRANE</t>
  </si>
  <si>
    <t>Data e krijimit</t>
  </si>
  <si>
    <t>15.05.2009</t>
  </si>
  <si>
    <t>Nr. i  Regjistrit  Tregetar</t>
  </si>
  <si>
    <t>Veprimtaria  Kryesore</t>
  </si>
  <si>
    <t>TREGTIM HIDROKARBURE</t>
  </si>
  <si>
    <t>P A S Q Y R A T     F I N A N C I A R E</t>
  </si>
  <si>
    <t xml:space="preserve">(  Ne zbatim te Standartit Kombetar te Kontabilitetit Nr.2 te Permiresuar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</si>
  <si>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</si>
  <si>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</si>
  <si>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</si>
  <si>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</si>
  <si>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</si>
  <si>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</si>
  <si>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</si>
  <si>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</si>
  <si>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>Njesi Monetare</t>
  </si>
  <si>
    <t xml:space="preserve">  Periudha  Kontabel e Pasqyrave Financiare</t>
  </si>
  <si>
    <t>Nga</t>
  </si>
  <si>
    <t>Deri</t>
  </si>
  <si>
    <t xml:space="preserve">  Data  e  mbylljes se Pasqyrave Financiare</t>
  </si>
  <si>
    <t>Viti   2015</t>
  </si>
  <si>
    <t>01.01.2015</t>
  </si>
  <si>
    <t>31.12.2015</t>
  </si>
  <si>
    <t xml:space="preserve">PERMBLEDHJE PAGASH 2015 EXIMOIL SHA </t>
  </si>
  <si>
    <t>Amortizimi 15</t>
  </si>
  <si>
    <t>Vlera mb 15</t>
  </si>
  <si>
    <t>6811</t>
  </si>
  <si>
    <t>amortizim i AQ afatgjate</t>
  </si>
  <si>
    <t>5121</t>
  </si>
  <si>
    <t>Vlera monetare ne leke</t>
  </si>
  <si>
    <t>Diference Aktiv-Pasiv</t>
  </si>
  <si>
    <t>Artikulli</t>
  </si>
  <si>
    <t>Euro Gazoil</t>
  </si>
  <si>
    <t>Solar</t>
  </si>
  <si>
    <t>Njesia</t>
  </si>
  <si>
    <t>Liter</t>
  </si>
  <si>
    <t>Kg</t>
  </si>
  <si>
    <t>Sasia</t>
  </si>
  <si>
    <t>Cmim</t>
  </si>
  <si>
    <t>Vlera</t>
  </si>
  <si>
    <t>B  I  L  A  N  C  I     2015</t>
  </si>
  <si>
    <t>Nje pasqyre e pa Konsoliduar</t>
  </si>
  <si>
    <t>Kapitali Aksionar</t>
  </si>
  <si>
    <t>Primi I Aksionit</t>
  </si>
  <si>
    <t>Aksionet e thesarit</t>
  </si>
  <si>
    <t>Rezerva Statusore</t>
  </si>
  <si>
    <t>Fitimi I pashperndare</t>
  </si>
  <si>
    <t>Totali</t>
  </si>
  <si>
    <t>Emetimi kapitali aksionar</t>
  </si>
  <si>
    <t>Rritja rezerves kapitalit</t>
  </si>
  <si>
    <t>Pozicioni me 31 dhjetor 2013</t>
  </si>
  <si>
    <t>Pozicioni me 31 dhjetor 2014</t>
  </si>
  <si>
    <t>Pasqyra  e  Ndryshimeve  ne  Kapital  2015</t>
  </si>
  <si>
    <t>Pasqyra   e   Fluksit   te  Parase   2015</t>
  </si>
  <si>
    <t>Pozicioni me 31 dhjetor 2015</t>
  </si>
  <si>
    <t>Amort 2015</t>
  </si>
  <si>
    <t>VL MBET.2015</t>
  </si>
  <si>
    <t>VL MBET.2013</t>
  </si>
  <si>
    <t>ASETE 2015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</si>
</sst>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"/>
    <numFmt numFmtId="191" formatCode="#,##0.000"/>
    <numFmt numFmtId="192" formatCode="#,##0.0000"/>
    <numFmt numFmtId="193" formatCode="0.0"/>
    <numFmt numFmtId="194" formatCode="_-* #,##0.0_L_e_k_-;\-* #,##0.0_L_e_k_-;_-* &quot;-&quot;??_L_e_k_-;_-@_-"/>
    <numFmt numFmtId="195" formatCode="_-* #,##0_L_e_k_-;\-* #,##0_L_e_k_-;_-* &quot;-&quot;??_L_e_k_-;_-@_-"/>
    <numFmt numFmtId="196" formatCode="#,##0_ ;[Red]\-#,##0\ "/>
    <numFmt numFmtId="197" formatCode="0.0_ ;[Red]\-0.0\ "/>
    <numFmt numFmtId="198" formatCode="#,##0.00_ ;\-#,##0.00\ "/>
    <numFmt numFmtId="199" formatCode="#,##0_ ;\-#,##0\ "/>
    <numFmt numFmtId="200" formatCode="[$-809]dd\ mmmm\ yyyy"/>
    <numFmt numFmtId="201" formatCode="#,##0.00;[Red]#,##0.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_(* #,##0.0_);_(* \(#,##0.0\);_(* &quot;-&quot;??_);_(@_)"/>
    <numFmt numFmtId="208" formatCode="_(* #,##0_);_(* \(#,##0\);_(* &quot;-&quot;??_);_(@_)"/>
    <numFmt numFmtId="209" formatCode="0.000E+00"/>
    <numFmt numFmtId="210" formatCode="0.0E+00"/>
    <numFmt numFmtId="211" formatCode="0E+00"/>
    <numFmt numFmtId="212" formatCode="#,##0.0_);\(#,##0.0\)"/>
    <numFmt numFmtId="213" formatCode="#,##0.000_);\(#,##0.000\)"/>
    <numFmt numFmtId="214" formatCode="_(* #,##0.000_);_(* \(#,##0.000\);_(* &quot;-&quot;???_);_(@_)"/>
    <numFmt numFmtId="215" formatCode="#,##0.00000000"/>
    <numFmt numFmtId="216" formatCode="_(* #,##0.0_);_(* \(#,##0.0\);_(* &quot;-&quot;?_);_(@_)"/>
    <numFmt numFmtId="217" formatCode="0_);\(0\)"/>
    <numFmt numFmtId="218" formatCode="0.00_);\(0.00\)"/>
    <numFmt numFmtId="219" formatCode="#,##0.000000000"/>
  </numFmts>
  <fonts count="8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b/>
      <i/>
      <sz val="12"/>
      <color indexed="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0"/>
    </font>
    <font>
      <sz val="10"/>
      <color indexed="11"/>
      <name val="Arial"/>
      <family val="0"/>
    </font>
    <font>
      <b/>
      <sz val="10"/>
      <color indexed="11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b/>
      <sz val="26"/>
      <name val="Arial Narrow"/>
      <family val="2"/>
    </font>
    <font>
      <b/>
      <u val="single"/>
      <sz val="26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/>
    </xf>
    <xf numFmtId="3" fontId="0" fillId="0" borderId="0" xfId="0" applyNumberFormat="1" applyFont="1" applyAlignment="1">
      <alignment horizontal="right" vertical="center"/>
    </xf>
    <xf numFmtId="0" fontId="0" fillId="0" borderId="22" xfId="0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/>
    </xf>
    <xf numFmtId="3" fontId="0" fillId="33" borderId="18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left" vertical="top"/>
    </xf>
    <xf numFmtId="0" fontId="0" fillId="0" borderId="0" xfId="0" applyFill="1" applyAlignment="1">
      <alignment/>
    </xf>
    <xf numFmtId="0" fontId="0" fillId="33" borderId="18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34" borderId="18" xfId="0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vertical="center"/>
    </xf>
    <xf numFmtId="0" fontId="0" fillId="34" borderId="22" xfId="0" applyFill="1" applyBorder="1" applyAlignment="1">
      <alignment vertical="center"/>
    </xf>
    <xf numFmtId="3" fontId="0" fillId="34" borderId="18" xfId="0" applyNumberFormat="1" applyFill="1" applyBorder="1" applyAlignment="1">
      <alignment vertical="center"/>
    </xf>
    <xf numFmtId="3" fontId="5" fillId="34" borderId="18" xfId="0" applyNumberFormat="1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5" fillId="34" borderId="18" xfId="0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 vertic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5" fillId="34" borderId="22" xfId="0" applyFont="1" applyFill="1" applyBorder="1" applyAlignment="1">
      <alignment horizontal="left"/>
    </xf>
    <xf numFmtId="3" fontId="0" fillId="34" borderId="18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195" fontId="0" fillId="0" borderId="0" xfId="0" applyNumberFormat="1" applyAlignment="1">
      <alignment/>
    </xf>
    <xf numFmtId="0" fontId="0" fillId="0" borderId="41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5" fillId="0" borderId="0" xfId="0" applyNumberFormat="1" applyFont="1" applyAlignment="1">
      <alignment/>
    </xf>
    <xf numFmtId="0" fontId="0" fillId="0" borderId="41" xfId="0" applyBorder="1" applyAlignment="1">
      <alignment horizontal="center"/>
    </xf>
    <xf numFmtId="3" fontId="0" fillId="0" borderId="41" xfId="0" applyNumberFormat="1" applyBorder="1" applyAlignment="1">
      <alignment/>
    </xf>
    <xf numFmtId="0" fontId="5" fillId="0" borderId="41" xfId="0" applyFont="1" applyBorder="1" applyAlignment="1">
      <alignment/>
    </xf>
    <xf numFmtId="3" fontId="5" fillId="0" borderId="41" xfId="0" applyNumberFormat="1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3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7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18" xfId="0" applyFont="1" applyBorder="1" applyAlignment="1">
      <alignment/>
    </xf>
    <xf numFmtId="4" fontId="23" fillId="0" borderId="18" xfId="0" applyNumberFormat="1" applyFont="1" applyBorder="1" applyAlignment="1">
      <alignment/>
    </xf>
    <xf numFmtId="0" fontId="24" fillId="0" borderId="18" xfId="0" applyFont="1" applyBorder="1" applyAlignment="1">
      <alignment/>
    </xf>
    <xf numFmtId="3" fontId="21" fillId="0" borderId="0" xfId="0" applyNumberFormat="1" applyFont="1" applyAlignment="1">
      <alignment/>
    </xf>
    <xf numFmtId="4" fontId="24" fillId="0" borderId="18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195" fontId="23" fillId="0" borderId="0" xfId="42" applyNumberFormat="1" applyFont="1" applyAlignment="1">
      <alignment/>
    </xf>
    <xf numFmtId="195" fontId="74" fillId="0" borderId="0" xfId="42" applyNumberFormat="1" applyFont="1" applyAlignment="1">
      <alignment/>
    </xf>
    <xf numFmtId="4" fontId="23" fillId="0" borderId="0" xfId="0" applyNumberFormat="1" applyFont="1" applyAlignment="1">
      <alignment/>
    </xf>
    <xf numFmtId="4" fontId="21" fillId="0" borderId="0" xfId="0" applyNumberFormat="1" applyFont="1" applyBorder="1" applyAlignment="1">
      <alignment horizontal="center"/>
    </xf>
    <xf numFmtId="4" fontId="20" fillId="0" borderId="0" xfId="0" applyNumberFormat="1" applyFont="1" applyAlignment="1">
      <alignment/>
    </xf>
    <xf numFmtId="37" fontId="5" fillId="0" borderId="18" xfId="0" applyNumberFormat="1" applyFont="1" applyFill="1" applyBorder="1" applyAlignment="1">
      <alignment vertical="center"/>
    </xf>
    <xf numFmtId="0" fontId="5" fillId="0" borderId="3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3" fontId="0" fillId="33" borderId="43" xfId="0" applyNumberFormat="1" applyFill="1" applyBorder="1" applyAlignment="1">
      <alignment horizontal="center"/>
    </xf>
    <xf numFmtId="3" fontId="0" fillId="33" borderId="44" xfId="0" applyNumberFormat="1" applyFill="1" applyBorder="1" applyAlignment="1">
      <alignment/>
    </xf>
    <xf numFmtId="0" fontId="5" fillId="0" borderId="45" xfId="0" applyFont="1" applyBorder="1" applyAlignment="1">
      <alignment horizontal="center"/>
    </xf>
    <xf numFmtId="0" fontId="16" fillId="0" borderId="46" xfId="0" applyFont="1" applyBorder="1" applyAlignment="1">
      <alignment/>
    </xf>
    <xf numFmtId="3" fontId="0" fillId="0" borderId="46" xfId="0" applyNumberFormat="1" applyFont="1" applyBorder="1" applyAlignment="1">
      <alignment horizontal="center"/>
    </xf>
    <xf numFmtId="3" fontId="0" fillId="0" borderId="47" xfId="0" applyNumberFormat="1" applyBorder="1" applyAlignment="1">
      <alignment/>
    </xf>
    <xf numFmtId="0" fontId="5" fillId="0" borderId="46" xfId="0" applyFont="1" applyBorder="1" applyAlignment="1">
      <alignment/>
    </xf>
    <xf numFmtId="3" fontId="0" fillId="0" borderId="47" xfId="0" applyNumberFormat="1" applyFont="1" applyBorder="1" applyAlignment="1">
      <alignment/>
    </xf>
    <xf numFmtId="0" fontId="5" fillId="0" borderId="46" xfId="0" applyFont="1" applyBorder="1" applyAlignment="1">
      <alignment horizontal="center"/>
    </xf>
    <xf numFmtId="3" fontId="0" fillId="33" borderId="46" xfId="0" applyNumberFormat="1" applyFont="1" applyFill="1" applyBorder="1" applyAlignment="1">
      <alignment horizontal="center"/>
    </xf>
    <xf numFmtId="3" fontId="5" fillId="34" borderId="46" xfId="0" applyNumberFormat="1" applyFont="1" applyFill="1" applyBorder="1" applyAlignment="1">
      <alignment/>
    </xf>
    <xf numFmtId="0" fontId="5" fillId="0" borderId="46" xfId="0" applyFont="1" applyBorder="1" applyAlignment="1">
      <alignment horizontal="left"/>
    </xf>
    <xf numFmtId="3" fontId="0" fillId="0" borderId="46" xfId="0" applyNumberFormat="1" applyBorder="1" applyAlignment="1">
      <alignment horizontal="center"/>
    </xf>
    <xf numFmtId="3" fontId="5" fillId="0" borderId="47" xfId="0" applyNumberFormat="1" applyFont="1" applyBorder="1" applyAlignment="1">
      <alignment/>
    </xf>
    <xf numFmtId="3" fontId="0" fillId="33" borderId="46" xfId="0" applyNumberForma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6" xfId="0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5" fillId="33" borderId="47" xfId="0" applyNumberFormat="1" applyFont="1" applyFill="1" applyBorder="1" applyAlignment="1">
      <alignment/>
    </xf>
    <xf numFmtId="16" fontId="0" fillId="0" borderId="45" xfId="0" applyNumberFormat="1" applyBorder="1" applyAlignment="1">
      <alignment horizontal="center"/>
    </xf>
    <xf numFmtId="0" fontId="10" fillId="0" borderId="46" xfId="0" applyFont="1" applyFill="1" applyBorder="1" applyAlignment="1">
      <alignment/>
    </xf>
    <xf numFmtId="0" fontId="16" fillId="0" borderId="46" xfId="0" applyFont="1" applyFill="1" applyBorder="1" applyAlignment="1">
      <alignment/>
    </xf>
    <xf numFmtId="3" fontId="5" fillId="33" borderId="46" xfId="0" applyNumberFormat="1" applyFont="1" applyFill="1" applyBorder="1" applyAlignment="1">
      <alignment/>
    </xf>
    <xf numFmtId="0" fontId="5" fillId="0" borderId="46" xfId="0" applyFont="1" applyFill="1" applyBorder="1" applyAlignment="1">
      <alignment/>
    </xf>
    <xf numFmtId="3" fontId="5" fillId="34" borderId="47" xfId="0" applyNumberFormat="1" applyFont="1" applyFill="1" applyBorder="1" applyAlignment="1">
      <alignment/>
    </xf>
    <xf numFmtId="0" fontId="5" fillId="0" borderId="46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/>
    </xf>
    <xf numFmtId="0" fontId="5" fillId="0" borderId="46" xfId="0" applyFont="1" applyFill="1" applyBorder="1" applyAlignment="1">
      <alignment horizontal="right"/>
    </xf>
    <xf numFmtId="0" fontId="16" fillId="0" borderId="46" xfId="0" applyFont="1" applyFill="1" applyBorder="1" applyAlignment="1">
      <alignment/>
    </xf>
    <xf numFmtId="0" fontId="0" fillId="0" borderId="46" xfId="0" applyFill="1" applyBorder="1" applyAlignment="1">
      <alignment/>
    </xf>
    <xf numFmtId="3" fontId="0" fillId="0" borderId="46" xfId="0" applyNumberFormat="1" applyBorder="1" applyAlignment="1">
      <alignment/>
    </xf>
    <xf numFmtId="0" fontId="5" fillId="0" borderId="48" xfId="0" applyFont="1" applyBorder="1" applyAlignment="1">
      <alignment horizontal="center"/>
    </xf>
    <xf numFmtId="0" fontId="0" fillId="0" borderId="49" xfId="0" applyFill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51" xfId="0" applyFill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215" fontId="0" fillId="0" borderId="0" xfId="0" applyNumberFormat="1" applyAlignment="1">
      <alignment/>
    </xf>
    <xf numFmtId="0" fontId="76" fillId="0" borderId="0" xfId="0" applyFont="1" applyAlignment="1">
      <alignment vertical="center"/>
    </xf>
    <xf numFmtId="0" fontId="77" fillId="0" borderId="0" xfId="0" applyFont="1" applyAlignment="1">
      <alignment/>
    </xf>
    <xf numFmtId="0" fontId="77" fillId="0" borderId="0" xfId="0" applyFont="1" applyAlignment="1">
      <alignment vertical="center"/>
    </xf>
    <xf numFmtId="3" fontId="77" fillId="0" borderId="0" xfId="0" applyNumberFormat="1" applyFont="1" applyAlignment="1">
      <alignment vertical="center"/>
    </xf>
    <xf numFmtId="4" fontId="77" fillId="0" borderId="0" xfId="0" applyNumberFormat="1" applyFont="1" applyAlignment="1">
      <alignment vertical="center"/>
    </xf>
    <xf numFmtId="0" fontId="78" fillId="0" borderId="0" xfId="0" applyNumberFormat="1" applyFont="1" applyBorder="1" applyAlignment="1">
      <alignment horizontal="left" vertical="top"/>
    </xf>
    <xf numFmtId="0" fontId="77" fillId="0" borderId="0" xfId="0" applyFont="1" applyBorder="1" applyAlignment="1" applyProtection="1">
      <alignment vertical="top"/>
      <protection locked="0"/>
    </xf>
    <xf numFmtId="0" fontId="77" fillId="0" borderId="0" xfId="0" applyNumberFormat="1" applyFont="1" applyBorder="1" applyAlignment="1">
      <alignment vertical="top"/>
    </xf>
    <xf numFmtId="4" fontId="76" fillId="0" borderId="0" xfId="0" applyNumberFormat="1" applyFont="1" applyFill="1" applyBorder="1" applyAlignment="1">
      <alignment vertical="top"/>
    </xf>
    <xf numFmtId="4" fontId="77" fillId="0" borderId="0" xfId="0" applyNumberFormat="1" applyFont="1" applyFill="1" applyBorder="1" applyAlignment="1">
      <alignment vertical="top"/>
    </xf>
    <xf numFmtId="0" fontId="77" fillId="0" borderId="0" xfId="0" applyFont="1" applyBorder="1" applyAlignment="1">
      <alignment/>
    </xf>
    <xf numFmtId="0" fontId="77" fillId="0" borderId="0" xfId="0" applyFont="1" applyFill="1" applyBorder="1" applyAlignment="1" applyProtection="1">
      <alignment vertical="top"/>
      <protection locked="0"/>
    </xf>
    <xf numFmtId="4" fontId="61" fillId="0" borderId="0" xfId="0" applyNumberFormat="1" applyFont="1" applyFill="1" applyBorder="1" applyAlignment="1" applyProtection="1">
      <alignment vertical="top"/>
      <protection locked="0"/>
    </xf>
    <xf numFmtId="0" fontId="61" fillId="0" borderId="0" xfId="0" applyFont="1" applyFill="1" applyBorder="1" applyAlignment="1" applyProtection="1">
      <alignment vertical="top"/>
      <protection locked="0"/>
    </xf>
    <xf numFmtId="0" fontId="77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3" fontId="77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4" fontId="0" fillId="0" borderId="0" xfId="0" applyNumberFormat="1" applyAlignment="1">
      <alignment/>
    </xf>
    <xf numFmtId="3" fontId="5" fillId="0" borderId="18" xfId="0" applyNumberFormat="1" applyFont="1" applyBorder="1" applyAlignment="1">
      <alignment horizontal="center" vertical="top"/>
    </xf>
    <xf numFmtId="0" fontId="77" fillId="0" borderId="0" xfId="0" applyFont="1" applyFill="1" applyAlignment="1">
      <alignment vertical="center"/>
    </xf>
    <xf numFmtId="3" fontId="77" fillId="0" borderId="0" xfId="0" applyNumberFormat="1" applyFont="1" applyFill="1" applyAlignment="1">
      <alignment vertical="center"/>
    </xf>
    <xf numFmtId="4" fontId="79" fillId="0" borderId="0" xfId="64" applyNumberFormat="1" applyFont="1" applyFill="1" applyBorder="1">
      <alignment/>
      <protection/>
    </xf>
    <xf numFmtId="3" fontId="0" fillId="0" borderId="18" xfId="0" applyNumberFormat="1" applyFont="1" applyFill="1" applyBorder="1" applyAlignment="1">
      <alignment vertical="top"/>
    </xf>
    <xf numFmtId="43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194" fontId="80" fillId="0" borderId="0" xfId="42" applyNumberFormat="1" applyFont="1" applyFill="1" applyAlignment="1">
      <alignment vertical="center"/>
    </xf>
    <xf numFmtId="0" fontId="0" fillId="0" borderId="26" xfId="61" applyFont="1" applyBorder="1">
      <alignment/>
      <protection/>
    </xf>
    <xf numFmtId="0" fontId="5" fillId="0" borderId="26" xfId="61" applyFont="1" applyBorder="1">
      <alignment/>
      <protection/>
    </xf>
    <xf numFmtId="0" fontId="0" fillId="0" borderId="12" xfId="61" applyFont="1" applyBorder="1" applyAlignment="1">
      <alignment horizontal="left"/>
      <protection/>
    </xf>
    <xf numFmtId="0" fontId="0" fillId="0" borderId="32" xfId="61" applyFont="1" applyBorder="1">
      <alignment/>
      <protection/>
    </xf>
    <xf numFmtId="0" fontId="5" fillId="0" borderId="32" xfId="61" applyFont="1" applyBorder="1" applyAlignment="1">
      <alignment horizontal="center"/>
      <protection/>
    </xf>
    <xf numFmtId="0" fontId="0" fillId="0" borderId="14" xfId="61" applyFont="1" applyBorder="1">
      <alignment/>
      <protection/>
    </xf>
    <xf numFmtId="0" fontId="0" fillId="0" borderId="14" xfId="61" applyFont="1" applyBorder="1" applyAlignment="1">
      <alignment horizontal="left"/>
      <protection/>
    </xf>
    <xf numFmtId="0" fontId="5" fillId="0" borderId="54" xfId="61" applyFont="1" applyBorder="1" applyAlignment="1">
      <alignment horizontal="center"/>
      <protection/>
    </xf>
    <xf numFmtId="0" fontId="5" fillId="0" borderId="55" xfId="61" applyFont="1" applyBorder="1" applyAlignment="1">
      <alignment/>
      <protection/>
    </xf>
    <xf numFmtId="0" fontId="5" fillId="0" borderId="56" xfId="61" applyFont="1" applyBorder="1" applyAlignment="1">
      <alignment/>
      <protection/>
    </xf>
    <xf numFmtId="0" fontId="5" fillId="0" borderId="57" xfId="61" applyFont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5" fillId="0" borderId="58" xfId="61" applyFont="1" applyBorder="1" applyAlignment="1">
      <alignment horizontal="center"/>
      <protection/>
    </xf>
    <xf numFmtId="0" fontId="5" fillId="0" borderId="59" xfId="61" applyFont="1" applyBorder="1" applyAlignment="1">
      <alignment/>
      <protection/>
    </xf>
    <xf numFmtId="0" fontId="5" fillId="0" borderId="60" xfId="61" applyFont="1" applyBorder="1" applyAlignment="1">
      <alignment/>
      <protection/>
    </xf>
    <xf numFmtId="0" fontId="5" fillId="0" borderId="61" xfId="61" applyFont="1" applyBorder="1" applyAlignment="1">
      <alignment/>
      <protection/>
    </xf>
    <xf numFmtId="208" fontId="5" fillId="0" borderId="19" xfId="44" applyNumberFormat="1" applyFont="1" applyBorder="1" applyAlignment="1">
      <alignment/>
    </xf>
    <xf numFmtId="208" fontId="0" fillId="0" borderId="19" xfId="44" applyNumberFormat="1" applyFont="1" applyBorder="1" applyAlignment="1">
      <alignment horizontal="center"/>
    </xf>
    <xf numFmtId="208" fontId="0" fillId="0" borderId="19" xfId="44" applyNumberFormat="1" applyFont="1" applyBorder="1" applyAlignment="1">
      <alignment horizontal="center" vertical="center"/>
    </xf>
    <xf numFmtId="208" fontId="0" fillId="0" borderId="0" xfId="0" applyNumberFormat="1" applyAlignment="1">
      <alignment/>
    </xf>
    <xf numFmtId="208" fontId="5" fillId="0" borderId="18" xfId="44" applyNumberFormat="1" applyFont="1" applyBorder="1" applyAlignment="1">
      <alignment/>
    </xf>
    <xf numFmtId="208" fontId="81" fillId="0" borderId="18" xfId="44" applyNumberFormat="1" applyFont="1" applyBorder="1" applyAlignment="1">
      <alignment horizontal="right"/>
    </xf>
    <xf numFmtId="208" fontId="5" fillId="0" borderId="18" xfId="44" applyNumberFormat="1" applyFont="1" applyBorder="1" applyAlignment="1">
      <alignment horizontal="right"/>
    </xf>
    <xf numFmtId="208" fontId="5" fillId="0" borderId="18" xfId="44" applyNumberFormat="1" applyFont="1" applyBorder="1" applyAlignment="1">
      <alignment horizontal="center"/>
    </xf>
    <xf numFmtId="208" fontId="5" fillId="0" borderId="18" xfId="44" applyNumberFormat="1" applyFont="1" applyBorder="1" applyAlignment="1">
      <alignment horizontal="left"/>
    </xf>
    <xf numFmtId="0" fontId="0" fillId="0" borderId="0" xfId="61" applyFont="1">
      <alignment/>
      <protection/>
    </xf>
    <xf numFmtId="0" fontId="0" fillId="35" borderId="0" xfId="0" applyFill="1" applyAlignment="1">
      <alignment horizontal="center"/>
    </xf>
    <xf numFmtId="208" fontId="5" fillId="0" borderId="0" xfId="44" applyNumberFormat="1" applyFont="1" applyFill="1" applyBorder="1" applyAlignment="1">
      <alignment/>
    </xf>
    <xf numFmtId="208" fontId="82" fillId="36" borderId="0" xfId="0" applyNumberFormat="1" applyFont="1" applyFill="1" applyAlignment="1">
      <alignment/>
    </xf>
    <xf numFmtId="208" fontId="72" fillId="0" borderId="0" xfId="0" applyNumberFormat="1" applyFont="1" applyAlignment="1">
      <alignment/>
    </xf>
    <xf numFmtId="208" fontId="72" fillId="35" borderId="0" xfId="0" applyNumberFormat="1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27" fillId="0" borderId="18" xfId="0" applyNumberFormat="1" applyFont="1" applyBorder="1" applyAlignment="1">
      <alignment vertical="top"/>
    </xf>
    <xf numFmtId="0" fontId="0" fillId="0" borderId="18" xfId="0" applyBorder="1" applyAlignment="1" applyProtection="1">
      <alignment vertical="top"/>
      <protection locked="0"/>
    </xf>
    <xf numFmtId="0" fontId="26" fillId="0" borderId="18" xfId="0" applyNumberFormat="1" applyFont="1" applyBorder="1" applyAlignment="1">
      <alignment vertical="top"/>
    </xf>
    <xf numFmtId="4" fontId="28" fillId="0" borderId="0" xfId="0" applyNumberFormat="1" applyFont="1" applyAlignment="1">
      <alignment vertical="top"/>
    </xf>
    <xf numFmtId="4" fontId="29" fillId="0" borderId="0" xfId="0" applyNumberFormat="1" applyFont="1" applyAlignment="1">
      <alignment vertical="top"/>
    </xf>
    <xf numFmtId="4" fontId="26" fillId="0" borderId="18" xfId="0" applyNumberFormat="1" applyFont="1" applyBorder="1" applyAlignment="1">
      <alignment vertical="top"/>
    </xf>
    <xf numFmtId="4" fontId="30" fillId="0" borderId="18" xfId="0" applyNumberFormat="1" applyFont="1" applyBorder="1" applyAlignment="1">
      <alignment vertical="top"/>
    </xf>
    <xf numFmtId="4" fontId="30" fillId="0" borderId="0" xfId="0" applyNumberFormat="1" applyFont="1" applyAlignment="1">
      <alignment vertical="top"/>
    </xf>
    <xf numFmtId="0" fontId="80" fillId="0" borderId="18" xfId="0" applyFont="1" applyBorder="1" applyAlignment="1" applyProtection="1">
      <alignment vertical="top"/>
      <protection locked="0"/>
    </xf>
    <xf numFmtId="0" fontId="80" fillId="0" borderId="18" xfId="0" applyNumberFormat="1" applyFont="1" applyBorder="1" applyAlignment="1">
      <alignment vertical="top"/>
    </xf>
    <xf numFmtId="0" fontId="83" fillId="0" borderId="18" xfId="0" applyNumberFormat="1" applyFont="1" applyBorder="1" applyAlignment="1">
      <alignment vertical="top"/>
    </xf>
    <xf numFmtId="4" fontId="80" fillId="0" borderId="18" xfId="0" applyNumberFormat="1" applyFont="1" applyBorder="1" applyAlignment="1">
      <alignment vertical="top"/>
    </xf>
    <xf numFmtId="4" fontId="84" fillId="0" borderId="18" xfId="0" applyNumberFormat="1" applyFont="1" applyBorder="1" applyAlignment="1">
      <alignment vertical="top"/>
    </xf>
    <xf numFmtId="0" fontId="27" fillId="0" borderId="0" xfId="0" applyNumberFormat="1" applyFont="1" applyAlignment="1">
      <alignment horizontal="left" vertical="top"/>
    </xf>
    <xf numFmtId="0" fontId="26" fillId="0" borderId="18" xfId="0" applyNumberFormat="1" applyFont="1" applyBorder="1" applyAlignment="1">
      <alignment vertical="top"/>
    </xf>
    <xf numFmtId="4" fontId="31" fillId="0" borderId="0" xfId="0" applyNumberFormat="1" applyFont="1" applyAlignment="1">
      <alignment vertical="top"/>
    </xf>
    <xf numFmtId="4" fontId="30" fillId="0" borderId="0" xfId="0" applyNumberFormat="1" applyFont="1" applyAlignment="1">
      <alignment vertical="top"/>
    </xf>
    <xf numFmtId="0" fontId="27" fillId="0" borderId="18" xfId="0" applyNumberFormat="1" applyFont="1" applyBorder="1" applyAlignment="1">
      <alignment horizontal="left" vertical="top"/>
    </xf>
    <xf numFmtId="0" fontId="80" fillId="0" borderId="0" xfId="0" applyFont="1" applyAlignment="1" applyProtection="1">
      <alignment vertical="top"/>
      <protection locked="0"/>
    </xf>
    <xf numFmtId="4" fontId="80" fillId="35" borderId="18" xfId="0" applyNumberFormat="1" applyFont="1" applyFill="1" applyBorder="1" applyAlignment="1">
      <alignment vertical="top"/>
    </xf>
    <xf numFmtId="4" fontId="80" fillId="0" borderId="18" xfId="0" applyNumberFormat="1" applyFont="1" applyBorder="1" applyAlignment="1" applyProtection="1">
      <alignment vertical="top"/>
      <protection locked="0"/>
    </xf>
    <xf numFmtId="0" fontId="5" fillId="0" borderId="18" xfId="0" applyFont="1" applyBorder="1" applyAlignment="1">
      <alignment/>
    </xf>
    <xf numFmtId="4" fontId="0" fillId="0" borderId="18" xfId="0" applyNumberFormat="1" applyBorder="1" applyAlignment="1">
      <alignment horizont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0" fillId="9" borderId="18" xfId="0" applyNumberFormat="1" applyFill="1" applyBorder="1" applyAlignment="1">
      <alignment horizontal="center"/>
    </xf>
    <xf numFmtId="4" fontId="0" fillId="37" borderId="18" xfId="0" applyNumberForma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6" fillId="0" borderId="21" xfId="0" applyFont="1" applyBorder="1" applyAlignment="1">
      <alignment/>
    </xf>
    <xf numFmtId="0" fontId="10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 horizontal="center"/>
    </xf>
    <xf numFmtId="14" fontId="16" fillId="0" borderId="16" xfId="0" applyNumberFormat="1" applyFont="1" applyBorder="1" applyAlignment="1">
      <alignment/>
    </xf>
    <xf numFmtId="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2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5" fillId="0" borderId="18" xfId="0" applyFont="1" applyBorder="1" applyAlignment="1">
      <alignment horizontal="center"/>
    </xf>
    <xf numFmtId="4" fontId="5" fillId="35" borderId="0" xfId="0" applyNumberFormat="1" applyFont="1" applyFill="1" applyAlignment="1">
      <alignment horizontal="center"/>
    </xf>
    <xf numFmtId="4" fontId="0" fillId="0" borderId="18" xfId="0" applyNumberFormat="1" applyBorder="1" applyAlignment="1">
      <alignment/>
    </xf>
    <xf numFmtId="4" fontId="0" fillId="8" borderId="18" xfId="0" applyNumberFormat="1" applyFill="1" applyBorder="1" applyAlignment="1">
      <alignment/>
    </xf>
    <xf numFmtId="4" fontId="0" fillId="8" borderId="18" xfId="0" applyNumberFormat="1" applyFill="1" applyBorder="1" applyAlignment="1">
      <alignment horizontal="center"/>
    </xf>
    <xf numFmtId="0" fontId="27" fillId="0" borderId="0" xfId="0" applyNumberFormat="1" applyFont="1" applyAlignment="1">
      <alignment vertical="top"/>
    </xf>
    <xf numFmtId="0" fontId="84" fillId="0" borderId="18" xfId="0" applyNumberFormat="1" applyFont="1" applyBorder="1" applyAlignment="1">
      <alignment vertical="top"/>
    </xf>
    <xf numFmtId="4" fontId="0" fillId="35" borderId="18" xfId="0" applyNumberFormat="1" applyFill="1" applyBorder="1" applyAlignment="1" applyProtection="1">
      <alignment vertical="top"/>
      <protection locked="0"/>
    </xf>
    <xf numFmtId="0" fontId="80" fillId="0" borderId="0" xfId="0" applyNumberFormat="1" applyFont="1" applyAlignment="1">
      <alignment horizontal="right" vertical="top"/>
    </xf>
    <xf numFmtId="4" fontId="84" fillId="35" borderId="18" xfId="0" applyNumberFormat="1" applyFont="1" applyFill="1" applyBorder="1" applyAlignment="1" applyProtection="1">
      <alignment vertical="top"/>
      <protection locked="0"/>
    </xf>
    <xf numFmtId="4" fontId="80" fillId="38" borderId="18" xfId="0" applyNumberFormat="1" applyFont="1" applyFill="1" applyBorder="1" applyAlignment="1">
      <alignment vertical="top"/>
    </xf>
    <xf numFmtId="4" fontId="80" fillId="39" borderId="18" xfId="0" applyNumberFormat="1" applyFont="1" applyFill="1" applyBorder="1" applyAlignment="1">
      <alignment vertical="top"/>
    </xf>
    <xf numFmtId="4" fontId="84" fillId="39" borderId="18" xfId="0" applyNumberFormat="1" applyFont="1" applyFill="1" applyBorder="1" applyAlignment="1" applyProtection="1">
      <alignment vertical="top"/>
      <protection locked="0"/>
    </xf>
    <xf numFmtId="4" fontId="84" fillId="37" borderId="18" xfId="0" applyNumberFormat="1" applyFont="1" applyFill="1" applyBorder="1" applyAlignment="1" applyProtection="1">
      <alignment vertical="top"/>
      <protection locked="0"/>
    </xf>
    <xf numFmtId="4" fontId="80" fillId="40" borderId="18" xfId="0" applyNumberFormat="1" applyFont="1" applyFill="1" applyBorder="1" applyAlignment="1">
      <alignment vertical="top"/>
    </xf>
    <xf numFmtId="0" fontId="80" fillId="40" borderId="18" xfId="0" applyFont="1" applyFill="1" applyBorder="1" applyAlignment="1" applyProtection="1">
      <alignment vertical="top"/>
      <protection locked="0"/>
    </xf>
    <xf numFmtId="4" fontId="80" fillId="22" borderId="18" xfId="0" applyNumberFormat="1" applyFont="1" applyFill="1" applyBorder="1" applyAlignment="1">
      <alignment vertical="top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34" fillId="34" borderId="28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vertical="center"/>
    </xf>
    <xf numFmtId="3" fontId="34" fillId="34" borderId="30" xfId="0" applyNumberFormat="1" applyFont="1" applyFill="1" applyBorder="1" applyAlignment="1">
      <alignment vertical="center"/>
    </xf>
    <xf numFmtId="3" fontId="34" fillId="34" borderId="3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3" fontId="16" fillId="0" borderId="27" xfId="0" applyNumberFormat="1" applyFont="1" applyBorder="1" applyAlignment="1">
      <alignment vertical="center"/>
    </xf>
    <xf numFmtId="0" fontId="10" fillId="0" borderId="65" xfId="0" applyFont="1" applyBorder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0" fontId="0" fillId="41" borderId="22" xfId="0" applyFill="1" applyBorder="1" applyAlignment="1">
      <alignment vertical="center"/>
    </xf>
    <xf numFmtId="3" fontId="0" fillId="41" borderId="18" xfId="0" applyNumberFormat="1" applyFill="1" applyBorder="1" applyAlignment="1">
      <alignment horizontal="center" vertical="center"/>
    </xf>
    <xf numFmtId="0" fontId="0" fillId="41" borderId="0" xfId="0" applyFill="1" applyAlignment="1">
      <alignment vertical="center"/>
    </xf>
    <xf numFmtId="195" fontId="0" fillId="0" borderId="18" xfId="42" applyNumberFormat="1" applyFont="1" applyFill="1" applyBorder="1" applyAlignment="1">
      <alignment horizontal="center" vertical="center"/>
    </xf>
    <xf numFmtId="195" fontId="0" fillId="0" borderId="18" xfId="42" applyNumberFormat="1" applyFont="1" applyFill="1" applyBorder="1" applyAlignment="1">
      <alignment horizontal="center" vertical="center"/>
    </xf>
    <xf numFmtId="195" fontId="6" fillId="0" borderId="18" xfId="42" applyNumberFormat="1" applyFont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7" fontId="5" fillId="34" borderId="1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5" fillId="34" borderId="18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0" fillId="34" borderId="18" xfId="0" applyNumberFormat="1" applyFill="1" applyBorder="1" applyAlignment="1">
      <alignment/>
    </xf>
    <xf numFmtId="3" fontId="10" fillId="0" borderId="0" xfId="0" applyNumberFormat="1" applyFont="1" applyAlignment="1">
      <alignment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4" fontId="5" fillId="35" borderId="18" xfId="0" applyNumberFormat="1" applyFont="1" applyFill="1" applyBorder="1" applyAlignment="1">
      <alignment horizontal="center"/>
    </xf>
    <xf numFmtId="208" fontId="0" fillId="0" borderId="19" xfId="44" applyNumberFormat="1" applyFont="1" applyFill="1" applyBorder="1" applyAlignment="1">
      <alignment horizontal="center"/>
    </xf>
    <xf numFmtId="208" fontId="0" fillId="0" borderId="18" xfId="44" applyNumberFormat="1" applyFont="1" applyFill="1" applyBorder="1" applyAlignment="1">
      <alignment horizontal="left"/>
    </xf>
    <xf numFmtId="194" fontId="84" fillId="0" borderId="0" xfId="42" applyNumberFormat="1" applyFont="1" applyAlignment="1">
      <alignment vertical="center"/>
    </xf>
    <xf numFmtId="194" fontId="80" fillId="0" borderId="0" xfId="42" applyNumberFormat="1" applyFont="1" applyAlignment="1">
      <alignment/>
    </xf>
    <xf numFmtId="195" fontId="80" fillId="0" borderId="0" xfId="42" applyNumberFormat="1" applyFont="1" applyAlignment="1">
      <alignment/>
    </xf>
    <xf numFmtId="194" fontId="80" fillId="0" borderId="0" xfId="42" applyNumberFormat="1" applyFont="1" applyAlignment="1">
      <alignment vertical="center"/>
    </xf>
    <xf numFmtId="4" fontId="5" fillId="35" borderId="0" xfId="0" applyNumberFormat="1" applyFont="1" applyFill="1" applyBorder="1" applyAlignment="1">
      <alignment vertical="top"/>
    </xf>
    <xf numFmtId="4" fontId="0" fillId="35" borderId="0" xfId="0" applyNumberFormat="1" applyFont="1" applyFill="1" applyBorder="1" applyAlignment="1">
      <alignment vertical="top"/>
    </xf>
    <xf numFmtId="3" fontId="80" fillId="0" borderId="0" xfId="0" applyNumberFormat="1" applyFont="1" applyFill="1" applyBorder="1" applyAlignment="1">
      <alignment vertical="center"/>
    </xf>
    <xf numFmtId="194" fontId="80" fillId="35" borderId="0" xfId="42" applyNumberFormat="1" applyFont="1" applyFill="1" applyAlignment="1">
      <alignment vertical="center"/>
    </xf>
    <xf numFmtId="0" fontId="16" fillId="0" borderId="21" xfId="0" applyFont="1" applyBorder="1" applyAlignment="1">
      <alignment horizontal="center"/>
    </xf>
    <xf numFmtId="21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6" fontId="16" fillId="0" borderId="0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4" fontId="23" fillId="0" borderId="26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4" fontId="23" fillId="35" borderId="26" xfId="0" applyNumberFormat="1" applyFont="1" applyFill="1" applyBorder="1" applyAlignment="1">
      <alignment horizontal="center"/>
    </xf>
    <xf numFmtId="4" fontId="23" fillId="35" borderId="19" xfId="0" applyNumberFormat="1" applyFont="1" applyFill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4" fontId="23" fillId="35" borderId="26" xfId="0" applyNumberFormat="1" applyFont="1" applyFill="1" applyBorder="1" applyAlignment="1">
      <alignment horizontal="center" vertical="center"/>
    </xf>
    <xf numFmtId="4" fontId="23" fillId="35" borderId="32" xfId="0" applyNumberFormat="1" applyFont="1" applyFill="1" applyBorder="1" applyAlignment="1">
      <alignment horizontal="center" vertical="center"/>
    </xf>
    <xf numFmtId="4" fontId="23" fillId="35" borderId="19" xfId="0" applyNumberFormat="1" applyFont="1" applyFill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/>
    </xf>
    <xf numFmtId="4" fontId="23" fillId="0" borderId="26" xfId="0" applyNumberFormat="1" applyFont="1" applyBorder="1" applyAlignment="1">
      <alignment horizontal="center" vertical="center"/>
    </xf>
    <xf numFmtId="4" fontId="23" fillId="0" borderId="32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67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208" fontId="82" fillId="36" borderId="0" xfId="0" applyNumberFormat="1" applyFont="1" applyFill="1" applyAlignment="1">
      <alignment horizontal="center"/>
    </xf>
    <xf numFmtId="0" fontId="82" fillId="36" borderId="0" xfId="0" applyFont="1" applyFill="1" applyAlignment="1">
      <alignment horizontal="center"/>
    </xf>
    <xf numFmtId="4" fontId="30" fillId="0" borderId="0" xfId="0" applyNumberFormat="1" applyFont="1" applyAlignment="1">
      <alignment horizontal="right" vertical="top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16.140625" style="85" customWidth="1"/>
    <col min="2" max="2" width="7.28125" style="85" customWidth="1"/>
    <col min="3" max="3" width="9.140625" style="85" customWidth="1"/>
    <col min="4" max="4" width="9.28125" style="85" customWidth="1"/>
    <col min="5" max="5" width="11.421875" style="85" customWidth="1"/>
    <col min="6" max="6" width="12.8515625" style="85" customWidth="1"/>
    <col min="7" max="7" width="5.421875" style="85" customWidth="1"/>
    <col min="8" max="9" width="9.140625" style="85" customWidth="1"/>
    <col min="10" max="10" width="3.140625" style="85" customWidth="1"/>
    <col min="11" max="11" width="9.140625" style="85" customWidth="1"/>
    <col min="12" max="12" width="1.8515625" style="85" customWidth="1"/>
    <col min="13" max="16384" width="9.140625" style="85" customWidth="1"/>
  </cols>
  <sheetData>
    <row r="1" ht="6.75" customHeight="1"/>
    <row r="2" spans="2:11" ht="12.75">
      <c r="B2" s="358"/>
      <c r="C2" s="359"/>
      <c r="D2" s="359"/>
      <c r="E2" s="359"/>
      <c r="F2" s="360"/>
      <c r="G2" s="360"/>
      <c r="H2" s="360"/>
      <c r="I2" s="360"/>
      <c r="J2" s="359"/>
      <c r="K2" s="361"/>
    </row>
    <row r="3" spans="2:11" s="362" customFormat="1" ht="13.5" customHeight="1">
      <c r="B3" s="363"/>
      <c r="C3" s="185" t="s">
        <v>558</v>
      </c>
      <c r="D3" s="185"/>
      <c r="E3" s="185"/>
      <c r="F3" s="364" t="s">
        <v>559</v>
      </c>
      <c r="G3" s="365"/>
      <c r="H3" s="366"/>
      <c r="I3" s="364"/>
      <c r="J3" s="185"/>
      <c r="K3" s="367"/>
    </row>
    <row r="4" spans="2:11" s="362" customFormat="1" ht="13.5" customHeight="1">
      <c r="B4" s="363"/>
      <c r="C4" s="185" t="s">
        <v>560</v>
      </c>
      <c r="D4" s="185"/>
      <c r="E4" s="185"/>
      <c r="F4" s="364" t="s">
        <v>561</v>
      </c>
      <c r="G4" s="368"/>
      <c r="H4" s="369"/>
      <c r="I4" s="370"/>
      <c r="J4" s="371"/>
      <c r="K4" s="367"/>
    </row>
    <row r="5" spans="2:11" s="362" customFormat="1" ht="13.5" customHeight="1">
      <c r="B5" s="363"/>
      <c r="C5" s="185" t="s">
        <v>562</v>
      </c>
      <c r="D5" s="185"/>
      <c r="E5" s="185"/>
      <c r="F5" s="372" t="s">
        <v>563</v>
      </c>
      <c r="G5" s="364"/>
      <c r="H5" s="364"/>
      <c r="I5" s="364"/>
      <c r="J5" s="373"/>
      <c r="K5" s="367"/>
    </row>
    <row r="6" spans="2:11" s="362" customFormat="1" ht="13.5" customHeight="1">
      <c r="B6" s="363"/>
      <c r="C6" s="185"/>
      <c r="D6" s="185"/>
      <c r="E6" s="185"/>
      <c r="F6" s="374"/>
      <c r="G6" s="374"/>
      <c r="H6" s="375"/>
      <c r="I6" s="375"/>
      <c r="J6" s="371"/>
      <c r="K6" s="367"/>
    </row>
    <row r="7" spans="2:11" s="362" customFormat="1" ht="13.5" customHeight="1">
      <c r="B7" s="363"/>
      <c r="C7" s="185" t="s">
        <v>564</v>
      </c>
      <c r="D7" s="185"/>
      <c r="E7" s="185"/>
      <c r="F7" s="376" t="s">
        <v>565</v>
      </c>
      <c r="G7" s="377"/>
      <c r="H7" s="374"/>
      <c r="I7" s="374"/>
      <c r="J7" s="185"/>
      <c r="K7" s="367"/>
    </row>
    <row r="8" spans="2:11" s="362" customFormat="1" ht="13.5" customHeight="1">
      <c r="B8" s="363"/>
      <c r="C8" s="185" t="s">
        <v>566</v>
      </c>
      <c r="D8" s="185"/>
      <c r="E8" s="185"/>
      <c r="F8" s="372"/>
      <c r="G8" s="378"/>
      <c r="H8" s="374"/>
      <c r="I8" s="374"/>
      <c r="J8" s="185"/>
      <c r="K8" s="367"/>
    </row>
    <row r="9" spans="2:11" s="362" customFormat="1" ht="13.5" customHeight="1">
      <c r="B9" s="363"/>
      <c r="C9" s="185"/>
      <c r="D9" s="185"/>
      <c r="E9" s="185"/>
      <c r="F9" s="374"/>
      <c r="G9" s="374"/>
      <c r="H9" s="374"/>
      <c r="I9" s="374"/>
      <c r="J9" s="185"/>
      <c r="K9" s="367"/>
    </row>
    <row r="10" spans="2:11" s="362" customFormat="1" ht="13.5" customHeight="1">
      <c r="B10" s="363"/>
      <c r="C10" s="185" t="s">
        <v>567</v>
      </c>
      <c r="D10" s="185"/>
      <c r="E10" s="185"/>
      <c r="F10" s="364" t="s">
        <v>568</v>
      </c>
      <c r="G10" s="364"/>
      <c r="H10" s="364"/>
      <c r="I10" s="364"/>
      <c r="J10" s="373"/>
      <c r="K10" s="367"/>
    </row>
    <row r="11" spans="2:11" s="362" customFormat="1" ht="13.5" customHeight="1">
      <c r="B11" s="363"/>
      <c r="C11" s="185"/>
      <c r="D11" s="185"/>
      <c r="E11" s="185"/>
      <c r="F11" s="372" t="s">
        <v>563</v>
      </c>
      <c r="G11" s="372"/>
      <c r="H11" s="372"/>
      <c r="I11" s="372"/>
      <c r="J11" s="379"/>
      <c r="K11" s="367"/>
    </row>
    <row r="12" spans="2:11" s="362" customFormat="1" ht="13.5" customHeight="1">
      <c r="B12" s="363"/>
      <c r="C12" s="185"/>
      <c r="D12" s="185"/>
      <c r="E12" s="185"/>
      <c r="F12" s="372"/>
      <c r="G12" s="372"/>
      <c r="H12" s="372"/>
      <c r="I12" s="372"/>
      <c r="J12" s="379"/>
      <c r="K12" s="367"/>
    </row>
    <row r="13" spans="2:11" ht="12.75">
      <c r="B13" s="82"/>
      <c r="C13" s="83"/>
      <c r="D13" s="83"/>
      <c r="E13" s="83"/>
      <c r="F13" s="83"/>
      <c r="G13" s="83"/>
      <c r="H13" s="83"/>
      <c r="I13" s="83"/>
      <c r="J13" s="83"/>
      <c r="K13" s="84"/>
    </row>
    <row r="14" spans="2:11" ht="12.75">
      <c r="B14" s="82"/>
      <c r="C14" s="83"/>
      <c r="D14" s="83"/>
      <c r="E14" s="83"/>
      <c r="F14" s="83"/>
      <c r="G14" s="83"/>
      <c r="H14" s="83"/>
      <c r="I14" s="83"/>
      <c r="J14" s="83"/>
      <c r="K14" s="84"/>
    </row>
    <row r="15" spans="2:11" ht="12.75">
      <c r="B15" s="82"/>
      <c r="C15" s="83"/>
      <c r="D15" s="83"/>
      <c r="E15" s="83"/>
      <c r="F15" s="83"/>
      <c r="G15" s="83"/>
      <c r="H15" s="83"/>
      <c r="I15" s="83"/>
      <c r="J15" s="83"/>
      <c r="K15" s="84"/>
    </row>
    <row r="16" spans="2:11" ht="12.75">
      <c r="B16" s="82"/>
      <c r="C16" s="83"/>
      <c r="D16" s="83"/>
      <c r="E16" s="83"/>
      <c r="F16" s="83"/>
      <c r="G16" s="83"/>
      <c r="H16" s="83"/>
      <c r="I16" s="83"/>
      <c r="J16" s="83"/>
      <c r="K16" s="84"/>
    </row>
    <row r="17" spans="2:11" ht="12.75">
      <c r="B17" s="82"/>
      <c r="C17" s="83"/>
      <c r="D17" s="83"/>
      <c r="E17" s="83"/>
      <c r="F17" s="83"/>
      <c r="G17" s="83"/>
      <c r="H17" s="83"/>
      <c r="I17" s="83"/>
      <c r="J17" s="83"/>
      <c r="K17" s="84"/>
    </row>
    <row r="18" spans="2:11" ht="12.75">
      <c r="B18" s="82"/>
      <c r="C18" s="83"/>
      <c r="D18" s="83"/>
      <c r="E18" s="83"/>
      <c r="F18" s="83"/>
      <c r="G18" s="83"/>
      <c r="H18" s="83"/>
      <c r="I18" s="83"/>
      <c r="J18" s="83"/>
      <c r="K18" s="84"/>
    </row>
    <row r="19" spans="2:11" ht="12.75">
      <c r="B19" s="82"/>
      <c r="C19" s="83"/>
      <c r="D19" s="83"/>
      <c r="E19" s="83"/>
      <c r="F19" s="83"/>
      <c r="G19" s="83"/>
      <c r="H19" s="83"/>
      <c r="I19" s="83"/>
      <c r="J19" s="83"/>
      <c r="K19" s="84"/>
    </row>
    <row r="20" spans="2:11" ht="12.75">
      <c r="B20" s="82"/>
      <c r="C20" s="83"/>
      <c r="D20" s="83"/>
      <c r="E20" s="83"/>
      <c r="F20" s="83"/>
      <c r="G20" s="83"/>
      <c r="H20" s="83"/>
      <c r="I20" s="83"/>
      <c r="J20" s="83"/>
      <c r="K20" s="84"/>
    </row>
    <row r="21" spans="2:11" ht="12.75">
      <c r="B21" s="82"/>
      <c r="D21" s="83"/>
      <c r="E21" s="83"/>
      <c r="F21" s="83"/>
      <c r="G21" s="83"/>
      <c r="H21" s="83"/>
      <c r="I21" s="83"/>
      <c r="J21" s="83"/>
      <c r="K21" s="84"/>
    </row>
    <row r="22" spans="2:11" ht="12.75">
      <c r="B22" s="82"/>
      <c r="C22" s="83"/>
      <c r="D22" s="83"/>
      <c r="E22" s="83"/>
      <c r="F22" s="83"/>
      <c r="G22" s="83"/>
      <c r="H22" s="83"/>
      <c r="I22" s="83"/>
      <c r="J22" s="83"/>
      <c r="K22" s="84"/>
    </row>
    <row r="23" spans="2:11" ht="12.75">
      <c r="B23" s="82"/>
      <c r="C23" s="83"/>
      <c r="D23" s="83"/>
      <c r="E23" s="83"/>
      <c r="F23" s="83"/>
      <c r="G23" s="83"/>
      <c r="H23" s="83"/>
      <c r="I23" s="83"/>
      <c r="J23" s="83"/>
      <c r="K23" s="84"/>
    </row>
    <row r="24" spans="2:11" ht="12.75">
      <c r="B24" s="82"/>
      <c r="C24" s="83"/>
      <c r="D24" s="83"/>
      <c r="E24" s="83"/>
      <c r="F24" s="83"/>
      <c r="G24" s="83"/>
      <c r="H24" s="83"/>
      <c r="I24" s="83"/>
      <c r="J24" s="83"/>
      <c r="K24" s="84"/>
    </row>
    <row r="25" spans="2:11" ht="33.75">
      <c r="B25" s="455" t="s">
        <v>569</v>
      </c>
      <c r="C25" s="456"/>
      <c r="D25" s="456"/>
      <c r="E25" s="456"/>
      <c r="F25" s="456"/>
      <c r="G25" s="456"/>
      <c r="H25" s="456"/>
      <c r="I25" s="456"/>
      <c r="J25" s="456"/>
      <c r="K25" s="457"/>
    </row>
    <row r="26" spans="2:11" ht="12.75">
      <c r="B26" s="82"/>
      <c r="C26" s="458" t="s">
        <v>570</v>
      </c>
      <c r="D26" s="458"/>
      <c r="E26" s="458"/>
      <c r="F26" s="458"/>
      <c r="G26" s="458"/>
      <c r="H26" s="458"/>
      <c r="I26" s="458"/>
      <c r="J26" s="458"/>
      <c r="K26" s="84"/>
    </row>
    <row r="27" spans="2:11" ht="12.75">
      <c r="B27" s="82"/>
      <c r="C27" s="458" t="s">
        <v>571</v>
      </c>
      <c r="D27" s="458"/>
      <c r="E27" s="458"/>
      <c r="F27" s="458"/>
      <c r="G27" s="458"/>
      <c r="H27" s="458"/>
      <c r="I27" s="458"/>
      <c r="J27" s="458"/>
      <c r="K27" s="84"/>
    </row>
    <row r="28" spans="2:11" ht="12.75">
      <c r="B28" s="82"/>
      <c r="C28" s="83"/>
      <c r="D28" s="83"/>
      <c r="E28" s="83"/>
      <c r="F28" s="83"/>
      <c r="G28" s="83"/>
      <c r="H28" s="83"/>
      <c r="I28" s="83"/>
      <c r="J28" s="83"/>
      <c r="K28" s="84"/>
    </row>
    <row r="29" spans="2:11" ht="12.75">
      <c r="B29" s="82"/>
      <c r="C29" s="83"/>
      <c r="D29" s="83"/>
      <c r="E29" s="83"/>
      <c r="F29" s="83"/>
      <c r="G29" s="83"/>
      <c r="H29" s="83"/>
      <c r="I29" s="83"/>
      <c r="J29" s="83"/>
      <c r="K29" s="84"/>
    </row>
    <row r="30" spans="2:11" ht="33.75">
      <c r="B30" s="82"/>
      <c r="C30" s="83"/>
      <c r="D30" s="83"/>
      <c r="E30" s="381"/>
      <c r="F30" s="382" t="s">
        <v>584</v>
      </c>
      <c r="G30" s="381"/>
      <c r="H30" s="83"/>
      <c r="I30" s="83"/>
      <c r="J30" s="83"/>
      <c r="K30" s="84"/>
    </row>
    <row r="31" spans="2:11" ht="12.75">
      <c r="B31" s="82"/>
      <c r="C31" s="83"/>
      <c r="D31" s="83"/>
      <c r="E31" s="83"/>
      <c r="F31" s="83"/>
      <c r="G31" s="83"/>
      <c r="H31" s="83"/>
      <c r="I31" s="83"/>
      <c r="J31" s="83"/>
      <c r="K31" s="84"/>
    </row>
    <row r="32" spans="2:11" ht="12.75">
      <c r="B32" s="82"/>
      <c r="C32" s="83"/>
      <c r="D32" s="83"/>
      <c r="E32" s="83"/>
      <c r="F32" s="83"/>
      <c r="G32" s="83"/>
      <c r="H32" s="83"/>
      <c r="I32" s="83"/>
      <c r="J32" s="83"/>
      <c r="K32" s="84"/>
    </row>
    <row r="33" spans="2:11" ht="12.75">
      <c r="B33" s="82"/>
      <c r="C33" s="83"/>
      <c r="D33" s="83"/>
      <c r="E33" s="83"/>
      <c r="F33" s="83"/>
      <c r="G33" s="83"/>
      <c r="H33" s="83"/>
      <c r="I33" s="83"/>
      <c r="J33" s="83"/>
      <c r="K33" s="84"/>
    </row>
    <row r="34" spans="2:11" ht="12.75"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2:11" ht="12.75">
      <c r="B35" s="82"/>
      <c r="C35" s="83"/>
      <c r="D35" s="83"/>
      <c r="E35" s="83"/>
      <c r="F35" s="83"/>
      <c r="G35" s="83"/>
      <c r="H35" s="83"/>
      <c r="I35" s="83"/>
      <c r="J35" s="83"/>
      <c r="K35" s="84"/>
    </row>
    <row r="36" spans="2:11" ht="12.75">
      <c r="B36" s="82"/>
      <c r="C36" s="83"/>
      <c r="D36" s="83"/>
      <c r="E36" s="83"/>
      <c r="F36" s="83"/>
      <c r="G36" s="83"/>
      <c r="H36" s="83"/>
      <c r="I36" s="83"/>
      <c r="J36" s="83"/>
      <c r="K36" s="84"/>
    </row>
    <row r="37" spans="2:11" ht="12.75">
      <c r="B37" s="82"/>
      <c r="C37" s="83"/>
      <c r="D37" s="83"/>
      <c r="E37" s="83"/>
      <c r="F37" s="83"/>
      <c r="G37" s="83"/>
      <c r="H37" s="83"/>
      <c r="I37" s="83"/>
      <c r="J37" s="83"/>
      <c r="K37" s="84"/>
    </row>
    <row r="38" spans="2:11" ht="9" customHeight="1">
      <c r="B38" s="82"/>
      <c r="C38" s="83"/>
      <c r="D38" s="83"/>
      <c r="E38" s="83"/>
      <c r="F38" s="83"/>
      <c r="G38" s="83"/>
      <c r="H38" s="83"/>
      <c r="I38" s="83"/>
      <c r="J38" s="83"/>
      <c r="K38" s="84"/>
    </row>
    <row r="39" spans="2:11" ht="12.75">
      <c r="B39" s="82"/>
      <c r="C39" s="83"/>
      <c r="D39" s="83"/>
      <c r="E39" s="83"/>
      <c r="F39" s="83"/>
      <c r="G39" s="83"/>
      <c r="H39" s="83"/>
      <c r="I39" s="83"/>
      <c r="J39" s="83"/>
      <c r="K39" s="84"/>
    </row>
    <row r="40" spans="2:11" ht="12.75">
      <c r="B40" s="82"/>
      <c r="C40" s="83"/>
      <c r="D40" s="83"/>
      <c r="E40" s="83"/>
      <c r="F40" s="83"/>
      <c r="G40" s="83"/>
      <c r="H40" s="116"/>
      <c r="I40" s="116"/>
      <c r="J40" s="83"/>
      <c r="K40" s="84"/>
    </row>
    <row r="41" spans="2:11" s="362" customFormat="1" ht="12.75" customHeight="1">
      <c r="B41" s="363"/>
      <c r="C41" s="185" t="s">
        <v>572</v>
      </c>
      <c r="D41" s="185"/>
      <c r="E41" s="185"/>
      <c r="F41" s="185"/>
      <c r="G41" s="185"/>
      <c r="H41" s="459" t="s">
        <v>573</v>
      </c>
      <c r="I41" s="459"/>
      <c r="J41" s="185"/>
      <c r="K41" s="367"/>
    </row>
    <row r="42" spans="2:11" s="362" customFormat="1" ht="12.75" customHeight="1">
      <c r="B42" s="363"/>
      <c r="C42" s="185" t="s">
        <v>574</v>
      </c>
      <c r="D42" s="185"/>
      <c r="E42" s="185"/>
      <c r="F42" s="185"/>
      <c r="G42" s="185"/>
      <c r="H42" s="451" t="s">
        <v>575</v>
      </c>
      <c r="I42" s="451"/>
      <c r="J42" s="185"/>
      <c r="K42" s="367"/>
    </row>
    <row r="43" spans="2:11" s="362" customFormat="1" ht="12.75" customHeight="1">
      <c r="B43" s="363"/>
      <c r="C43" s="185" t="s">
        <v>576</v>
      </c>
      <c r="D43" s="185"/>
      <c r="E43" s="185"/>
      <c r="F43" s="185"/>
      <c r="G43" s="185"/>
      <c r="H43" s="451" t="s">
        <v>577</v>
      </c>
      <c r="I43" s="451"/>
      <c r="J43" s="185"/>
      <c r="K43" s="367"/>
    </row>
    <row r="44" spans="2:11" s="362" customFormat="1" ht="12.75" customHeight="1">
      <c r="B44" s="363"/>
      <c r="C44" s="185" t="s">
        <v>578</v>
      </c>
      <c r="D44" s="185"/>
      <c r="E44" s="185"/>
      <c r="F44" s="185"/>
      <c r="G44" s="185"/>
      <c r="H44" s="451" t="s">
        <v>579</v>
      </c>
      <c r="I44" s="451"/>
      <c r="J44" s="185"/>
      <c r="K44" s="367"/>
    </row>
    <row r="45" spans="2:11" ht="12.75">
      <c r="B45" s="82"/>
      <c r="C45" s="83"/>
      <c r="D45" s="83"/>
      <c r="E45" s="83"/>
      <c r="F45" s="83"/>
      <c r="G45" s="83"/>
      <c r="H45" s="116"/>
      <c r="I45" s="116"/>
      <c r="J45" s="83"/>
      <c r="K45" s="84"/>
    </row>
    <row r="46" spans="2:11" s="383" customFormat="1" ht="12.75" customHeight="1">
      <c r="B46" s="384"/>
      <c r="C46" s="185" t="s">
        <v>580</v>
      </c>
      <c r="D46" s="185"/>
      <c r="E46" s="185"/>
      <c r="F46" s="185"/>
      <c r="G46" s="380" t="s">
        <v>581</v>
      </c>
      <c r="H46" s="452" t="s">
        <v>585</v>
      </c>
      <c r="I46" s="453"/>
      <c r="J46" s="385"/>
      <c r="K46" s="386"/>
    </row>
    <row r="47" spans="2:11" s="383" customFormat="1" ht="12.75" customHeight="1">
      <c r="B47" s="384"/>
      <c r="C47" s="185"/>
      <c r="D47" s="185"/>
      <c r="E47" s="185"/>
      <c r="F47" s="185"/>
      <c r="G47" s="380" t="s">
        <v>582</v>
      </c>
      <c r="H47" s="454" t="s">
        <v>586</v>
      </c>
      <c r="I47" s="453"/>
      <c r="J47" s="385"/>
      <c r="K47" s="386"/>
    </row>
    <row r="48" spans="2:11" s="383" customFormat="1" ht="7.5" customHeight="1">
      <c r="B48" s="384"/>
      <c r="C48" s="185"/>
      <c r="D48" s="185"/>
      <c r="E48" s="185"/>
      <c r="F48" s="185"/>
      <c r="G48" s="380"/>
      <c r="H48" s="380"/>
      <c r="I48" s="380"/>
      <c r="J48" s="385"/>
      <c r="K48" s="386"/>
    </row>
    <row r="49" spans="2:11" s="383" customFormat="1" ht="12.75" customHeight="1">
      <c r="B49" s="384"/>
      <c r="C49" s="185" t="s">
        <v>583</v>
      </c>
      <c r="D49" s="185"/>
      <c r="E49" s="185"/>
      <c r="F49" s="380"/>
      <c r="G49" s="185"/>
      <c r="H49" s="373"/>
      <c r="I49" s="373"/>
      <c r="J49" s="385"/>
      <c r="K49" s="386"/>
    </row>
    <row r="50" spans="2:11" ht="22.5" customHeight="1">
      <c r="B50" s="387"/>
      <c r="C50" s="388"/>
      <c r="D50" s="388"/>
      <c r="E50" s="388"/>
      <c r="F50" s="388"/>
      <c r="G50" s="388"/>
      <c r="H50" s="388"/>
      <c r="I50" s="388"/>
      <c r="J50" s="388"/>
      <c r="K50" s="389"/>
    </row>
    <row r="51" ht="6.75" customHeight="1"/>
  </sheetData>
  <sheetProtection/>
  <mergeCells count="9">
    <mergeCell ref="H44:I44"/>
    <mergeCell ref="H46:I46"/>
    <mergeCell ref="H47:I47"/>
    <mergeCell ref="B25:K25"/>
    <mergeCell ref="C26:J26"/>
    <mergeCell ref="C27:J27"/>
    <mergeCell ref="H41:I41"/>
    <mergeCell ref="H42:I42"/>
    <mergeCell ref="H43:I4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13.28125" style="0" customWidth="1"/>
    <col min="2" max="3" width="3.7109375" style="12" customWidth="1"/>
    <col min="4" max="4" width="2.7109375" style="12" customWidth="1"/>
    <col min="5" max="5" width="50.28125" style="0" customWidth="1"/>
    <col min="6" max="6" width="15.28125" style="11" customWidth="1"/>
    <col min="7" max="7" width="13.7109375" style="11" customWidth="1"/>
    <col min="8" max="8" width="1.421875" style="0" customWidth="1"/>
  </cols>
  <sheetData>
    <row r="2" spans="2:7" s="18" customFormat="1" ht="18">
      <c r="B2" s="35" t="s">
        <v>239</v>
      </c>
      <c r="C2" s="35"/>
      <c r="D2" s="36"/>
      <c r="E2" s="37"/>
      <c r="F2" s="53"/>
      <c r="G2" s="53"/>
    </row>
    <row r="3" spans="2:7" s="18" customFormat="1" ht="18">
      <c r="B3" s="35"/>
      <c r="C3" s="35"/>
      <c r="D3" s="36"/>
      <c r="E3" s="37"/>
      <c r="F3" s="53"/>
      <c r="G3" s="117" t="s">
        <v>241</v>
      </c>
    </row>
    <row r="4" spans="2:7" s="18" customFormat="1" ht="8.25" customHeight="1">
      <c r="B4" s="35"/>
      <c r="C4" s="35"/>
      <c r="D4" s="36"/>
      <c r="E4" s="37"/>
      <c r="F4" s="50"/>
      <c r="G4" s="15"/>
    </row>
    <row r="5" spans="2:7" s="18" customFormat="1" ht="18" customHeight="1">
      <c r="B5" s="508" t="s">
        <v>104</v>
      </c>
      <c r="C5" s="508"/>
      <c r="D5" s="508"/>
      <c r="E5" s="508"/>
      <c r="F5" s="508"/>
      <c r="G5" s="508"/>
    </row>
    <row r="6" ht="6.75" customHeight="1"/>
    <row r="7" spans="2:7" s="18" customFormat="1" ht="15.75" customHeight="1">
      <c r="B7" s="506" t="s">
        <v>0</v>
      </c>
      <c r="C7" s="500"/>
      <c r="D7" s="501"/>
      <c r="E7" s="502"/>
      <c r="F7" s="32" t="s">
        <v>6</v>
      </c>
      <c r="G7" s="32" t="s">
        <v>6</v>
      </c>
    </row>
    <row r="8" spans="2:7" s="18" customFormat="1" ht="15.75" customHeight="1">
      <c r="B8" s="507"/>
      <c r="C8" s="503"/>
      <c r="D8" s="504"/>
      <c r="E8" s="505"/>
      <c r="F8" s="33" t="s">
        <v>7</v>
      </c>
      <c r="G8" s="34" t="s">
        <v>8</v>
      </c>
    </row>
    <row r="9" spans="2:7" s="18" customFormat="1" ht="15.75" customHeight="1">
      <c r="B9" s="19"/>
      <c r="C9" s="51" t="s">
        <v>173</v>
      </c>
      <c r="D9" s="52"/>
      <c r="E9" s="27"/>
      <c r="F9" s="14"/>
      <c r="G9" s="14"/>
    </row>
    <row r="10" spans="2:7" s="18" customFormat="1" ht="15.75" customHeight="1">
      <c r="B10" s="19"/>
      <c r="C10" s="51"/>
      <c r="D10" s="86" t="s">
        <v>174</v>
      </c>
      <c r="E10" s="27"/>
      <c r="F10" s="14"/>
      <c r="G10" s="14"/>
    </row>
    <row r="11" spans="2:7" s="18" customFormat="1" ht="15.75" customHeight="1">
      <c r="B11" s="19"/>
      <c r="C11" s="51"/>
      <c r="D11" s="86" t="s">
        <v>175</v>
      </c>
      <c r="E11" s="27"/>
      <c r="F11" s="14"/>
      <c r="G11" s="14"/>
    </row>
    <row r="12" spans="2:7" s="18" customFormat="1" ht="15.75" customHeight="1">
      <c r="B12" s="19"/>
      <c r="C12" s="51"/>
      <c r="D12" s="86" t="s">
        <v>176</v>
      </c>
      <c r="E12" s="27"/>
      <c r="F12" s="14"/>
      <c r="G12" s="14"/>
    </row>
    <row r="13" spans="2:7" s="18" customFormat="1" ht="15.75" customHeight="1">
      <c r="B13" s="19"/>
      <c r="C13" s="51"/>
      <c r="D13" s="86" t="s">
        <v>154</v>
      </c>
      <c r="E13" s="27"/>
      <c r="F13" s="14"/>
      <c r="G13" s="14"/>
    </row>
    <row r="14" spans="2:7" s="18" customFormat="1" ht="15.75" customHeight="1">
      <c r="B14" s="19"/>
      <c r="C14" s="51"/>
      <c r="D14" s="86" t="s">
        <v>155</v>
      </c>
      <c r="E14" s="27"/>
      <c r="F14" s="14"/>
      <c r="G14" s="14"/>
    </row>
    <row r="15" spans="2:7" s="18" customFormat="1" ht="15.75" customHeight="1">
      <c r="B15" s="19"/>
      <c r="C15" s="51"/>
      <c r="D15" s="90" t="s">
        <v>177</v>
      </c>
      <c r="E15" s="27"/>
      <c r="F15" s="14"/>
      <c r="G15" s="14"/>
    </row>
    <row r="16" spans="2:7" s="18" customFormat="1" ht="15.75" customHeight="1">
      <c r="B16" s="19"/>
      <c r="C16" s="51"/>
      <c r="D16" s="52"/>
      <c r="E16" s="27"/>
      <c r="F16" s="14"/>
      <c r="G16" s="14"/>
    </row>
    <row r="17" spans="2:7" s="18" customFormat="1" ht="15.75" customHeight="1">
      <c r="B17" s="19"/>
      <c r="C17" s="52" t="s">
        <v>157</v>
      </c>
      <c r="E17" s="27"/>
      <c r="F17" s="14"/>
      <c r="G17" s="14"/>
    </row>
    <row r="18" spans="2:7" s="18" customFormat="1" ht="15.75" customHeight="1">
      <c r="B18" s="19"/>
      <c r="C18" s="51"/>
      <c r="D18" s="86" t="s">
        <v>178</v>
      </c>
      <c r="E18" s="27"/>
      <c r="F18" s="14"/>
      <c r="G18" s="14"/>
    </row>
    <row r="19" spans="2:7" s="18" customFormat="1" ht="15.75" customHeight="1">
      <c r="B19" s="19"/>
      <c r="C19" s="51"/>
      <c r="D19" s="86" t="s">
        <v>159</v>
      </c>
      <c r="E19" s="27"/>
      <c r="F19" s="14"/>
      <c r="G19" s="14"/>
    </row>
    <row r="20" spans="2:7" s="18" customFormat="1" ht="15.75" customHeight="1">
      <c r="B20" s="19"/>
      <c r="C20" s="51"/>
      <c r="D20" s="86" t="s">
        <v>179</v>
      </c>
      <c r="E20" s="27"/>
      <c r="F20" s="14"/>
      <c r="G20" s="14"/>
    </row>
    <row r="21" spans="2:7" s="18" customFormat="1" ht="15.75" customHeight="1">
      <c r="B21" s="19"/>
      <c r="C21" s="51"/>
      <c r="D21" s="86" t="s">
        <v>161</v>
      </c>
      <c r="E21" s="27"/>
      <c r="F21" s="14"/>
      <c r="G21" s="14"/>
    </row>
    <row r="22" spans="2:7" s="18" customFormat="1" ht="15.75" customHeight="1">
      <c r="B22" s="19"/>
      <c r="C22" s="51"/>
      <c r="D22" s="86" t="s">
        <v>162</v>
      </c>
      <c r="E22" s="27"/>
      <c r="F22" s="14"/>
      <c r="G22" s="14"/>
    </row>
    <row r="23" spans="2:7" s="18" customFormat="1" ht="15.75" customHeight="1">
      <c r="B23" s="19"/>
      <c r="C23" s="51"/>
      <c r="D23" s="90" t="s">
        <v>180</v>
      </c>
      <c r="E23" s="27"/>
      <c r="F23" s="14"/>
      <c r="G23" s="14"/>
    </row>
    <row r="24" spans="2:7" s="18" customFormat="1" ht="15.75" customHeight="1">
      <c r="B24" s="19"/>
      <c r="C24" s="51"/>
      <c r="D24" s="52"/>
      <c r="E24" s="27"/>
      <c r="F24" s="14"/>
      <c r="G24" s="14"/>
    </row>
    <row r="25" spans="2:7" s="18" customFormat="1" ht="15.75" customHeight="1">
      <c r="B25" s="19"/>
      <c r="C25" s="52" t="s">
        <v>181</v>
      </c>
      <c r="E25" s="27"/>
      <c r="F25" s="14"/>
      <c r="G25" s="14"/>
    </row>
    <row r="26" spans="2:7" s="18" customFormat="1" ht="15.75" customHeight="1">
      <c r="B26" s="19"/>
      <c r="C26" s="51"/>
      <c r="D26" s="86" t="s">
        <v>165</v>
      </c>
      <c r="E26" s="27"/>
      <c r="F26" s="14"/>
      <c r="G26" s="14"/>
    </row>
    <row r="27" spans="2:7" s="18" customFormat="1" ht="15.75" customHeight="1">
      <c r="B27" s="19"/>
      <c r="C27" s="51"/>
      <c r="D27" s="86" t="s">
        <v>166</v>
      </c>
      <c r="E27" s="27"/>
      <c r="F27" s="14"/>
      <c r="G27" s="14"/>
    </row>
    <row r="28" spans="2:7" s="18" customFormat="1" ht="15.75" customHeight="1">
      <c r="B28" s="19"/>
      <c r="C28" s="51"/>
      <c r="D28" s="86" t="s">
        <v>167</v>
      </c>
      <c r="E28" s="27"/>
      <c r="F28" s="14"/>
      <c r="G28" s="14"/>
    </row>
    <row r="29" spans="2:7" s="18" customFormat="1" ht="15.75" customHeight="1">
      <c r="B29" s="19"/>
      <c r="C29" s="43"/>
      <c r="D29" s="44" t="s">
        <v>182</v>
      </c>
      <c r="E29" s="23"/>
      <c r="F29" s="14"/>
      <c r="G29" s="14"/>
    </row>
    <row r="30" spans="2:7" s="18" customFormat="1" ht="15.75" customHeight="1">
      <c r="B30" s="29"/>
      <c r="C30" s="29"/>
      <c r="D30" s="91" t="s">
        <v>183</v>
      </c>
      <c r="E30" s="30"/>
      <c r="F30" s="31"/>
      <c r="G30" s="31"/>
    </row>
    <row r="31" spans="2:7" s="18" customFormat="1" ht="15.75" customHeight="1">
      <c r="B31" s="29"/>
      <c r="C31" s="29"/>
      <c r="D31" s="29"/>
      <c r="E31" s="30"/>
      <c r="F31" s="31"/>
      <c r="G31" s="31"/>
    </row>
    <row r="32" spans="2:7" s="18" customFormat="1" ht="15.75" customHeight="1">
      <c r="B32" s="29"/>
      <c r="C32" s="29"/>
      <c r="D32" s="87" t="s">
        <v>170</v>
      </c>
      <c r="F32" s="31"/>
      <c r="G32" s="31"/>
    </row>
    <row r="33" spans="2:7" s="18" customFormat="1" ht="15.75" customHeight="1">
      <c r="B33" s="29"/>
      <c r="C33" s="29"/>
      <c r="D33" s="87" t="s">
        <v>171</v>
      </c>
      <c r="F33" s="31"/>
      <c r="G33" s="31"/>
    </row>
    <row r="34" spans="2:7" s="18" customFormat="1" ht="15.75" customHeight="1">
      <c r="B34" s="29"/>
      <c r="C34" s="29"/>
      <c r="D34" s="87" t="s">
        <v>172</v>
      </c>
      <c r="F34" s="31"/>
      <c r="G34" s="31"/>
    </row>
    <row r="35" spans="2:7" s="18" customFormat="1" ht="15.75" customHeight="1">
      <c r="B35" s="29"/>
      <c r="C35" s="29"/>
      <c r="D35" s="29"/>
      <c r="E35" s="30"/>
      <c r="F35" s="31"/>
      <c r="G35" s="31"/>
    </row>
    <row r="36" spans="2:7" s="18" customFormat="1" ht="15.75" customHeight="1">
      <c r="B36" s="29"/>
      <c r="C36" s="29"/>
      <c r="D36" s="29"/>
      <c r="E36" s="30"/>
      <c r="F36" s="31"/>
      <c r="G36" s="31"/>
    </row>
    <row r="37" spans="2:7" s="18" customFormat="1" ht="15.75" customHeight="1">
      <c r="B37" s="29"/>
      <c r="C37" s="29"/>
      <c r="D37" s="29"/>
      <c r="E37" s="30"/>
      <c r="F37" s="31"/>
      <c r="G37" s="31"/>
    </row>
    <row r="38" spans="2:7" s="18" customFormat="1" ht="15.75" customHeight="1">
      <c r="B38" s="29"/>
      <c r="C38" s="29"/>
      <c r="D38" s="29"/>
      <c r="E38" s="30"/>
      <c r="F38" s="31"/>
      <c r="G38" s="31"/>
    </row>
    <row r="39" spans="2:7" s="18" customFormat="1" ht="15.75" customHeight="1">
      <c r="B39" s="29"/>
      <c r="C39" s="29"/>
      <c r="D39" s="29"/>
      <c r="E39" s="29"/>
      <c r="F39" s="31"/>
      <c r="G39" s="31"/>
    </row>
    <row r="40" spans="2:7" ht="12.75">
      <c r="B40" s="10"/>
      <c r="C40" s="10"/>
      <c r="D40" s="10"/>
      <c r="E40" s="5"/>
      <c r="F40" s="13"/>
      <c r="G40" s="13"/>
    </row>
  </sheetData>
  <sheetProtection/>
  <mergeCells count="3">
    <mergeCell ref="B5:G5"/>
    <mergeCell ref="C7:E8"/>
    <mergeCell ref="B7:B8"/>
  </mergeCells>
  <printOptions horizontalCentered="1" verticalCentered="1"/>
  <pageMargins left="0.25" right="0.25" top="0.25" bottom="0.25" header="0.261811024" footer="0.261811024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C53" sqref="C53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8.57421875" style="0" customWidth="1"/>
    <col min="4" max="4" width="8.00390625" style="0" customWidth="1"/>
    <col min="5" max="5" width="8.8515625" style="0" customWidth="1"/>
    <col min="6" max="6" width="17.140625" style="0" customWidth="1"/>
    <col min="7" max="7" width="19.8515625" style="0" customWidth="1"/>
    <col min="8" max="8" width="13.7109375" style="0" customWidth="1"/>
    <col min="9" max="9" width="8.140625" style="0" customWidth="1"/>
    <col min="10" max="10" width="10.8515625" style="0" customWidth="1"/>
    <col min="11" max="11" width="8.8515625" style="0" customWidth="1"/>
    <col min="12" max="12" width="2.7109375" style="0" customWidth="1"/>
  </cols>
  <sheetData>
    <row r="2" ht="15">
      <c r="B2" s="35" t="s">
        <v>239</v>
      </c>
    </row>
    <row r="3" ht="6.75" customHeight="1"/>
    <row r="4" spans="1:11" ht="25.5" customHeight="1">
      <c r="A4" s="523" t="s">
        <v>107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</row>
    <row r="5" ht="6.75" customHeight="1"/>
    <row r="6" spans="2:10" ht="12.75" customHeight="1">
      <c r="B6" s="69" t="s">
        <v>108</v>
      </c>
      <c r="H6" s="54" t="s">
        <v>240</v>
      </c>
      <c r="I6" s="54"/>
      <c r="J6" s="54"/>
    </row>
    <row r="7" ht="6.75" customHeight="1" thickBot="1"/>
    <row r="8" spans="1:11" s="56" customFormat="1" ht="24.75" customHeight="1" thickTop="1">
      <c r="A8" s="524" t="s">
        <v>0</v>
      </c>
      <c r="B8" s="526" t="s">
        <v>136</v>
      </c>
      <c r="C8" s="528" t="s">
        <v>125</v>
      </c>
      <c r="D8" s="529"/>
      <c r="E8" s="529"/>
      <c r="F8" s="529"/>
      <c r="G8" s="529"/>
      <c r="H8" s="529"/>
      <c r="I8" s="530"/>
      <c r="J8" s="73" t="s">
        <v>122</v>
      </c>
      <c r="K8" s="55"/>
    </row>
    <row r="9" spans="1:11" s="56" customFormat="1" ht="24.75" customHeight="1">
      <c r="A9" s="525"/>
      <c r="B9" s="527"/>
      <c r="C9" s="70" t="s">
        <v>105</v>
      </c>
      <c r="D9" s="70" t="s">
        <v>117</v>
      </c>
      <c r="E9" s="72" t="s">
        <v>115</v>
      </c>
      <c r="F9" s="72" t="s">
        <v>106</v>
      </c>
      <c r="G9" s="72" t="s">
        <v>112</v>
      </c>
      <c r="H9" s="70" t="s">
        <v>119</v>
      </c>
      <c r="I9" s="74" t="s">
        <v>121</v>
      </c>
      <c r="J9" s="74" t="s">
        <v>123</v>
      </c>
      <c r="K9" s="71" t="s">
        <v>121</v>
      </c>
    </row>
    <row r="10" spans="1:11" s="56" customFormat="1" ht="24.75" customHeight="1">
      <c r="A10" s="525"/>
      <c r="B10" s="527"/>
      <c r="C10" s="70" t="s">
        <v>118</v>
      </c>
      <c r="D10" s="70" t="s">
        <v>111</v>
      </c>
      <c r="E10" s="72" t="s">
        <v>116</v>
      </c>
      <c r="F10" s="72" t="s">
        <v>114</v>
      </c>
      <c r="G10" s="70" t="s">
        <v>113</v>
      </c>
      <c r="H10" s="70" t="s">
        <v>120</v>
      </c>
      <c r="I10" s="74"/>
      <c r="J10" s="74" t="s">
        <v>124</v>
      </c>
      <c r="K10" s="71"/>
    </row>
    <row r="11" spans="1:11" s="61" customFormat="1" ht="24.75" customHeight="1">
      <c r="A11" s="57" t="s">
        <v>1</v>
      </c>
      <c r="B11" s="58" t="s">
        <v>109</v>
      </c>
      <c r="C11" s="59"/>
      <c r="D11" s="59"/>
      <c r="E11" s="59"/>
      <c r="F11" s="59"/>
      <c r="G11" s="59"/>
      <c r="H11" s="59"/>
      <c r="I11" s="75"/>
      <c r="J11" s="75"/>
      <c r="K11" s="60"/>
    </row>
    <row r="12" spans="1:11" s="61" customFormat="1" ht="15.75" customHeight="1">
      <c r="A12" s="57">
        <v>1</v>
      </c>
      <c r="B12" s="58" t="s">
        <v>128</v>
      </c>
      <c r="C12" s="59"/>
      <c r="D12" s="59"/>
      <c r="E12" s="59"/>
      <c r="F12" s="59"/>
      <c r="G12" s="59"/>
      <c r="H12" s="59"/>
      <c r="I12" s="75"/>
      <c r="J12" s="75"/>
      <c r="K12" s="60"/>
    </row>
    <row r="13" spans="1:11" s="61" customFormat="1" ht="15.75" customHeight="1">
      <c r="A13" s="57">
        <v>2</v>
      </c>
      <c r="B13" s="58" t="s">
        <v>110</v>
      </c>
      <c r="C13" s="59"/>
      <c r="D13" s="59"/>
      <c r="E13" s="59"/>
      <c r="F13" s="59"/>
      <c r="G13" s="59"/>
      <c r="H13" s="59"/>
      <c r="I13" s="75"/>
      <c r="J13" s="75"/>
      <c r="K13" s="60"/>
    </row>
    <row r="14" spans="1:11" s="61" customFormat="1" ht="15.75" customHeight="1">
      <c r="A14" s="519">
        <v>3</v>
      </c>
      <c r="B14" s="62" t="s">
        <v>126</v>
      </c>
      <c r="C14" s="516"/>
      <c r="D14" s="516"/>
      <c r="E14" s="516"/>
      <c r="F14" s="516"/>
      <c r="G14" s="516"/>
      <c r="H14" s="516"/>
      <c r="I14" s="516"/>
      <c r="J14" s="516"/>
      <c r="K14" s="514"/>
    </row>
    <row r="15" spans="1:11" s="61" customFormat="1" ht="15.75" customHeight="1">
      <c r="A15" s="520"/>
      <c r="B15" s="78" t="s">
        <v>127</v>
      </c>
      <c r="C15" s="518"/>
      <c r="D15" s="518"/>
      <c r="E15" s="518"/>
      <c r="F15" s="518"/>
      <c r="G15" s="518"/>
      <c r="H15" s="518"/>
      <c r="I15" s="518"/>
      <c r="J15" s="518"/>
      <c r="K15" s="515"/>
    </row>
    <row r="16" spans="1:11" s="61" customFormat="1" ht="15.75" customHeight="1">
      <c r="A16" s="519">
        <v>4</v>
      </c>
      <c r="B16" s="79" t="s">
        <v>129</v>
      </c>
      <c r="C16" s="516"/>
      <c r="D16" s="516"/>
      <c r="E16" s="516"/>
      <c r="F16" s="516"/>
      <c r="G16" s="516"/>
      <c r="H16" s="516"/>
      <c r="I16" s="516"/>
      <c r="J16" s="516"/>
      <c r="K16" s="514"/>
    </row>
    <row r="17" spans="1:11" s="61" customFormat="1" ht="15.75" customHeight="1">
      <c r="A17" s="522"/>
      <c r="B17" s="80" t="s">
        <v>130</v>
      </c>
      <c r="C17" s="517"/>
      <c r="D17" s="517"/>
      <c r="E17" s="517"/>
      <c r="F17" s="517"/>
      <c r="G17" s="517"/>
      <c r="H17" s="517"/>
      <c r="I17" s="517"/>
      <c r="J17" s="517"/>
      <c r="K17" s="521"/>
    </row>
    <row r="18" spans="1:11" s="61" customFormat="1" ht="15.75" customHeight="1">
      <c r="A18" s="520"/>
      <c r="B18" s="81" t="s">
        <v>131</v>
      </c>
      <c r="C18" s="518"/>
      <c r="D18" s="518"/>
      <c r="E18" s="518"/>
      <c r="F18" s="518"/>
      <c r="G18" s="518"/>
      <c r="H18" s="518"/>
      <c r="I18" s="518"/>
      <c r="J18" s="518"/>
      <c r="K18" s="515"/>
    </row>
    <row r="19" spans="1:11" s="61" customFormat="1" ht="15.75" customHeight="1">
      <c r="A19" s="57">
        <v>5</v>
      </c>
      <c r="B19" s="62" t="s">
        <v>132</v>
      </c>
      <c r="C19" s="63"/>
      <c r="D19" s="63"/>
      <c r="E19" s="63"/>
      <c r="F19" s="63"/>
      <c r="G19" s="63"/>
      <c r="H19" s="63"/>
      <c r="I19" s="76"/>
      <c r="J19" s="76"/>
      <c r="K19" s="64"/>
    </row>
    <row r="20" spans="1:11" s="61" customFormat="1" ht="15.75" customHeight="1">
      <c r="A20" s="57">
        <v>6</v>
      </c>
      <c r="B20" s="62" t="s">
        <v>133</v>
      </c>
      <c r="C20" s="63"/>
      <c r="D20" s="63"/>
      <c r="E20" s="63"/>
      <c r="F20" s="63"/>
      <c r="G20" s="63"/>
      <c r="H20" s="63"/>
      <c r="I20" s="76"/>
      <c r="J20" s="76"/>
      <c r="K20" s="64"/>
    </row>
    <row r="21" spans="1:11" s="61" customFormat="1" ht="15.75" customHeight="1">
      <c r="A21" s="519">
        <v>7</v>
      </c>
      <c r="B21" s="79" t="s">
        <v>134</v>
      </c>
      <c r="C21" s="516"/>
      <c r="D21" s="516"/>
      <c r="E21" s="516"/>
      <c r="F21" s="516"/>
      <c r="G21" s="516"/>
      <c r="H21" s="516"/>
      <c r="I21" s="516"/>
      <c r="J21" s="516"/>
      <c r="K21" s="514"/>
    </row>
    <row r="22" spans="1:11" s="61" customFormat="1" ht="15.75" customHeight="1">
      <c r="A22" s="520"/>
      <c r="B22" s="81" t="s">
        <v>135</v>
      </c>
      <c r="C22" s="518"/>
      <c r="D22" s="518"/>
      <c r="E22" s="518"/>
      <c r="F22" s="518"/>
      <c r="G22" s="518"/>
      <c r="H22" s="518"/>
      <c r="I22" s="518"/>
      <c r="J22" s="518"/>
      <c r="K22" s="515"/>
    </row>
    <row r="23" spans="1:11" s="61" customFormat="1" ht="15.75" customHeight="1">
      <c r="A23" s="57">
        <v>8</v>
      </c>
      <c r="B23" s="62" t="s">
        <v>137</v>
      </c>
      <c r="C23" s="63"/>
      <c r="D23" s="63"/>
      <c r="E23" s="63"/>
      <c r="F23" s="63"/>
      <c r="G23" s="63"/>
      <c r="H23" s="63"/>
      <c r="I23" s="76"/>
      <c r="J23" s="76"/>
      <c r="K23" s="64"/>
    </row>
    <row r="24" spans="1:11" s="61" customFormat="1" ht="24.75" customHeight="1">
      <c r="A24" s="57" t="s">
        <v>2</v>
      </c>
      <c r="B24" s="58" t="s">
        <v>138</v>
      </c>
      <c r="C24" s="63"/>
      <c r="D24" s="63"/>
      <c r="E24" s="63"/>
      <c r="F24" s="63"/>
      <c r="G24" s="63"/>
      <c r="H24" s="63"/>
      <c r="I24" s="76"/>
      <c r="J24" s="76"/>
      <c r="K24" s="64"/>
    </row>
    <row r="25" spans="1:11" s="61" customFormat="1" ht="15.75" customHeight="1">
      <c r="A25" s="519">
        <v>1</v>
      </c>
      <c r="B25" s="62" t="s">
        <v>126</v>
      </c>
      <c r="C25" s="516"/>
      <c r="D25" s="516"/>
      <c r="E25" s="516"/>
      <c r="F25" s="516"/>
      <c r="G25" s="516"/>
      <c r="H25" s="516"/>
      <c r="I25" s="516"/>
      <c r="J25" s="516"/>
      <c r="K25" s="514"/>
    </row>
    <row r="26" spans="1:11" s="61" customFormat="1" ht="15.75" customHeight="1">
      <c r="A26" s="520"/>
      <c r="B26" s="78" t="s">
        <v>127</v>
      </c>
      <c r="C26" s="518"/>
      <c r="D26" s="518"/>
      <c r="E26" s="518"/>
      <c r="F26" s="518"/>
      <c r="G26" s="518"/>
      <c r="H26" s="518"/>
      <c r="I26" s="518"/>
      <c r="J26" s="518"/>
      <c r="K26" s="515"/>
    </row>
    <row r="27" spans="1:11" s="61" customFormat="1" ht="15.75" customHeight="1">
      <c r="A27" s="519">
        <v>2</v>
      </c>
      <c r="B27" s="79" t="s">
        <v>129</v>
      </c>
      <c r="C27" s="516"/>
      <c r="D27" s="516"/>
      <c r="E27" s="516"/>
      <c r="F27" s="516"/>
      <c r="G27" s="516"/>
      <c r="H27" s="516"/>
      <c r="I27" s="516"/>
      <c r="J27" s="516"/>
      <c r="K27" s="514"/>
    </row>
    <row r="28" spans="1:11" s="61" customFormat="1" ht="15.75" customHeight="1">
      <c r="A28" s="522"/>
      <c r="B28" s="80" t="s">
        <v>130</v>
      </c>
      <c r="C28" s="517"/>
      <c r="D28" s="517"/>
      <c r="E28" s="517"/>
      <c r="F28" s="517"/>
      <c r="G28" s="517"/>
      <c r="H28" s="517"/>
      <c r="I28" s="517"/>
      <c r="J28" s="517"/>
      <c r="K28" s="521"/>
    </row>
    <row r="29" spans="1:11" s="61" customFormat="1" ht="15.75" customHeight="1">
      <c r="A29" s="520"/>
      <c r="B29" s="81" t="s">
        <v>131</v>
      </c>
      <c r="C29" s="518"/>
      <c r="D29" s="518"/>
      <c r="E29" s="518"/>
      <c r="F29" s="518"/>
      <c r="G29" s="518"/>
      <c r="H29" s="518"/>
      <c r="I29" s="518"/>
      <c r="J29" s="518"/>
      <c r="K29" s="515"/>
    </row>
    <row r="30" spans="1:11" s="61" customFormat="1" ht="15.75" customHeight="1">
      <c r="A30" s="57">
        <v>3</v>
      </c>
      <c r="B30" s="62" t="s">
        <v>139</v>
      </c>
      <c r="C30" s="63"/>
      <c r="D30" s="63"/>
      <c r="E30" s="63"/>
      <c r="F30" s="63"/>
      <c r="G30" s="63"/>
      <c r="H30" s="63"/>
      <c r="I30" s="76"/>
      <c r="J30" s="76"/>
      <c r="K30" s="64"/>
    </row>
    <row r="31" spans="1:11" s="61" customFormat="1" ht="15.75" customHeight="1">
      <c r="A31" s="57">
        <v>4</v>
      </c>
      <c r="B31" s="62" t="s">
        <v>133</v>
      </c>
      <c r="C31" s="63"/>
      <c r="D31" s="63"/>
      <c r="E31" s="63"/>
      <c r="F31" s="63"/>
      <c r="G31" s="63"/>
      <c r="H31" s="63"/>
      <c r="I31" s="76"/>
      <c r="J31" s="76"/>
      <c r="K31" s="64"/>
    </row>
    <row r="32" spans="1:11" s="61" customFormat="1" ht="15.75" customHeight="1">
      <c r="A32" s="57">
        <v>5</v>
      </c>
      <c r="B32" s="62" t="s">
        <v>137</v>
      </c>
      <c r="C32" s="63"/>
      <c r="D32" s="63"/>
      <c r="E32" s="63"/>
      <c r="F32" s="63"/>
      <c r="G32" s="63"/>
      <c r="H32" s="63"/>
      <c r="I32" s="76"/>
      <c r="J32" s="76"/>
      <c r="K32" s="64"/>
    </row>
    <row r="33" spans="1:11" s="61" customFormat="1" ht="15.75" customHeight="1">
      <c r="A33" s="57">
        <v>6</v>
      </c>
      <c r="B33" s="62" t="s">
        <v>140</v>
      </c>
      <c r="C33" s="63"/>
      <c r="D33" s="63"/>
      <c r="E33" s="63"/>
      <c r="F33" s="63"/>
      <c r="G33" s="63"/>
      <c r="H33" s="63"/>
      <c r="I33" s="76"/>
      <c r="J33" s="76"/>
      <c r="K33" s="64"/>
    </row>
    <row r="34" spans="1:11" s="61" customFormat="1" ht="24.75" customHeight="1" thickBot="1">
      <c r="A34" s="65" t="s">
        <v>62</v>
      </c>
      <c r="B34" s="66" t="s">
        <v>138</v>
      </c>
      <c r="C34" s="67"/>
      <c r="D34" s="67"/>
      <c r="E34" s="67"/>
      <c r="F34" s="67"/>
      <c r="G34" s="67"/>
      <c r="H34" s="67"/>
      <c r="I34" s="77"/>
      <c r="J34" s="77"/>
      <c r="K34" s="68"/>
    </row>
    <row r="35" ht="13.5" customHeight="1" thickTop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54">
    <mergeCell ref="A4:K4"/>
    <mergeCell ref="A8:A10"/>
    <mergeCell ref="B8:B10"/>
    <mergeCell ref="C8:I8"/>
    <mergeCell ref="A14:A15"/>
    <mergeCell ref="C14:C15"/>
    <mergeCell ref="D14:D15"/>
    <mergeCell ref="E14:E15"/>
    <mergeCell ref="A16:A18"/>
    <mergeCell ref="C16:C18"/>
    <mergeCell ref="K16:K18"/>
    <mergeCell ref="D16:D18"/>
    <mergeCell ref="E16:E18"/>
    <mergeCell ref="F16:F18"/>
    <mergeCell ref="I16:I18"/>
    <mergeCell ref="J16:J18"/>
    <mergeCell ref="E25:E26"/>
    <mergeCell ref="F25:F26"/>
    <mergeCell ref="K14:K15"/>
    <mergeCell ref="H14:H15"/>
    <mergeCell ref="I14:I15"/>
    <mergeCell ref="J14:J15"/>
    <mergeCell ref="F14:F15"/>
    <mergeCell ref="G14:G15"/>
    <mergeCell ref="G16:G18"/>
    <mergeCell ref="H16:H18"/>
    <mergeCell ref="K21:K22"/>
    <mergeCell ref="D21:D22"/>
    <mergeCell ref="E21:E22"/>
    <mergeCell ref="F21:F22"/>
    <mergeCell ref="G21:G22"/>
    <mergeCell ref="H21:H22"/>
    <mergeCell ref="I21:I22"/>
    <mergeCell ref="J21:J22"/>
    <mergeCell ref="A21:A22"/>
    <mergeCell ref="C21:C22"/>
    <mergeCell ref="J27:J29"/>
    <mergeCell ref="K27:K29"/>
    <mergeCell ref="G25:G26"/>
    <mergeCell ref="H25:H26"/>
    <mergeCell ref="I25:I26"/>
    <mergeCell ref="J25:J26"/>
    <mergeCell ref="A25:A26"/>
    <mergeCell ref="A27:A29"/>
    <mergeCell ref="K25:K26"/>
    <mergeCell ref="C27:C29"/>
    <mergeCell ref="D27:D29"/>
    <mergeCell ref="E27:E29"/>
    <mergeCell ref="F27:F29"/>
    <mergeCell ref="G27:G29"/>
    <mergeCell ref="H27:H29"/>
    <mergeCell ref="I27:I29"/>
    <mergeCell ref="C25:C26"/>
    <mergeCell ref="D25:D26"/>
  </mergeCells>
  <printOptions horizontalCentered="1"/>
  <pageMargins left="0" right="0" top="0.31496062992125984" bottom="0.31496062992125984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3">
      <selection activeCell="B7" sqref="B7:D8"/>
    </sheetView>
  </sheetViews>
  <sheetFormatPr defaultColWidth="9.140625" defaultRowHeight="12.75"/>
  <cols>
    <col min="1" max="2" width="3.7109375" style="12" customWidth="1"/>
    <col min="3" max="3" width="2.7109375" style="12" customWidth="1"/>
    <col min="4" max="4" width="45.140625" style="0" customWidth="1"/>
    <col min="5" max="6" width="15.421875" style="11" customWidth="1"/>
    <col min="7" max="7" width="1.421875" style="0" customWidth="1"/>
    <col min="8" max="8" width="3.7109375" style="0" customWidth="1"/>
    <col min="9" max="9" width="14.00390625" style="0" bestFit="1" customWidth="1"/>
    <col min="10" max="10" width="9.28125" style="0" bestFit="1" customWidth="1"/>
    <col min="11" max="11" width="10.28125" style="0" bestFit="1" customWidth="1"/>
  </cols>
  <sheetData>
    <row r="2" spans="1:6" s="18" customFormat="1" ht="18">
      <c r="A2" s="161" t="s">
        <v>491</v>
      </c>
      <c r="B2" s="161"/>
      <c r="C2" s="162"/>
      <c r="D2" s="163"/>
      <c r="E2" s="390"/>
      <c r="F2" s="424"/>
    </row>
    <row r="3" spans="1:6" s="18" customFormat="1" ht="18">
      <c r="A3" s="35"/>
      <c r="B3" s="35"/>
      <c r="C3" s="36"/>
      <c r="D3" s="37"/>
      <c r="E3" s="53"/>
      <c r="F3" s="117" t="s">
        <v>290</v>
      </c>
    </row>
    <row r="4" spans="1:6" s="18" customFormat="1" ht="8.25" customHeight="1">
      <c r="A4" s="35"/>
      <c r="B4" s="35"/>
      <c r="C4" s="36"/>
      <c r="D4" s="37"/>
      <c r="E4" s="50"/>
      <c r="F4" s="15"/>
    </row>
    <row r="5" spans="1:6" s="18" customFormat="1" ht="18" customHeight="1">
      <c r="A5" s="493" t="s">
        <v>617</v>
      </c>
      <c r="B5" s="493"/>
      <c r="C5" s="493"/>
      <c r="D5" s="493"/>
      <c r="E5" s="493"/>
      <c r="F5" s="493"/>
    </row>
    <row r="6" ht="6.75" customHeight="1"/>
    <row r="7" spans="1:11" s="121" customFormat="1" ht="15.75" customHeight="1">
      <c r="A7" s="470" t="s">
        <v>0</v>
      </c>
      <c r="B7" s="472"/>
      <c r="C7" s="473"/>
      <c r="D7" s="474"/>
      <c r="E7" s="155" t="s">
        <v>6</v>
      </c>
      <c r="F7" s="155" t="s">
        <v>6</v>
      </c>
      <c r="H7" s="125"/>
      <c r="I7" s="125"/>
      <c r="J7" s="125"/>
      <c r="K7" s="125"/>
    </row>
    <row r="8" spans="1:11" s="121" customFormat="1" ht="15.75" customHeight="1">
      <c r="A8" s="471"/>
      <c r="B8" s="475"/>
      <c r="C8" s="476"/>
      <c r="D8" s="477"/>
      <c r="E8" s="156" t="s">
        <v>7</v>
      </c>
      <c r="F8" s="157" t="s">
        <v>8</v>
      </c>
      <c r="H8" s="125"/>
      <c r="I8" s="125"/>
      <c r="J8" s="125"/>
      <c r="K8" s="125"/>
    </row>
    <row r="9" spans="1:11" s="121" customFormat="1" ht="15.75" customHeight="1">
      <c r="A9" s="136"/>
      <c r="B9" s="167" t="s">
        <v>143</v>
      </c>
      <c r="C9" s="168"/>
      <c r="D9" s="169"/>
      <c r="E9" s="159">
        <f>SUM(E10:E26)</f>
        <v>-1217582</v>
      </c>
      <c r="F9" s="159">
        <f>SUM(F10:F26)</f>
        <v>-1371912.8</v>
      </c>
      <c r="H9" s="125"/>
      <c r="I9" s="125"/>
      <c r="J9" s="125"/>
      <c r="K9" s="125"/>
    </row>
    <row r="10" spans="1:11" s="18" customFormat="1" ht="15.75" customHeight="1">
      <c r="A10" s="128"/>
      <c r="B10" s="141"/>
      <c r="C10" s="135" t="s">
        <v>149</v>
      </c>
      <c r="D10" s="425"/>
      <c r="E10" s="426">
        <v>-1469463</v>
      </c>
      <c r="F10" s="132">
        <v>-2123636</v>
      </c>
      <c r="H10"/>
      <c r="I10"/>
      <c r="J10"/>
      <c r="K10"/>
    </row>
    <row r="11" spans="1:11" s="18" customFormat="1" ht="15.75" customHeight="1">
      <c r="A11" s="128"/>
      <c r="B11" s="142"/>
      <c r="C11" s="143" t="s">
        <v>145</v>
      </c>
      <c r="D11" s="427"/>
      <c r="E11" s="426"/>
      <c r="F11" s="132"/>
      <c r="H11"/>
      <c r="I11"/>
      <c r="J11"/>
      <c r="K11"/>
    </row>
    <row r="12" spans="1:11" s="18" customFormat="1" ht="12.75">
      <c r="A12" s="19"/>
      <c r="B12" s="51"/>
      <c r="C12" s="52"/>
      <c r="D12" s="88" t="s">
        <v>146</v>
      </c>
      <c r="E12" s="429">
        <v>391034</v>
      </c>
      <c r="F12" s="14">
        <v>497271.5</v>
      </c>
      <c r="H12"/>
      <c r="I12"/>
      <c r="J12"/>
      <c r="K12"/>
    </row>
    <row r="13" spans="1:11" s="18" customFormat="1" ht="12.75">
      <c r="A13" s="19"/>
      <c r="B13" s="51"/>
      <c r="C13" s="52"/>
      <c r="D13" s="88" t="s">
        <v>147</v>
      </c>
      <c r="E13" s="429"/>
      <c r="F13" s="120"/>
      <c r="H13"/>
      <c r="I13"/>
      <c r="J13"/>
      <c r="K13"/>
    </row>
    <row r="14" spans="1:11" s="18" customFormat="1" ht="12.75">
      <c r="A14" s="19"/>
      <c r="B14" s="51"/>
      <c r="C14" s="52"/>
      <c r="D14" s="88" t="s">
        <v>148</v>
      </c>
      <c r="E14" s="429"/>
      <c r="F14" s="14"/>
      <c r="H14"/>
      <c r="I14"/>
      <c r="J14"/>
      <c r="K14"/>
    </row>
    <row r="15" spans="1:11" s="18" customFormat="1" ht="12.75">
      <c r="A15" s="19"/>
      <c r="B15" s="51"/>
      <c r="C15" s="52"/>
      <c r="D15" s="124" t="s">
        <v>150</v>
      </c>
      <c r="E15" s="429"/>
      <c r="F15" s="122"/>
      <c r="H15"/>
      <c r="I15" s="11"/>
      <c r="J15"/>
      <c r="K15"/>
    </row>
    <row r="16" spans="1:11" s="18" customFormat="1" ht="25.5">
      <c r="A16" s="19"/>
      <c r="B16" s="51"/>
      <c r="C16" s="52"/>
      <c r="D16" s="118" t="s">
        <v>247</v>
      </c>
      <c r="E16" s="429"/>
      <c r="F16" s="122"/>
      <c r="H16"/>
      <c r="I16"/>
      <c r="J16"/>
      <c r="K16"/>
    </row>
    <row r="17" spans="1:11" s="18" customFormat="1" ht="12.75">
      <c r="A17" s="19"/>
      <c r="B17" s="51"/>
      <c r="C17" s="52"/>
      <c r="D17" s="118" t="s">
        <v>245</v>
      </c>
      <c r="E17" s="428">
        <v>-1305</v>
      </c>
      <c r="F17" s="122">
        <v>-3167.8</v>
      </c>
      <c r="H17"/>
      <c r="I17"/>
      <c r="J17"/>
      <c r="K17"/>
    </row>
    <row r="18" spans="1:11" s="18" customFormat="1" ht="12.75">
      <c r="A18" s="19"/>
      <c r="B18" s="51"/>
      <c r="C18" s="52"/>
      <c r="D18" s="118" t="s">
        <v>246</v>
      </c>
      <c r="E18" s="428">
        <v>-12262</v>
      </c>
      <c r="F18" s="122">
        <v>-17780</v>
      </c>
      <c r="H18"/>
      <c r="I18"/>
      <c r="J18"/>
      <c r="K18"/>
    </row>
    <row r="19" spans="1:11" s="18" customFormat="1" ht="12.75">
      <c r="A19" s="19"/>
      <c r="B19" s="51"/>
      <c r="C19" s="52"/>
      <c r="D19" s="118" t="s">
        <v>248</v>
      </c>
      <c r="E19" s="428">
        <v>-125586</v>
      </c>
      <c r="F19" s="122">
        <v>-29882</v>
      </c>
      <c r="H19"/>
      <c r="I19"/>
      <c r="J19"/>
      <c r="K19"/>
    </row>
    <row r="20" spans="1:11" s="18" customFormat="1" ht="12.75">
      <c r="A20" s="19"/>
      <c r="B20" s="51"/>
      <c r="C20" s="52"/>
      <c r="D20" s="88" t="s">
        <v>151</v>
      </c>
      <c r="E20" s="428">
        <v>0</v>
      </c>
      <c r="F20" s="122">
        <v>234981.5</v>
      </c>
      <c r="H20"/>
      <c r="I20"/>
      <c r="J20"/>
      <c r="K20"/>
    </row>
    <row r="21" spans="1:11" s="18" customFormat="1" ht="12.75">
      <c r="A21" s="19"/>
      <c r="B21" s="51"/>
      <c r="C21" s="52"/>
      <c r="D21" s="88" t="s">
        <v>249</v>
      </c>
      <c r="E21" s="429"/>
      <c r="F21" s="122"/>
      <c r="H21"/>
      <c r="I21"/>
      <c r="J21"/>
      <c r="K21" s="11"/>
    </row>
    <row r="22" spans="1:11" s="18" customFormat="1" ht="14.25" customHeight="1">
      <c r="A22" s="19"/>
      <c r="B22" s="51"/>
      <c r="C22" s="52"/>
      <c r="D22" s="118" t="s">
        <v>152</v>
      </c>
      <c r="E22" s="428">
        <v>0</v>
      </c>
      <c r="F22" s="122">
        <v>70300</v>
      </c>
      <c r="H22"/>
      <c r="I22"/>
      <c r="J22"/>
      <c r="K22"/>
    </row>
    <row r="23" spans="1:11" s="18" customFormat="1" ht="12.75">
      <c r="A23" s="19"/>
      <c r="B23" s="51"/>
      <c r="C23" s="52"/>
      <c r="D23" s="88" t="s">
        <v>153</v>
      </c>
      <c r="E23" s="429"/>
      <c r="F23" s="122"/>
      <c r="H23"/>
      <c r="I23"/>
      <c r="J23"/>
      <c r="K23"/>
    </row>
    <row r="24" spans="1:11" s="18" customFormat="1" ht="12.75">
      <c r="A24" s="19"/>
      <c r="B24" s="51"/>
      <c r="C24" s="52"/>
      <c r="D24" s="88" t="s">
        <v>154</v>
      </c>
      <c r="E24" s="429"/>
      <c r="F24" s="122"/>
      <c r="H24"/>
      <c r="I24"/>
      <c r="J24"/>
      <c r="K24"/>
    </row>
    <row r="25" spans="1:11" s="18" customFormat="1" ht="12.75">
      <c r="A25" s="19"/>
      <c r="B25" s="51"/>
      <c r="C25" s="52"/>
      <c r="D25" s="88" t="s">
        <v>155</v>
      </c>
      <c r="E25" s="428">
        <v>0</v>
      </c>
      <c r="F25" s="122"/>
      <c r="H25"/>
      <c r="I25" s="290"/>
      <c r="J25"/>
      <c r="K25"/>
    </row>
    <row r="26" spans="1:11" s="18" customFormat="1" ht="12.75">
      <c r="A26" s="19"/>
      <c r="B26" s="51"/>
      <c r="C26" s="52"/>
      <c r="D26" s="26" t="s">
        <v>156</v>
      </c>
      <c r="E26" s="430"/>
      <c r="F26" s="431"/>
      <c r="H26"/>
      <c r="I26" s="11"/>
      <c r="J26"/>
      <c r="K26"/>
    </row>
    <row r="27" spans="1:11" s="18" customFormat="1" ht="15.75" customHeight="1">
      <c r="A27" s="19"/>
      <c r="B27" s="51"/>
      <c r="C27" s="52"/>
      <c r="D27" s="27"/>
      <c r="E27" s="14"/>
      <c r="F27" s="122"/>
      <c r="H27"/>
      <c r="I27"/>
      <c r="J27"/>
      <c r="K27"/>
    </row>
    <row r="28" spans="1:11" s="18" customFormat="1" ht="15.75" customHeight="1">
      <c r="A28" s="128"/>
      <c r="B28" s="135" t="s">
        <v>157</v>
      </c>
      <c r="C28" s="140"/>
      <c r="D28" s="140"/>
      <c r="E28" s="432">
        <f>SUM(E29:E36)</f>
        <v>0</v>
      </c>
      <c r="F28" s="432"/>
      <c r="H28"/>
      <c r="I28"/>
      <c r="J28"/>
      <c r="K28"/>
    </row>
    <row r="29" spans="1:11" s="18" customFormat="1" ht="15.75" customHeight="1">
      <c r="A29" s="19"/>
      <c r="B29" s="51"/>
      <c r="C29" s="52"/>
      <c r="D29" s="88" t="s">
        <v>158</v>
      </c>
      <c r="E29" s="14"/>
      <c r="F29" s="122"/>
      <c r="H29"/>
      <c r="I29"/>
      <c r="J29"/>
      <c r="K29"/>
    </row>
    <row r="30" spans="1:11" s="18" customFormat="1" ht="15.75" customHeight="1">
      <c r="A30" s="19"/>
      <c r="B30" s="51"/>
      <c r="C30" s="52"/>
      <c r="D30" s="88" t="s">
        <v>159</v>
      </c>
      <c r="E30" s="122"/>
      <c r="F30" s="122"/>
      <c r="H30"/>
      <c r="I30"/>
      <c r="J30"/>
      <c r="K30"/>
    </row>
    <row r="31" spans="1:11" s="18" customFormat="1" ht="15.75" customHeight="1">
      <c r="A31" s="19"/>
      <c r="B31" s="51"/>
      <c r="C31" s="52"/>
      <c r="D31" s="88" t="s">
        <v>160</v>
      </c>
      <c r="E31" s="433"/>
      <c r="F31" s="122"/>
      <c r="H31"/>
      <c r="I31"/>
      <c r="J31" s="11"/>
      <c r="K31"/>
    </row>
    <row r="32" spans="1:11" s="18" customFormat="1" ht="15.75" customHeight="1">
      <c r="A32" s="19"/>
      <c r="B32" s="51"/>
      <c r="C32" s="52"/>
      <c r="D32" s="88" t="s">
        <v>251</v>
      </c>
      <c r="E32" s="14"/>
      <c r="F32" s="122"/>
      <c r="H32"/>
      <c r="I32"/>
      <c r="J32"/>
      <c r="K32"/>
    </row>
    <row r="33" spans="1:11" s="18" customFormat="1" ht="15.75" customHeight="1">
      <c r="A33" s="19"/>
      <c r="B33" s="51"/>
      <c r="C33" s="52"/>
      <c r="D33" s="88" t="s">
        <v>252</v>
      </c>
      <c r="E33" s="14"/>
      <c r="F33" s="122"/>
      <c r="H33"/>
      <c r="I33"/>
      <c r="J33"/>
      <c r="K33"/>
    </row>
    <row r="34" spans="1:11" s="18" customFormat="1" ht="15.75" customHeight="1">
      <c r="A34" s="19"/>
      <c r="B34" s="51"/>
      <c r="C34" s="52"/>
      <c r="D34" s="88" t="s">
        <v>161</v>
      </c>
      <c r="E34" s="14"/>
      <c r="F34" s="122"/>
      <c r="H34"/>
      <c r="I34"/>
      <c r="J34"/>
      <c r="K34"/>
    </row>
    <row r="35" spans="1:11" s="18" customFormat="1" ht="15.75" customHeight="1">
      <c r="A35" s="24"/>
      <c r="B35" s="43"/>
      <c r="C35" s="44"/>
      <c r="D35" s="23" t="s">
        <v>162</v>
      </c>
      <c r="E35" s="14"/>
      <c r="F35" s="122"/>
      <c r="H35"/>
      <c r="I35"/>
      <c r="J35"/>
      <c r="K35"/>
    </row>
    <row r="36" spans="1:11" s="18" customFormat="1" ht="15.75" customHeight="1">
      <c r="A36" s="24"/>
      <c r="B36" s="24"/>
      <c r="C36" s="25"/>
      <c r="D36" s="26" t="s">
        <v>163</v>
      </c>
      <c r="E36" s="119"/>
      <c r="F36" s="431"/>
      <c r="H36"/>
      <c r="I36"/>
      <c r="J36"/>
      <c r="K36"/>
    </row>
    <row r="37" spans="1:11" s="18" customFormat="1" ht="15.75" customHeight="1">
      <c r="A37" s="24"/>
      <c r="B37" s="24"/>
      <c r="C37" s="25"/>
      <c r="D37" s="23"/>
      <c r="E37" s="14"/>
      <c r="F37" s="122"/>
      <c r="H37"/>
      <c r="I37"/>
      <c r="J37"/>
      <c r="K37"/>
    </row>
    <row r="38" spans="1:11" s="18" customFormat="1" ht="15.75" customHeight="1">
      <c r="A38" s="144"/>
      <c r="B38" s="145" t="s">
        <v>164</v>
      </c>
      <c r="C38" s="146"/>
      <c r="D38" s="131"/>
      <c r="E38" s="133">
        <f>E40</f>
        <v>1201412</v>
      </c>
      <c r="F38" s="133">
        <f>F40</f>
        <v>1348874.81</v>
      </c>
      <c r="H38"/>
      <c r="I38"/>
      <c r="J38"/>
      <c r="K38"/>
    </row>
    <row r="39" spans="1:11" s="18" customFormat="1" ht="15.75" customHeight="1">
      <c r="A39" s="24"/>
      <c r="B39" s="24"/>
      <c r="C39" s="25"/>
      <c r="D39" s="23" t="s">
        <v>165</v>
      </c>
      <c r="E39" s="14"/>
      <c r="F39" s="122"/>
      <c r="H39"/>
      <c r="I39"/>
      <c r="J39"/>
      <c r="K39"/>
    </row>
    <row r="40" spans="1:11" s="18" customFormat="1" ht="15.75" customHeight="1">
      <c r="A40" s="24"/>
      <c r="B40" s="24"/>
      <c r="C40" s="25"/>
      <c r="D40" s="23" t="s">
        <v>166</v>
      </c>
      <c r="E40" s="122">
        <v>1201412</v>
      </c>
      <c r="F40" s="122">
        <v>1348874.81</v>
      </c>
      <c r="H40"/>
      <c r="I40" s="11"/>
      <c r="J40"/>
      <c r="K40"/>
    </row>
    <row r="41" spans="1:11" s="18" customFormat="1" ht="15.75" customHeight="1">
      <c r="A41" s="24"/>
      <c r="B41" s="24"/>
      <c r="C41" s="25"/>
      <c r="D41" s="23" t="s">
        <v>167</v>
      </c>
      <c r="E41" s="14"/>
      <c r="F41" s="122"/>
      <c r="H41"/>
      <c r="I41"/>
      <c r="J41"/>
      <c r="K41"/>
    </row>
    <row r="42" spans="1:11" s="18" customFormat="1" ht="15.75" customHeight="1">
      <c r="A42" s="24"/>
      <c r="B42" s="24"/>
      <c r="C42" s="25"/>
      <c r="D42" s="23" t="s">
        <v>168</v>
      </c>
      <c r="E42" s="14"/>
      <c r="F42" s="14"/>
      <c r="H42"/>
      <c r="I42"/>
      <c r="J42"/>
      <c r="K42"/>
    </row>
    <row r="43" spans="1:11" s="18" customFormat="1" ht="15.75" customHeight="1">
      <c r="A43" s="24"/>
      <c r="B43" s="24"/>
      <c r="C43" s="25"/>
      <c r="D43" s="26" t="s">
        <v>169</v>
      </c>
      <c r="E43" s="119"/>
      <c r="F43" s="119"/>
      <c r="H43"/>
      <c r="I43"/>
      <c r="J43"/>
      <c r="K43"/>
    </row>
    <row r="44" spans="1:11" s="18" customFormat="1" ht="15.75" customHeight="1">
      <c r="A44" s="24"/>
      <c r="B44" s="24"/>
      <c r="C44" s="25"/>
      <c r="D44" s="23"/>
      <c r="E44" s="14"/>
      <c r="F44" s="14"/>
      <c r="H44"/>
      <c r="I44" s="11"/>
      <c r="J44"/>
      <c r="K44"/>
    </row>
    <row r="45" spans="1:11" s="18" customFormat="1" ht="15.75" customHeight="1">
      <c r="A45" s="144"/>
      <c r="B45" s="144"/>
      <c r="C45" s="147"/>
      <c r="D45" s="148" t="s">
        <v>170</v>
      </c>
      <c r="E45" s="434">
        <f>E38+E28+E9</f>
        <v>-16170</v>
      </c>
      <c r="F45" s="434">
        <f>F38+F28+F9</f>
        <v>-23037.98999999999</v>
      </c>
      <c r="H45"/>
      <c r="I45" s="11"/>
      <c r="J45"/>
      <c r="K45" s="11"/>
    </row>
    <row r="46" spans="1:11" ht="12.75">
      <c r="A46" s="149"/>
      <c r="B46" s="149"/>
      <c r="C46" s="150"/>
      <c r="D46" s="151" t="s">
        <v>171</v>
      </c>
      <c r="E46" s="434">
        <v>45330</v>
      </c>
      <c r="F46" s="435">
        <v>68368</v>
      </c>
      <c r="I46" s="11"/>
      <c r="K46" s="11"/>
    </row>
    <row r="47" spans="1:11" ht="12.75">
      <c r="A47" s="149"/>
      <c r="B47" s="149"/>
      <c r="C47" s="150"/>
      <c r="D47" s="151" t="s">
        <v>172</v>
      </c>
      <c r="E47" s="434">
        <f>E46+E45</f>
        <v>29160</v>
      </c>
      <c r="F47" s="435">
        <f>F45+F46</f>
        <v>45330.01000000001</v>
      </c>
      <c r="I47" s="11"/>
      <c r="K47" s="11"/>
    </row>
    <row r="48" spans="1:6" ht="12.75">
      <c r="A48" s="149"/>
      <c r="B48" s="149"/>
      <c r="C48" s="150"/>
      <c r="D48" s="153"/>
      <c r="E48" s="436"/>
      <c r="F48" s="152"/>
    </row>
    <row r="49" spans="1:8" ht="13.5" thickBot="1">
      <c r="A49" s="181"/>
      <c r="B49" s="182"/>
      <c r="C49" s="182"/>
      <c r="D49" s="172"/>
      <c r="E49" s="172"/>
      <c r="F49" s="172"/>
      <c r="G49" s="173"/>
      <c r="H49" s="12"/>
    </row>
    <row r="50" spans="1:8" ht="13.5" thickTop="1">
      <c r="A50" s="127"/>
      <c r="B50" s="127"/>
      <c r="C50" s="178"/>
      <c r="E50" s="178"/>
      <c r="F50"/>
      <c r="H50" s="12"/>
    </row>
    <row r="51" spans="2:5" ht="12.75">
      <c r="B51" s="127"/>
      <c r="E51" s="127"/>
    </row>
  </sheetData>
  <sheetProtection/>
  <mergeCells count="3">
    <mergeCell ref="A5:F5"/>
    <mergeCell ref="A7:A8"/>
    <mergeCell ref="B7:D8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3">
      <selection activeCell="A3" sqref="A3:H20"/>
    </sheetView>
  </sheetViews>
  <sheetFormatPr defaultColWidth="17.7109375" defaultRowHeight="12.75"/>
  <cols>
    <col min="1" max="1" width="2.8515625" style="0" customWidth="1"/>
    <col min="2" max="2" width="27.57421875" style="0" customWidth="1"/>
    <col min="3" max="3" width="16.28125" style="0" customWidth="1"/>
    <col min="4" max="4" width="11.8515625" style="0" customWidth="1"/>
    <col min="5" max="5" width="14.00390625" style="0" bestFit="1" customWidth="1"/>
    <col min="6" max="6" width="15.00390625" style="0" customWidth="1"/>
    <col min="7" max="7" width="18.140625" style="0" bestFit="1" customWidth="1"/>
    <col min="8" max="8" width="17.7109375" style="0" customWidth="1"/>
    <col min="9" max="9" width="2.7109375" style="0" customWidth="1"/>
  </cols>
  <sheetData>
    <row r="1" ht="15.75">
      <c r="B1" s="161" t="s">
        <v>491</v>
      </c>
    </row>
    <row r="2" ht="6.75" customHeight="1"/>
    <row r="3" spans="1:8" ht="15.75" customHeight="1" thickBot="1">
      <c r="A3" s="531" t="s">
        <v>616</v>
      </c>
      <c r="B3" s="531"/>
      <c r="C3" s="531"/>
      <c r="D3" s="531"/>
      <c r="E3" s="531"/>
      <c r="F3" s="531"/>
      <c r="G3" s="531"/>
      <c r="H3" s="531"/>
    </row>
    <row r="4" ht="6.75" customHeight="1" hidden="1"/>
    <row r="5" spans="2:7" ht="12.75" customHeight="1" hidden="1">
      <c r="B5" s="69" t="s">
        <v>605</v>
      </c>
      <c r="G5" s="54" t="s">
        <v>240</v>
      </c>
    </row>
    <row r="6" spans="1:8" ht="33.75" customHeight="1" thickBot="1">
      <c r="A6" s="409"/>
      <c r="B6" s="410"/>
      <c r="C6" s="411" t="s">
        <v>606</v>
      </c>
      <c r="D6" s="411" t="s">
        <v>607</v>
      </c>
      <c r="E6" s="411" t="s">
        <v>608</v>
      </c>
      <c r="F6" s="411" t="s">
        <v>609</v>
      </c>
      <c r="G6" s="411" t="s">
        <v>610</v>
      </c>
      <c r="H6" s="412" t="s">
        <v>611</v>
      </c>
    </row>
    <row r="7" spans="1:8" s="417" customFormat="1" ht="30" customHeight="1" thickBot="1">
      <c r="A7" s="413" t="s">
        <v>62</v>
      </c>
      <c r="B7" s="414" t="s">
        <v>614</v>
      </c>
      <c r="C7" s="415">
        <v>100000000</v>
      </c>
      <c r="D7" s="415">
        <v>0</v>
      </c>
      <c r="E7" s="415">
        <v>0</v>
      </c>
      <c r="F7" s="415">
        <v>0</v>
      </c>
      <c r="G7" s="415">
        <v>-7679288</v>
      </c>
      <c r="H7" s="416">
        <f>C7+G7</f>
        <v>92320712</v>
      </c>
    </row>
    <row r="8" spans="1:8" s="417" customFormat="1" ht="19.5" customHeight="1" thickTop="1">
      <c r="A8" s="418">
        <v>1</v>
      </c>
      <c r="B8" s="419" t="s">
        <v>139</v>
      </c>
      <c r="C8" s="420"/>
      <c r="D8" s="420"/>
      <c r="E8" s="420"/>
      <c r="F8" s="420"/>
      <c r="G8" s="420">
        <v>-2123636</v>
      </c>
      <c r="H8" s="421">
        <f aca="true" t="shared" si="0" ref="H8:H13">SUM(C8:G8)</f>
        <v>-2123636</v>
      </c>
    </row>
    <row r="9" spans="1:8" s="417" customFormat="1" ht="19.5" customHeight="1">
      <c r="A9" s="418">
        <v>2</v>
      </c>
      <c r="B9" s="419" t="s">
        <v>133</v>
      </c>
      <c r="C9" s="420"/>
      <c r="D9" s="420"/>
      <c r="E9" s="420"/>
      <c r="F9" s="420"/>
      <c r="G9" s="420"/>
      <c r="H9" s="422">
        <f t="shared" si="0"/>
        <v>0</v>
      </c>
    </row>
    <row r="10" spans="1:8" s="417" customFormat="1" ht="19.5" customHeight="1">
      <c r="A10" s="418">
        <v>3</v>
      </c>
      <c r="B10" s="419" t="s">
        <v>612</v>
      </c>
      <c r="C10" s="420"/>
      <c r="D10" s="420"/>
      <c r="E10" s="420"/>
      <c r="F10" s="420"/>
      <c r="G10" s="420"/>
      <c r="H10" s="422">
        <f t="shared" si="0"/>
        <v>0</v>
      </c>
    </row>
    <row r="11" spans="1:8" s="417" customFormat="1" ht="19.5" customHeight="1">
      <c r="A11" s="418">
        <v>4</v>
      </c>
      <c r="B11" s="419" t="s">
        <v>140</v>
      </c>
      <c r="C11" s="420"/>
      <c r="D11" s="420"/>
      <c r="E11" s="420"/>
      <c r="F11" s="420"/>
      <c r="G11" s="420"/>
      <c r="H11" s="422">
        <f t="shared" si="0"/>
        <v>0</v>
      </c>
    </row>
    <row r="12" spans="1:8" s="417" customFormat="1" ht="19.5" customHeight="1">
      <c r="A12" s="423">
        <v>5</v>
      </c>
      <c r="B12" s="419" t="s">
        <v>613</v>
      </c>
      <c r="C12" s="420"/>
      <c r="D12" s="420"/>
      <c r="E12" s="420"/>
      <c r="F12" s="420"/>
      <c r="G12" s="420"/>
      <c r="H12" s="421">
        <f t="shared" si="0"/>
        <v>0</v>
      </c>
    </row>
    <row r="13" spans="1:10" s="417" customFormat="1" ht="30" customHeight="1" thickBot="1">
      <c r="A13" s="413" t="s">
        <v>62</v>
      </c>
      <c r="B13" s="414" t="s">
        <v>615</v>
      </c>
      <c r="C13" s="415">
        <f>SUM(C7:C11)</f>
        <v>100000000</v>
      </c>
      <c r="D13" s="415">
        <f>SUM(D7:D11)</f>
        <v>0</v>
      </c>
      <c r="E13" s="415">
        <f>SUM(E7:E11)</f>
        <v>0</v>
      </c>
      <c r="F13" s="415">
        <f>F7</f>
        <v>0</v>
      </c>
      <c r="G13" s="415">
        <f>G7+G8</f>
        <v>-9802924</v>
      </c>
      <c r="H13" s="416">
        <f t="shared" si="0"/>
        <v>90197076</v>
      </c>
      <c r="J13" s="437"/>
    </row>
    <row r="14" spans="1:8" s="417" customFormat="1" ht="19.5" customHeight="1" thickTop="1">
      <c r="A14" s="418">
        <v>1</v>
      </c>
      <c r="B14" s="419" t="s">
        <v>139</v>
      </c>
      <c r="C14" s="420"/>
      <c r="D14" s="420"/>
      <c r="E14" s="420"/>
      <c r="F14" s="420"/>
      <c r="G14" s="420">
        <v>-1469463</v>
      </c>
      <c r="H14" s="421">
        <f>G14</f>
        <v>-1469463</v>
      </c>
    </row>
    <row r="15" spans="1:8" s="417" customFormat="1" ht="19.5" customHeight="1">
      <c r="A15" s="418">
        <v>2</v>
      </c>
      <c r="B15" s="419" t="s">
        <v>133</v>
      </c>
      <c r="C15" s="420"/>
      <c r="D15" s="420"/>
      <c r="E15" s="420"/>
      <c r="F15" s="420"/>
      <c r="G15" s="420"/>
      <c r="H15" s="422">
        <f>SUM(C15:G15)</f>
        <v>0</v>
      </c>
    </row>
    <row r="16" spans="1:8" s="417" customFormat="1" ht="19.5" customHeight="1">
      <c r="A16" s="418">
        <v>3</v>
      </c>
      <c r="B16" s="419" t="s">
        <v>612</v>
      </c>
      <c r="C16" s="420"/>
      <c r="D16" s="420"/>
      <c r="E16" s="420"/>
      <c r="F16" s="420"/>
      <c r="G16" s="420"/>
      <c r="H16" s="422">
        <f>SUM(C16:G16)</f>
        <v>0</v>
      </c>
    </row>
    <row r="17" spans="1:8" s="417" customFormat="1" ht="19.5" customHeight="1">
      <c r="A17" s="418">
        <v>4</v>
      </c>
      <c r="B17" s="419" t="s">
        <v>140</v>
      </c>
      <c r="C17" s="420"/>
      <c r="D17" s="420"/>
      <c r="E17" s="420"/>
      <c r="F17" s="420"/>
      <c r="G17" s="420"/>
      <c r="H17" s="422">
        <f>SUM(C17:G17)</f>
        <v>0</v>
      </c>
    </row>
    <row r="18" spans="1:8" s="417" customFormat="1" ht="19.5" customHeight="1">
      <c r="A18" s="423">
        <v>5</v>
      </c>
      <c r="B18" s="419" t="s">
        <v>613</v>
      </c>
      <c r="C18" s="420"/>
      <c r="D18" s="420"/>
      <c r="E18" s="420"/>
      <c r="F18" s="420"/>
      <c r="G18" s="420"/>
      <c r="H18" s="421">
        <f>SUM(C18:G18)</f>
        <v>0</v>
      </c>
    </row>
    <row r="19" spans="1:8" s="417" customFormat="1" ht="30" customHeight="1" thickBot="1">
      <c r="A19" s="413" t="s">
        <v>62</v>
      </c>
      <c r="B19" s="414" t="s">
        <v>618</v>
      </c>
      <c r="C19" s="415">
        <f>SUM(C13:C17)</f>
        <v>100000000</v>
      </c>
      <c r="D19" s="415">
        <f>SUM(D13:D17)</f>
        <v>0</v>
      </c>
      <c r="E19" s="415">
        <f>SUM(E13:E17)</f>
        <v>0</v>
      </c>
      <c r="F19" s="415">
        <f>F13</f>
        <v>0</v>
      </c>
      <c r="G19" s="415">
        <f>SUM(G13:G17)</f>
        <v>-11272387</v>
      </c>
      <c r="H19" s="416">
        <f>SUM(C19:G19)</f>
        <v>88727613</v>
      </c>
    </row>
    <row r="20" ht="13.5" customHeight="1" thickTop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sheetProtection/>
  <mergeCells count="1">
    <mergeCell ref="A3:H3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G9"/>
  <sheetViews>
    <sheetView zoomScalePageLayoutView="0" workbookViewId="0" topLeftCell="A1">
      <selection activeCell="B2" sqref="B2:G16"/>
    </sheetView>
  </sheetViews>
  <sheetFormatPr defaultColWidth="9.140625" defaultRowHeight="12.75"/>
  <cols>
    <col min="1" max="1" width="14.00390625" style="0" customWidth="1"/>
    <col min="3" max="3" width="13.8515625" style="0" customWidth="1"/>
    <col min="7" max="7" width="11.7109375" style="0" bestFit="1" customWidth="1"/>
  </cols>
  <sheetData>
    <row r="3" spans="2:7" ht="12.75">
      <c r="B3" s="392" t="s">
        <v>0</v>
      </c>
      <c r="C3" s="392" t="s">
        <v>595</v>
      </c>
      <c r="D3" s="392" t="s">
        <v>598</v>
      </c>
      <c r="E3" s="392" t="s">
        <v>601</v>
      </c>
      <c r="F3" s="392" t="s">
        <v>602</v>
      </c>
      <c r="G3" s="392" t="s">
        <v>603</v>
      </c>
    </row>
    <row r="4" spans="2:7" ht="12.75">
      <c r="B4" s="292">
        <v>1</v>
      </c>
      <c r="C4" s="438" t="s">
        <v>596</v>
      </c>
      <c r="D4" s="439" t="s">
        <v>599</v>
      </c>
      <c r="E4" s="292">
        <v>3480</v>
      </c>
      <c r="F4" s="292">
        <v>144.184</v>
      </c>
      <c r="G4" s="352">
        <v>501761.12</v>
      </c>
    </row>
    <row r="5" spans="2:7" ht="12.75">
      <c r="B5" s="292">
        <v>2</v>
      </c>
      <c r="C5" s="438" t="s">
        <v>597</v>
      </c>
      <c r="D5" s="439" t="s">
        <v>600</v>
      </c>
      <c r="E5" s="292">
        <v>7931</v>
      </c>
      <c r="F5" s="292">
        <v>89.986</v>
      </c>
      <c r="G5" s="352">
        <v>713680.43</v>
      </c>
    </row>
    <row r="6" spans="2:7" ht="12.75">
      <c r="B6" s="292"/>
      <c r="C6" s="291"/>
      <c r="D6" s="291"/>
      <c r="E6" s="291"/>
      <c r="F6" s="291"/>
      <c r="G6" s="394"/>
    </row>
    <row r="7" spans="2:7" ht="12.75">
      <c r="B7" s="291"/>
      <c r="C7" s="291"/>
      <c r="D7" s="291"/>
      <c r="E7" s="291"/>
      <c r="F7" s="291"/>
      <c r="G7" s="440">
        <f>SUM(G4:G6)</f>
        <v>1215441.55</v>
      </c>
    </row>
    <row r="8" spans="2:7" ht="12.75">
      <c r="B8" s="291"/>
      <c r="C8" s="291"/>
      <c r="D8" s="291"/>
      <c r="E8" s="291"/>
      <c r="F8" s="291"/>
      <c r="G8" s="291"/>
    </row>
    <row r="9" spans="2:7" ht="12.75">
      <c r="B9" s="291"/>
      <c r="C9" s="291"/>
      <c r="D9" s="291"/>
      <c r="E9" s="291"/>
      <c r="F9" s="291"/>
      <c r="G9" s="29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7.57421875" style="0" customWidth="1"/>
    <col min="2" max="2" width="14.8515625" style="0" customWidth="1"/>
    <col min="3" max="3" width="10.421875" style="0" customWidth="1"/>
    <col min="4" max="4" width="17.7109375" style="0" customWidth="1"/>
    <col min="5" max="5" width="13.00390625" style="12" customWidth="1"/>
    <col min="6" max="6" width="13.7109375" style="0" customWidth="1"/>
    <col min="7" max="7" width="12.57421875" style="0" customWidth="1"/>
    <col min="8" max="8" width="13.421875" style="0" customWidth="1"/>
    <col min="9" max="9" width="16.421875" style="0" customWidth="1"/>
    <col min="10" max="10" width="11.8515625" style="0" customWidth="1"/>
    <col min="11" max="11" width="16.7109375" style="0" customWidth="1"/>
    <col min="12" max="12" width="11.00390625" style="0" customWidth="1"/>
    <col min="13" max="13" width="17.8515625" style="0" customWidth="1"/>
    <col min="14" max="14" width="11.140625" style="0" customWidth="1"/>
    <col min="15" max="15" width="13.421875" style="0" customWidth="1"/>
  </cols>
  <sheetData>
    <row r="1" spans="2:11" ht="12.75">
      <c r="B1" s="127" t="s">
        <v>622</v>
      </c>
      <c r="K1" s="12"/>
    </row>
    <row r="3" spans="1:6" ht="12.75">
      <c r="A3" s="351" t="s">
        <v>136</v>
      </c>
      <c r="B3" s="351" t="s">
        <v>621</v>
      </c>
      <c r="C3" s="351" t="s">
        <v>492</v>
      </c>
      <c r="D3" s="351" t="s">
        <v>493</v>
      </c>
      <c r="E3" s="392" t="s">
        <v>619</v>
      </c>
      <c r="F3" s="351" t="s">
        <v>620</v>
      </c>
    </row>
    <row r="4" spans="1:6" ht="12.75">
      <c r="A4" s="291" t="s">
        <v>485</v>
      </c>
      <c r="B4" s="352">
        <v>21209.34375</v>
      </c>
      <c r="C4" s="352">
        <f>B4*0.25</f>
        <v>5302.3359375</v>
      </c>
      <c r="D4" s="352">
        <f aca="true" t="shared" si="0" ref="D4:D9">B4-C4</f>
        <v>15907.0078125</v>
      </c>
      <c r="E4" s="352">
        <f>D4*0.25</f>
        <v>3976.751953125</v>
      </c>
      <c r="F4" s="394">
        <f aca="true" t="shared" si="1" ref="F4:F9">D4-E4</f>
        <v>11930.255859375</v>
      </c>
    </row>
    <row r="5" spans="1:13" ht="12.75">
      <c r="A5" s="291" t="s">
        <v>486</v>
      </c>
      <c r="B5" s="355">
        <v>806737.312</v>
      </c>
      <c r="C5" s="356">
        <f>B5*0.2</f>
        <v>161347.46240000002</v>
      </c>
      <c r="D5" s="356">
        <f t="shared" si="0"/>
        <v>645389.8496000001</v>
      </c>
      <c r="E5" s="396">
        <f>D5*0.2</f>
        <v>129077.96992000002</v>
      </c>
      <c r="F5" s="395">
        <f t="shared" si="1"/>
        <v>516311.8796800001</v>
      </c>
      <c r="M5" s="290"/>
    </row>
    <row r="6" spans="1:6" ht="12.75">
      <c r="A6" s="291" t="s">
        <v>487</v>
      </c>
      <c r="B6" s="355">
        <v>1001303.69</v>
      </c>
      <c r="C6" s="356">
        <f>B6*0.2</f>
        <v>200260.738</v>
      </c>
      <c r="D6" s="356">
        <f t="shared" si="0"/>
        <v>801042.9519999999</v>
      </c>
      <c r="E6" s="396">
        <f>D6*0.2</f>
        <v>160208.5904</v>
      </c>
      <c r="F6" s="395">
        <f t="shared" si="1"/>
        <v>640834.3616</v>
      </c>
    </row>
    <row r="7" spans="1:13" ht="12.75">
      <c r="A7" s="291" t="s">
        <v>488</v>
      </c>
      <c r="B7" s="352">
        <v>463772.233</v>
      </c>
      <c r="C7" s="352">
        <f>B7*0.25</f>
        <v>115943.05825</v>
      </c>
      <c r="D7" s="352">
        <f t="shared" si="0"/>
        <v>347829.17475</v>
      </c>
      <c r="E7" s="352">
        <f>D7*0.25</f>
        <v>86957.2936875</v>
      </c>
      <c r="F7" s="394">
        <f t="shared" si="1"/>
        <v>260871.8810625</v>
      </c>
      <c r="M7" s="290"/>
    </row>
    <row r="8" spans="1:6" ht="12.75">
      <c r="A8" s="291" t="s">
        <v>489</v>
      </c>
      <c r="B8" s="352">
        <v>52787.109375</v>
      </c>
      <c r="C8" s="352">
        <f>B8*0.25</f>
        <v>13196.77734375</v>
      </c>
      <c r="D8" s="352">
        <f t="shared" si="0"/>
        <v>39590.33203125</v>
      </c>
      <c r="E8" s="352">
        <f>D8*0.25</f>
        <v>9897.5830078125</v>
      </c>
      <c r="F8" s="394">
        <f t="shared" si="1"/>
        <v>29692.7490234375</v>
      </c>
    </row>
    <row r="9" spans="1:6" ht="12.75">
      <c r="A9" s="291" t="s">
        <v>490</v>
      </c>
      <c r="B9" s="352">
        <v>4885.3125</v>
      </c>
      <c r="C9" s="352">
        <f>B9*0.25</f>
        <v>1221.328125</v>
      </c>
      <c r="D9" s="352">
        <f t="shared" si="0"/>
        <v>3663.984375</v>
      </c>
      <c r="E9" s="352">
        <f>D9*0.25</f>
        <v>915.99609375</v>
      </c>
      <c r="F9" s="394">
        <f t="shared" si="1"/>
        <v>2747.98828125</v>
      </c>
    </row>
    <row r="10" spans="2:6" ht="12.75">
      <c r="B10" s="354">
        <f>SUM(B4:B9)</f>
        <v>2350695.000625</v>
      </c>
      <c r="C10" s="353">
        <f>SUM(C4:C9)</f>
        <v>497271.70005625003</v>
      </c>
      <c r="D10" s="354">
        <f>SUM(D4:D9)</f>
        <v>1853423.30056875</v>
      </c>
      <c r="E10" s="393">
        <f>SUM(E4:E9)</f>
        <v>391034.1850621875</v>
      </c>
      <c r="F10" s="353">
        <f>SUM(F4:F9)</f>
        <v>1462389.1155065624</v>
      </c>
    </row>
    <row r="11" spans="3:6" ht="12.75">
      <c r="C11" s="127" t="s">
        <v>557</v>
      </c>
      <c r="D11" s="296" t="s">
        <v>484</v>
      </c>
      <c r="E11" s="56" t="s">
        <v>588</v>
      </c>
      <c r="F11" s="127" t="s">
        <v>589</v>
      </c>
    </row>
    <row r="12" spans="2:6" ht="12.75">
      <c r="B12" s="85" t="s">
        <v>555</v>
      </c>
      <c r="C12" s="284">
        <f>C5+C6</f>
        <v>361608.20040000003</v>
      </c>
      <c r="D12" s="391">
        <f>D5+D6</f>
        <v>1446432.8016</v>
      </c>
      <c r="E12" s="391">
        <f>E5+E6</f>
        <v>289286.56032</v>
      </c>
      <c r="F12" s="284">
        <f>F5+F6</f>
        <v>1157146.24128</v>
      </c>
    </row>
    <row r="13" spans="2:6" ht="12.75">
      <c r="B13" s="357" t="s">
        <v>556</v>
      </c>
      <c r="C13" s="284">
        <f>C4+C7+C8+C9</f>
        <v>135663.49965625</v>
      </c>
      <c r="D13" s="391">
        <f>D4+D7+D8+D9</f>
        <v>406990.49896875</v>
      </c>
      <c r="E13" s="391">
        <f>E4+E7+E8+E9</f>
        <v>101747.6247421875</v>
      </c>
      <c r="F13" s="284">
        <f>F4+F7+F8+F9</f>
        <v>305242.8742265625</v>
      </c>
    </row>
    <row r="14" spans="2:4" ht="12.75">
      <c r="B14" s="284"/>
      <c r="D14" s="284"/>
    </row>
    <row r="16" spans="2:4" ht="12.75">
      <c r="B16" s="284"/>
      <c r="D16" s="284"/>
    </row>
    <row r="17" ht="12.75">
      <c r="B17" s="28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Q28"/>
  <sheetViews>
    <sheetView zoomScalePageLayoutView="0" workbookViewId="0" topLeftCell="A10">
      <selection activeCell="H35" sqref="H35"/>
    </sheetView>
  </sheetViews>
  <sheetFormatPr defaultColWidth="10.57421875" defaultRowHeight="12.75"/>
  <cols>
    <col min="1" max="2" width="10.57421875" style="0" customWidth="1"/>
    <col min="3" max="3" width="9.8515625" style="0" customWidth="1"/>
  </cols>
  <sheetData>
    <row r="3" spans="1:11" ht="12.75">
      <c r="A3" s="532" t="s">
        <v>587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</row>
    <row r="5" spans="1:11" ht="12.75">
      <c r="A5" s="298"/>
      <c r="B5" s="298"/>
      <c r="C5" s="298"/>
      <c r="D5" s="298"/>
      <c r="E5" s="298"/>
      <c r="F5" s="299"/>
      <c r="G5" s="299"/>
      <c r="H5" s="298"/>
      <c r="I5" s="298"/>
      <c r="J5" s="298"/>
      <c r="K5" s="300"/>
    </row>
    <row r="6" spans="1:11" ht="13.5" thickBot="1">
      <c r="A6" s="301"/>
      <c r="B6" s="301"/>
      <c r="C6" s="301"/>
      <c r="D6" s="302" t="s">
        <v>494</v>
      </c>
      <c r="E6" s="302" t="s">
        <v>495</v>
      </c>
      <c r="F6" s="302" t="s">
        <v>494</v>
      </c>
      <c r="G6" s="302" t="s">
        <v>495</v>
      </c>
      <c r="H6" s="301"/>
      <c r="I6" s="301"/>
      <c r="J6" s="303"/>
      <c r="K6" s="304"/>
    </row>
    <row r="7" spans="1:13" ht="12.75">
      <c r="A7" s="305"/>
      <c r="B7" s="306" t="s">
        <v>496</v>
      </c>
      <c r="C7" s="306" t="s">
        <v>496</v>
      </c>
      <c r="D7" s="306" t="s">
        <v>497</v>
      </c>
      <c r="E7" s="306" t="s">
        <v>498</v>
      </c>
      <c r="F7" s="306" t="s">
        <v>497</v>
      </c>
      <c r="G7" s="306" t="s">
        <v>497</v>
      </c>
      <c r="H7" s="306"/>
      <c r="I7" s="306" t="s">
        <v>121</v>
      </c>
      <c r="J7" s="307" t="s">
        <v>121</v>
      </c>
      <c r="K7" s="308" t="s">
        <v>499</v>
      </c>
      <c r="L7" s="309" t="s">
        <v>500</v>
      </c>
      <c r="M7" s="309" t="s">
        <v>501</v>
      </c>
    </row>
    <row r="8" spans="1:11" ht="13.5" thickBot="1">
      <c r="A8" s="310" t="s">
        <v>502</v>
      </c>
      <c r="B8" s="311" t="s">
        <v>503</v>
      </c>
      <c r="C8" s="311" t="s">
        <v>504</v>
      </c>
      <c r="D8" s="311" t="s">
        <v>505</v>
      </c>
      <c r="E8" s="311" t="s">
        <v>505</v>
      </c>
      <c r="F8" s="311" t="s">
        <v>506</v>
      </c>
      <c r="G8" s="311" t="s">
        <v>506</v>
      </c>
      <c r="H8" s="311" t="s">
        <v>507</v>
      </c>
      <c r="I8" s="311" t="s">
        <v>508</v>
      </c>
      <c r="J8" s="312" t="s">
        <v>509</v>
      </c>
      <c r="K8" s="313" t="s">
        <v>510</v>
      </c>
    </row>
    <row r="9" spans="1:13" ht="12.75">
      <c r="A9" s="314" t="s">
        <v>511</v>
      </c>
      <c r="B9" s="315">
        <v>95130</v>
      </c>
      <c r="C9" s="315">
        <f>K9</f>
        <v>76008.44</v>
      </c>
      <c r="D9" s="315">
        <f aca="true" t="shared" si="0" ref="D9:D14">B9*15%</f>
        <v>14269.5</v>
      </c>
      <c r="E9" s="316">
        <f>B9*9.5%</f>
        <v>9037.35</v>
      </c>
      <c r="F9" s="315">
        <f>B9*3.4%/2</f>
        <v>1617.21</v>
      </c>
      <c r="G9" s="315">
        <f>F9</f>
        <v>1617.21</v>
      </c>
      <c r="H9" s="315">
        <v>8467</v>
      </c>
      <c r="I9" s="315">
        <f aca="true" t="shared" si="1" ref="I9:I20">SUM(D9:H9)</f>
        <v>35008.27</v>
      </c>
      <c r="J9" s="315">
        <f aca="true" t="shared" si="2" ref="J9:J20">E9+G9+H9</f>
        <v>19121.56</v>
      </c>
      <c r="K9" s="315">
        <f aca="true" t="shared" si="3" ref="K9:K20">B9-J9</f>
        <v>76008.44</v>
      </c>
      <c r="L9" s="12">
        <v>1</v>
      </c>
      <c r="M9" s="317">
        <f>I9-H9</f>
        <v>26541.269999999997</v>
      </c>
    </row>
    <row r="10" spans="1:13" ht="12.75">
      <c r="A10" s="318" t="s">
        <v>512</v>
      </c>
      <c r="B10" s="441">
        <v>95130</v>
      </c>
      <c r="C10" s="315">
        <f>K10</f>
        <v>76008.44</v>
      </c>
      <c r="D10" s="315">
        <f t="shared" si="0"/>
        <v>14269.5</v>
      </c>
      <c r="E10" s="316">
        <f>B10*9.5%</f>
        <v>9037.35</v>
      </c>
      <c r="F10" s="315">
        <f>B10*3.4%/2</f>
        <v>1617.21</v>
      </c>
      <c r="G10" s="315">
        <f>F10</f>
        <v>1617.21</v>
      </c>
      <c r="H10" s="315">
        <v>8467</v>
      </c>
      <c r="I10" s="315">
        <f t="shared" si="1"/>
        <v>35008.27</v>
      </c>
      <c r="J10" s="315">
        <f t="shared" si="2"/>
        <v>19121.56</v>
      </c>
      <c r="K10" s="315">
        <f t="shared" si="3"/>
        <v>76008.44</v>
      </c>
      <c r="L10" s="12">
        <v>1</v>
      </c>
      <c r="M10" s="317"/>
    </row>
    <row r="11" spans="1:13" ht="12.75">
      <c r="A11" s="318" t="s">
        <v>513</v>
      </c>
      <c r="B11" s="441">
        <v>95130</v>
      </c>
      <c r="C11" s="315">
        <f>K11</f>
        <v>76008.44</v>
      </c>
      <c r="D11" s="315">
        <f t="shared" si="0"/>
        <v>14269.5</v>
      </c>
      <c r="E11" s="316">
        <f>B11*9.5%</f>
        <v>9037.35</v>
      </c>
      <c r="F11" s="315">
        <f>B11*3.4%/2</f>
        <v>1617.21</v>
      </c>
      <c r="G11" s="315">
        <f>F11</f>
        <v>1617.21</v>
      </c>
      <c r="H11" s="315">
        <v>8467</v>
      </c>
      <c r="I11" s="315">
        <f t="shared" si="1"/>
        <v>35008.27</v>
      </c>
      <c r="J11" s="315">
        <f t="shared" si="2"/>
        <v>19121.56</v>
      </c>
      <c r="K11" s="315">
        <f t="shared" si="3"/>
        <v>76008.44</v>
      </c>
      <c r="L11" s="12">
        <v>1</v>
      </c>
      <c r="M11" s="317"/>
    </row>
    <row r="12" spans="1:13" ht="12.75">
      <c r="A12" s="318" t="s">
        <v>514</v>
      </c>
      <c r="B12" s="442">
        <v>47565</v>
      </c>
      <c r="C12" s="315">
        <f>K12</f>
        <v>39954.72</v>
      </c>
      <c r="D12" s="315">
        <f t="shared" si="0"/>
        <v>7134.75</v>
      </c>
      <c r="E12" s="316">
        <f>B12*9.5%</f>
        <v>4518.675</v>
      </c>
      <c r="F12" s="315">
        <f>B12*3.4%/2</f>
        <v>808.605</v>
      </c>
      <c r="G12" s="315">
        <f>F12</f>
        <v>808.605</v>
      </c>
      <c r="H12" s="315">
        <v>2283</v>
      </c>
      <c r="I12" s="315">
        <f t="shared" si="1"/>
        <v>15553.634999999998</v>
      </c>
      <c r="J12" s="315">
        <f t="shared" si="2"/>
        <v>7610.280000000001</v>
      </c>
      <c r="K12" s="315">
        <f t="shared" si="3"/>
        <v>39954.72</v>
      </c>
      <c r="L12" s="12">
        <v>1</v>
      </c>
      <c r="M12" s="317"/>
    </row>
    <row r="13" spans="1:13" ht="12.75">
      <c r="A13" s="318" t="s">
        <v>515</v>
      </c>
      <c r="B13" s="442">
        <v>95130</v>
      </c>
      <c r="C13" s="315">
        <f aca="true" t="shared" si="4" ref="C13:C21">K13</f>
        <v>76008.44</v>
      </c>
      <c r="D13" s="315">
        <f t="shared" si="0"/>
        <v>14269.5</v>
      </c>
      <c r="E13" s="316">
        <f aca="true" t="shared" si="5" ref="E13:E20">B13*9.5%</f>
        <v>9037.35</v>
      </c>
      <c r="F13" s="315">
        <f aca="true" t="shared" si="6" ref="F13:F20">B13*3.4%/2</f>
        <v>1617.21</v>
      </c>
      <c r="G13" s="315">
        <f aca="true" t="shared" si="7" ref="G13:G20">F13</f>
        <v>1617.21</v>
      </c>
      <c r="H13" s="315">
        <v>8467</v>
      </c>
      <c r="I13" s="315">
        <f t="shared" si="1"/>
        <v>35008.27</v>
      </c>
      <c r="J13" s="315">
        <f t="shared" si="2"/>
        <v>19121.56</v>
      </c>
      <c r="K13" s="315">
        <f t="shared" si="3"/>
        <v>76008.44</v>
      </c>
      <c r="L13" s="12">
        <v>1</v>
      </c>
      <c r="M13" s="317"/>
    </row>
    <row r="14" spans="1:13" ht="12.75">
      <c r="A14" s="318" t="s">
        <v>516</v>
      </c>
      <c r="B14" s="442">
        <v>95130</v>
      </c>
      <c r="C14" s="315">
        <f t="shared" si="4"/>
        <v>76008.44</v>
      </c>
      <c r="D14" s="315">
        <f t="shared" si="0"/>
        <v>14269.5</v>
      </c>
      <c r="E14" s="316">
        <f t="shared" si="5"/>
        <v>9037.35</v>
      </c>
      <c r="F14" s="315">
        <f t="shared" si="6"/>
        <v>1617.21</v>
      </c>
      <c r="G14" s="315">
        <f t="shared" si="7"/>
        <v>1617.21</v>
      </c>
      <c r="H14" s="315">
        <v>8467</v>
      </c>
      <c r="I14" s="315">
        <f t="shared" si="1"/>
        <v>35008.27</v>
      </c>
      <c r="J14" s="315">
        <f t="shared" si="2"/>
        <v>19121.56</v>
      </c>
      <c r="K14" s="315">
        <f t="shared" si="3"/>
        <v>76008.44</v>
      </c>
      <c r="L14" s="12">
        <v>1</v>
      </c>
      <c r="M14" s="317"/>
    </row>
    <row r="15" spans="1:13" ht="12.75">
      <c r="A15" s="318" t="s">
        <v>517</v>
      </c>
      <c r="B15" s="442">
        <v>65130</v>
      </c>
      <c r="C15" s="315">
        <f t="shared" si="4"/>
        <v>53268.44</v>
      </c>
      <c r="D15" s="315">
        <f aca="true" t="shared" si="8" ref="D15:D20">B15*15%</f>
        <v>9769.5</v>
      </c>
      <c r="E15" s="316">
        <f t="shared" si="5"/>
        <v>6187.35</v>
      </c>
      <c r="F15" s="315">
        <f t="shared" si="6"/>
        <v>1107.21</v>
      </c>
      <c r="G15" s="315">
        <f t="shared" si="7"/>
        <v>1107.21</v>
      </c>
      <c r="H15" s="315">
        <v>4567</v>
      </c>
      <c r="I15" s="315">
        <f t="shared" si="1"/>
        <v>22738.27</v>
      </c>
      <c r="J15" s="315">
        <f t="shared" si="2"/>
        <v>11861.560000000001</v>
      </c>
      <c r="K15" s="315">
        <f t="shared" si="3"/>
        <v>53268.44</v>
      </c>
      <c r="L15" s="12">
        <v>1</v>
      </c>
      <c r="M15" s="317"/>
    </row>
    <row r="16" spans="1:13" ht="12.75">
      <c r="A16" s="318" t="s">
        <v>518</v>
      </c>
      <c r="B16" s="442">
        <v>65130</v>
      </c>
      <c r="C16" s="315">
        <f t="shared" si="4"/>
        <v>53268.44</v>
      </c>
      <c r="D16" s="315">
        <f t="shared" si="8"/>
        <v>9769.5</v>
      </c>
      <c r="E16" s="316">
        <f t="shared" si="5"/>
        <v>6187.35</v>
      </c>
      <c r="F16" s="315">
        <f t="shared" si="6"/>
        <v>1107.21</v>
      </c>
      <c r="G16" s="315">
        <f t="shared" si="7"/>
        <v>1107.21</v>
      </c>
      <c r="H16" s="315">
        <v>4567</v>
      </c>
      <c r="I16" s="315">
        <f t="shared" si="1"/>
        <v>22738.27</v>
      </c>
      <c r="J16" s="315">
        <f t="shared" si="2"/>
        <v>11861.560000000001</v>
      </c>
      <c r="K16" s="315">
        <f t="shared" si="3"/>
        <v>53268.44</v>
      </c>
      <c r="L16" s="12">
        <v>1</v>
      </c>
      <c r="M16" s="317"/>
    </row>
    <row r="17" spans="1:17" ht="12.75">
      <c r="A17" s="318" t="s">
        <v>519</v>
      </c>
      <c r="B17" s="442">
        <v>65130</v>
      </c>
      <c r="C17" s="315">
        <f t="shared" si="4"/>
        <v>53268.44</v>
      </c>
      <c r="D17" s="315">
        <f t="shared" si="8"/>
        <v>9769.5</v>
      </c>
      <c r="E17" s="316">
        <f t="shared" si="5"/>
        <v>6187.35</v>
      </c>
      <c r="F17" s="315">
        <f t="shared" si="6"/>
        <v>1107.21</v>
      </c>
      <c r="G17" s="315">
        <f t="shared" si="7"/>
        <v>1107.21</v>
      </c>
      <c r="H17" s="315">
        <v>4567</v>
      </c>
      <c r="I17" s="315">
        <f t="shared" si="1"/>
        <v>22738.27</v>
      </c>
      <c r="J17" s="315">
        <f t="shared" si="2"/>
        <v>11861.560000000001</v>
      </c>
      <c r="K17" s="315">
        <f t="shared" si="3"/>
        <v>53268.44</v>
      </c>
      <c r="L17" s="12">
        <v>1</v>
      </c>
      <c r="M17" s="317"/>
      <c r="Q17" s="127"/>
    </row>
    <row r="18" spans="1:13" ht="12.75">
      <c r="A18" s="318" t="s">
        <v>520</v>
      </c>
      <c r="B18" s="442">
        <v>65130</v>
      </c>
      <c r="C18" s="315">
        <f t="shared" si="4"/>
        <v>53268.44</v>
      </c>
      <c r="D18" s="315">
        <f t="shared" si="8"/>
        <v>9769.5</v>
      </c>
      <c r="E18" s="316">
        <f t="shared" si="5"/>
        <v>6187.35</v>
      </c>
      <c r="F18" s="315">
        <f t="shared" si="6"/>
        <v>1107.21</v>
      </c>
      <c r="G18" s="315">
        <f t="shared" si="7"/>
        <v>1107.21</v>
      </c>
      <c r="H18" s="315">
        <v>4567</v>
      </c>
      <c r="I18" s="315">
        <f t="shared" si="1"/>
        <v>22738.27</v>
      </c>
      <c r="J18" s="315">
        <f t="shared" si="2"/>
        <v>11861.560000000001</v>
      </c>
      <c r="K18" s="315">
        <f t="shared" si="3"/>
        <v>53268.44</v>
      </c>
      <c r="L18" s="12">
        <v>1</v>
      </c>
      <c r="M18" s="317"/>
    </row>
    <row r="19" spans="1:17" ht="12.75">
      <c r="A19" s="318" t="s">
        <v>521</v>
      </c>
      <c r="B19" s="442">
        <v>65130</v>
      </c>
      <c r="C19" s="315">
        <f t="shared" si="4"/>
        <v>53268.44</v>
      </c>
      <c r="D19" s="315">
        <f t="shared" si="8"/>
        <v>9769.5</v>
      </c>
      <c r="E19" s="316">
        <f t="shared" si="5"/>
        <v>6187.35</v>
      </c>
      <c r="F19" s="315">
        <f t="shared" si="6"/>
        <v>1107.21</v>
      </c>
      <c r="G19" s="315">
        <f t="shared" si="7"/>
        <v>1107.21</v>
      </c>
      <c r="H19" s="315">
        <v>4567</v>
      </c>
      <c r="I19" s="315">
        <f t="shared" si="1"/>
        <v>22738.27</v>
      </c>
      <c r="J19" s="315">
        <f t="shared" si="2"/>
        <v>11861.560000000001</v>
      </c>
      <c r="K19" s="315">
        <f t="shared" si="3"/>
        <v>53268.44</v>
      </c>
      <c r="L19" s="12">
        <v>1</v>
      </c>
      <c r="M19" s="317"/>
      <c r="Q19" s="127"/>
    </row>
    <row r="20" spans="1:13" ht="12.75">
      <c r="A20" s="318" t="s">
        <v>522</v>
      </c>
      <c r="B20" s="442">
        <v>65130</v>
      </c>
      <c r="C20" s="315">
        <f t="shared" si="4"/>
        <v>53268.44</v>
      </c>
      <c r="D20" s="315">
        <f t="shared" si="8"/>
        <v>9769.5</v>
      </c>
      <c r="E20" s="316">
        <f t="shared" si="5"/>
        <v>6187.35</v>
      </c>
      <c r="F20" s="315">
        <f t="shared" si="6"/>
        <v>1107.21</v>
      </c>
      <c r="G20" s="315">
        <f t="shared" si="7"/>
        <v>1107.21</v>
      </c>
      <c r="H20" s="315">
        <v>4567</v>
      </c>
      <c r="I20" s="315">
        <f t="shared" si="1"/>
        <v>22738.27</v>
      </c>
      <c r="J20" s="315">
        <f t="shared" si="2"/>
        <v>11861.560000000001</v>
      </c>
      <c r="K20" s="315">
        <f t="shared" si="3"/>
        <v>53268.44</v>
      </c>
      <c r="L20" s="12">
        <v>1</v>
      </c>
      <c r="M20" s="317"/>
    </row>
    <row r="21" spans="1:13" ht="12.75">
      <c r="A21" s="318" t="s">
        <v>121</v>
      </c>
      <c r="B21" s="319">
        <f>SUM(B9:B20)</f>
        <v>913995</v>
      </c>
      <c r="C21" s="315">
        <f t="shared" si="4"/>
        <v>739607.5599999998</v>
      </c>
      <c r="D21" s="318">
        <f aca="true" t="shared" si="9" ref="D21:K21">SUM(D9:D20)</f>
        <v>137099.25</v>
      </c>
      <c r="E21" s="321">
        <f t="shared" si="9"/>
        <v>86829.52500000002</v>
      </c>
      <c r="F21" s="321">
        <f t="shared" si="9"/>
        <v>15537.914999999997</v>
      </c>
      <c r="G21" s="322">
        <f t="shared" si="9"/>
        <v>15537.914999999997</v>
      </c>
      <c r="H21" s="321">
        <f t="shared" si="9"/>
        <v>72020</v>
      </c>
      <c r="I21" s="318">
        <f t="shared" si="9"/>
        <v>327024.605</v>
      </c>
      <c r="J21" s="318">
        <f t="shared" si="9"/>
        <v>174387.44</v>
      </c>
      <c r="K21" s="322">
        <f t="shared" si="9"/>
        <v>739607.5599999998</v>
      </c>
      <c r="L21" s="12">
        <f>SUM(L9:L20)</f>
        <v>12</v>
      </c>
      <c r="M21" s="317"/>
    </row>
    <row r="22" spans="1:12" ht="12.75">
      <c r="A22" s="323" t="s">
        <v>523</v>
      </c>
      <c r="B22" s="323"/>
      <c r="C22" s="320"/>
      <c r="D22" s="323"/>
      <c r="E22" s="323"/>
      <c r="F22" s="533"/>
      <c r="G22" s="533"/>
      <c r="H22" s="323"/>
      <c r="I22" s="323"/>
      <c r="J22" s="323"/>
      <c r="K22" s="323"/>
      <c r="L22" s="324">
        <f>L21/12</f>
        <v>1</v>
      </c>
    </row>
    <row r="23" spans="1:11" ht="15">
      <c r="A23" s="325" t="s">
        <v>524</v>
      </c>
      <c r="B23" s="326">
        <f>B21-B22</f>
        <v>913995</v>
      </c>
      <c r="C23" s="317"/>
      <c r="D23" s="326">
        <f>D21-D22</f>
        <v>137099.25</v>
      </c>
      <c r="E23" s="326">
        <f>E21-E22</f>
        <v>86829.52500000002</v>
      </c>
      <c r="F23" s="534">
        <f>F21+G21-F22</f>
        <v>31075.829999999994</v>
      </c>
      <c r="G23" s="535"/>
      <c r="H23" s="326">
        <f>H21-H22</f>
        <v>72020</v>
      </c>
      <c r="K23" t="s">
        <v>525</v>
      </c>
    </row>
    <row r="24" spans="2:8" ht="15">
      <c r="B24" s="317"/>
      <c r="C24" s="327"/>
      <c r="D24" s="317"/>
      <c r="E24" s="317"/>
      <c r="G24" s="317"/>
      <c r="H24" s="317"/>
    </row>
    <row r="25" spans="1:6" ht="12.75">
      <c r="A25">
        <v>641</v>
      </c>
      <c r="B25" s="317">
        <f>B23</f>
        <v>913995</v>
      </c>
      <c r="D25" s="317"/>
      <c r="E25" s="317"/>
      <c r="F25" s="317"/>
    </row>
    <row r="26" spans="1:5" ht="12.75">
      <c r="A26">
        <v>644</v>
      </c>
      <c r="B26" s="317">
        <f>D21+F21</f>
        <v>152637.165</v>
      </c>
      <c r="D26" s="317"/>
      <c r="E26" s="317"/>
    </row>
    <row r="27" spans="2:5" ht="15">
      <c r="B27" s="328">
        <f>SUM(B25:B26)</f>
        <v>1066632.165</v>
      </c>
      <c r="D27" s="317"/>
      <c r="E27" s="317"/>
    </row>
    <row r="28" ht="12.75">
      <c r="D28" s="317"/>
    </row>
  </sheetData>
  <sheetProtection/>
  <mergeCells count="3">
    <mergeCell ref="A3:K3"/>
    <mergeCell ref="F22:G22"/>
    <mergeCell ref="F23:G23"/>
  </mergeCells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16" sqref="I16"/>
    </sheetView>
  </sheetViews>
  <sheetFormatPr defaultColWidth="6.8515625" defaultRowHeight="12.75"/>
  <cols>
    <col min="1" max="2" width="6.00390625" style="329" customWidth="1"/>
    <col min="3" max="3" width="33.7109375" style="329" customWidth="1"/>
    <col min="4" max="4" width="13.140625" style="329" customWidth="1"/>
    <col min="5" max="5" width="12.8515625" style="329" customWidth="1"/>
    <col min="6" max="7" width="6.00390625" style="329" customWidth="1"/>
    <col min="8" max="16384" width="6.8515625" style="329" customWidth="1"/>
  </cols>
  <sheetData>
    <row r="1" spans="1:2" ht="23.25" customHeight="1">
      <c r="A1" s="397" t="s">
        <v>269</v>
      </c>
      <c r="B1" s="397"/>
    </row>
    <row r="2" spans="1:7" ht="17.25" customHeight="1">
      <c r="A2" s="332" t="s">
        <v>293</v>
      </c>
      <c r="B2" s="332"/>
      <c r="C2" s="339" t="s">
        <v>294</v>
      </c>
      <c r="D2" s="331"/>
      <c r="E2" s="341">
        <v>0.15000000000000002</v>
      </c>
      <c r="F2" s="333"/>
      <c r="G2" s="333"/>
    </row>
    <row r="3" spans="1:7" ht="12" customHeight="1">
      <c r="A3" s="331"/>
      <c r="B3" s="331"/>
      <c r="C3" s="338"/>
      <c r="D3" s="331"/>
      <c r="E3" s="342">
        <v>0.15000000000000002</v>
      </c>
      <c r="F3" s="334"/>
      <c r="G3" s="334"/>
    </row>
    <row r="4" spans="1:5" ht="18" customHeight="1">
      <c r="A4" s="331"/>
      <c r="B4" s="331"/>
      <c r="C4" s="338"/>
      <c r="D4" s="331"/>
      <c r="E4" s="338"/>
    </row>
    <row r="5" spans="1:5" ht="23.25" customHeight="1">
      <c r="A5" s="330" t="s">
        <v>270</v>
      </c>
      <c r="B5" s="330"/>
      <c r="C5" s="340"/>
      <c r="D5" s="331"/>
      <c r="E5" s="331"/>
    </row>
    <row r="6" spans="1:5" ht="14.25" customHeight="1">
      <c r="A6" s="332" t="s">
        <v>272</v>
      </c>
      <c r="B6" s="332"/>
      <c r="C6" s="339" t="s">
        <v>273</v>
      </c>
      <c r="D6" s="335">
        <v>11794.039999999999</v>
      </c>
      <c r="E6" s="331"/>
    </row>
    <row r="7" spans="1:5" ht="14.25" customHeight="1">
      <c r="A7" s="332" t="s">
        <v>274</v>
      </c>
      <c r="B7" s="332"/>
      <c r="C7" s="339" t="s">
        <v>302</v>
      </c>
      <c r="D7" s="335">
        <v>95130</v>
      </c>
      <c r="E7" s="331"/>
    </row>
    <row r="8" spans="1:5" ht="14.25" customHeight="1">
      <c r="A8" s="332" t="s">
        <v>275</v>
      </c>
      <c r="B8" s="332"/>
      <c r="C8" s="339" t="s">
        <v>303</v>
      </c>
      <c r="D8" s="335">
        <v>152640</v>
      </c>
      <c r="E8" s="331"/>
    </row>
    <row r="9" spans="1:5" ht="14.25" customHeight="1">
      <c r="A9" s="332" t="s">
        <v>352</v>
      </c>
      <c r="B9" s="332"/>
      <c r="C9" s="339" t="s">
        <v>353</v>
      </c>
      <c r="D9" s="335">
        <v>818865</v>
      </c>
      <c r="E9" s="331"/>
    </row>
    <row r="10" spans="1:5" ht="16.5" customHeight="1">
      <c r="A10" s="332" t="s">
        <v>590</v>
      </c>
      <c r="B10" s="332"/>
      <c r="C10" s="339" t="s">
        <v>591</v>
      </c>
      <c r="D10" s="335">
        <v>391034.19</v>
      </c>
      <c r="E10" s="331"/>
    </row>
    <row r="11" spans="1:5" ht="12" customHeight="1">
      <c r="A11" s="331"/>
      <c r="B11" s="331"/>
      <c r="C11" s="338"/>
      <c r="D11" s="336">
        <v>1469463.23</v>
      </c>
      <c r="E11" s="331"/>
    </row>
    <row r="12" spans="1:5" ht="12" customHeight="1">
      <c r="A12" s="331"/>
      <c r="B12" s="331"/>
      <c r="C12" s="331"/>
      <c r="D12" s="331"/>
      <c r="E12" s="331"/>
    </row>
    <row r="13" spans="1:7" ht="12" customHeight="1">
      <c r="A13" s="398" t="s">
        <v>305</v>
      </c>
      <c r="B13" s="398"/>
      <c r="C13" s="338"/>
      <c r="D13" s="331"/>
      <c r="E13" s="336">
        <v>-1469463.08</v>
      </c>
      <c r="F13" s="337"/>
      <c r="G13" s="337"/>
    </row>
    <row r="14" spans="1:5" ht="15" customHeight="1">
      <c r="A14" s="331"/>
      <c r="B14" s="331"/>
      <c r="C14" s="331"/>
      <c r="D14" s="331"/>
      <c r="E14" s="331"/>
    </row>
    <row r="15" spans="1:5" ht="15" customHeight="1">
      <c r="A15" s="331"/>
      <c r="B15" s="331"/>
      <c r="C15" s="331"/>
      <c r="D15" s="399">
        <f>E13+D9</f>
        <v>-650598.0800000001</v>
      </c>
      <c r="E15" s="33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409.5" customHeight="1" hidden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J21" sqref="J21"/>
    </sheetView>
  </sheetViews>
  <sheetFormatPr defaultColWidth="6.8515625" defaultRowHeight="12.75"/>
  <cols>
    <col min="1" max="3" width="6.00390625" style="329" customWidth="1"/>
    <col min="4" max="4" width="54.140625" style="348" customWidth="1"/>
    <col min="5" max="5" width="15.140625" style="348" customWidth="1"/>
    <col min="6" max="6" width="14.28125" style="348" customWidth="1"/>
    <col min="7" max="7" width="19.140625" style="329" customWidth="1"/>
    <col min="8" max="8" width="6.00390625" style="329" customWidth="1"/>
    <col min="9" max="16384" width="6.8515625" style="329" customWidth="1"/>
  </cols>
  <sheetData>
    <row r="1" ht="22.5" customHeight="1">
      <c r="A1" s="343" t="s">
        <v>526</v>
      </c>
    </row>
    <row r="2" spans="1:8" ht="13.5" customHeight="1">
      <c r="A2" s="344" t="s">
        <v>527</v>
      </c>
      <c r="B2" s="344"/>
      <c r="C2" s="344"/>
      <c r="D2" s="339" t="s">
        <v>528</v>
      </c>
      <c r="E2" s="338"/>
      <c r="F2" s="341">
        <v>-4676424</v>
      </c>
      <c r="G2" s="345"/>
      <c r="H2" s="345"/>
    </row>
    <row r="3" spans="1:8" ht="13.5" customHeight="1">
      <c r="A3" s="344" t="s">
        <v>529</v>
      </c>
      <c r="B3" s="344"/>
      <c r="C3" s="344"/>
      <c r="D3" s="339" t="s">
        <v>530</v>
      </c>
      <c r="E3" s="338"/>
      <c r="F3" s="341">
        <v>-9802924.12</v>
      </c>
      <c r="G3" s="345"/>
      <c r="H3" s="345"/>
    </row>
    <row r="4" spans="1:8" ht="13.5" customHeight="1">
      <c r="A4" s="344" t="s">
        <v>531</v>
      </c>
      <c r="B4" s="344"/>
      <c r="C4" s="344"/>
      <c r="D4" s="339" t="s">
        <v>532</v>
      </c>
      <c r="E4" s="338"/>
      <c r="F4" s="341">
        <v>-1469463.08</v>
      </c>
      <c r="G4" s="345"/>
      <c r="H4" s="345"/>
    </row>
    <row r="5" spans="1:8" ht="13.5" customHeight="1">
      <c r="A5" s="344" t="s">
        <v>533</v>
      </c>
      <c r="B5" s="344"/>
      <c r="C5" s="344"/>
      <c r="D5" s="339" t="s">
        <v>534</v>
      </c>
      <c r="E5" s="338"/>
      <c r="F5" s="341">
        <v>8405483</v>
      </c>
      <c r="G5" s="345"/>
      <c r="H5" s="345"/>
    </row>
    <row r="6" spans="1:8" ht="13.5" customHeight="1">
      <c r="A6" s="344" t="s">
        <v>535</v>
      </c>
      <c r="B6" s="344"/>
      <c r="C6" s="344"/>
      <c r="D6" s="339" t="s">
        <v>536</v>
      </c>
      <c r="E6" s="338"/>
      <c r="F6" s="406">
        <v>53268</v>
      </c>
      <c r="G6" s="345">
        <f>F6+F7+F8</f>
        <v>76023</v>
      </c>
      <c r="H6" s="345"/>
    </row>
    <row r="7" spans="1:8" ht="13.5" customHeight="1">
      <c r="A7" s="344" t="s">
        <v>537</v>
      </c>
      <c r="B7" s="344"/>
      <c r="C7" s="344"/>
      <c r="D7" s="339" t="s">
        <v>538</v>
      </c>
      <c r="E7" s="338"/>
      <c r="F7" s="406">
        <v>18188</v>
      </c>
      <c r="G7" s="345"/>
      <c r="H7" s="345"/>
    </row>
    <row r="8" spans="1:8" ht="13.5" customHeight="1">
      <c r="A8" s="344" t="s">
        <v>539</v>
      </c>
      <c r="B8" s="344"/>
      <c r="C8" s="344"/>
      <c r="D8" s="339" t="s">
        <v>540</v>
      </c>
      <c r="E8" s="338"/>
      <c r="F8" s="406">
        <v>4567</v>
      </c>
      <c r="G8" s="345"/>
      <c r="H8" s="345"/>
    </row>
    <row r="9" spans="1:8" ht="13.5" customHeight="1">
      <c r="A9" s="344" t="s">
        <v>541</v>
      </c>
      <c r="B9" s="344"/>
      <c r="C9" s="344"/>
      <c r="D9" s="339" t="s">
        <v>542</v>
      </c>
      <c r="E9" s="338"/>
      <c r="F9" s="408">
        <v>9526391</v>
      </c>
      <c r="G9" s="345">
        <f>F9+F10</f>
        <v>11453581</v>
      </c>
      <c r="H9" s="345"/>
    </row>
    <row r="10" spans="1:8" ht="14.25" customHeight="1">
      <c r="A10" s="344" t="s">
        <v>543</v>
      </c>
      <c r="B10" s="344"/>
      <c r="C10" s="344"/>
      <c r="D10" s="339" t="s">
        <v>544</v>
      </c>
      <c r="E10" s="338"/>
      <c r="F10" s="408">
        <v>1927190</v>
      </c>
      <c r="G10" s="345"/>
      <c r="H10" s="345"/>
    </row>
    <row r="11" spans="1:8" ht="12" customHeight="1">
      <c r="A11" s="331"/>
      <c r="B11" s="331"/>
      <c r="C11" s="331"/>
      <c r="D11" s="338"/>
      <c r="E11" s="338"/>
      <c r="F11" s="342">
        <f>SUM(F2:F10)</f>
        <v>3986275.8000000007</v>
      </c>
      <c r="G11" s="346"/>
      <c r="H11" s="346"/>
    </row>
    <row r="12" spans="1:6" ht="15.75" customHeight="1">
      <c r="A12" s="331"/>
      <c r="B12" s="331"/>
      <c r="C12" s="331"/>
      <c r="D12" s="338"/>
      <c r="E12" s="338"/>
      <c r="F12" s="338"/>
    </row>
    <row r="13" spans="1:6" ht="22.5" customHeight="1">
      <c r="A13" s="347" t="s">
        <v>276</v>
      </c>
      <c r="B13" s="331"/>
      <c r="C13" s="331"/>
      <c r="D13" s="338"/>
      <c r="E13" s="338"/>
      <c r="F13" s="338"/>
    </row>
    <row r="14" spans="1:6" ht="13.5" customHeight="1">
      <c r="A14" s="344" t="s">
        <v>285</v>
      </c>
      <c r="B14" s="344"/>
      <c r="C14" s="344"/>
      <c r="D14" s="339" t="s">
        <v>286</v>
      </c>
      <c r="E14" s="402">
        <v>2295925</v>
      </c>
      <c r="F14" s="405">
        <f>E14+E15</f>
        <v>1157146.29</v>
      </c>
    </row>
    <row r="15" spans="1:6" ht="13.5" customHeight="1">
      <c r="A15" s="344" t="s">
        <v>316</v>
      </c>
      <c r="B15" s="344"/>
      <c r="C15" s="344"/>
      <c r="D15" s="339" t="s">
        <v>317</v>
      </c>
      <c r="E15" s="402">
        <v>-1138778.71</v>
      </c>
      <c r="F15" s="338"/>
    </row>
    <row r="16" spans="1:6" ht="13.5" customHeight="1">
      <c r="A16" s="344" t="s">
        <v>545</v>
      </c>
      <c r="B16" s="344"/>
      <c r="C16" s="344"/>
      <c r="D16" s="339" t="s">
        <v>546</v>
      </c>
      <c r="E16" s="403">
        <v>718245</v>
      </c>
      <c r="F16" s="404">
        <f>E16+E17</f>
        <v>305243.07</v>
      </c>
    </row>
    <row r="17" spans="1:6" ht="13.5" customHeight="1">
      <c r="A17" s="344" t="s">
        <v>284</v>
      </c>
      <c r="B17" s="344"/>
      <c r="C17" s="344"/>
      <c r="D17" s="339" t="s">
        <v>315</v>
      </c>
      <c r="E17" s="403">
        <v>-413001.93</v>
      </c>
      <c r="F17" s="338"/>
    </row>
    <row r="18" spans="1:6" ht="13.5" customHeight="1">
      <c r="A18" s="344" t="s">
        <v>547</v>
      </c>
      <c r="B18" s="344"/>
      <c r="C18" s="344"/>
      <c r="D18" s="339" t="s">
        <v>548</v>
      </c>
      <c r="E18" s="341">
        <v>1215441.55</v>
      </c>
      <c r="F18" s="338"/>
    </row>
    <row r="19" spans="1:6" ht="13.5" customHeight="1">
      <c r="A19" s="344" t="s">
        <v>277</v>
      </c>
      <c r="B19" s="344"/>
      <c r="C19" s="344"/>
      <c r="D19" s="339" t="s">
        <v>318</v>
      </c>
      <c r="E19" s="341">
        <v>1036299.32</v>
      </c>
      <c r="F19" s="338"/>
    </row>
    <row r="20" spans="1:6" ht="13.5" customHeight="1">
      <c r="A20" s="344" t="s">
        <v>319</v>
      </c>
      <c r="B20" s="344"/>
      <c r="C20" s="344"/>
      <c r="D20" s="339" t="s">
        <v>320</v>
      </c>
      <c r="E20" s="406">
        <v>173518.83</v>
      </c>
      <c r="F20" s="350">
        <f>E20+E21</f>
        <v>242984.83</v>
      </c>
    </row>
    <row r="21" spans="1:8" ht="13.5" customHeight="1">
      <c r="A21" s="344" t="s">
        <v>549</v>
      </c>
      <c r="B21" s="344"/>
      <c r="C21" s="344"/>
      <c r="D21" s="339" t="s">
        <v>550</v>
      </c>
      <c r="E21" s="407">
        <v>69466</v>
      </c>
      <c r="F21" s="341"/>
      <c r="G21" s="345"/>
      <c r="H21" s="345"/>
    </row>
    <row r="22" spans="1:6" ht="13.5" customHeight="1">
      <c r="A22" s="344" t="s">
        <v>592</v>
      </c>
      <c r="B22" s="344"/>
      <c r="C22" s="344"/>
      <c r="D22" s="339" t="s">
        <v>593</v>
      </c>
      <c r="E22" s="349">
        <v>14659.76999999999</v>
      </c>
      <c r="F22" s="401">
        <f>E22+E23+E24</f>
        <v>29160.72539999999</v>
      </c>
    </row>
    <row r="23" spans="1:6" ht="13.5" customHeight="1">
      <c r="A23" s="344" t="s">
        <v>551</v>
      </c>
      <c r="B23" s="344"/>
      <c r="C23" s="344"/>
      <c r="D23" s="339" t="s">
        <v>552</v>
      </c>
      <c r="E23" s="349">
        <v>-7226.6208</v>
      </c>
      <c r="F23" s="338"/>
    </row>
    <row r="24" spans="1:6" ht="14.25" customHeight="1">
      <c r="A24" s="344" t="s">
        <v>553</v>
      </c>
      <c r="B24" s="344"/>
      <c r="C24" s="344"/>
      <c r="D24" s="339" t="s">
        <v>554</v>
      </c>
      <c r="E24" s="349">
        <v>21727.5762</v>
      </c>
      <c r="F24" s="338"/>
    </row>
    <row r="25" spans="1:6" ht="12" customHeight="1">
      <c r="A25" s="331"/>
      <c r="B25" s="331"/>
      <c r="C25" s="331"/>
      <c r="D25" s="338"/>
      <c r="E25" s="342">
        <f>SUM(E14:E24)</f>
        <v>3986275.7854</v>
      </c>
      <c r="F25" s="338"/>
    </row>
    <row r="26" spans="1:6" ht="15" customHeight="1">
      <c r="A26" s="331"/>
      <c r="B26" s="331"/>
      <c r="C26" s="331"/>
      <c r="D26" s="338"/>
      <c r="E26" s="338"/>
      <c r="F26" s="338"/>
    </row>
    <row r="27" ht="8.25" customHeight="1"/>
    <row r="28" spans="5:8" ht="12" customHeight="1">
      <c r="E28" s="400" t="s">
        <v>594</v>
      </c>
      <c r="F28" s="536">
        <v>-0.014600000438804273</v>
      </c>
      <c r="G28" s="536"/>
      <c r="H28" s="536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0.75" customHeight="1"/>
  </sheetData>
  <sheetProtection/>
  <mergeCells count="1">
    <mergeCell ref="F28:H2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33">
      <selection activeCell="A2" sqref="A2:E50"/>
    </sheetView>
  </sheetViews>
  <sheetFormatPr defaultColWidth="9.140625" defaultRowHeight="12.75"/>
  <cols>
    <col min="1" max="1" width="4.7109375" style="0" customWidth="1"/>
    <col min="2" max="2" width="45.8515625" style="0" customWidth="1"/>
    <col min="3" max="3" width="11.8515625" style="0" customWidth="1"/>
    <col min="4" max="4" width="13.140625" style="0" customWidth="1"/>
    <col min="5" max="5" width="12.28125" style="0" customWidth="1"/>
    <col min="7" max="7" width="18.00390625" style="0" bestFit="1" customWidth="1"/>
  </cols>
  <sheetData>
    <row r="1" spans="1:5" ht="20.25">
      <c r="A1" s="12"/>
      <c r="B1" s="283"/>
      <c r="D1">
        <v>2015</v>
      </c>
      <c r="E1">
        <v>2014</v>
      </c>
    </row>
    <row r="2" spans="1:5" ht="21" thickBot="1">
      <c r="A2" s="460" t="s">
        <v>404</v>
      </c>
      <c r="B2" s="460"/>
      <c r="C2" s="460"/>
      <c r="D2" s="460"/>
      <c r="E2" s="460"/>
    </row>
    <row r="3" spans="1:5" ht="18.75" thickTop="1">
      <c r="A3" s="461" t="s">
        <v>405</v>
      </c>
      <c r="B3" s="461"/>
      <c r="C3" s="461"/>
      <c r="D3" s="461"/>
      <c r="E3" s="461"/>
    </row>
    <row r="4" spans="1:5" ht="12.75">
      <c r="A4" s="209"/>
      <c r="B4" s="116"/>
      <c r="C4" s="210" t="s">
        <v>406</v>
      </c>
      <c r="D4" s="210" t="s">
        <v>407</v>
      </c>
      <c r="E4" s="211" t="s">
        <v>408</v>
      </c>
    </row>
    <row r="5" spans="1:5" ht="15">
      <c r="A5" s="212" t="s">
        <v>278</v>
      </c>
      <c r="B5" s="213" t="s">
        <v>409</v>
      </c>
      <c r="C5" s="214" t="s">
        <v>410</v>
      </c>
      <c r="D5" s="214" t="s">
        <v>411</v>
      </c>
      <c r="E5" s="215" t="s">
        <v>412</v>
      </c>
    </row>
    <row r="6" spans="1:5" ht="15.75" customHeight="1">
      <c r="A6" s="216">
        <v>1</v>
      </c>
      <c r="B6" s="217" t="s">
        <v>75</v>
      </c>
      <c r="C6" s="218">
        <v>701705</v>
      </c>
      <c r="D6" s="219">
        <v>0</v>
      </c>
      <c r="E6" s="219">
        <v>345696</v>
      </c>
    </row>
    <row r="7" spans="1:7" ht="12.75" customHeight="1">
      <c r="A7" s="220">
        <v>2</v>
      </c>
      <c r="B7" s="221" t="s">
        <v>413</v>
      </c>
      <c r="C7" s="222" t="s">
        <v>414</v>
      </c>
      <c r="D7" s="223"/>
      <c r="E7" s="223"/>
      <c r="G7" s="11"/>
    </row>
    <row r="8" spans="1:5" ht="27" customHeight="1" hidden="1">
      <c r="A8" s="220">
        <v>3</v>
      </c>
      <c r="B8" s="224" t="s">
        <v>415</v>
      </c>
      <c r="C8" s="222"/>
      <c r="D8" s="225"/>
      <c r="E8" s="225"/>
    </row>
    <row r="9" spans="1:5" ht="14.25" customHeight="1">
      <c r="A9" s="220"/>
      <c r="B9" s="226" t="s">
        <v>416</v>
      </c>
      <c r="C9" s="227"/>
      <c r="D9" s="228"/>
      <c r="E9" s="228"/>
    </row>
    <row r="10" spans="1:5" ht="14.25" customHeight="1">
      <c r="A10" s="220">
        <v>3</v>
      </c>
      <c r="B10" s="229" t="s">
        <v>417</v>
      </c>
      <c r="C10" s="227">
        <v>71</v>
      </c>
      <c r="D10" s="285"/>
      <c r="E10" s="285"/>
    </row>
    <row r="11" spans="1:5" ht="12.75" customHeight="1">
      <c r="A11" s="220">
        <v>4</v>
      </c>
      <c r="B11" s="224" t="s">
        <v>418</v>
      </c>
      <c r="C11" s="230" t="s">
        <v>419</v>
      </c>
      <c r="D11" s="231">
        <v>0</v>
      </c>
      <c r="E11" s="231">
        <v>293564.78</v>
      </c>
    </row>
    <row r="12" spans="1:7" ht="12.75" customHeight="1">
      <c r="A12" s="220">
        <v>5</v>
      </c>
      <c r="B12" s="224" t="s">
        <v>420</v>
      </c>
      <c r="C12" s="232" t="s">
        <v>421</v>
      </c>
      <c r="D12" s="231">
        <f>D13+D14</f>
        <v>247770</v>
      </c>
      <c r="E12" s="231">
        <f>E13+E14</f>
        <v>1650858</v>
      </c>
      <c r="G12" s="295"/>
    </row>
    <row r="13" spans="1:5" ht="13.5" customHeight="1">
      <c r="A13" s="233" t="s">
        <v>266</v>
      </c>
      <c r="B13" s="234" t="s">
        <v>422</v>
      </c>
      <c r="C13" s="232">
        <v>641</v>
      </c>
      <c r="D13" s="289">
        <v>95130</v>
      </c>
      <c r="E13" s="289">
        <v>1438170</v>
      </c>
    </row>
    <row r="14" spans="1:5" ht="13.5" customHeight="1">
      <c r="A14" s="233" t="s">
        <v>267</v>
      </c>
      <c r="B14" s="235" t="s">
        <v>423</v>
      </c>
      <c r="C14" s="232">
        <v>644</v>
      </c>
      <c r="D14" s="289">
        <v>152640</v>
      </c>
      <c r="E14" s="289">
        <v>212688</v>
      </c>
    </row>
    <row r="15" spans="1:6" ht="15.75" customHeight="1">
      <c r="A15" s="220">
        <v>6</v>
      </c>
      <c r="B15" s="224" t="s">
        <v>424</v>
      </c>
      <c r="C15" s="232" t="s">
        <v>425</v>
      </c>
      <c r="D15" s="231">
        <v>391034.19</v>
      </c>
      <c r="E15" s="231">
        <v>497271.7</v>
      </c>
      <c r="F15" s="85"/>
    </row>
    <row r="16" spans="1:6" ht="12.75" customHeight="1">
      <c r="A16" s="220">
        <v>7</v>
      </c>
      <c r="B16" s="224" t="s">
        <v>403</v>
      </c>
      <c r="C16" s="232" t="s">
        <v>426</v>
      </c>
      <c r="D16" s="231"/>
      <c r="E16" s="231">
        <v>20120</v>
      </c>
      <c r="F16" s="11"/>
    </row>
    <row r="17" spans="1:7" ht="12.75" customHeight="1">
      <c r="A17" s="220">
        <v>8</v>
      </c>
      <c r="B17" s="226" t="s">
        <v>427</v>
      </c>
      <c r="C17" s="232"/>
      <c r="D17" s="228">
        <f>D12+D15</f>
        <v>638804.19</v>
      </c>
      <c r="E17" s="228">
        <f>E11+E12+E15+E16</f>
        <v>2461814.48</v>
      </c>
      <c r="G17" s="11"/>
    </row>
    <row r="18" spans="1:7" ht="12.75" customHeight="1">
      <c r="A18" s="220"/>
      <c r="B18" s="226"/>
      <c r="C18" s="232"/>
      <c r="D18" s="236"/>
      <c r="E18" s="236"/>
      <c r="G18" s="11"/>
    </row>
    <row r="19" spans="1:5" ht="12.75" customHeight="1">
      <c r="A19" s="220">
        <v>9</v>
      </c>
      <c r="B19" s="224" t="s">
        <v>428</v>
      </c>
      <c r="C19" s="232"/>
      <c r="D19" s="228">
        <f>D6-D17</f>
        <v>-638804.19</v>
      </c>
      <c r="E19" s="228">
        <f>E6-E17</f>
        <v>-2116118.48</v>
      </c>
    </row>
    <row r="20" spans="1:5" ht="12.75" customHeight="1">
      <c r="A20" s="220"/>
      <c r="B20" s="224"/>
      <c r="C20" s="232"/>
      <c r="D20" s="237"/>
      <c r="E20" s="237"/>
    </row>
    <row r="21" spans="1:5" ht="12.75" customHeight="1">
      <c r="A21" s="220">
        <v>10</v>
      </c>
      <c r="B21" s="224" t="s">
        <v>429</v>
      </c>
      <c r="C21" s="232">
        <v>761661</v>
      </c>
      <c r="D21" s="238">
        <v>-11794.04</v>
      </c>
      <c r="E21" s="238">
        <v>-9601.9</v>
      </c>
    </row>
    <row r="22" spans="1:5" ht="12.75" customHeight="1">
      <c r="A22" s="220">
        <v>11</v>
      </c>
      <c r="B22" s="224" t="s">
        <v>430</v>
      </c>
      <c r="C22" s="232">
        <v>762662</v>
      </c>
      <c r="D22" s="231"/>
      <c r="E22" s="231"/>
    </row>
    <row r="23" spans="1:5" ht="12.75" customHeight="1">
      <c r="A23" s="220">
        <v>12</v>
      </c>
      <c r="B23" s="224" t="s">
        <v>90</v>
      </c>
      <c r="C23" s="232"/>
      <c r="D23" s="228"/>
      <c r="E23" s="228"/>
    </row>
    <row r="24" spans="1:5" ht="12.75" customHeight="1">
      <c r="A24" s="239" t="s">
        <v>266</v>
      </c>
      <c r="B24" s="235" t="s">
        <v>431</v>
      </c>
      <c r="C24" s="232" t="s">
        <v>432</v>
      </c>
      <c r="D24" s="223"/>
      <c r="E24" s="223"/>
    </row>
    <row r="25" spans="1:5" ht="12.75" customHeight="1">
      <c r="A25" s="233"/>
      <c r="B25" s="235" t="s">
        <v>433</v>
      </c>
      <c r="C25" s="232">
        <v>664665</v>
      </c>
      <c r="D25" s="223"/>
      <c r="E25" s="223"/>
    </row>
    <row r="26" spans="1:5" ht="12.75">
      <c r="A26" s="233" t="s">
        <v>267</v>
      </c>
      <c r="B26" s="235" t="s">
        <v>434</v>
      </c>
      <c r="C26" s="232">
        <v>767667</v>
      </c>
      <c r="D26" s="237">
        <v>0.15</v>
      </c>
      <c r="E26" s="237">
        <v>2084.26</v>
      </c>
    </row>
    <row r="27" spans="1:5" ht="12.75" customHeight="1">
      <c r="A27" s="233" t="s">
        <v>268</v>
      </c>
      <c r="B27" s="240" t="s">
        <v>435</v>
      </c>
      <c r="C27" s="232">
        <v>769669</v>
      </c>
      <c r="D27" s="223"/>
      <c r="E27" s="223"/>
    </row>
    <row r="28" spans="1:5" ht="12.75" customHeight="1">
      <c r="A28" s="233" t="s">
        <v>279</v>
      </c>
      <c r="B28" s="240" t="s">
        <v>436</v>
      </c>
      <c r="C28" s="232">
        <v>768668</v>
      </c>
      <c r="D28" s="223"/>
      <c r="E28" s="223"/>
    </row>
    <row r="29" spans="1:5" ht="12.75" customHeight="1">
      <c r="A29" s="233"/>
      <c r="B29" s="240"/>
      <c r="C29" s="232"/>
      <c r="D29" s="223"/>
      <c r="E29" s="223"/>
    </row>
    <row r="30" spans="1:7" ht="12.75" customHeight="1">
      <c r="A30" s="220">
        <v>13</v>
      </c>
      <c r="B30" s="241" t="s">
        <v>437</v>
      </c>
      <c r="C30" s="232"/>
      <c r="D30" s="228">
        <f>D21+D26</f>
        <v>-11793.890000000001</v>
      </c>
      <c r="E30" s="228">
        <f>E21+E26</f>
        <v>-7517.639999999999</v>
      </c>
      <c r="G30" s="11"/>
    </row>
    <row r="31" spans="1:5" ht="12.75" customHeight="1">
      <c r="A31" s="220"/>
      <c r="B31" s="241"/>
      <c r="C31" s="232"/>
      <c r="D31" s="231"/>
      <c r="E31" s="231"/>
    </row>
    <row r="32" spans="1:5" ht="12.75" customHeight="1">
      <c r="A32" s="220">
        <v>14</v>
      </c>
      <c r="B32" s="241" t="s">
        <v>438</v>
      </c>
      <c r="C32" s="232"/>
      <c r="D32" s="228">
        <f>D19+D30</f>
        <v>-650598.08</v>
      </c>
      <c r="E32" s="228">
        <f>E19+E30</f>
        <v>-2123636.12</v>
      </c>
    </row>
    <row r="33" spans="1:5" ht="12.75" customHeight="1">
      <c r="A33" s="220"/>
      <c r="B33" s="241"/>
      <c r="C33" s="232"/>
      <c r="D33" s="242"/>
      <c r="E33" s="242"/>
    </row>
    <row r="34" spans="1:7" ht="12.75" customHeight="1">
      <c r="A34" s="220">
        <v>15</v>
      </c>
      <c r="B34" s="243" t="s">
        <v>97</v>
      </c>
      <c r="C34" s="232">
        <v>69</v>
      </c>
      <c r="D34" s="228"/>
      <c r="E34" s="228">
        <v>0</v>
      </c>
      <c r="G34" s="264"/>
    </row>
    <row r="35" spans="1:5" ht="12.75" customHeight="1">
      <c r="A35" s="220"/>
      <c r="B35" s="243" t="s">
        <v>439</v>
      </c>
      <c r="C35" s="232"/>
      <c r="D35" s="244"/>
      <c r="E35" s="244"/>
    </row>
    <row r="36" spans="1:7" ht="12.75" customHeight="1">
      <c r="A36" s="220"/>
      <c r="B36" s="243" t="s">
        <v>440</v>
      </c>
      <c r="C36" s="232"/>
      <c r="D36" s="244"/>
      <c r="E36" s="244"/>
      <c r="G36" s="11"/>
    </row>
    <row r="37" spans="1:7" ht="12.75" customHeight="1">
      <c r="A37" s="220"/>
      <c r="B37" s="243"/>
      <c r="C37" s="232"/>
      <c r="D37" s="238"/>
      <c r="E37" s="238"/>
      <c r="G37" s="11"/>
    </row>
    <row r="38" spans="1:7" ht="12.75" customHeight="1">
      <c r="A38" s="220">
        <v>16</v>
      </c>
      <c r="B38" s="245" t="s">
        <v>441</v>
      </c>
      <c r="C38" s="232"/>
      <c r="D38" s="228">
        <f>D32-D39</f>
        <v>-1469463.08</v>
      </c>
      <c r="E38" s="228">
        <f>E32</f>
        <v>-2123636.12</v>
      </c>
      <c r="G38" s="284"/>
    </row>
    <row r="39" spans="1:5" ht="12.75" customHeight="1">
      <c r="A39" s="220"/>
      <c r="B39" s="246" t="s">
        <v>356</v>
      </c>
      <c r="C39" s="232"/>
      <c r="D39" s="247">
        <v>818865</v>
      </c>
      <c r="E39" s="247"/>
    </row>
    <row r="40" spans="1:5" ht="12.75" customHeight="1">
      <c r="A40" s="220"/>
      <c r="B40" s="246" t="s">
        <v>357</v>
      </c>
      <c r="C40" s="232"/>
      <c r="D40" s="237"/>
      <c r="E40" s="237"/>
    </row>
    <row r="41" spans="1:5" ht="12.75" customHeight="1">
      <c r="A41" s="220"/>
      <c r="B41" s="246" t="s">
        <v>442</v>
      </c>
      <c r="C41" s="232"/>
      <c r="D41" s="237"/>
      <c r="E41" s="237"/>
    </row>
    <row r="42" spans="1:5" ht="12.75" customHeight="1">
      <c r="A42" s="220"/>
      <c r="B42" s="246" t="s">
        <v>358</v>
      </c>
      <c r="C42" s="232"/>
      <c r="D42" s="237"/>
      <c r="E42" s="237"/>
    </row>
    <row r="43" spans="1:5" ht="12.75" customHeight="1">
      <c r="A43" s="220"/>
      <c r="B43" s="246" t="s">
        <v>359</v>
      </c>
      <c r="C43" s="232"/>
      <c r="D43" s="238"/>
      <c r="E43" s="238"/>
    </row>
    <row r="44" spans="1:5" ht="12.75" customHeight="1">
      <c r="A44" s="220"/>
      <c r="B44" s="248"/>
      <c r="C44" s="232"/>
      <c r="D44" s="237"/>
      <c r="E44" s="237"/>
    </row>
    <row r="45" spans="1:5" ht="12.75">
      <c r="A45" s="220">
        <v>17</v>
      </c>
      <c r="B45" s="249" t="s">
        <v>443</v>
      </c>
      <c r="C45" s="230"/>
      <c r="D45" s="223"/>
      <c r="E45" s="223"/>
    </row>
    <row r="46" spans="1:5" ht="15.75" customHeight="1">
      <c r="A46" s="220"/>
      <c r="B46" s="243"/>
      <c r="C46" s="236"/>
      <c r="D46" s="237"/>
      <c r="E46" s="237"/>
    </row>
    <row r="47" spans="1:5" ht="13.5" customHeight="1">
      <c r="A47" s="233"/>
      <c r="B47" s="250"/>
      <c r="C47" s="251"/>
      <c r="D47" s="223"/>
      <c r="E47" s="223"/>
    </row>
    <row r="48" spans="1:5" ht="13.5" customHeight="1">
      <c r="A48" s="233"/>
      <c r="B48" s="250"/>
      <c r="C48" s="251"/>
      <c r="D48" s="223"/>
      <c r="E48" s="223"/>
    </row>
    <row r="49" spans="1:5" ht="13.5" customHeight="1">
      <c r="A49" s="252"/>
      <c r="B49" s="253"/>
      <c r="C49" s="254"/>
      <c r="D49" s="255"/>
      <c r="E49" s="255"/>
    </row>
    <row r="50" spans="1:5" ht="13.5" customHeight="1">
      <c r="A50" s="256"/>
      <c r="B50" s="257"/>
      <c r="C50" s="258"/>
      <c r="D50" s="259"/>
      <c r="E50" s="259"/>
    </row>
    <row r="51" spans="1:5" ht="12.75" customHeight="1">
      <c r="A51" s="10"/>
      <c r="B51" s="260"/>
      <c r="C51" s="13"/>
      <c r="D51" s="13"/>
      <c r="E51" s="13"/>
    </row>
    <row r="52" spans="1:5" ht="12.75" customHeight="1">
      <c r="A52" s="10"/>
      <c r="B52" s="261"/>
      <c r="C52" s="13"/>
      <c r="D52" s="13"/>
      <c r="E52" s="13"/>
    </row>
    <row r="53" spans="1:5" ht="12.75" customHeight="1">
      <c r="A53" s="10"/>
      <c r="B53" s="261"/>
      <c r="C53" s="13"/>
      <c r="D53" s="13"/>
      <c r="E53" s="13"/>
    </row>
    <row r="54" spans="1:5" ht="12.75" customHeight="1">
      <c r="A54" s="10"/>
      <c r="B54" s="261"/>
      <c r="C54" s="13"/>
      <c r="D54" s="13"/>
      <c r="E54" s="13"/>
    </row>
    <row r="55" spans="1:5" ht="12.75" customHeight="1">
      <c r="A55" s="10"/>
      <c r="B55" s="261"/>
      <c r="C55" s="13"/>
      <c r="D55" s="13"/>
      <c r="E55" s="13"/>
    </row>
    <row r="56" spans="1:5" ht="12.75" customHeight="1">
      <c r="A56" s="10"/>
      <c r="B56" s="261"/>
      <c r="C56" s="13"/>
      <c r="D56" s="13"/>
      <c r="E56" s="13"/>
    </row>
    <row r="57" spans="1:5" ht="12.75" customHeight="1">
      <c r="A57" s="10"/>
      <c r="B57" s="262"/>
      <c r="C57" s="13"/>
      <c r="D57" s="13"/>
      <c r="E57" s="13"/>
    </row>
    <row r="58" spans="1:5" ht="12.75" customHeight="1">
      <c r="A58" s="10"/>
      <c r="B58" s="263"/>
      <c r="C58" s="13"/>
      <c r="D58" s="13"/>
      <c r="E58" s="13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</sheetData>
  <sheetProtection/>
  <mergeCells count="2">
    <mergeCell ref="A2:E2"/>
    <mergeCell ref="A3:E3"/>
  </mergeCells>
  <printOptions/>
  <pageMargins left="0.24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9">
      <selection activeCell="A1" sqref="A1:H50"/>
    </sheetView>
  </sheetViews>
  <sheetFormatPr defaultColWidth="9.140625" defaultRowHeight="12.75"/>
  <cols>
    <col min="1" max="1" width="2.00390625" style="12" customWidth="1"/>
    <col min="2" max="2" width="2.7109375" style="12" customWidth="1"/>
    <col min="3" max="3" width="4.00390625" style="12" customWidth="1"/>
    <col min="4" max="4" width="30.7109375" style="0" customWidth="1"/>
    <col min="5" max="5" width="3.140625" style="0" customWidth="1"/>
    <col min="6" max="6" width="11.7109375" style="11" customWidth="1"/>
    <col min="7" max="7" width="12.140625" style="11" customWidth="1"/>
    <col min="8" max="8" width="13.421875" style="444" customWidth="1"/>
    <col min="9" max="9" width="11.140625" style="266" bestFit="1" customWidth="1"/>
    <col min="10" max="10" width="18.421875" style="266" customWidth="1"/>
    <col min="11" max="11" width="9.140625" style="266" customWidth="1"/>
    <col min="12" max="12" width="12.7109375" style="266" customWidth="1"/>
    <col min="13" max="13" width="14.28125" style="266" customWidth="1"/>
    <col min="14" max="14" width="14.00390625" style="266" customWidth="1"/>
    <col min="15" max="15" width="13.8515625" style="266" bestFit="1" customWidth="1"/>
  </cols>
  <sheetData>
    <row r="1" spans="1:15" s="164" customFormat="1" ht="18">
      <c r="A1" s="161" t="s">
        <v>491</v>
      </c>
      <c r="B1" s="162"/>
      <c r="C1" s="162"/>
      <c r="D1" s="163"/>
      <c r="F1" s="462" t="s">
        <v>240</v>
      </c>
      <c r="G1" s="462"/>
      <c r="H1" s="443"/>
      <c r="I1" s="265"/>
      <c r="J1" s="265"/>
      <c r="K1" s="265"/>
      <c r="L1" s="265"/>
      <c r="M1" s="265"/>
      <c r="N1" s="265"/>
      <c r="O1" s="265"/>
    </row>
    <row r="2" spans="1:15" s="164" customFormat="1" ht="6.75" customHeight="1">
      <c r="A2" s="161"/>
      <c r="B2" s="162"/>
      <c r="C2" s="162"/>
      <c r="D2" s="163"/>
      <c r="F2" s="165"/>
      <c r="G2" s="165"/>
      <c r="H2" s="443"/>
      <c r="I2" s="265"/>
      <c r="J2" s="265"/>
      <c r="K2" s="265"/>
      <c r="L2" s="265"/>
      <c r="M2" s="265"/>
      <c r="N2" s="265"/>
      <c r="O2" s="265"/>
    </row>
    <row r="3" spans="1:15" s="164" customFormat="1" ht="15.75">
      <c r="A3" s="463" t="s">
        <v>604</v>
      </c>
      <c r="B3" s="463"/>
      <c r="C3" s="463"/>
      <c r="D3" s="463"/>
      <c r="E3" s="463"/>
      <c r="F3" s="463"/>
      <c r="G3" s="463"/>
      <c r="H3" s="443"/>
      <c r="I3" s="265"/>
      <c r="J3" s="265"/>
      <c r="K3" s="265"/>
      <c r="L3" s="265"/>
      <c r="M3" s="265"/>
      <c r="N3" s="265"/>
      <c r="O3" s="265"/>
    </row>
    <row r="4" ht="6.75" customHeight="1"/>
    <row r="5" spans="1:8" ht="18.75" customHeight="1">
      <c r="A5" s="470" t="s">
        <v>0</v>
      </c>
      <c r="B5" s="472" t="s">
        <v>4</v>
      </c>
      <c r="C5" s="473"/>
      <c r="D5" s="474"/>
      <c r="E5" s="470" t="s">
        <v>5</v>
      </c>
      <c r="F5" s="155" t="s">
        <v>6</v>
      </c>
      <c r="G5" s="155" t="s">
        <v>6</v>
      </c>
      <c r="H5" s="445"/>
    </row>
    <row r="6" spans="1:7" ht="18" customHeight="1">
      <c r="A6" s="471"/>
      <c r="B6" s="475"/>
      <c r="C6" s="476"/>
      <c r="D6" s="477"/>
      <c r="E6" s="471"/>
      <c r="F6" s="156" t="s">
        <v>7</v>
      </c>
      <c r="G6" s="157" t="s">
        <v>8</v>
      </c>
    </row>
    <row r="7" spans="1:15" s="18" customFormat="1" ht="19.5" customHeight="1">
      <c r="A7" s="158" t="s">
        <v>1</v>
      </c>
      <c r="B7" s="467" t="s">
        <v>9</v>
      </c>
      <c r="C7" s="468"/>
      <c r="D7" s="469"/>
      <c r="E7" s="154"/>
      <c r="F7" s="159">
        <f>F8+F14+F20</f>
        <v>2523886.4299999997</v>
      </c>
      <c r="G7" s="159">
        <f>G9+G14+G20</f>
        <v>2538751.1399999997</v>
      </c>
      <c r="H7" s="446"/>
      <c r="I7" s="267"/>
      <c r="J7" s="267"/>
      <c r="K7" s="270" t="s">
        <v>276</v>
      </c>
      <c r="L7" s="271"/>
      <c r="M7" s="276"/>
      <c r="N7" s="273"/>
      <c r="O7" s="267"/>
    </row>
    <row r="8" spans="1:15" s="18" customFormat="1" ht="15" customHeight="1">
      <c r="A8" s="128"/>
      <c r="B8" s="129">
        <v>1</v>
      </c>
      <c r="C8" s="130" t="s">
        <v>10</v>
      </c>
      <c r="D8" s="131"/>
      <c r="E8" s="128">
        <v>10</v>
      </c>
      <c r="F8" s="133">
        <f>F9</f>
        <v>29160.73</v>
      </c>
      <c r="G8" s="133">
        <f>G9</f>
        <v>45330.44</v>
      </c>
      <c r="H8" s="446">
        <f>G8-F8</f>
        <v>16169.710000000003</v>
      </c>
      <c r="I8" s="267"/>
      <c r="J8" s="267"/>
      <c r="K8" s="272" t="s">
        <v>307</v>
      </c>
      <c r="L8" s="272" t="s">
        <v>308</v>
      </c>
      <c r="M8" s="273">
        <v>1085522</v>
      </c>
      <c r="N8" s="277">
        <f>M8</f>
        <v>1085522</v>
      </c>
      <c r="O8" s="267"/>
    </row>
    <row r="9" spans="1:15" s="18" customFormat="1" ht="15" customHeight="1">
      <c r="A9" s="19"/>
      <c r="B9" s="21"/>
      <c r="C9" s="38" t="s">
        <v>12</v>
      </c>
      <c r="D9" s="26" t="s">
        <v>50</v>
      </c>
      <c r="E9" s="19"/>
      <c r="F9" s="122">
        <v>29160.73</v>
      </c>
      <c r="G9" s="122">
        <v>45330.44</v>
      </c>
      <c r="H9" s="297"/>
      <c r="I9" s="286"/>
      <c r="J9" s="267"/>
      <c r="K9" s="272"/>
      <c r="L9" s="272"/>
      <c r="M9" s="274"/>
      <c r="N9" s="278"/>
      <c r="O9" s="267"/>
    </row>
    <row r="10" spans="1:15" s="18" customFormat="1" ht="15" customHeight="1">
      <c r="A10" s="19"/>
      <c r="B10" s="21"/>
      <c r="C10" s="38" t="s">
        <v>13</v>
      </c>
      <c r="D10" s="26" t="s">
        <v>51</v>
      </c>
      <c r="E10" s="19"/>
      <c r="F10" s="122"/>
      <c r="G10" s="122"/>
      <c r="H10" s="297"/>
      <c r="I10" s="286"/>
      <c r="J10" s="267"/>
      <c r="K10" s="272" t="s">
        <v>309</v>
      </c>
      <c r="L10" s="272" t="s">
        <v>310</v>
      </c>
      <c r="M10" s="274">
        <v>39358952</v>
      </c>
      <c r="N10" s="278"/>
      <c r="O10" s="267"/>
    </row>
    <row r="11" spans="1:15" s="18" customFormat="1" ht="15" customHeight="1">
      <c r="A11" s="128"/>
      <c r="B11" s="129">
        <v>2</v>
      </c>
      <c r="C11" s="130" t="s">
        <v>11</v>
      </c>
      <c r="D11" s="131"/>
      <c r="E11" s="128"/>
      <c r="F11" s="132"/>
      <c r="G11" s="132"/>
      <c r="H11" s="297"/>
      <c r="I11" s="286"/>
      <c r="J11" s="267"/>
      <c r="K11" s="272" t="s">
        <v>283</v>
      </c>
      <c r="L11" s="272" t="s">
        <v>314</v>
      </c>
      <c r="M11" s="274">
        <v>-29877859</v>
      </c>
      <c r="N11" s="278"/>
      <c r="O11" s="267"/>
    </row>
    <row r="12" spans="1:15" s="18" customFormat="1" ht="15" customHeight="1">
      <c r="A12" s="19"/>
      <c r="B12" s="24"/>
      <c r="C12" s="25" t="s">
        <v>12</v>
      </c>
      <c r="D12" s="26" t="s">
        <v>14</v>
      </c>
      <c r="E12" s="19"/>
      <c r="F12" s="122"/>
      <c r="G12" s="122"/>
      <c r="H12" s="297"/>
      <c r="I12" s="286"/>
      <c r="J12" s="267"/>
      <c r="K12" s="272"/>
      <c r="L12" s="272"/>
      <c r="M12" s="273">
        <f>SUM(M10:M11)</f>
        <v>9481093</v>
      </c>
      <c r="N12" s="277">
        <f>M12</f>
        <v>9481093</v>
      </c>
      <c r="O12" s="267"/>
    </row>
    <row r="13" spans="1:15" s="18" customFormat="1" ht="15" customHeight="1">
      <c r="A13" s="19"/>
      <c r="B13" s="24"/>
      <c r="C13" s="25" t="s">
        <v>13</v>
      </c>
      <c r="D13" s="26" t="s">
        <v>15</v>
      </c>
      <c r="E13" s="19"/>
      <c r="F13" s="122"/>
      <c r="G13" s="122"/>
      <c r="H13" s="297"/>
      <c r="I13" s="286"/>
      <c r="J13" s="267"/>
      <c r="K13" s="272" t="s">
        <v>394</v>
      </c>
      <c r="L13" s="272" t="s">
        <v>395</v>
      </c>
      <c r="M13" s="274">
        <v>55194254.3</v>
      </c>
      <c r="N13" s="278"/>
      <c r="O13" s="267"/>
    </row>
    <row r="14" spans="1:15" s="18" customFormat="1" ht="15" customHeight="1">
      <c r="A14" s="128"/>
      <c r="B14" s="129">
        <v>3</v>
      </c>
      <c r="C14" s="130" t="s">
        <v>16</v>
      </c>
      <c r="D14" s="131"/>
      <c r="E14" s="128"/>
      <c r="F14" s="133">
        <f>F15+F16</f>
        <v>1279284.15</v>
      </c>
      <c r="G14" s="133">
        <f>G15+G16</f>
        <v>1277979.15</v>
      </c>
      <c r="H14" s="297">
        <f>G14-F14</f>
        <v>-1305</v>
      </c>
      <c r="I14" s="286"/>
      <c r="J14" s="267"/>
      <c r="K14" s="272" t="s">
        <v>382</v>
      </c>
      <c r="L14" s="272" t="s">
        <v>383</v>
      </c>
      <c r="M14" s="274">
        <v>2587964.98</v>
      </c>
      <c r="N14" s="278"/>
      <c r="O14" s="267"/>
    </row>
    <row r="15" spans="1:15" s="18" customFormat="1" ht="15" customHeight="1">
      <c r="A15" s="19"/>
      <c r="B15" s="24"/>
      <c r="C15" s="25" t="s">
        <v>12</v>
      </c>
      <c r="D15" s="26" t="s">
        <v>20</v>
      </c>
      <c r="E15" s="19">
        <v>11</v>
      </c>
      <c r="F15" s="122">
        <v>1036299.32</v>
      </c>
      <c r="G15" s="122">
        <v>1036299.32</v>
      </c>
      <c r="H15" s="297">
        <f>G15-F15</f>
        <v>0</v>
      </c>
      <c r="I15" s="287"/>
      <c r="J15" s="267"/>
      <c r="K15" s="272" t="s">
        <v>396</v>
      </c>
      <c r="L15" s="272" t="s">
        <v>397</v>
      </c>
      <c r="M15" s="274">
        <v>2390415.65</v>
      </c>
      <c r="N15" s="278"/>
      <c r="O15" s="267"/>
    </row>
    <row r="16" spans="1:15" s="18" customFormat="1" ht="15" customHeight="1">
      <c r="A16" s="19"/>
      <c r="B16" s="24"/>
      <c r="C16" s="25" t="s">
        <v>13</v>
      </c>
      <c r="D16" s="26" t="s">
        <v>237</v>
      </c>
      <c r="E16" s="171">
        <v>12</v>
      </c>
      <c r="F16" s="122">
        <v>242984.83</v>
      </c>
      <c r="G16" s="122">
        <v>241679.83</v>
      </c>
      <c r="H16" s="297">
        <f>G16-F16</f>
        <v>-1305</v>
      </c>
      <c r="I16" s="287"/>
      <c r="J16" s="267"/>
      <c r="K16" s="272" t="s">
        <v>311</v>
      </c>
      <c r="L16" s="272" t="s">
        <v>334</v>
      </c>
      <c r="M16" s="274">
        <v>105180330.866</v>
      </c>
      <c r="N16" s="278"/>
      <c r="O16" s="267"/>
    </row>
    <row r="17" spans="1:15" s="18" customFormat="1" ht="15" customHeight="1">
      <c r="A17" s="19"/>
      <c r="B17" s="24"/>
      <c r="C17" s="25" t="s">
        <v>17</v>
      </c>
      <c r="D17" s="26" t="s">
        <v>258</v>
      </c>
      <c r="E17" s="19"/>
      <c r="F17" s="122"/>
      <c r="G17" s="122"/>
      <c r="H17" s="297"/>
      <c r="I17" s="286"/>
      <c r="J17" s="267"/>
      <c r="K17" s="272" t="s">
        <v>335</v>
      </c>
      <c r="L17" s="272" t="s">
        <v>336</v>
      </c>
      <c r="M17" s="274">
        <v>4186419.3</v>
      </c>
      <c r="N17" s="278"/>
      <c r="O17" s="267"/>
    </row>
    <row r="18" spans="1:15" s="18" customFormat="1" ht="15" customHeight="1">
      <c r="A18" s="19"/>
      <c r="B18" s="24"/>
      <c r="C18" s="25" t="s">
        <v>18</v>
      </c>
      <c r="D18" s="26" t="s">
        <v>244</v>
      </c>
      <c r="E18" s="19"/>
      <c r="F18" s="123"/>
      <c r="G18" s="123"/>
      <c r="H18" s="297"/>
      <c r="I18" s="288"/>
      <c r="J18" s="267"/>
      <c r="K18" s="272" t="s">
        <v>284</v>
      </c>
      <c r="L18" s="272" t="s">
        <v>315</v>
      </c>
      <c r="M18" s="274">
        <v>-29798143</v>
      </c>
      <c r="N18" s="278"/>
      <c r="O18" s="267"/>
    </row>
    <row r="19" spans="1:15" s="18" customFormat="1" ht="15" customHeight="1">
      <c r="A19" s="19"/>
      <c r="B19" s="24"/>
      <c r="C19" s="25" t="s">
        <v>19</v>
      </c>
      <c r="D19" s="26" t="s">
        <v>238</v>
      </c>
      <c r="E19" s="19"/>
      <c r="F19" s="122"/>
      <c r="G19" s="122"/>
      <c r="H19" s="297"/>
      <c r="I19" s="286"/>
      <c r="J19" s="267"/>
      <c r="K19" s="272"/>
      <c r="L19" s="272"/>
      <c r="M19" s="273">
        <f>SUM(M13:M18)</f>
        <v>139741242.09600002</v>
      </c>
      <c r="N19" s="277">
        <f>M19</f>
        <v>139741242.09600002</v>
      </c>
      <c r="O19" s="267"/>
    </row>
    <row r="20" spans="1:15" s="18" customFormat="1" ht="15" customHeight="1">
      <c r="A20" s="128"/>
      <c r="B20" s="129">
        <v>4</v>
      </c>
      <c r="C20" s="130" t="s">
        <v>21</v>
      </c>
      <c r="D20" s="131"/>
      <c r="E20" s="128">
        <v>14</v>
      </c>
      <c r="F20" s="133">
        <f>F25</f>
        <v>1215441.55</v>
      </c>
      <c r="G20" s="133">
        <f>G25</f>
        <v>1215441.55</v>
      </c>
      <c r="H20" s="297">
        <f>G20-F20</f>
        <v>0</v>
      </c>
      <c r="I20" s="286"/>
      <c r="J20" s="267"/>
      <c r="K20" s="272" t="s">
        <v>285</v>
      </c>
      <c r="L20" s="272" t="s">
        <v>286</v>
      </c>
      <c r="M20" s="274">
        <v>49775245.97</v>
      </c>
      <c r="N20" s="278"/>
      <c r="O20" s="267"/>
    </row>
    <row r="21" spans="1:15" s="18" customFormat="1" ht="15" customHeight="1">
      <c r="A21" s="19"/>
      <c r="B21" s="24"/>
      <c r="C21" s="25" t="s">
        <v>12</v>
      </c>
      <c r="D21" s="26" t="s">
        <v>22</v>
      </c>
      <c r="E21" s="19"/>
      <c r="F21" s="122"/>
      <c r="G21" s="122"/>
      <c r="H21" s="297"/>
      <c r="I21" s="287"/>
      <c r="J21" s="267"/>
      <c r="K21" s="272" t="s">
        <v>316</v>
      </c>
      <c r="L21" s="272" t="s">
        <v>317</v>
      </c>
      <c r="M21" s="274">
        <v>-10734897</v>
      </c>
      <c r="N21" s="278"/>
      <c r="O21" s="267"/>
    </row>
    <row r="22" spans="1:15" s="18" customFormat="1" ht="15" customHeight="1">
      <c r="A22" s="19"/>
      <c r="B22" s="24"/>
      <c r="C22" s="25" t="s">
        <v>13</v>
      </c>
      <c r="D22" s="26" t="s">
        <v>326</v>
      </c>
      <c r="E22" s="19"/>
      <c r="F22" s="122"/>
      <c r="G22" s="122"/>
      <c r="H22" s="297"/>
      <c r="I22" s="287"/>
      <c r="J22" s="267"/>
      <c r="K22" s="272"/>
      <c r="L22" s="272"/>
      <c r="M22" s="273">
        <f>SUM(M20:M21)</f>
        <v>39040348.97</v>
      </c>
      <c r="N22" s="277">
        <f>M22</f>
        <v>39040348.97</v>
      </c>
      <c r="O22" s="267"/>
    </row>
    <row r="23" spans="1:15" s="18" customFormat="1" ht="15" customHeight="1">
      <c r="A23" s="19"/>
      <c r="B23" s="24"/>
      <c r="C23" s="38" t="s">
        <v>17</v>
      </c>
      <c r="D23" s="26" t="s">
        <v>483</v>
      </c>
      <c r="E23" s="19"/>
      <c r="F23" s="122"/>
      <c r="G23" s="122"/>
      <c r="H23" s="297"/>
      <c r="I23" s="287"/>
      <c r="J23" s="267"/>
      <c r="K23" s="272" t="s">
        <v>337</v>
      </c>
      <c r="L23" s="272" t="s">
        <v>338</v>
      </c>
      <c r="M23" s="274">
        <v>858762</v>
      </c>
      <c r="N23" s="278"/>
      <c r="O23" s="267"/>
    </row>
    <row r="24" spans="1:15" s="18" customFormat="1" ht="15" customHeight="1">
      <c r="A24" s="19"/>
      <c r="B24" s="24"/>
      <c r="C24" s="38" t="s">
        <v>482</v>
      </c>
      <c r="D24" s="26" t="s">
        <v>23</v>
      </c>
      <c r="E24" s="19"/>
      <c r="F24" s="122"/>
      <c r="G24" s="122"/>
      <c r="H24" s="297"/>
      <c r="I24" s="287"/>
      <c r="J24" s="267"/>
      <c r="K24" s="272" t="s">
        <v>287</v>
      </c>
      <c r="L24" s="272" t="s">
        <v>271</v>
      </c>
      <c r="M24" s="274">
        <v>313147</v>
      </c>
      <c r="N24" s="278"/>
      <c r="O24" s="267"/>
    </row>
    <row r="25" spans="1:15" s="18" customFormat="1" ht="15" customHeight="1">
      <c r="A25" s="19"/>
      <c r="B25" s="24"/>
      <c r="C25" s="25" t="s">
        <v>18</v>
      </c>
      <c r="D25" s="26" t="s">
        <v>24</v>
      </c>
      <c r="E25" s="19"/>
      <c r="F25" s="159">
        <v>1215441.55</v>
      </c>
      <c r="G25" s="159">
        <v>1215441.55</v>
      </c>
      <c r="H25" s="297"/>
      <c r="I25" s="287"/>
      <c r="J25" s="268"/>
      <c r="K25" s="272" t="s">
        <v>444</v>
      </c>
      <c r="L25" s="272" t="s">
        <v>445</v>
      </c>
      <c r="M25" s="274">
        <v>-290408</v>
      </c>
      <c r="N25" s="278"/>
      <c r="O25" s="267"/>
    </row>
    <row r="26" spans="1:15" s="18" customFormat="1" ht="15" customHeight="1">
      <c r="A26" s="19"/>
      <c r="B26" s="24"/>
      <c r="C26" s="25" t="s">
        <v>19</v>
      </c>
      <c r="D26" s="26" t="s">
        <v>25</v>
      </c>
      <c r="E26" s="19"/>
      <c r="F26" s="122"/>
      <c r="G26" s="122"/>
      <c r="H26" s="297"/>
      <c r="I26" s="287"/>
      <c r="J26" s="267"/>
      <c r="K26" s="272"/>
      <c r="L26" s="272"/>
      <c r="M26" s="273">
        <f>SUM(M23:M25)</f>
        <v>881501</v>
      </c>
      <c r="N26" s="277">
        <f>M26</f>
        <v>881501</v>
      </c>
      <c r="O26" s="267"/>
    </row>
    <row r="27" spans="1:15" s="18" customFormat="1" ht="15" customHeight="1">
      <c r="A27" s="136"/>
      <c r="B27" s="137">
        <v>5</v>
      </c>
      <c r="C27" s="138" t="s">
        <v>26</v>
      </c>
      <c r="D27" s="139"/>
      <c r="E27" s="136"/>
      <c r="F27" s="122"/>
      <c r="G27" s="122"/>
      <c r="H27" s="297"/>
      <c r="I27" s="287"/>
      <c r="J27" s="267"/>
      <c r="K27" s="272" t="s">
        <v>312</v>
      </c>
      <c r="L27" s="272" t="s">
        <v>313</v>
      </c>
      <c r="M27" s="274">
        <v>29857576.74</v>
      </c>
      <c r="N27" s="278"/>
      <c r="O27" s="267"/>
    </row>
    <row r="28" spans="1:15" s="18" customFormat="1" ht="15" customHeight="1">
      <c r="A28" s="136"/>
      <c r="B28" s="137">
        <v>6</v>
      </c>
      <c r="C28" s="138" t="s">
        <v>27</v>
      </c>
      <c r="D28" s="139"/>
      <c r="E28" s="136"/>
      <c r="F28" s="122"/>
      <c r="G28" s="122"/>
      <c r="H28" s="297"/>
      <c r="I28" s="287"/>
      <c r="J28" s="267"/>
      <c r="K28" s="272" t="s">
        <v>339</v>
      </c>
      <c r="L28" s="272" t="s">
        <v>398</v>
      </c>
      <c r="M28" s="274">
        <v>18317563.53</v>
      </c>
      <c r="N28" s="278"/>
      <c r="O28" s="267"/>
    </row>
    <row r="29" spans="1:15" s="18" customFormat="1" ht="15" customHeight="1">
      <c r="A29" s="136"/>
      <c r="B29" s="137">
        <v>7</v>
      </c>
      <c r="C29" s="138" t="s">
        <v>28</v>
      </c>
      <c r="D29" s="139"/>
      <c r="E29" s="136"/>
      <c r="F29" s="122"/>
      <c r="G29" s="122"/>
      <c r="H29" s="297"/>
      <c r="I29" s="287"/>
      <c r="J29" s="267"/>
      <c r="K29" s="272"/>
      <c r="L29" s="272"/>
      <c r="M29" s="273">
        <f>SUM(M27:M28)</f>
        <v>48175140.269999996</v>
      </c>
      <c r="N29" s="277">
        <f>M29</f>
        <v>48175140.269999996</v>
      </c>
      <c r="O29" s="269"/>
    </row>
    <row r="30" spans="1:15" s="18" customFormat="1" ht="19.5" customHeight="1">
      <c r="A30" s="134" t="s">
        <v>2</v>
      </c>
      <c r="B30" s="464" t="s">
        <v>29</v>
      </c>
      <c r="C30" s="465"/>
      <c r="D30" s="466"/>
      <c r="E30" s="128"/>
      <c r="F30" s="133">
        <f>F36+F47</f>
        <v>106138813.36</v>
      </c>
      <c r="G30" s="133">
        <f>G47+G36</f>
        <v>106529847.55</v>
      </c>
      <c r="H30" s="297"/>
      <c r="I30" s="286"/>
      <c r="J30" s="267"/>
      <c r="K30" s="272" t="s">
        <v>446</v>
      </c>
      <c r="L30" s="272" t="s">
        <v>447</v>
      </c>
      <c r="M30" s="274">
        <v>95796020.31</v>
      </c>
      <c r="N30" s="277">
        <f>SUM(N8:N29)</f>
        <v>238404847.33600003</v>
      </c>
      <c r="O30" s="267"/>
    </row>
    <row r="31" spans="1:15" s="18" customFormat="1" ht="15" customHeight="1">
      <c r="A31" s="128"/>
      <c r="B31" s="129">
        <v>1</v>
      </c>
      <c r="C31" s="130" t="s">
        <v>30</v>
      </c>
      <c r="D31" s="131"/>
      <c r="E31" s="128"/>
      <c r="F31" s="132"/>
      <c r="G31" s="132"/>
      <c r="H31" s="297"/>
      <c r="I31" s="286"/>
      <c r="J31" s="267"/>
      <c r="K31" s="272" t="s">
        <v>384</v>
      </c>
      <c r="L31" s="272" t="s">
        <v>385</v>
      </c>
      <c r="M31" s="274">
        <v>114704.96700000018</v>
      </c>
      <c r="N31" s="278"/>
      <c r="O31" s="267"/>
    </row>
    <row r="32" spans="1:15" s="18" customFormat="1" ht="15" customHeight="1">
      <c r="A32" s="19"/>
      <c r="B32" s="24"/>
      <c r="C32" s="25" t="s">
        <v>31</v>
      </c>
      <c r="D32" s="26" t="s">
        <v>37</v>
      </c>
      <c r="E32" s="19"/>
      <c r="F32" s="122"/>
      <c r="G32" s="122"/>
      <c r="H32" s="297"/>
      <c r="I32" s="286"/>
      <c r="J32" s="267"/>
      <c r="K32" s="272" t="s">
        <v>448</v>
      </c>
      <c r="L32" s="272" t="s">
        <v>449</v>
      </c>
      <c r="M32" s="274">
        <v>1576080.83</v>
      </c>
      <c r="N32" s="278"/>
      <c r="O32" s="267"/>
    </row>
    <row r="33" spans="1:15" s="18" customFormat="1" ht="15" customHeight="1">
      <c r="A33" s="19"/>
      <c r="B33" s="24"/>
      <c r="C33" s="25" t="s">
        <v>13</v>
      </c>
      <c r="D33" s="26" t="s">
        <v>38</v>
      </c>
      <c r="E33" s="19"/>
      <c r="F33" s="122"/>
      <c r="G33" s="122"/>
      <c r="H33" s="297"/>
      <c r="I33" s="286"/>
      <c r="J33" s="267"/>
      <c r="K33" s="272" t="s">
        <v>399</v>
      </c>
      <c r="L33" s="272" t="s">
        <v>400</v>
      </c>
      <c r="M33" s="274">
        <v>4586963.683000086</v>
      </c>
      <c r="N33" s="278"/>
      <c r="O33" s="267"/>
    </row>
    <row r="34" spans="1:15" s="18" customFormat="1" ht="15" customHeight="1">
      <c r="A34" s="19"/>
      <c r="B34" s="24"/>
      <c r="C34" s="25" t="s">
        <v>17</v>
      </c>
      <c r="D34" s="26" t="s">
        <v>39</v>
      </c>
      <c r="E34" s="19"/>
      <c r="F34" s="122"/>
      <c r="G34" s="122"/>
      <c r="H34" s="297"/>
      <c r="I34" s="286"/>
      <c r="J34" s="267"/>
      <c r="K34" s="272"/>
      <c r="L34" s="272"/>
      <c r="M34" s="273">
        <f>SUM(M30:M33)</f>
        <v>102073769.7900001</v>
      </c>
      <c r="N34" s="277">
        <f>M34</f>
        <v>102073769.7900001</v>
      </c>
      <c r="O34" s="267"/>
    </row>
    <row r="35" spans="1:15" s="18" customFormat="1" ht="15" customHeight="1">
      <c r="A35" s="19"/>
      <c r="B35" s="24"/>
      <c r="C35" s="25" t="s">
        <v>18</v>
      </c>
      <c r="D35" s="26" t="s">
        <v>40</v>
      </c>
      <c r="E35" s="19"/>
      <c r="F35" s="122"/>
      <c r="G35" s="122"/>
      <c r="H35" s="297"/>
      <c r="I35" s="286"/>
      <c r="J35" s="267"/>
      <c r="K35" s="272"/>
      <c r="L35" s="272"/>
      <c r="M35" s="273"/>
      <c r="N35" s="277"/>
      <c r="O35" s="267"/>
    </row>
    <row r="36" spans="1:15" s="18" customFormat="1" ht="15" customHeight="1">
      <c r="A36" s="128"/>
      <c r="B36" s="129">
        <v>2</v>
      </c>
      <c r="C36" s="130" t="s">
        <v>32</v>
      </c>
      <c r="D36" s="135"/>
      <c r="E36" s="128">
        <v>16</v>
      </c>
      <c r="F36" s="133">
        <f>F39+F40</f>
        <v>1462389.36</v>
      </c>
      <c r="G36" s="133">
        <f>G39+G40</f>
        <v>1853423.55</v>
      </c>
      <c r="H36" s="450">
        <f>G36-F36</f>
        <v>391034.18999999994</v>
      </c>
      <c r="I36" s="286"/>
      <c r="J36" s="268">
        <f>+G36-F36</f>
        <v>391034.18999999994</v>
      </c>
      <c r="K36" s="272" t="s">
        <v>401</v>
      </c>
      <c r="L36" s="272" t="s">
        <v>402</v>
      </c>
      <c r="M36" s="273">
        <v>27954</v>
      </c>
      <c r="N36" s="273">
        <v>27954</v>
      </c>
      <c r="O36" s="267"/>
    </row>
    <row r="37" spans="1:15" s="18" customFormat="1" ht="15" customHeight="1">
      <c r="A37" s="19"/>
      <c r="B37" s="24"/>
      <c r="C37" s="25" t="s">
        <v>12</v>
      </c>
      <c r="D37" s="26" t="s">
        <v>41</v>
      </c>
      <c r="E37" s="19"/>
      <c r="F37" s="122"/>
      <c r="G37" s="122"/>
      <c r="H37" s="297"/>
      <c r="I37" s="286"/>
      <c r="J37" s="267"/>
      <c r="K37" s="272"/>
      <c r="L37" s="272"/>
      <c r="M37" s="274"/>
      <c r="N37" s="274"/>
      <c r="O37" s="267"/>
    </row>
    <row r="38" spans="1:15" s="18" customFormat="1" ht="15" customHeight="1">
      <c r="A38" s="19"/>
      <c r="B38" s="24"/>
      <c r="C38" s="25" t="s">
        <v>13</v>
      </c>
      <c r="D38" s="26" t="s">
        <v>3</v>
      </c>
      <c r="E38" s="19"/>
      <c r="F38" s="122"/>
      <c r="G38" s="122"/>
      <c r="H38" s="297"/>
      <c r="I38" s="286"/>
      <c r="J38" s="267"/>
      <c r="K38" s="272" t="s">
        <v>277</v>
      </c>
      <c r="L38" s="272" t="s">
        <v>318</v>
      </c>
      <c r="M38" s="274">
        <v>18172999.5413</v>
      </c>
      <c r="N38" s="278"/>
      <c r="O38" s="267"/>
    </row>
    <row r="39" spans="1:15" s="18" customFormat="1" ht="15" customHeight="1">
      <c r="A39" s="19"/>
      <c r="B39" s="24"/>
      <c r="C39" s="25" t="s">
        <v>17</v>
      </c>
      <c r="D39" s="26" t="s">
        <v>250</v>
      </c>
      <c r="E39" s="19"/>
      <c r="F39" s="159">
        <v>1157146.29</v>
      </c>
      <c r="G39" s="159">
        <v>1446432.85</v>
      </c>
      <c r="H39" s="297"/>
      <c r="I39" s="267"/>
      <c r="J39" s="267"/>
      <c r="K39" s="272" t="s">
        <v>319</v>
      </c>
      <c r="L39" s="272" t="s">
        <v>320</v>
      </c>
      <c r="M39" s="274">
        <v>28563762.20980008</v>
      </c>
      <c r="N39" s="278"/>
      <c r="O39" s="267"/>
    </row>
    <row r="40" spans="1:15" s="18" customFormat="1" ht="15" customHeight="1">
      <c r="A40" s="19"/>
      <c r="B40" s="24"/>
      <c r="C40" s="25" t="s">
        <v>18</v>
      </c>
      <c r="D40" s="26" t="s">
        <v>43</v>
      </c>
      <c r="E40" s="170"/>
      <c r="F40" s="159">
        <v>305243.07</v>
      </c>
      <c r="G40" s="159">
        <v>406990.7</v>
      </c>
      <c r="H40" s="297"/>
      <c r="I40" s="267"/>
      <c r="J40" s="267"/>
      <c r="K40" s="272"/>
      <c r="L40" s="272"/>
      <c r="M40" s="273">
        <f>SUM(M38:M39)</f>
        <v>46736761.75110008</v>
      </c>
      <c r="N40" s="277">
        <f>M40</f>
        <v>46736761.75110008</v>
      </c>
      <c r="O40" s="267"/>
    </row>
    <row r="41" spans="1:15" s="18" customFormat="1" ht="15" customHeight="1">
      <c r="A41" s="19"/>
      <c r="B41" s="24"/>
      <c r="C41" s="25" t="s">
        <v>19</v>
      </c>
      <c r="D41" s="26" t="s">
        <v>325</v>
      </c>
      <c r="E41" s="19"/>
      <c r="F41" s="122"/>
      <c r="G41" s="122"/>
      <c r="H41" s="297"/>
      <c r="I41" s="267"/>
      <c r="J41" s="267"/>
      <c r="K41" s="272" t="s">
        <v>450</v>
      </c>
      <c r="L41" s="272" t="s">
        <v>451</v>
      </c>
      <c r="M41" s="274">
        <v>249044.83999999918</v>
      </c>
      <c r="N41" s="278"/>
      <c r="O41" s="267"/>
    </row>
    <row r="42" spans="1:15" s="18" customFormat="1" ht="15" customHeight="1">
      <c r="A42" s="128"/>
      <c r="B42" s="129">
        <v>3</v>
      </c>
      <c r="C42" s="130" t="s">
        <v>33</v>
      </c>
      <c r="D42" s="131"/>
      <c r="E42" s="128"/>
      <c r="F42" s="132"/>
      <c r="G42" s="132"/>
      <c r="H42" s="297"/>
      <c r="I42" s="286"/>
      <c r="J42" s="267"/>
      <c r="K42" s="272" t="s">
        <v>452</v>
      </c>
      <c r="L42" s="272" t="s">
        <v>453</v>
      </c>
      <c r="M42" s="274">
        <v>65650.63000000002</v>
      </c>
      <c r="N42" s="278"/>
      <c r="O42" s="267"/>
    </row>
    <row r="43" spans="1:15" s="18" customFormat="1" ht="15" customHeight="1">
      <c r="A43" s="128"/>
      <c r="B43" s="129">
        <v>4</v>
      </c>
      <c r="C43" s="130" t="s">
        <v>34</v>
      </c>
      <c r="D43" s="131"/>
      <c r="E43" s="128"/>
      <c r="F43" s="132"/>
      <c r="G43" s="132"/>
      <c r="H43" s="297"/>
      <c r="I43" s="286"/>
      <c r="J43" s="267"/>
      <c r="K43" s="272" t="s">
        <v>454</v>
      </c>
      <c r="L43" s="272" t="s">
        <v>455</v>
      </c>
      <c r="M43" s="274">
        <v>719.9200000000117</v>
      </c>
      <c r="N43" s="278"/>
      <c r="O43" s="267"/>
    </row>
    <row r="44" spans="1:15" s="18" customFormat="1" ht="15" customHeight="1">
      <c r="A44" s="19"/>
      <c r="B44" s="24"/>
      <c r="C44" s="25" t="s">
        <v>12</v>
      </c>
      <c r="D44" s="26" t="s">
        <v>42</v>
      </c>
      <c r="E44" s="19"/>
      <c r="F44" s="122"/>
      <c r="G44" s="122"/>
      <c r="H44" s="297"/>
      <c r="I44" s="286"/>
      <c r="J44" s="267"/>
      <c r="K44" s="272" t="s">
        <v>456</v>
      </c>
      <c r="L44" s="272" t="s">
        <v>457</v>
      </c>
      <c r="M44" s="274">
        <v>173952</v>
      </c>
      <c r="N44" s="278"/>
      <c r="O44" s="267"/>
    </row>
    <row r="45" spans="1:15" s="18" customFormat="1" ht="15" customHeight="1">
      <c r="A45" s="19"/>
      <c r="B45" s="24"/>
      <c r="C45" s="25" t="s">
        <v>13</v>
      </c>
      <c r="D45" s="26" t="s">
        <v>280</v>
      </c>
      <c r="E45" s="19"/>
      <c r="F45" s="122"/>
      <c r="G45" s="122"/>
      <c r="H45" s="297"/>
      <c r="I45" s="287"/>
      <c r="J45" s="267"/>
      <c r="K45" s="272" t="s">
        <v>458</v>
      </c>
      <c r="L45" s="272" t="s">
        <v>459</v>
      </c>
      <c r="M45" s="274">
        <v>15589.669999998845</v>
      </c>
      <c r="N45" s="278"/>
      <c r="O45" s="267"/>
    </row>
    <row r="46" spans="1:15" s="18" customFormat="1" ht="15" customHeight="1">
      <c r="A46" s="19"/>
      <c r="B46" s="24"/>
      <c r="C46" s="25" t="s">
        <v>17</v>
      </c>
      <c r="D46" s="26" t="s">
        <v>44</v>
      </c>
      <c r="E46" s="19"/>
      <c r="F46" s="122"/>
      <c r="G46" s="122"/>
      <c r="H46" s="297"/>
      <c r="I46" s="286"/>
      <c r="J46" s="267"/>
      <c r="K46" s="272" t="s">
        <v>460</v>
      </c>
      <c r="L46" s="272" t="s">
        <v>461</v>
      </c>
      <c r="M46" s="274">
        <v>3321.709999999972</v>
      </c>
      <c r="N46" s="278"/>
      <c r="O46" s="267"/>
    </row>
    <row r="47" spans="1:15" s="18" customFormat="1" ht="15" customHeight="1">
      <c r="A47" s="128"/>
      <c r="B47" s="129">
        <v>5</v>
      </c>
      <c r="C47" s="130" t="s">
        <v>35</v>
      </c>
      <c r="D47" s="131"/>
      <c r="E47" s="128"/>
      <c r="F47" s="133">
        <f>G47</f>
        <v>104676424</v>
      </c>
      <c r="G47" s="133">
        <v>104676424</v>
      </c>
      <c r="H47" s="446"/>
      <c r="I47" s="267"/>
      <c r="J47" s="267"/>
      <c r="K47" s="272" t="s">
        <v>462</v>
      </c>
      <c r="L47" s="272" t="s">
        <v>463</v>
      </c>
      <c r="M47" s="274">
        <v>140936.76999999993</v>
      </c>
      <c r="N47" s="278"/>
      <c r="O47" s="267"/>
    </row>
    <row r="48" spans="1:15" s="18" customFormat="1" ht="15" customHeight="1">
      <c r="A48" s="128"/>
      <c r="B48" s="129">
        <v>6</v>
      </c>
      <c r="C48" s="130" t="s">
        <v>36</v>
      </c>
      <c r="D48" s="131"/>
      <c r="E48" s="128"/>
      <c r="F48" s="133">
        <f>F36+F47</f>
        <v>106138813.36</v>
      </c>
      <c r="G48" s="133">
        <f>G36+G47</f>
        <v>106529847.55</v>
      </c>
      <c r="H48" s="443"/>
      <c r="I48" s="267"/>
      <c r="J48" s="267"/>
      <c r="K48" s="272" t="s">
        <v>464</v>
      </c>
      <c r="L48" s="272" t="s">
        <v>465</v>
      </c>
      <c r="M48" s="274">
        <v>882287.02</v>
      </c>
      <c r="N48" s="278"/>
      <c r="O48" s="267"/>
    </row>
    <row r="49" spans="1:15" s="18" customFormat="1" ht="35.25" customHeight="1">
      <c r="A49" s="160"/>
      <c r="B49" s="467" t="s">
        <v>74</v>
      </c>
      <c r="C49" s="468"/>
      <c r="D49" s="469"/>
      <c r="E49" s="136"/>
      <c r="F49" s="159">
        <f>F30+F7</f>
        <v>108662699.78999999</v>
      </c>
      <c r="G49" s="159">
        <f>G48+G7</f>
        <v>109068598.69</v>
      </c>
      <c r="H49" s="446"/>
      <c r="I49" s="267"/>
      <c r="J49" s="267"/>
      <c r="K49" s="272" t="s">
        <v>466</v>
      </c>
      <c r="L49" s="272" t="s">
        <v>467</v>
      </c>
      <c r="M49" s="274">
        <v>3455.926500000115</v>
      </c>
      <c r="N49" s="278"/>
      <c r="O49" s="267"/>
    </row>
    <row r="50" spans="1:15" s="18" customFormat="1" ht="9.75" customHeight="1" thickBot="1">
      <c r="A50" s="174"/>
      <c r="B50" s="174"/>
      <c r="C50" s="174"/>
      <c r="D50" s="175"/>
      <c r="E50" s="176"/>
      <c r="F50" s="177"/>
      <c r="G50" s="177"/>
      <c r="H50" s="446"/>
      <c r="I50" s="267"/>
      <c r="J50" s="267"/>
      <c r="K50" s="272" t="s">
        <v>468</v>
      </c>
      <c r="L50" s="272" t="s">
        <v>469</v>
      </c>
      <c r="M50" s="274">
        <v>41796.417400000246</v>
      </c>
      <c r="N50" s="278"/>
      <c r="O50" s="267"/>
    </row>
    <row r="51" spans="1:14" ht="15.75" thickTop="1">
      <c r="A51" s="127"/>
      <c r="B51" s="127"/>
      <c r="C51" s="178"/>
      <c r="E51" s="178"/>
      <c r="F51" s="178"/>
      <c r="K51" s="272" t="s">
        <v>470</v>
      </c>
      <c r="L51" s="272" t="s">
        <v>471</v>
      </c>
      <c r="M51" s="274">
        <v>3499.3839999994448</v>
      </c>
      <c r="N51" s="278"/>
    </row>
    <row r="52" spans="2:14" ht="15">
      <c r="B52" s="127"/>
      <c r="E52" s="178"/>
      <c r="F52" s="178"/>
      <c r="K52" s="272" t="s">
        <v>472</v>
      </c>
      <c r="L52" s="272" t="s">
        <v>473</v>
      </c>
      <c r="M52" s="274">
        <v>26316.949299999822</v>
      </c>
      <c r="N52" s="278"/>
    </row>
    <row r="53" spans="4:14" ht="15">
      <c r="D53" s="127"/>
      <c r="E53" s="127"/>
      <c r="F53" s="178"/>
      <c r="K53" s="272" t="s">
        <v>474</v>
      </c>
      <c r="L53" s="272" t="s">
        <v>475</v>
      </c>
      <c r="M53" s="274">
        <v>-127.33000000004631</v>
      </c>
      <c r="N53" s="278"/>
    </row>
    <row r="54" spans="11:14" ht="15">
      <c r="K54" s="272" t="s">
        <v>476</v>
      </c>
      <c r="L54" s="272" t="s">
        <v>477</v>
      </c>
      <c r="M54" s="274">
        <v>2368.2511000000036</v>
      </c>
      <c r="N54" s="278"/>
    </row>
    <row r="55" spans="11:14" ht="15">
      <c r="K55" s="272" t="s">
        <v>478</v>
      </c>
      <c r="L55" s="272" t="s">
        <v>479</v>
      </c>
      <c r="M55" s="274">
        <v>-612.1870000001439</v>
      </c>
      <c r="N55" s="278"/>
    </row>
    <row r="56" spans="11:14" ht="15">
      <c r="K56" s="272" t="s">
        <v>480</v>
      </c>
      <c r="L56" s="272" t="s">
        <v>481</v>
      </c>
      <c r="M56" s="274">
        <v>-137.7080000000549</v>
      </c>
      <c r="N56" s="278"/>
    </row>
    <row r="57" spans="11:14" ht="15">
      <c r="K57" s="272"/>
      <c r="L57" s="272"/>
      <c r="M57" s="273">
        <f>SUM(M41:M56)</f>
        <v>1608062.263299997</v>
      </c>
      <c r="N57" s="277">
        <f>M57</f>
        <v>1608062.263299997</v>
      </c>
    </row>
    <row r="58" spans="11:14" ht="15">
      <c r="K58" s="271"/>
      <c r="L58" s="271"/>
      <c r="M58" s="273"/>
      <c r="N58" s="277">
        <f>SUM(N8:N57)</f>
        <v>627256242.4764001</v>
      </c>
    </row>
    <row r="59" spans="11:14" ht="12.75">
      <c r="K59" s="271"/>
      <c r="L59" s="271"/>
      <c r="M59" s="276"/>
      <c r="N59" s="276"/>
    </row>
    <row r="60" spans="11:14" ht="12.75">
      <c r="K60" s="275"/>
      <c r="L60" s="275"/>
      <c r="M60" s="279"/>
      <c r="N60" s="279"/>
    </row>
    <row r="61" spans="11:14" ht="12.75">
      <c r="K61" s="275"/>
      <c r="L61" s="275"/>
      <c r="M61" s="279"/>
      <c r="N61" s="279"/>
    </row>
  </sheetData>
  <sheetProtection/>
  <mergeCells count="8">
    <mergeCell ref="F1:G1"/>
    <mergeCell ref="A3:G3"/>
    <mergeCell ref="B30:D30"/>
    <mergeCell ref="B49:D49"/>
    <mergeCell ref="E5:E6"/>
    <mergeCell ref="B5:D6"/>
    <mergeCell ref="A5:A6"/>
    <mergeCell ref="B7:D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  <ignoredErrors>
    <ignoredError sqref="K8:L53 K54:K56" numberStoredAsText="1"/>
    <ignoredError sqref="N8:N6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P52"/>
  <sheetViews>
    <sheetView zoomScalePageLayoutView="0" workbookViewId="0" topLeftCell="D34">
      <selection activeCell="M27" sqref="M27"/>
    </sheetView>
  </sheetViews>
  <sheetFormatPr defaultColWidth="9.140625" defaultRowHeight="12.75"/>
  <cols>
    <col min="1" max="1" width="13.28125" style="0" customWidth="1"/>
    <col min="2" max="2" width="3.7109375" style="12" hidden="1" customWidth="1"/>
    <col min="3" max="3" width="2.7109375" style="12" hidden="1" customWidth="1"/>
    <col min="4" max="4" width="4.00390625" style="12" customWidth="1"/>
    <col min="5" max="5" width="30.140625" style="0" customWidth="1"/>
    <col min="6" max="6" width="5.140625" style="0" customWidth="1"/>
    <col min="7" max="7" width="11.00390625" style="11" customWidth="1"/>
    <col min="8" max="8" width="13.28125" style="11" customWidth="1"/>
    <col min="9" max="9" width="13.00390625" style="279" customWidth="1"/>
    <col min="10" max="10" width="9.140625" style="279" customWidth="1"/>
    <col min="11" max="11" width="11.140625" style="279" bestFit="1" customWidth="1"/>
    <col min="12" max="16" width="9.140625" style="279" customWidth="1"/>
  </cols>
  <sheetData>
    <row r="2" spans="2:16" s="164" customFormat="1" ht="18">
      <c r="B2" s="161" t="s">
        <v>491</v>
      </c>
      <c r="C2" s="162"/>
      <c r="D2" s="162"/>
      <c r="E2" s="163"/>
      <c r="G2" s="462" t="s">
        <v>240</v>
      </c>
      <c r="H2" s="462"/>
      <c r="I2" s="276"/>
      <c r="J2" s="280"/>
      <c r="K2" s="280"/>
      <c r="L2" s="280"/>
      <c r="M2" s="280"/>
      <c r="N2" s="280"/>
      <c r="O2" s="280"/>
      <c r="P2" s="280"/>
    </row>
    <row r="3" spans="2:16" s="164" customFormat="1" ht="7.5" customHeight="1">
      <c r="B3" s="161"/>
      <c r="C3" s="162"/>
      <c r="D3" s="162"/>
      <c r="E3" s="163"/>
      <c r="G3" s="165"/>
      <c r="H3" s="165"/>
      <c r="I3" s="274"/>
      <c r="J3" s="280"/>
      <c r="K3" s="280"/>
      <c r="L3" s="280"/>
      <c r="M3" s="280"/>
      <c r="N3" s="280"/>
      <c r="O3" s="280"/>
      <c r="P3" s="280"/>
    </row>
    <row r="4" spans="2:16" s="164" customFormat="1" ht="18" customHeight="1">
      <c r="B4" s="463" t="s">
        <v>604</v>
      </c>
      <c r="C4" s="463"/>
      <c r="D4" s="463"/>
      <c r="E4" s="463"/>
      <c r="F4" s="463"/>
      <c r="G4" s="463"/>
      <c r="H4" s="463"/>
      <c r="I4" s="274"/>
      <c r="J4" s="280"/>
      <c r="K4" s="280"/>
      <c r="L4" s="280"/>
      <c r="M4" s="280"/>
      <c r="N4" s="280"/>
      <c r="O4" s="280"/>
      <c r="P4" s="280"/>
    </row>
    <row r="5" ht="6.75" customHeight="1">
      <c r="I5" s="274"/>
    </row>
    <row r="6" spans="2:16" s="121" customFormat="1" ht="15.75" customHeight="1">
      <c r="B6" s="470" t="s">
        <v>0</v>
      </c>
      <c r="C6" s="478" t="s">
        <v>257</v>
      </c>
      <c r="D6" s="473"/>
      <c r="E6" s="474"/>
      <c r="F6" s="470" t="s">
        <v>5</v>
      </c>
      <c r="G6" s="155" t="s">
        <v>6</v>
      </c>
      <c r="H6" s="155" t="s">
        <v>6</v>
      </c>
      <c r="I6" s="274"/>
      <c r="J6" s="281"/>
      <c r="K6" s="281"/>
      <c r="L6" s="281"/>
      <c r="M6" s="281"/>
      <c r="N6" s="281"/>
      <c r="O6" s="281"/>
      <c r="P6" s="281"/>
    </row>
    <row r="7" spans="2:16" s="121" customFormat="1" ht="15.75" customHeight="1">
      <c r="B7" s="471"/>
      <c r="C7" s="475"/>
      <c r="D7" s="476"/>
      <c r="E7" s="477"/>
      <c r="F7" s="471"/>
      <c r="G7" s="156" t="s">
        <v>7</v>
      </c>
      <c r="H7" s="157" t="s">
        <v>8</v>
      </c>
      <c r="I7" s="274"/>
      <c r="J7" s="281"/>
      <c r="K7" s="281"/>
      <c r="L7" s="281"/>
      <c r="M7" s="281"/>
      <c r="N7" s="281"/>
      <c r="O7" s="281"/>
      <c r="P7" s="281"/>
    </row>
    <row r="8" spans="2:16" s="18" customFormat="1" ht="24.75" customHeight="1">
      <c r="B8" s="134" t="s">
        <v>1</v>
      </c>
      <c r="C8" s="464" t="s">
        <v>256</v>
      </c>
      <c r="D8" s="465"/>
      <c r="E8" s="466"/>
      <c r="F8" s="128"/>
      <c r="G8" s="133">
        <f>G14</f>
        <v>19935087</v>
      </c>
      <c r="H8" s="133">
        <f>H14</f>
        <v>18871522.810000002</v>
      </c>
      <c r="I8" s="273"/>
      <c r="J8" s="281"/>
      <c r="K8" s="281"/>
      <c r="L8" s="281"/>
      <c r="M8" s="281"/>
      <c r="N8" s="281"/>
      <c r="O8" s="281"/>
      <c r="P8" s="281"/>
    </row>
    <row r="9" spans="2:16" s="18" customFormat="1" ht="15.75" customHeight="1">
      <c r="B9" s="136"/>
      <c r="C9" s="137">
        <v>1</v>
      </c>
      <c r="D9" s="138" t="s">
        <v>45</v>
      </c>
      <c r="E9" s="139"/>
      <c r="F9" s="136"/>
      <c r="G9" s="122"/>
      <c r="H9" s="122"/>
      <c r="I9" s="274"/>
      <c r="J9" s="281"/>
      <c r="K9" s="281"/>
      <c r="L9" s="281"/>
      <c r="M9" s="281"/>
      <c r="N9" s="281"/>
      <c r="O9" s="281"/>
      <c r="P9" s="281"/>
    </row>
    <row r="10" spans="2:16" s="18" customFormat="1" ht="15.75" customHeight="1">
      <c r="B10" s="136"/>
      <c r="C10" s="137">
        <v>2</v>
      </c>
      <c r="D10" s="138" t="s">
        <v>46</v>
      </c>
      <c r="E10" s="139"/>
      <c r="F10" s="136"/>
      <c r="G10" s="122"/>
      <c r="H10" s="122"/>
      <c r="I10" s="274"/>
      <c r="J10" s="281"/>
      <c r="K10" s="281"/>
      <c r="L10" s="281"/>
      <c r="M10" s="281"/>
      <c r="N10" s="281"/>
      <c r="O10" s="281"/>
      <c r="P10" s="281"/>
    </row>
    <row r="11" spans="2:16" s="18" customFormat="1" ht="15.75" customHeight="1">
      <c r="B11" s="19"/>
      <c r="C11" s="24"/>
      <c r="D11" s="25" t="s">
        <v>12</v>
      </c>
      <c r="E11" s="26" t="s">
        <v>54</v>
      </c>
      <c r="F11" s="19"/>
      <c r="G11" s="14"/>
      <c r="H11" s="14"/>
      <c r="I11" s="273"/>
      <c r="J11" s="281"/>
      <c r="K11" s="281"/>
      <c r="L11" s="281"/>
      <c r="M11" s="281"/>
      <c r="N11" s="281"/>
      <c r="O11" s="281"/>
      <c r="P11" s="281"/>
    </row>
    <row r="12" spans="2:16" s="18" customFormat="1" ht="15.75" customHeight="1">
      <c r="B12" s="19"/>
      <c r="C12" s="24"/>
      <c r="D12" s="25" t="s">
        <v>13</v>
      </c>
      <c r="E12" s="26" t="s">
        <v>52</v>
      </c>
      <c r="F12" s="19"/>
      <c r="G12" s="14"/>
      <c r="H12" s="14"/>
      <c r="I12" s="274"/>
      <c r="J12" s="281"/>
      <c r="K12" s="281"/>
      <c r="L12" s="281"/>
      <c r="M12" s="281"/>
      <c r="N12" s="281"/>
      <c r="O12" s="281"/>
      <c r="P12" s="281"/>
    </row>
    <row r="13" spans="2:16" s="18" customFormat="1" ht="15.75" customHeight="1">
      <c r="B13" s="19"/>
      <c r="C13" s="24"/>
      <c r="D13" s="25" t="s">
        <v>17</v>
      </c>
      <c r="E13" s="26" t="s">
        <v>53</v>
      </c>
      <c r="F13" s="19"/>
      <c r="G13" s="14"/>
      <c r="H13" s="14"/>
      <c r="I13" s="274"/>
      <c r="J13" s="281"/>
      <c r="K13" s="281"/>
      <c r="L13" s="281"/>
      <c r="M13" s="281"/>
      <c r="N13" s="281"/>
      <c r="O13" s="281"/>
      <c r="P13" s="281"/>
    </row>
    <row r="14" spans="2:16" s="18" customFormat="1" ht="15.75" customHeight="1">
      <c r="B14" s="128"/>
      <c r="C14" s="129">
        <v>3</v>
      </c>
      <c r="D14" s="130" t="s">
        <v>47</v>
      </c>
      <c r="E14" s="131"/>
      <c r="F14" s="128"/>
      <c r="G14" s="133">
        <f>G15+G16+G17+G18</f>
        <v>19935087</v>
      </c>
      <c r="H14" s="133">
        <f>H15+H16+H17+H18</f>
        <v>18871522.810000002</v>
      </c>
      <c r="I14" s="293">
        <f>H14-G14</f>
        <v>-1063564.1899999976</v>
      </c>
      <c r="J14" s="281"/>
      <c r="K14" s="281"/>
      <c r="L14" s="281"/>
      <c r="M14" s="281"/>
      <c r="N14" s="281"/>
      <c r="O14" s="281"/>
      <c r="P14" s="281"/>
    </row>
    <row r="15" spans="2:16" s="18" customFormat="1" ht="15.75" customHeight="1">
      <c r="B15" s="19"/>
      <c r="C15" s="24"/>
      <c r="D15" s="25" t="s">
        <v>12</v>
      </c>
      <c r="E15" s="26" t="s">
        <v>265</v>
      </c>
      <c r="F15" s="19">
        <v>19</v>
      </c>
      <c r="G15" s="122">
        <v>8405483</v>
      </c>
      <c r="H15" s="122">
        <v>8405483</v>
      </c>
      <c r="I15" s="293"/>
      <c r="J15" s="294"/>
      <c r="K15" s="294"/>
      <c r="L15" s="294"/>
      <c r="M15" s="281"/>
      <c r="N15" s="281"/>
      <c r="O15" s="281"/>
      <c r="P15" s="281"/>
    </row>
    <row r="16" spans="2:16" s="18" customFormat="1" ht="15.75" customHeight="1">
      <c r="B16" s="19"/>
      <c r="C16" s="24"/>
      <c r="D16" s="25" t="s">
        <v>13</v>
      </c>
      <c r="E16" s="26" t="s">
        <v>101</v>
      </c>
      <c r="F16" s="126">
        <v>20</v>
      </c>
      <c r="G16" s="122">
        <v>53268</v>
      </c>
      <c r="H16" s="122">
        <v>178854</v>
      </c>
      <c r="I16" s="447">
        <f>H16-G16</f>
        <v>125586</v>
      </c>
      <c r="J16" s="294"/>
      <c r="K16" s="294"/>
      <c r="L16" s="294"/>
      <c r="M16" s="281"/>
      <c r="N16" s="281"/>
      <c r="O16" s="281"/>
      <c r="P16" s="281"/>
    </row>
    <row r="17" spans="2:16" s="18" customFormat="1" ht="15.75" customHeight="1">
      <c r="B17" s="19"/>
      <c r="C17" s="24"/>
      <c r="D17" s="25" t="s">
        <v>17</v>
      </c>
      <c r="E17" s="26" t="s">
        <v>55</v>
      </c>
      <c r="F17" s="171">
        <v>21</v>
      </c>
      <c r="G17" s="122">
        <f>4567+18188</f>
        <v>22755</v>
      </c>
      <c r="H17" s="122">
        <f>26550+8467</f>
        <v>35017</v>
      </c>
      <c r="I17" s="448">
        <f>H17-G17</f>
        <v>12262</v>
      </c>
      <c r="J17" s="294"/>
      <c r="K17" s="294"/>
      <c r="L17" s="294"/>
      <c r="M17" s="281"/>
      <c r="N17" s="281"/>
      <c r="O17" s="281"/>
      <c r="P17" s="281"/>
    </row>
    <row r="18" spans="2:16" s="18" customFormat="1" ht="15.75" customHeight="1">
      <c r="B18" s="19"/>
      <c r="C18" s="24"/>
      <c r="D18" s="25" t="s">
        <v>18</v>
      </c>
      <c r="E18" s="26" t="s">
        <v>56</v>
      </c>
      <c r="F18" s="19"/>
      <c r="G18" s="122">
        <v>11453581</v>
      </c>
      <c r="H18" s="122">
        <v>10252168.81</v>
      </c>
      <c r="I18" s="448">
        <f>H18-G18</f>
        <v>-1201412.1899999995</v>
      </c>
      <c r="J18" s="294"/>
      <c r="K18" s="294"/>
      <c r="L18" s="294"/>
      <c r="M18" s="281"/>
      <c r="N18" s="281"/>
      <c r="O18" s="281"/>
      <c r="P18" s="281"/>
    </row>
    <row r="19" spans="2:16" s="18" customFormat="1" ht="15.75" customHeight="1">
      <c r="B19" s="19"/>
      <c r="C19" s="24"/>
      <c r="D19" s="25" t="s">
        <v>19</v>
      </c>
      <c r="E19" s="26" t="s">
        <v>57</v>
      </c>
      <c r="F19" s="19"/>
      <c r="G19" s="122"/>
      <c r="H19" s="122"/>
      <c r="I19" s="274"/>
      <c r="J19" s="281"/>
      <c r="K19" s="281"/>
      <c r="L19" s="281"/>
      <c r="M19" s="281"/>
      <c r="N19" s="281"/>
      <c r="O19" s="281"/>
      <c r="P19" s="281"/>
    </row>
    <row r="20" spans="2:16" s="18" customFormat="1" ht="15.75" customHeight="1">
      <c r="B20" s="19"/>
      <c r="C20" s="24"/>
      <c r="D20" s="38" t="s">
        <v>242</v>
      </c>
      <c r="E20" s="26" t="s">
        <v>243</v>
      </c>
      <c r="F20" s="19"/>
      <c r="G20" s="122"/>
      <c r="H20" s="122"/>
      <c r="I20" s="274"/>
      <c r="J20" s="281"/>
      <c r="K20" s="281"/>
      <c r="L20" s="281"/>
      <c r="M20" s="281"/>
      <c r="N20" s="281"/>
      <c r="O20" s="281"/>
      <c r="P20" s="281"/>
    </row>
    <row r="21" spans="2:16" s="18" customFormat="1" ht="15.75" customHeight="1">
      <c r="B21" s="19"/>
      <c r="C21" s="21">
        <v>4</v>
      </c>
      <c r="D21" s="22" t="s">
        <v>48</v>
      </c>
      <c r="E21" s="23"/>
      <c r="F21" s="19"/>
      <c r="G21" s="122"/>
      <c r="H21" s="122"/>
      <c r="I21" s="274"/>
      <c r="J21" s="281"/>
      <c r="K21" s="281"/>
      <c r="L21" s="281"/>
      <c r="M21" s="281"/>
      <c r="N21" s="281"/>
      <c r="O21" s="281"/>
      <c r="P21" s="281"/>
    </row>
    <row r="22" spans="2:16" s="18" customFormat="1" ht="15.75" customHeight="1">
      <c r="B22" s="19"/>
      <c r="C22" s="21">
        <v>5</v>
      </c>
      <c r="D22" s="22" t="s">
        <v>49</v>
      </c>
      <c r="E22" s="23"/>
      <c r="F22" s="19"/>
      <c r="G22" s="122"/>
      <c r="H22" s="122"/>
      <c r="I22" s="274"/>
      <c r="J22" s="281"/>
      <c r="K22" s="281"/>
      <c r="L22" s="281"/>
      <c r="M22" s="281"/>
      <c r="N22" s="281"/>
      <c r="O22" s="281"/>
      <c r="P22" s="281"/>
    </row>
    <row r="23" spans="2:16" s="18" customFormat="1" ht="24.75" customHeight="1">
      <c r="B23" s="134" t="s">
        <v>2</v>
      </c>
      <c r="C23" s="464" t="s">
        <v>255</v>
      </c>
      <c r="D23" s="465"/>
      <c r="E23" s="466"/>
      <c r="F23" s="128"/>
      <c r="G23" s="133"/>
      <c r="H23" s="133"/>
      <c r="I23" s="274"/>
      <c r="J23" s="281"/>
      <c r="K23" s="282"/>
      <c r="L23" s="281"/>
      <c r="M23" s="281"/>
      <c r="N23" s="281"/>
      <c r="O23" s="281"/>
      <c r="P23" s="281"/>
    </row>
    <row r="24" spans="2:16" s="18" customFormat="1" ht="15.75" customHeight="1">
      <c r="B24" s="19"/>
      <c r="C24" s="21">
        <v>1</v>
      </c>
      <c r="D24" s="22" t="s">
        <v>58</v>
      </c>
      <c r="E24" s="27"/>
      <c r="F24" s="19"/>
      <c r="G24" s="122"/>
      <c r="H24" s="122"/>
      <c r="I24" s="274"/>
      <c r="J24" s="281"/>
      <c r="K24" s="281"/>
      <c r="L24" s="281"/>
      <c r="M24" s="281"/>
      <c r="N24" s="281"/>
      <c r="O24" s="281"/>
      <c r="P24" s="281"/>
    </row>
    <row r="25" spans="2:16" s="18" customFormat="1" ht="15.75" customHeight="1">
      <c r="B25" s="19"/>
      <c r="C25" s="24"/>
      <c r="D25" s="25" t="s">
        <v>12</v>
      </c>
      <c r="E25" s="26" t="s">
        <v>59</v>
      </c>
      <c r="F25" s="19">
        <v>24</v>
      </c>
      <c r="G25" s="122"/>
      <c r="H25" s="122"/>
      <c r="I25" s="274"/>
      <c r="J25" s="281"/>
      <c r="K25" s="281"/>
      <c r="L25" s="281"/>
      <c r="M25" s="281"/>
      <c r="N25" s="281"/>
      <c r="O25" s="281"/>
      <c r="P25" s="281"/>
    </row>
    <row r="26" spans="2:16" s="18" customFormat="1" ht="15.75" customHeight="1">
      <c r="B26" s="19"/>
      <c r="C26" s="24"/>
      <c r="D26" s="25" t="s">
        <v>13</v>
      </c>
      <c r="E26" s="26" t="s">
        <v>53</v>
      </c>
      <c r="F26" s="19"/>
      <c r="G26" s="122"/>
      <c r="H26" s="122"/>
      <c r="I26" s="274"/>
      <c r="J26" s="281"/>
      <c r="K26" s="281"/>
      <c r="L26" s="281"/>
      <c r="M26" s="281"/>
      <c r="N26" s="281"/>
      <c r="O26" s="281"/>
      <c r="P26" s="281"/>
    </row>
    <row r="27" spans="2:16" s="18" customFormat="1" ht="15.75" customHeight="1">
      <c r="B27" s="19"/>
      <c r="C27" s="21">
        <v>2</v>
      </c>
      <c r="D27" s="22" t="s">
        <v>60</v>
      </c>
      <c r="E27" s="23"/>
      <c r="F27" s="19">
        <v>22</v>
      </c>
      <c r="G27" s="122"/>
      <c r="H27" s="122"/>
      <c r="I27" s="274"/>
      <c r="J27" s="281"/>
      <c r="K27" s="281"/>
      <c r="L27" s="281"/>
      <c r="M27" s="281"/>
      <c r="N27" s="281"/>
      <c r="O27" s="281"/>
      <c r="P27" s="281"/>
    </row>
    <row r="28" spans="2:16" s="18" customFormat="1" ht="15.75" customHeight="1">
      <c r="B28" s="19"/>
      <c r="C28" s="21">
        <v>3</v>
      </c>
      <c r="D28" s="22" t="s">
        <v>48</v>
      </c>
      <c r="E28" s="23"/>
      <c r="F28" s="19"/>
      <c r="G28" s="122"/>
      <c r="H28" s="122"/>
      <c r="I28" s="274"/>
      <c r="J28" s="281"/>
      <c r="K28" s="281"/>
      <c r="L28" s="281"/>
      <c r="M28" s="281"/>
      <c r="N28" s="281"/>
      <c r="O28" s="281"/>
      <c r="P28" s="281"/>
    </row>
    <row r="29" spans="2:16" s="18" customFormat="1" ht="15.75" customHeight="1">
      <c r="B29" s="19"/>
      <c r="C29" s="21">
        <v>4</v>
      </c>
      <c r="D29" s="22" t="s">
        <v>61</v>
      </c>
      <c r="E29" s="23"/>
      <c r="F29" s="19"/>
      <c r="G29" s="122"/>
      <c r="H29" s="122"/>
      <c r="I29" s="273"/>
      <c r="J29" s="281"/>
      <c r="K29" s="281"/>
      <c r="L29" s="281"/>
      <c r="M29" s="281"/>
      <c r="N29" s="281"/>
      <c r="O29" s="281"/>
      <c r="P29" s="281"/>
    </row>
    <row r="30" spans="2:16" s="18" customFormat="1" ht="24.75" customHeight="1">
      <c r="B30" s="128"/>
      <c r="C30" s="464" t="s">
        <v>254</v>
      </c>
      <c r="D30" s="465"/>
      <c r="E30" s="466"/>
      <c r="F30" s="128"/>
      <c r="G30" s="133">
        <f>G8</f>
        <v>19935087</v>
      </c>
      <c r="H30" s="133">
        <f>H23+H8</f>
        <v>18871522.810000002</v>
      </c>
      <c r="I30" s="274"/>
      <c r="J30" s="281"/>
      <c r="K30" s="281"/>
      <c r="L30" s="281"/>
      <c r="M30" s="281"/>
      <c r="N30" s="281"/>
      <c r="O30" s="281"/>
      <c r="P30" s="281"/>
    </row>
    <row r="31" spans="2:16" s="121" customFormat="1" ht="24.75" customHeight="1">
      <c r="B31" s="166" t="s">
        <v>62</v>
      </c>
      <c r="C31" s="467" t="s">
        <v>63</v>
      </c>
      <c r="D31" s="468"/>
      <c r="E31" s="469"/>
      <c r="F31" s="136"/>
      <c r="G31" s="159">
        <f>G34+G40+G41</f>
        <v>88727612.8</v>
      </c>
      <c r="H31" s="159">
        <f>H34+H40+H41</f>
        <v>90197075.88</v>
      </c>
      <c r="I31" s="274"/>
      <c r="J31" s="281"/>
      <c r="K31" s="281"/>
      <c r="L31" s="281"/>
      <c r="M31" s="281"/>
      <c r="N31" s="281"/>
      <c r="O31" s="281"/>
      <c r="P31" s="281"/>
    </row>
    <row r="32" spans="2:16" s="18" customFormat="1" ht="15.75" customHeight="1">
      <c r="B32" s="19"/>
      <c r="C32" s="21">
        <v>1</v>
      </c>
      <c r="D32" s="22" t="s">
        <v>64</v>
      </c>
      <c r="E32" s="23"/>
      <c r="F32" s="19"/>
      <c r="G32" s="122"/>
      <c r="H32" s="122"/>
      <c r="I32" s="274"/>
      <c r="J32" s="281"/>
      <c r="K32" s="281"/>
      <c r="L32" s="281"/>
      <c r="M32" s="281"/>
      <c r="N32" s="281"/>
      <c r="O32" s="281"/>
      <c r="P32" s="281"/>
    </row>
    <row r="33" spans="2:16" s="18" customFormat="1" ht="15.75" customHeight="1">
      <c r="B33" s="19"/>
      <c r="C33" s="41">
        <v>2</v>
      </c>
      <c r="D33" s="22" t="s">
        <v>65</v>
      </c>
      <c r="E33" s="23"/>
      <c r="F33" s="19"/>
      <c r="G33" s="122"/>
      <c r="H33" s="122"/>
      <c r="I33" s="273"/>
      <c r="J33" s="281"/>
      <c r="K33" s="281"/>
      <c r="L33" s="281"/>
      <c r="M33" s="281"/>
      <c r="N33" s="281"/>
      <c r="O33" s="281"/>
      <c r="P33" s="281"/>
    </row>
    <row r="34" spans="2:16" s="18" customFormat="1" ht="15.75" customHeight="1">
      <c r="B34" s="19"/>
      <c r="C34" s="21">
        <v>3</v>
      </c>
      <c r="D34" s="22" t="s">
        <v>66</v>
      </c>
      <c r="E34" s="23"/>
      <c r="F34" s="19"/>
      <c r="G34" s="122">
        <f>H34</f>
        <v>100000000</v>
      </c>
      <c r="H34" s="122">
        <v>100000000</v>
      </c>
      <c r="I34" s="281"/>
      <c r="J34" s="281"/>
      <c r="K34" s="281"/>
      <c r="L34" s="281"/>
      <c r="M34" s="281"/>
      <c r="N34" s="281"/>
      <c r="O34" s="281"/>
      <c r="P34" s="281"/>
    </row>
    <row r="35" spans="2:16" s="18" customFormat="1" ht="15.75" customHeight="1">
      <c r="B35" s="19"/>
      <c r="C35" s="41">
        <v>4</v>
      </c>
      <c r="D35" s="22" t="s">
        <v>67</v>
      </c>
      <c r="E35" s="23"/>
      <c r="F35" s="19"/>
      <c r="G35" s="122"/>
      <c r="H35" s="122"/>
      <c r="I35" s="281"/>
      <c r="J35" s="281"/>
      <c r="K35" s="281"/>
      <c r="L35" s="281"/>
      <c r="M35" s="281"/>
      <c r="N35" s="281"/>
      <c r="O35" s="281"/>
      <c r="P35" s="281"/>
    </row>
    <row r="36" spans="2:16" s="18" customFormat="1" ht="15.75" customHeight="1">
      <c r="B36" s="19"/>
      <c r="C36" s="21">
        <v>5</v>
      </c>
      <c r="D36" s="22" t="s">
        <v>68</v>
      </c>
      <c r="E36" s="23"/>
      <c r="F36" s="19"/>
      <c r="G36" s="122"/>
      <c r="H36" s="122"/>
      <c r="I36" s="281"/>
      <c r="J36" s="281"/>
      <c r="K36" s="281"/>
      <c r="L36" s="281"/>
      <c r="M36" s="281"/>
      <c r="N36" s="281"/>
      <c r="O36" s="281"/>
      <c r="P36" s="281"/>
    </row>
    <row r="37" spans="2:16" s="18" customFormat="1" ht="15.75" customHeight="1">
      <c r="B37" s="19"/>
      <c r="C37" s="41">
        <v>6</v>
      </c>
      <c r="D37" s="22" t="s">
        <v>69</v>
      </c>
      <c r="E37" s="23"/>
      <c r="F37" s="19"/>
      <c r="G37" s="122"/>
      <c r="H37" s="122"/>
      <c r="I37" s="281"/>
      <c r="J37" s="281"/>
      <c r="K37" s="281"/>
      <c r="L37" s="281"/>
      <c r="M37" s="281"/>
      <c r="N37" s="281"/>
      <c r="O37" s="281"/>
      <c r="P37" s="281"/>
    </row>
    <row r="38" spans="2:16" s="18" customFormat="1" ht="15.75" customHeight="1">
      <c r="B38" s="19"/>
      <c r="C38" s="21">
        <v>7</v>
      </c>
      <c r="D38" s="22" t="s">
        <v>70</v>
      </c>
      <c r="E38" s="23"/>
      <c r="F38" s="19"/>
      <c r="G38" s="122"/>
      <c r="H38" s="122"/>
      <c r="I38" s="281"/>
      <c r="J38" s="281"/>
      <c r="K38" s="281"/>
      <c r="L38" s="281"/>
      <c r="M38" s="281"/>
      <c r="N38" s="281"/>
      <c r="O38" s="281"/>
      <c r="P38" s="281"/>
    </row>
    <row r="39" spans="2:16" s="18" customFormat="1" ht="15.75" customHeight="1">
      <c r="B39" s="19"/>
      <c r="C39" s="41">
        <v>8</v>
      </c>
      <c r="D39" s="22" t="s">
        <v>71</v>
      </c>
      <c r="E39" s="23"/>
      <c r="F39" s="19"/>
      <c r="G39" s="122"/>
      <c r="H39" s="122"/>
      <c r="I39" s="281"/>
      <c r="J39" s="281"/>
      <c r="K39" s="281"/>
      <c r="L39" s="281"/>
      <c r="M39" s="281"/>
      <c r="N39" s="281"/>
      <c r="O39" s="281"/>
      <c r="P39" s="281"/>
    </row>
    <row r="40" spans="2:16" s="18" customFormat="1" ht="15.75" customHeight="1">
      <c r="B40" s="19"/>
      <c r="C40" s="21">
        <v>9</v>
      </c>
      <c r="D40" s="22" t="s">
        <v>72</v>
      </c>
      <c r="E40" s="23"/>
      <c r="F40" s="19"/>
      <c r="G40" s="122">
        <f>H40+H41</f>
        <v>-9802924.120000001</v>
      </c>
      <c r="H40" s="122">
        <v>-7679288</v>
      </c>
      <c r="I40" s="449">
        <f>H40-G40</f>
        <v>2123636.120000001</v>
      </c>
      <c r="J40" s="281"/>
      <c r="K40" s="281"/>
      <c r="L40" s="281"/>
      <c r="M40" s="281"/>
      <c r="N40" s="281"/>
      <c r="O40" s="281"/>
      <c r="P40" s="281"/>
    </row>
    <row r="41" spans="2:16" s="18" customFormat="1" ht="15.75" customHeight="1">
      <c r="B41" s="19"/>
      <c r="C41" s="41">
        <v>10</v>
      </c>
      <c r="D41" s="22" t="s">
        <v>73</v>
      </c>
      <c r="E41" s="23"/>
      <c r="F41" s="19">
        <v>25</v>
      </c>
      <c r="G41" s="208">
        <v>-1469463.08</v>
      </c>
      <c r="H41" s="208">
        <v>-2123636.12</v>
      </c>
      <c r="I41" s="294"/>
      <c r="J41" s="294"/>
      <c r="K41" s="281"/>
      <c r="L41" s="281"/>
      <c r="M41" s="281"/>
      <c r="N41" s="281"/>
      <c r="O41" s="281"/>
      <c r="P41" s="281"/>
    </row>
    <row r="42" spans="2:16" s="18" customFormat="1" ht="24.75" customHeight="1">
      <c r="B42" s="128"/>
      <c r="C42" s="464" t="s">
        <v>253</v>
      </c>
      <c r="D42" s="465"/>
      <c r="E42" s="466"/>
      <c r="F42" s="128"/>
      <c r="G42" s="133">
        <f>G30+G31</f>
        <v>108662699.8</v>
      </c>
      <c r="H42" s="133">
        <f>H30+H31</f>
        <v>109068598.69</v>
      </c>
      <c r="I42" s="281"/>
      <c r="J42" s="281"/>
      <c r="K42" s="281"/>
      <c r="L42" s="281"/>
      <c r="M42" s="281"/>
      <c r="N42" s="281"/>
      <c r="O42" s="281"/>
      <c r="P42" s="281"/>
    </row>
    <row r="43" spans="2:8" ht="13.5" thickBot="1">
      <c r="B43" s="179"/>
      <c r="C43" s="179"/>
      <c r="D43" s="179"/>
      <c r="E43" s="172"/>
      <c r="F43" s="172"/>
      <c r="G43" s="180"/>
      <c r="H43" s="180"/>
    </row>
    <row r="44" spans="3:8" ht="18.75" customHeight="1" thickTop="1">
      <c r="C44" s="127"/>
      <c r="D44" s="127"/>
      <c r="E44" s="178"/>
      <c r="G44" s="127"/>
      <c r="H44"/>
    </row>
    <row r="45" spans="4:7" ht="12.75">
      <c r="D45" s="127"/>
      <c r="E45" s="12"/>
      <c r="G45" s="127"/>
    </row>
    <row r="46" spans="2:16" s="18" customFormat="1" ht="15.75" customHeight="1">
      <c r="B46" s="29"/>
      <c r="C46" s="29"/>
      <c r="D46" s="42"/>
      <c r="E46" s="30"/>
      <c r="F46" s="30"/>
      <c r="G46" s="31"/>
      <c r="H46" s="31"/>
      <c r="I46" s="281"/>
      <c r="J46" s="281"/>
      <c r="K46" s="281"/>
      <c r="L46" s="281"/>
      <c r="M46" s="281"/>
      <c r="N46" s="281"/>
      <c r="O46" s="281"/>
      <c r="P46" s="281"/>
    </row>
    <row r="47" spans="2:16" s="18" customFormat="1" ht="15.75" customHeight="1">
      <c r="B47" s="29"/>
      <c r="C47" s="29"/>
      <c r="D47" s="42"/>
      <c r="E47" s="30"/>
      <c r="F47" s="30"/>
      <c r="G47" s="31"/>
      <c r="H47" s="31"/>
      <c r="I47" s="281"/>
      <c r="J47" s="281"/>
      <c r="K47" s="281"/>
      <c r="L47" s="281"/>
      <c r="M47" s="281"/>
      <c r="N47" s="281"/>
      <c r="O47" s="281"/>
      <c r="P47" s="281"/>
    </row>
    <row r="48" spans="2:16" s="18" customFormat="1" ht="15.75" customHeight="1">
      <c r="B48" s="29"/>
      <c r="C48" s="29"/>
      <c r="D48" s="42"/>
      <c r="E48" s="30"/>
      <c r="F48" s="30"/>
      <c r="G48" s="31"/>
      <c r="H48" s="31"/>
      <c r="I48" s="281"/>
      <c r="J48" s="281"/>
      <c r="K48" s="281"/>
      <c r="L48" s="281"/>
      <c r="M48" s="281"/>
      <c r="N48" s="281"/>
      <c r="O48" s="281"/>
      <c r="P48" s="281"/>
    </row>
    <row r="49" spans="2:16" s="18" customFormat="1" ht="15.75" customHeight="1">
      <c r="B49" s="29"/>
      <c r="C49" s="29"/>
      <c r="D49" s="42"/>
      <c r="E49" s="30"/>
      <c r="F49" s="30"/>
      <c r="G49" s="31"/>
      <c r="H49" s="31"/>
      <c r="I49" s="281"/>
      <c r="J49" s="281"/>
      <c r="K49" s="281"/>
      <c r="L49" s="281"/>
      <c r="M49" s="281"/>
      <c r="N49" s="281"/>
      <c r="O49" s="281"/>
      <c r="P49" s="281"/>
    </row>
    <row r="50" spans="2:16" s="18" customFormat="1" ht="15.75" customHeight="1">
      <c r="B50" s="29"/>
      <c r="C50" s="29"/>
      <c r="D50" s="42"/>
      <c r="E50" s="30"/>
      <c r="F50" s="30"/>
      <c r="G50" s="31"/>
      <c r="H50" s="31"/>
      <c r="I50" s="281"/>
      <c r="J50" s="281"/>
      <c r="K50" s="281"/>
      <c r="L50" s="281"/>
      <c r="M50" s="281"/>
      <c r="N50" s="281"/>
      <c r="O50" s="281"/>
      <c r="P50" s="281"/>
    </row>
    <row r="51" spans="2:16" s="18" customFormat="1" ht="15.75" customHeight="1">
      <c r="B51" s="29"/>
      <c r="C51" s="29"/>
      <c r="D51" s="29"/>
      <c r="E51" s="29"/>
      <c r="F51" s="30"/>
      <c r="G51" s="31"/>
      <c r="H51" s="31"/>
      <c r="I51" s="281"/>
      <c r="J51" s="281"/>
      <c r="K51" s="281"/>
      <c r="L51" s="281"/>
      <c r="M51" s="281"/>
      <c r="N51" s="281"/>
      <c r="O51" s="281"/>
      <c r="P51" s="281"/>
    </row>
    <row r="52" spans="2:8" ht="12.75">
      <c r="B52" s="10"/>
      <c r="C52" s="10"/>
      <c r="D52" s="28"/>
      <c r="E52" s="5"/>
      <c r="F52" s="5"/>
      <c r="G52" s="13"/>
      <c r="H52" s="13"/>
    </row>
  </sheetData>
  <sheetProtection/>
  <mergeCells count="10">
    <mergeCell ref="B4:H4"/>
    <mergeCell ref="G2:H2"/>
    <mergeCell ref="C42:E42"/>
    <mergeCell ref="B6:B7"/>
    <mergeCell ref="C6:E7"/>
    <mergeCell ref="C23:E23"/>
    <mergeCell ref="C31:E31"/>
    <mergeCell ref="C30:E30"/>
    <mergeCell ref="C8:E8"/>
    <mergeCell ref="F6:F7"/>
  </mergeCells>
  <printOptions horizontalCentered="1" verticalCentered="1"/>
  <pageMargins left="0.24" right="0" top="0" bottom="0" header="0.511811023622047" footer="0.511811023622047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37" sqref="I37"/>
    </sheetView>
  </sheetViews>
  <sheetFormatPr defaultColWidth="9.140625" defaultRowHeight="16.5" customHeight="1"/>
  <cols>
    <col min="1" max="2" width="9.140625" style="198" customWidth="1"/>
    <col min="3" max="3" width="43.140625" style="198" customWidth="1"/>
    <col min="4" max="4" width="15.140625" style="203" customWidth="1"/>
    <col min="5" max="5" width="18.57421875" style="204" customWidth="1"/>
    <col min="6" max="6" width="15.57421875" style="198" customWidth="1"/>
    <col min="7" max="7" width="9.8515625" style="198" bestFit="1" customWidth="1"/>
    <col min="8" max="16384" width="9.140625" style="198" customWidth="1"/>
  </cols>
  <sheetData>
    <row r="1" spans="2:5" s="188" customFormat="1" ht="15.75">
      <c r="B1" s="187" t="s">
        <v>360</v>
      </c>
      <c r="D1" s="189"/>
      <c r="E1" s="190"/>
    </row>
    <row r="2" spans="4:5" s="188" customFormat="1" ht="15.75">
      <c r="D2" s="189"/>
      <c r="E2" s="190"/>
    </row>
    <row r="3" spans="3:5" s="188" customFormat="1" ht="15.75">
      <c r="C3" s="191" t="s">
        <v>292</v>
      </c>
      <c r="D3" s="189"/>
      <c r="E3" s="190"/>
    </row>
    <row r="4" spans="4:5" s="188" customFormat="1" ht="19.5" customHeight="1">
      <c r="D4" s="189"/>
      <c r="E4" s="190"/>
    </row>
    <row r="5" spans="2:5" s="188" customFormat="1" ht="15.75">
      <c r="B5" s="192" t="s">
        <v>332</v>
      </c>
      <c r="C5" s="192" t="s">
        <v>333</v>
      </c>
      <c r="D5" s="193" t="s">
        <v>340</v>
      </c>
      <c r="E5" s="193" t="s">
        <v>341</v>
      </c>
    </row>
    <row r="6" spans="2:5" s="188" customFormat="1" ht="15.75">
      <c r="B6" s="194" t="s">
        <v>269</v>
      </c>
      <c r="C6" s="192"/>
      <c r="D6" s="193"/>
      <c r="E6" s="193"/>
    </row>
    <row r="7" spans="2:6" s="188" customFormat="1" ht="15.75">
      <c r="B7" s="192" t="s">
        <v>342</v>
      </c>
      <c r="C7" s="192" t="s">
        <v>343</v>
      </c>
      <c r="D7" s="193"/>
      <c r="E7" s="193">
        <v>95523173</v>
      </c>
      <c r="F7" s="485"/>
    </row>
    <row r="8" spans="2:6" s="188" customFormat="1" ht="15.75">
      <c r="B8" s="192" t="s">
        <v>361</v>
      </c>
      <c r="C8" s="192" t="s">
        <v>362</v>
      </c>
      <c r="D8" s="193"/>
      <c r="E8" s="193">
        <v>42988596</v>
      </c>
      <c r="F8" s="485"/>
    </row>
    <row r="9" spans="2:6" s="188" customFormat="1" ht="15.75">
      <c r="B9" s="192" t="s">
        <v>293</v>
      </c>
      <c r="C9" s="192" t="s">
        <v>294</v>
      </c>
      <c r="D9" s="193"/>
      <c r="E9" s="193">
        <v>1939.66</v>
      </c>
      <c r="F9" s="195"/>
    </row>
    <row r="10" spans="2:6" s="188" customFormat="1" ht="15.75">
      <c r="B10" s="192" t="s">
        <v>281</v>
      </c>
      <c r="C10" s="192" t="s">
        <v>264</v>
      </c>
      <c r="D10" s="193"/>
      <c r="E10" s="193">
        <v>313215.76</v>
      </c>
      <c r="F10" s="195"/>
    </row>
    <row r="11" spans="2:5" s="188" customFormat="1" ht="15.75">
      <c r="B11" s="192"/>
      <c r="C11" s="192"/>
      <c r="D11" s="193"/>
      <c r="E11" s="196">
        <f>SUM(E7:E10)</f>
        <v>138826924.42</v>
      </c>
    </row>
    <row r="12" spans="2:5" s="188" customFormat="1" ht="15.75">
      <c r="B12" s="194" t="s">
        <v>270</v>
      </c>
      <c r="C12" s="192"/>
      <c r="D12" s="193"/>
      <c r="E12" s="193"/>
    </row>
    <row r="13" spans="2:6" s="188" customFormat="1" ht="15.75">
      <c r="B13" s="192" t="s">
        <v>295</v>
      </c>
      <c r="C13" s="192" t="s">
        <v>321</v>
      </c>
      <c r="D13" s="193">
        <v>61296562.71</v>
      </c>
      <c r="E13" s="486">
        <f>SUM(D13:D18)</f>
        <v>44291882.89</v>
      </c>
      <c r="F13" s="489">
        <f>E13+E19</f>
        <v>56968882.89</v>
      </c>
    </row>
    <row r="14" spans="2:6" s="188" customFormat="1" ht="15.75">
      <c r="B14" s="192" t="s">
        <v>296</v>
      </c>
      <c r="C14" s="192" t="s">
        <v>322</v>
      </c>
      <c r="D14" s="193">
        <v>750197.36</v>
      </c>
      <c r="E14" s="487"/>
      <c r="F14" s="489"/>
    </row>
    <row r="15" spans="2:6" s="188" customFormat="1" ht="15.75">
      <c r="B15" s="192" t="s">
        <v>365</v>
      </c>
      <c r="C15" s="192" t="s">
        <v>366</v>
      </c>
      <c r="D15" s="193">
        <v>-39119555.51</v>
      </c>
      <c r="E15" s="487"/>
      <c r="F15" s="489"/>
    </row>
    <row r="16" spans="2:6" s="188" customFormat="1" ht="15.75">
      <c r="B16" s="192" t="s">
        <v>367</v>
      </c>
      <c r="C16" s="192" t="s">
        <v>368</v>
      </c>
      <c r="D16" s="193">
        <v>-64216.67</v>
      </c>
      <c r="E16" s="487"/>
      <c r="F16" s="489"/>
    </row>
    <row r="17" spans="2:6" s="188" customFormat="1" ht="15.75">
      <c r="B17" s="192" t="s">
        <v>350</v>
      </c>
      <c r="C17" s="192" t="s">
        <v>351</v>
      </c>
      <c r="D17" s="193">
        <v>2389464</v>
      </c>
      <c r="E17" s="487"/>
      <c r="F17" s="489"/>
    </row>
    <row r="18" spans="2:6" s="188" customFormat="1" ht="15.75">
      <c r="B18" s="192" t="s">
        <v>376</v>
      </c>
      <c r="C18" s="192" t="s">
        <v>355</v>
      </c>
      <c r="D18" s="193">
        <v>19039431</v>
      </c>
      <c r="E18" s="488"/>
      <c r="F18" s="489"/>
    </row>
    <row r="19" spans="2:6" s="188" customFormat="1" ht="15.75">
      <c r="B19" s="192" t="s">
        <v>363</v>
      </c>
      <c r="C19" s="192" t="s">
        <v>364</v>
      </c>
      <c r="D19" s="193">
        <v>20106000</v>
      </c>
      <c r="E19" s="481">
        <f>D19+D20</f>
        <v>12677000</v>
      </c>
      <c r="F19" s="489"/>
    </row>
    <row r="20" spans="2:7" s="188" customFormat="1" ht="15.75">
      <c r="B20" s="192" t="s">
        <v>369</v>
      </c>
      <c r="C20" s="192" t="s">
        <v>370</v>
      </c>
      <c r="D20" s="193">
        <v>-7429000</v>
      </c>
      <c r="E20" s="482"/>
      <c r="F20" s="489"/>
      <c r="G20" s="195"/>
    </row>
    <row r="21" spans="2:7" s="188" customFormat="1" ht="15.75">
      <c r="B21" s="192" t="s">
        <v>371</v>
      </c>
      <c r="C21" s="192" t="s">
        <v>386</v>
      </c>
      <c r="D21" s="193">
        <v>2720249.8</v>
      </c>
      <c r="E21" s="490">
        <f>SUM(D21:D31)</f>
        <v>57906525.21</v>
      </c>
      <c r="F21" s="206"/>
      <c r="G21" s="195"/>
    </row>
    <row r="22" spans="2:5" s="188" customFormat="1" ht="15.75">
      <c r="B22" s="192" t="s">
        <v>344</v>
      </c>
      <c r="C22" s="192" t="s">
        <v>345</v>
      </c>
      <c r="D22" s="193">
        <v>92050</v>
      </c>
      <c r="E22" s="491"/>
    </row>
    <row r="23" spans="2:5" s="188" customFormat="1" ht="15.75">
      <c r="B23" s="192" t="s">
        <v>372</v>
      </c>
      <c r="C23" s="192" t="s">
        <v>373</v>
      </c>
      <c r="D23" s="193">
        <v>42988596</v>
      </c>
      <c r="E23" s="491"/>
    </row>
    <row r="24" spans="2:5" s="188" customFormat="1" ht="15.75">
      <c r="B24" s="192" t="s">
        <v>297</v>
      </c>
      <c r="C24" s="192" t="s">
        <v>298</v>
      </c>
      <c r="D24" s="193">
        <v>2217160.5</v>
      </c>
      <c r="E24" s="491"/>
    </row>
    <row r="25" spans="2:6" s="188" customFormat="1" ht="15.75">
      <c r="B25" s="192" t="s">
        <v>374</v>
      </c>
      <c r="C25" s="192" t="s">
        <v>375</v>
      </c>
      <c r="D25" s="193">
        <v>381827</v>
      </c>
      <c r="E25" s="491"/>
      <c r="F25" s="189">
        <f>E21+D34</f>
        <v>58182056.57</v>
      </c>
    </row>
    <row r="26" spans="2:6" s="188" customFormat="1" ht="15.75">
      <c r="B26" s="192" t="s">
        <v>299</v>
      </c>
      <c r="C26" s="192" t="s">
        <v>271</v>
      </c>
      <c r="D26" s="193">
        <v>1005527.42</v>
      </c>
      <c r="E26" s="491"/>
      <c r="F26" s="189"/>
    </row>
    <row r="27" spans="2:5" s="188" customFormat="1" ht="15.75">
      <c r="B27" s="192" t="s">
        <v>300</v>
      </c>
      <c r="C27" s="192" t="s">
        <v>301</v>
      </c>
      <c r="D27" s="193">
        <v>3025103.59</v>
      </c>
      <c r="E27" s="491"/>
    </row>
    <row r="28" spans="2:5" s="188" customFormat="1" ht="15.75">
      <c r="B28" s="192" t="s">
        <v>346</v>
      </c>
      <c r="C28" s="192" t="s">
        <v>347</v>
      </c>
      <c r="D28" s="193">
        <v>2435997.14</v>
      </c>
      <c r="E28" s="491"/>
    </row>
    <row r="29" spans="2:5" s="188" customFormat="1" ht="15.75">
      <c r="B29" s="192" t="s">
        <v>348</v>
      </c>
      <c r="C29" s="192" t="s">
        <v>349</v>
      </c>
      <c r="D29" s="193">
        <v>2183864.95</v>
      </c>
      <c r="E29" s="491"/>
    </row>
    <row r="30" spans="2:5" s="188" customFormat="1" ht="15.75">
      <c r="B30" s="192" t="s">
        <v>272</v>
      </c>
      <c r="C30" s="192" t="s">
        <v>273</v>
      </c>
      <c r="D30" s="193">
        <v>349467.51</v>
      </c>
      <c r="E30" s="491"/>
    </row>
    <row r="31" spans="2:5" s="188" customFormat="1" ht="15.75">
      <c r="B31" s="192" t="s">
        <v>377</v>
      </c>
      <c r="C31" s="192" t="s">
        <v>378</v>
      </c>
      <c r="D31" s="193">
        <v>506681.3</v>
      </c>
      <c r="E31" s="492"/>
    </row>
    <row r="32" spans="2:5" s="187" customFormat="1" ht="15.75">
      <c r="B32" s="192" t="s">
        <v>274</v>
      </c>
      <c r="C32" s="192" t="s">
        <v>302</v>
      </c>
      <c r="D32" s="193">
        <v>13276105</v>
      </c>
      <c r="E32" s="483">
        <f>D32+D33</f>
        <v>15493215</v>
      </c>
    </row>
    <row r="33" spans="2:5" s="187" customFormat="1" ht="15.75">
      <c r="B33" s="192" t="s">
        <v>275</v>
      </c>
      <c r="C33" s="192" t="s">
        <v>303</v>
      </c>
      <c r="D33" s="193">
        <v>2217110</v>
      </c>
      <c r="E33" s="484"/>
    </row>
    <row r="34" spans="2:5" s="187" customFormat="1" ht="15.75">
      <c r="B34" s="192" t="s">
        <v>352</v>
      </c>
      <c r="C34" s="192" t="s">
        <v>353</v>
      </c>
      <c r="D34" s="193">
        <v>275531.36</v>
      </c>
      <c r="E34" s="193"/>
    </row>
    <row r="35" spans="2:5" s="187" customFormat="1" ht="25.5" customHeight="1">
      <c r="B35" s="192" t="s">
        <v>282</v>
      </c>
      <c r="C35" s="192" t="s">
        <v>304</v>
      </c>
      <c r="D35" s="193">
        <v>531488</v>
      </c>
      <c r="E35" s="193">
        <f>D35-E9</f>
        <v>529548.34</v>
      </c>
    </row>
    <row r="36" spans="2:6" s="187" customFormat="1" ht="15.75">
      <c r="B36" s="192" t="s">
        <v>323</v>
      </c>
      <c r="C36" s="192" t="s">
        <v>324</v>
      </c>
      <c r="D36" s="193">
        <v>382069.17</v>
      </c>
      <c r="E36" s="193">
        <f>D36-E10</f>
        <v>68853.40999999997</v>
      </c>
      <c r="F36" s="197"/>
    </row>
    <row r="37" spans="2:5" s="187" customFormat="1" ht="15.75">
      <c r="B37" s="192" t="s">
        <v>379</v>
      </c>
      <c r="C37" s="192" t="s">
        <v>380</v>
      </c>
      <c r="D37" s="193">
        <v>-0.07</v>
      </c>
      <c r="E37" s="193"/>
    </row>
    <row r="38" spans="2:6" s="187" customFormat="1" ht="15.75">
      <c r="B38" s="192"/>
      <c r="C38" s="192"/>
      <c r="D38" s="196">
        <f>SUM(D13:D37)</f>
        <v>131557711.56000002</v>
      </c>
      <c r="E38" s="193"/>
      <c r="F38" s="207">
        <f>D38-E10-E9</f>
        <v>131242556.14000002</v>
      </c>
    </row>
    <row r="39" spans="2:6" ht="16.5" customHeight="1">
      <c r="B39" s="194" t="s">
        <v>305</v>
      </c>
      <c r="C39" s="192"/>
      <c r="D39" s="193"/>
      <c r="E39" s="196">
        <f>E11-D38</f>
        <v>7269212.85999997</v>
      </c>
      <c r="F39" s="205"/>
    </row>
    <row r="40" spans="2:6" ht="16.5" customHeight="1">
      <c r="B40" s="194" t="s">
        <v>387</v>
      </c>
      <c r="C40" s="192"/>
      <c r="D40" s="193"/>
      <c r="E40" s="196">
        <v>7269213</v>
      </c>
      <c r="F40" s="205">
        <f>E40-E41</f>
        <v>4324007</v>
      </c>
    </row>
    <row r="41" spans="2:6" ht="16.5" customHeight="1">
      <c r="B41" s="194" t="s">
        <v>388</v>
      </c>
      <c r="C41" s="192"/>
      <c r="D41" s="193"/>
      <c r="E41" s="196">
        <v>2945206</v>
      </c>
      <c r="F41" s="205">
        <f>F40+E43</f>
        <v>4599538.36</v>
      </c>
    </row>
    <row r="42" spans="2:5" ht="16.5" customHeight="1">
      <c r="B42" s="194" t="s">
        <v>389</v>
      </c>
      <c r="C42" s="192"/>
      <c r="D42" s="193"/>
      <c r="E42" s="196">
        <f>E40-E41</f>
        <v>4324007</v>
      </c>
    </row>
    <row r="43" spans="2:5" ht="16.5" customHeight="1">
      <c r="B43" s="194" t="s">
        <v>390</v>
      </c>
      <c r="C43" s="192"/>
      <c r="D43" s="193"/>
      <c r="E43" s="196">
        <v>275531.36</v>
      </c>
    </row>
    <row r="44" spans="2:5" ht="16.5" customHeight="1">
      <c r="B44" s="194" t="s">
        <v>391</v>
      </c>
      <c r="C44" s="192"/>
      <c r="D44" s="193"/>
      <c r="E44" s="196">
        <f>E42+E43</f>
        <v>4599538.36</v>
      </c>
    </row>
    <row r="45" spans="2:5" ht="16.5" customHeight="1">
      <c r="B45" s="194" t="s">
        <v>392</v>
      </c>
      <c r="C45" s="192"/>
      <c r="D45" s="193"/>
      <c r="E45" s="196">
        <f>E44*0.1</f>
        <v>459953.83600000007</v>
      </c>
    </row>
    <row r="46" spans="2:5" ht="16.5" customHeight="1">
      <c r="B46" s="479" t="s">
        <v>393</v>
      </c>
      <c r="C46" s="480"/>
      <c r="D46" s="193"/>
      <c r="E46" s="196">
        <f>E42-E45</f>
        <v>3864053.164</v>
      </c>
    </row>
    <row r="47" spans="1:5" ht="16.5" customHeight="1">
      <c r="A47" s="199"/>
      <c r="B47" s="199" t="s">
        <v>291</v>
      </c>
      <c r="C47" s="200"/>
      <c r="D47" s="198"/>
      <c r="E47" s="201" t="s">
        <v>289</v>
      </c>
    </row>
    <row r="48" spans="1:5" ht="16.5" customHeight="1">
      <c r="A48" s="202"/>
      <c r="B48" s="199" t="s">
        <v>354</v>
      </c>
      <c r="C48" s="202"/>
      <c r="D48" s="198"/>
      <c r="E48" s="201" t="s">
        <v>306</v>
      </c>
    </row>
  </sheetData>
  <sheetProtection/>
  <mergeCells count="7">
    <mergeCell ref="B46:C46"/>
    <mergeCell ref="E19:E20"/>
    <mergeCell ref="E32:E33"/>
    <mergeCell ref="F7:F8"/>
    <mergeCell ref="E13:E18"/>
    <mergeCell ref="F13:F20"/>
    <mergeCell ref="E21:E31"/>
  </mergeCells>
  <printOptions/>
  <pageMargins left="0.75" right="0.75" top="0.32" bottom="0.28" header="0.25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1"/>
  <sheetViews>
    <sheetView zoomScale="85" zoomScaleNormal="85" zoomScalePageLayoutView="0" workbookViewId="0" topLeftCell="A13">
      <selection activeCell="G32" sqref="G32"/>
    </sheetView>
  </sheetViews>
  <sheetFormatPr defaultColWidth="9.140625" defaultRowHeight="12.75"/>
  <cols>
    <col min="1" max="1" width="13.28125" style="0" customWidth="1"/>
    <col min="2" max="3" width="3.7109375" style="12" customWidth="1"/>
    <col min="4" max="4" width="2.7109375" style="12" customWidth="1"/>
    <col min="5" max="5" width="54.140625" style="0" customWidth="1"/>
    <col min="6" max="7" width="15.421875" style="11" customWidth="1"/>
    <col min="8" max="8" width="1.421875" style="0" customWidth="1"/>
    <col min="9" max="9" width="3.7109375" style="0" customWidth="1"/>
    <col min="10" max="10" width="14.140625" style="0" customWidth="1"/>
    <col min="11" max="11" width="9.28125" style="0" bestFit="1" customWidth="1"/>
    <col min="13" max="14" width="17.140625" style="0" bestFit="1" customWidth="1"/>
    <col min="15" max="15" width="10.8515625" style="0" bestFit="1" customWidth="1"/>
  </cols>
  <sheetData>
    <row r="2" spans="2:7" s="18" customFormat="1" ht="18">
      <c r="B2" s="161" t="s">
        <v>288</v>
      </c>
      <c r="C2" s="35"/>
      <c r="D2" s="36"/>
      <c r="E2" s="37"/>
      <c r="G2" s="15"/>
    </row>
    <row r="3" spans="2:7" s="18" customFormat="1" ht="18">
      <c r="B3" s="35"/>
      <c r="C3" s="35"/>
      <c r="D3" s="36"/>
      <c r="E3" s="37"/>
      <c r="F3" s="53"/>
      <c r="G3" s="117" t="s">
        <v>290</v>
      </c>
    </row>
    <row r="4" spans="2:7" s="18" customFormat="1" ht="8.25" customHeight="1">
      <c r="B4" s="35"/>
      <c r="C4" s="35"/>
      <c r="D4" s="36"/>
      <c r="E4" s="37"/>
      <c r="F4" s="50"/>
      <c r="G4" s="15"/>
    </row>
    <row r="5" spans="2:7" s="18" customFormat="1" ht="18" customHeight="1">
      <c r="B5" s="493" t="s">
        <v>381</v>
      </c>
      <c r="C5" s="493"/>
      <c r="D5" s="493"/>
      <c r="E5" s="493"/>
      <c r="F5" s="493"/>
      <c r="G5" s="493"/>
    </row>
    <row r="6" ht="6.75" customHeight="1"/>
    <row r="7" spans="2:17" s="121" customFormat="1" ht="15.75" customHeight="1">
      <c r="B7" s="470" t="s">
        <v>0</v>
      </c>
      <c r="C7" s="472"/>
      <c r="D7" s="473"/>
      <c r="E7" s="474"/>
      <c r="F7" s="155" t="s">
        <v>6</v>
      </c>
      <c r="G7" s="155" t="s">
        <v>6</v>
      </c>
      <c r="I7" s="125"/>
      <c r="J7" s="125"/>
      <c r="K7" s="125"/>
      <c r="L7" s="125"/>
      <c r="M7" s="125"/>
      <c r="N7" s="125"/>
      <c r="O7" s="125"/>
      <c r="P7" s="125"/>
      <c r="Q7" s="125"/>
    </row>
    <row r="8" spans="2:17" s="121" customFormat="1" ht="15.75" customHeight="1">
      <c r="B8" s="471"/>
      <c r="C8" s="475"/>
      <c r="D8" s="476"/>
      <c r="E8" s="477"/>
      <c r="F8" s="156" t="s">
        <v>7</v>
      </c>
      <c r="G8" s="157" t="s">
        <v>8</v>
      </c>
      <c r="I8" s="125"/>
      <c r="J8" s="125"/>
      <c r="K8" s="125"/>
      <c r="L8" s="125"/>
      <c r="M8" s="125"/>
      <c r="N8" s="125"/>
      <c r="O8" s="125"/>
      <c r="P8" s="125"/>
      <c r="Q8" s="125"/>
    </row>
    <row r="9" spans="2:17" s="121" customFormat="1" ht="15.75" customHeight="1">
      <c r="B9" s="136"/>
      <c r="C9" s="167" t="s">
        <v>143</v>
      </c>
      <c r="D9" s="168"/>
      <c r="E9" s="169"/>
      <c r="F9" s="122" t="e">
        <f>F10+F13+F16+F18+F19+F20+F21+F22+F23+F24+F25+F25</f>
        <v>#REF!</v>
      </c>
      <c r="G9" s="122">
        <f>G13+G15+G16+G17+G18+G19+G20+G21+G22+G23+G24+G25+G26+G27</f>
        <v>435267</v>
      </c>
      <c r="I9" s="125"/>
      <c r="J9" s="125"/>
      <c r="K9" s="125"/>
      <c r="L9" s="125"/>
      <c r="M9" s="125"/>
      <c r="N9" s="125"/>
      <c r="O9" s="125"/>
      <c r="P9" s="125"/>
      <c r="Q9" s="125"/>
    </row>
    <row r="10" spans="2:17" s="18" customFormat="1" ht="15.75" customHeight="1">
      <c r="B10" s="128"/>
      <c r="C10" s="141"/>
      <c r="D10" s="135" t="s">
        <v>149</v>
      </c>
      <c r="E10" s="131"/>
      <c r="F10" s="132" t="e">
        <f>'PASH 11'!#REF!</f>
        <v>#REF!</v>
      </c>
      <c r="G10" s="132"/>
      <c r="I10"/>
      <c r="J10"/>
      <c r="K10"/>
      <c r="L10"/>
      <c r="M10"/>
      <c r="N10"/>
      <c r="O10"/>
      <c r="P10"/>
      <c r="Q10"/>
    </row>
    <row r="11" spans="2:17" s="18" customFormat="1" ht="15.75" customHeight="1">
      <c r="B11" s="128"/>
      <c r="C11" s="142"/>
      <c r="D11" s="143" t="s">
        <v>145</v>
      </c>
      <c r="E11" s="140"/>
      <c r="F11" s="132"/>
      <c r="G11" s="132"/>
      <c r="I11"/>
      <c r="J11"/>
      <c r="K11"/>
      <c r="L11"/>
      <c r="M11"/>
      <c r="N11"/>
      <c r="O11"/>
      <c r="P11"/>
      <c r="Q11"/>
    </row>
    <row r="12" spans="2:17" s="18" customFormat="1" ht="12.75">
      <c r="B12" s="19"/>
      <c r="C12" s="51"/>
      <c r="D12" s="52"/>
      <c r="E12" s="88" t="s">
        <v>146</v>
      </c>
      <c r="F12" s="14"/>
      <c r="G12" s="14"/>
      <c r="I12"/>
      <c r="J12" s="11"/>
      <c r="K12" s="11"/>
      <c r="L12"/>
      <c r="M12"/>
      <c r="N12"/>
      <c r="O12"/>
      <c r="P12"/>
      <c r="Q12"/>
    </row>
    <row r="13" spans="2:17" s="18" customFormat="1" ht="12.75">
      <c r="B13" s="19"/>
      <c r="C13" s="51"/>
      <c r="D13" s="52"/>
      <c r="E13" s="88" t="s">
        <v>147</v>
      </c>
      <c r="F13" s="120">
        <v>2177537.31</v>
      </c>
      <c r="G13" s="120">
        <v>1651677</v>
      </c>
      <c r="I13"/>
      <c r="J13" s="11"/>
      <c r="K13" s="11"/>
      <c r="L13"/>
      <c r="M13"/>
      <c r="N13"/>
      <c r="O13"/>
      <c r="P13"/>
      <c r="Q13"/>
    </row>
    <row r="14" spans="2:17" s="18" customFormat="1" ht="12.75">
      <c r="B14" s="19"/>
      <c r="C14" s="51"/>
      <c r="D14" s="52"/>
      <c r="E14" s="88" t="s">
        <v>148</v>
      </c>
      <c r="F14" s="14"/>
      <c r="G14" s="14"/>
      <c r="I14"/>
      <c r="J14"/>
      <c r="K14"/>
      <c r="L14"/>
      <c r="M14"/>
      <c r="N14"/>
      <c r="O14"/>
      <c r="P14"/>
      <c r="Q14"/>
    </row>
    <row r="15" spans="2:17" s="18" customFormat="1" ht="12.75">
      <c r="B15" s="19"/>
      <c r="C15" s="51"/>
      <c r="D15" s="52"/>
      <c r="E15" s="124" t="s">
        <v>150</v>
      </c>
      <c r="F15" s="14"/>
      <c r="G15" s="14">
        <v>-1729836</v>
      </c>
      <c r="I15"/>
      <c r="J15"/>
      <c r="K15" s="11"/>
      <c r="L15"/>
      <c r="M15"/>
      <c r="N15"/>
      <c r="O15"/>
      <c r="P15"/>
      <c r="Q15"/>
    </row>
    <row r="16" spans="2:17" s="18" customFormat="1" ht="12.75">
      <c r="B16" s="19"/>
      <c r="C16" s="51"/>
      <c r="D16" s="52"/>
      <c r="E16" s="118" t="s">
        <v>247</v>
      </c>
      <c r="F16" s="14" t="e">
        <f>-Aktivet15!#REF!</f>
        <v>#REF!</v>
      </c>
      <c r="G16" s="14">
        <v>-12908180</v>
      </c>
      <c r="I16"/>
      <c r="J16"/>
      <c r="K16"/>
      <c r="L16"/>
      <c r="M16"/>
      <c r="N16"/>
      <c r="O16"/>
      <c r="P16"/>
      <c r="Q16"/>
    </row>
    <row r="17" spans="2:17" s="18" customFormat="1" ht="12.75">
      <c r="B17" s="19"/>
      <c r="C17" s="51"/>
      <c r="D17" s="52"/>
      <c r="E17" s="118" t="s">
        <v>245</v>
      </c>
      <c r="F17" s="14"/>
      <c r="G17" s="14">
        <v>6489507</v>
      </c>
      <c r="I17"/>
      <c r="J17"/>
      <c r="K17"/>
      <c r="L17"/>
      <c r="M17"/>
      <c r="N17"/>
      <c r="O17"/>
      <c r="P17"/>
      <c r="Q17"/>
    </row>
    <row r="18" spans="2:17" s="18" customFormat="1" ht="12.75">
      <c r="B18" s="19"/>
      <c r="C18" s="51"/>
      <c r="D18" s="52"/>
      <c r="E18" s="118" t="s">
        <v>246</v>
      </c>
      <c r="F18" s="14" t="e">
        <f>-Aktivet15!#REF!</f>
        <v>#REF!</v>
      </c>
      <c r="G18" s="14"/>
      <c r="I18"/>
      <c r="J18"/>
      <c r="K18"/>
      <c r="L18"/>
      <c r="M18"/>
      <c r="N18"/>
      <c r="O18"/>
      <c r="P18"/>
      <c r="Q18"/>
    </row>
    <row r="19" spans="2:17" s="18" customFormat="1" ht="12.75">
      <c r="B19" s="19"/>
      <c r="C19" s="51"/>
      <c r="D19" s="52"/>
      <c r="E19" s="118" t="s">
        <v>248</v>
      </c>
      <c r="F19" s="14" t="e">
        <f>'Detyrimet dhe Kapitali i Vet 15'!#REF!+'Detyrimet dhe Kapitali i Vet 15'!#REF!</f>
        <v>#REF!</v>
      </c>
      <c r="G19" s="14"/>
      <c r="I19"/>
      <c r="J19"/>
      <c r="K19"/>
      <c r="L19"/>
      <c r="M19"/>
      <c r="N19"/>
      <c r="O19"/>
      <c r="P19"/>
      <c r="Q19"/>
    </row>
    <row r="20" spans="2:17" s="18" customFormat="1" ht="12.75">
      <c r="B20" s="19"/>
      <c r="C20" s="51"/>
      <c r="D20" s="52"/>
      <c r="E20" s="88" t="s">
        <v>151</v>
      </c>
      <c r="F20" s="14" t="e">
        <f>-Aktivet15!#REF!</f>
        <v>#REF!</v>
      </c>
      <c r="G20" s="14"/>
      <c r="I20"/>
      <c r="J20"/>
      <c r="K20"/>
      <c r="L20"/>
      <c r="M20"/>
      <c r="N20"/>
      <c r="O20"/>
      <c r="P20"/>
      <c r="Q20"/>
    </row>
    <row r="21" spans="2:17" s="18" customFormat="1" ht="12.75">
      <c r="B21" s="19"/>
      <c r="C21" s="51"/>
      <c r="D21" s="52"/>
      <c r="E21" s="88" t="s">
        <v>249</v>
      </c>
      <c r="F21" s="14" t="e">
        <f>'Detyrimet dhe Kapitali i Vet 15'!#REF!</f>
        <v>#REF!</v>
      </c>
      <c r="G21" s="14">
        <v>-4591843</v>
      </c>
      <c r="I21"/>
      <c r="J21" s="11"/>
      <c r="K21"/>
      <c r="L21"/>
      <c r="M21"/>
      <c r="N21"/>
      <c r="O21"/>
      <c r="P21"/>
      <c r="Q21"/>
    </row>
    <row r="22" spans="2:17" s="18" customFormat="1" ht="14.25" customHeight="1">
      <c r="B22" s="19"/>
      <c r="C22" s="51"/>
      <c r="D22" s="52"/>
      <c r="E22" s="118" t="s">
        <v>152</v>
      </c>
      <c r="F22" s="14" t="e">
        <f>-Aktivet15!#REF!-'Detyrimet dhe Kapitali i Vet 15'!#REF!+'Detyrimet dhe Kapitali i Vet 15'!G18</f>
        <v>#REF!</v>
      </c>
      <c r="G22" s="14">
        <v>9794106</v>
      </c>
      <c r="I22"/>
      <c r="J22"/>
      <c r="K22"/>
      <c r="L22"/>
      <c r="M22"/>
      <c r="N22"/>
      <c r="O22"/>
      <c r="P22"/>
      <c r="Q22"/>
    </row>
    <row r="23" spans="2:17" s="18" customFormat="1" ht="12.75">
      <c r="B23" s="19"/>
      <c r="C23" s="51"/>
      <c r="D23" s="52"/>
      <c r="E23" s="88" t="s">
        <v>153</v>
      </c>
      <c r="F23" s="14">
        <v>618010</v>
      </c>
      <c r="G23" s="14"/>
      <c r="I23"/>
      <c r="J23"/>
      <c r="K23"/>
      <c r="L23"/>
      <c r="M23"/>
      <c r="N23"/>
      <c r="O23"/>
      <c r="P23"/>
      <c r="Q23"/>
    </row>
    <row r="24" spans="2:17" s="18" customFormat="1" ht="12.75">
      <c r="B24" s="19"/>
      <c r="C24" s="51"/>
      <c r="D24" s="52"/>
      <c r="E24" s="88" t="s">
        <v>154</v>
      </c>
      <c r="F24" s="14">
        <v>1099004</v>
      </c>
      <c r="G24" s="14">
        <v>1729836</v>
      </c>
      <c r="I24"/>
      <c r="J24"/>
      <c r="K24"/>
      <c r="L24"/>
      <c r="M24"/>
      <c r="N24"/>
      <c r="O24"/>
      <c r="P24"/>
      <c r="Q24"/>
    </row>
    <row r="25" spans="2:17" s="18" customFormat="1" ht="12.75">
      <c r="B25" s="19"/>
      <c r="C25" s="51"/>
      <c r="D25" s="52"/>
      <c r="E25" s="88" t="s">
        <v>155</v>
      </c>
      <c r="F25" s="14">
        <v>156864</v>
      </c>
      <c r="G25" s="14"/>
      <c r="I25"/>
      <c r="J25" s="11"/>
      <c r="K25"/>
      <c r="L25"/>
      <c r="M25"/>
      <c r="N25"/>
      <c r="O25"/>
      <c r="P25"/>
      <c r="Q25"/>
    </row>
    <row r="26" spans="2:17" s="18" customFormat="1" ht="12.75">
      <c r="B26" s="19"/>
      <c r="C26" s="51"/>
      <c r="D26" s="52"/>
      <c r="E26" s="26" t="s">
        <v>156</v>
      </c>
      <c r="F26" s="119"/>
      <c r="G26" s="119"/>
      <c r="I26"/>
      <c r="J26"/>
      <c r="K26"/>
      <c r="L26"/>
      <c r="M26"/>
      <c r="N26"/>
      <c r="O26"/>
      <c r="P26"/>
      <c r="Q26"/>
    </row>
    <row r="27" spans="2:17" s="18" customFormat="1" ht="15.75" customHeight="1">
      <c r="B27" s="19"/>
      <c r="C27" s="51"/>
      <c r="D27" s="52"/>
      <c r="E27" s="27"/>
      <c r="F27" s="14"/>
      <c r="G27" s="14"/>
      <c r="I27"/>
      <c r="J27" s="11"/>
      <c r="K27"/>
      <c r="L27"/>
      <c r="M27"/>
      <c r="N27"/>
      <c r="O27"/>
      <c r="P27"/>
      <c r="Q27"/>
    </row>
    <row r="28" spans="2:17" s="18" customFormat="1" ht="15.75" customHeight="1">
      <c r="B28" s="128"/>
      <c r="C28" s="135" t="s">
        <v>157</v>
      </c>
      <c r="D28" s="140"/>
      <c r="E28" s="140"/>
      <c r="F28" s="133">
        <f>F30</f>
        <v>45555</v>
      </c>
      <c r="G28" s="132">
        <f>G30</f>
        <v>779082</v>
      </c>
      <c r="I28"/>
      <c r="J28"/>
      <c r="K28"/>
      <c r="L28"/>
      <c r="M28"/>
      <c r="N28"/>
      <c r="O28"/>
      <c r="P28"/>
      <c r="Q28"/>
    </row>
    <row r="29" spans="2:17" s="18" customFormat="1" ht="15.75" customHeight="1">
      <c r="B29" s="19"/>
      <c r="C29" s="51"/>
      <c r="D29" s="52"/>
      <c r="E29" s="88" t="s">
        <v>158</v>
      </c>
      <c r="F29" s="14"/>
      <c r="G29" s="14"/>
      <c r="I29"/>
      <c r="J29"/>
      <c r="K29"/>
      <c r="L29"/>
      <c r="M29"/>
      <c r="N29"/>
      <c r="O29"/>
      <c r="P29"/>
      <c r="Q29"/>
    </row>
    <row r="30" spans="2:17" s="18" customFormat="1" ht="15.75" customHeight="1">
      <c r="B30" s="19"/>
      <c r="C30" s="51"/>
      <c r="D30" s="52"/>
      <c r="E30" s="88" t="s">
        <v>159</v>
      </c>
      <c r="F30" s="14">
        <v>45555</v>
      </c>
      <c r="G30" s="14">
        <v>779082</v>
      </c>
      <c r="I30"/>
      <c r="J30"/>
      <c r="K30"/>
      <c r="L30"/>
      <c r="M30"/>
      <c r="N30"/>
      <c r="O30"/>
      <c r="P30"/>
      <c r="Q30"/>
    </row>
    <row r="31" spans="2:17" s="18" customFormat="1" ht="15.75" customHeight="1">
      <c r="B31" s="19"/>
      <c r="C31" s="51"/>
      <c r="D31" s="52"/>
      <c r="E31" s="88" t="s">
        <v>160</v>
      </c>
      <c r="F31" s="14"/>
      <c r="G31" s="14"/>
      <c r="I31"/>
      <c r="J31"/>
      <c r="K31" s="85"/>
      <c r="L31"/>
      <c r="M31"/>
      <c r="N31"/>
      <c r="O31"/>
      <c r="P31"/>
      <c r="Q31"/>
    </row>
    <row r="32" spans="2:17" s="18" customFormat="1" ht="15.75" customHeight="1">
      <c r="B32" s="19"/>
      <c r="C32" s="51"/>
      <c r="D32" s="52"/>
      <c r="E32" s="88" t="s">
        <v>251</v>
      </c>
      <c r="F32" s="14"/>
      <c r="G32" s="14"/>
      <c r="I32"/>
      <c r="J32"/>
      <c r="K32"/>
      <c r="L32"/>
      <c r="M32"/>
      <c r="N32"/>
      <c r="O32"/>
      <c r="P32"/>
      <c r="Q32"/>
    </row>
    <row r="33" spans="2:17" s="18" customFormat="1" ht="15.75" customHeight="1">
      <c r="B33" s="19"/>
      <c r="C33" s="51"/>
      <c r="D33" s="52"/>
      <c r="E33" s="88" t="s">
        <v>252</v>
      </c>
      <c r="F33" s="14"/>
      <c r="G33" s="14"/>
      <c r="I33"/>
      <c r="J33"/>
      <c r="K33"/>
      <c r="L33"/>
      <c r="M33"/>
      <c r="N33"/>
      <c r="O33"/>
      <c r="P33"/>
      <c r="Q33"/>
    </row>
    <row r="34" spans="2:17" s="18" customFormat="1" ht="15.75" customHeight="1">
      <c r="B34" s="19"/>
      <c r="C34" s="51"/>
      <c r="D34" s="52"/>
      <c r="E34" s="88" t="s">
        <v>161</v>
      </c>
      <c r="F34" s="14"/>
      <c r="G34" s="14"/>
      <c r="I34"/>
      <c r="J34"/>
      <c r="K34"/>
      <c r="L34"/>
      <c r="M34"/>
      <c r="N34"/>
      <c r="O34"/>
      <c r="P34"/>
      <c r="Q34"/>
    </row>
    <row r="35" spans="2:17" s="18" customFormat="1" ht="15.75" customHeight="1">
      <c r="B35" s="24"/>
      <c r="C35" s="43"/>
      <c r="D35" s="44"/>
      <c r="E35" s="23" t="s">
        <v>162</v>
      </c>
      <c r="F35" s="14"/>
      <c r="G35" s="14"/>
      <c r="I35"/>
      <c r="J35"/>
      <c r="K35"/>
      <c r="L35"/>
      <c r="M35"/>
      <c r="N35"/>
      <c r="O35"/>
      <c r="P35"/>
      <c r="Q35"/>
    </row>
    <row r="36" spans="2:17" s="18" customFormat="1" ht="15.75" customHeight="1">
      <c r="B36" s="24"/>
      <c r="C36" s="24"/>
      <c r="D36" s="25"/>
      <c r="E36" s="26" t="s">
        <v>163</v>
      </c>
      <c r="F36" s="119"/>
      <c r="G36" s="119"/>
      <c r="I36"/>
      <c r="J36"/>
      <c r="K36"/>
      <c r="L36"/>
      <c r="M36"/>
      <c r="N36"/>
      <c r="O36"/>
      <c r="P36"/>
      <c r="Q36"/>
    </row>
    <row r="37" spans="2:17" s="18" customFormat="1" ht="15.75" customHeight="1">
      <c r="B37" s="24"/>
      <c r="C37" s="24"/>
      <c r="D37" s="25"/>
      <c r="E37" s="23"/>
      <c r="F37" s="14"/>
      <c r="G37" s="14"/>
      <c r="I37"/>
      <c r="J37"/>
      <c r="K37" s="11"/>
      <c r="L37"/>
      <c r="M37"/>
      <c r="N37"/>
      <c r="O37"/>
      <c r="P37"/>
      <c r="Q37"/>
    </row>
    <row r="38" spans="2:17" s="18" customFormat="1" ht="15.75" customHeight="1">
      <c r="B38" s="144"/>
      <c r="C38" s="145" t="s">
        <v>164</v>
      </c>
      <c r="D38" s="146"/>
      <c r="E38" s="131"/>
      <c r="F38" s="133" t="e">
        <f>F39+F40+F41+F42</f>
        <v>#REF!</v>
      </c>
      <c r="G38" s="133">
        <f>-(G39+G40)</f>
        <v>-1166453</v>
      </c>
      <c r="I38"/>
      <c r="J38" s="11"/>
      <c r="K38"/>
      <c r="L38"/>
      <c r="M38"/>
      <c r="N38"/>
      <c r="O38"/>
      <c r="P38"/>
      <c r="Q38"/>
    </row>
    <row r="39" spans="2:17" s="18" customFormat="1" ht="15.75" customHeight="1">
      <c r="B39" s="24"/>
      <c r="C39" s="24"/>
      <c r="D39" s="25"/>
      <c r="E39" s="23" t="s">
        <v>165</v>
      </c>
      <c r="F39" s="14"/>
      <c r="G39" s="14"/>
      <c r="I39"/>
      <c r="J39"/>
      <c r="K39"/>
      <c r="L39"/>
      <c r="M39"/>
      <c r="N39"/>
      <c r="O39"/>
      <c r="P39"/>
      <c r="Q39"/>
    </row>
    <row r="40" spans="2:17" s="18" customFormat="1" ht="15.75" customHeight="1">
      <c r="B40" s="24"/>
      <c r="C40" s="24"/>
      <c r="D40" s="25"/>
      <c r="E40" s="23" t="s">
        <v>166</v>
      </c>
      <c r="F40" s="14" t="e">
        <f>-('Detyrimet dhe Kapitali i Vet 15'!#REF!+'Detyrimet dhe Kapitali i Vet 15'!#REF!)</f>
        <v>#REF!</v>
      </c>
      <c r="G40" s="14">
        <v>1166453</v>
      </c>
      <c r="I40"/>
      <c r="J40"/>
      <c r="K40"/>
      <c r="L40"/>
      <c r="M40"/>
      <c r="N40"/>
      <c r="O40"/>
      <c r="P40"/>
      <c r="Q40"/>
    </row>
    <row r="41" spans="2:17" s="18" customFormat="1" ht="15.75" customHeight="1">
      <c r="B41" s="24"/>
      <c r="C41" s="24"/>
      <c r="D41" s="25"/>
      <c r="E41" s="23" t="s">
        <v>167</v>
      </c>
      <c r="F41" s="14"/>
      <c r="G41" s="14"/>
      <c r="I41"/>
      <c r="J41"/>
      <c r="K41"/>
      <c r="L41"/>
      <c r="M41"/>
      <c r="N41"/>
      <c r="O41"/>
      <c r="P41"/>
      <c r="Q41"/>
    </row>
    <row r="42" spans="2:17" s="18" customFormat="1" ht="15.75" customHeight="1">
      <c r="B42" s="24"/>
      <c r="C42" s="24"/>
      <c r="D42" s="25"/>
      <c r="E42" s="23" t="s">
        <v>168</v>
      </c>
      <c r="F42" s="14"/>
      <c r="G42" s="14"/>
      <c r="I42"/>
      <c r="J42"/>
      <c r="K42"/>
      <c r="L42"/>
      <c r="M42"/>
      <c r="N42"/>
      <c r="O42"/>
      <c r="P42"/>
      <c r="Q42"/>
    </row>
    <row r="43" spans="2:17" s="18" customFormat="1" ht="15.75" customHeight="1">
      <c r="B43" s="24"/>
      <c r="C43" s="24"/>
      <c r="D43" s="25"/>
      <c r="E43" s="26" t="s">
        <v>169</v>
      </c>
      <c r="F43" s="119"/>
      <c r="G43" s="119">
        <f>SUM(G39:G42)</f>
        <v>1166453</v>
      </c>
      <c r="I43"/>
      <c r="J43"/>
      <c r="K43"/>
      <c r="L43"/>
      <c r="M43"/>
      <c r="N43"/>
      <c r="O43"/>
      <c r="P43"/>
      <c r="Q43"/>
    </row>
    <row r="44" spans="2:17" s="18" customFormat="1" ht="15.75" customHeight="1">
      <c r="B44" s="24"/>
      <c r="C44" s="24"/>
      <c r="D44" s="25"/>
      <c r="E44" s="23"/>
      <c r="F44" s="14"/>
      <c r="G44" s="14"/>
      <c r="I44"/>
      <c r="J44"/>
      <c r="K44"/>
      <c r="L44"/>
      <c r="M44"/>
      <c r="N44"/>
      <c r="O44"/>
      <c r="P44"/>
      <c r="Q44"/>
    </row>
    <row r="45" spans="2:17" s="18" customFormat="1" ht="15.75" customHeight="1">
      <c r="B45" s="144"/>
      <c r="C45" s="144"/>
      <c r="D45" s="147"/>
      <c r="E45" s="148" t="s">
        <v>170</v>
      </c>
      <c r="F45" s="132" t="e">
        <f>F38+F28+F9</f>
        <v>#REF!</v>
      </c>
      <c r="G45" s="132">
        <v>48876</v>
      </c>
      <c r="I45"/>
      <c r="J45" s="11"/>
      <c r="K45" s="11"/>
      <c r="L45"/>
      <c r="M45"/>
      <c r="N45"/>
      <c r="O45"/>
      <c r="P45"/>
      <c r="Q45"/>
    </row>
    <row r="46" spans="2:10" ht="12.75">
      <c r="B46" s="149"/>
      <c r="C46" s="149"/>
      <c r="D46" s="150"/>
      <c r="E46" s="151" t="s">
        <v>171</v>
      </c>
      <c r="F46" s="152">
        <f>G47</f>
        <v>216664</v>
      </c>
      <c r="G46" s="152">
        <v>167788</v>
      </c>
      <c r="J46" s="11"/>
    </row>
    <row r="47" spans="2:10" ht="12.75">
      <c r="B47" s="149"/>
      <c r="C47" s="149"/>
      <c r="D47" s="150"/>
      <c r="E47" s="151" t="s">
        <v>172</v>
      </c>
      <c r="F47" s="152">
        <f>Aktivet15!F8</f>
        <v>29160.73</v>
      </c>
      <c r="G47" s="152">
        <f>G45+G46</f>
        <v>216664</v>
      </c>
      <c r="J47" s="11"/>
    </row>
    <row r="48" spans="2:7" ht="12.75">
      <c r="B48" s="149"/>
      <c r="C48" s="149"/>
      <c r="D48" s="150"/>
      <c r="E48" s="153"/>
      <c r="F48" s="152"/>
      <c r="G48" s="152"/>
    </row>
    <row r="49" spans="1:9" ht="13.5" thickBot="1">
      <c r="A49" s="127"/>
      <c r="B49" s="181"/>
      <c r="C49" s="182"/>
      <c r="D49" s="182"/>
      <c r="E49" s="172"/>
      <c r="F49" s="172"/>
      <c r="G49" s="172"/>
      <c r="H49" s="173"/>
      <c r="I49" s="12"/>
    </row>
    <row r="50" spans="1:9" ht="15" thickTop="1">
      <c r="A50" s="127"/>
      <c r="B50" s="127"/>
      <c r="C50" s="127" t="s">
        <v>291</v>
      </c>
      <c r="D50" s="178"/>
      <c r="F50" s="186" t="s">
        <v>289</v>
      </c>
      <c r="G50"/>
      <c r="I50" s="12"/>
    </row>
    <row r="51" spans="3:6" ht="14.25">
      <c r="C51" s="127" t="s">
        <v>354</v>
      </c>
      <c r="F51" s="186" t="s">
        <v>306</v>
      </c>
    </row>
  </sheetData>
  <sheetProtection/>
  <mergeCells count="3">
    <mergeCell ref="B5:G5"/>
    <mergeCell ref="C7:E8"/>
    <mergeCell ref="B7:B8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67"/>
  <sheetViews>
    <sheetView zoomScalePageLayoutView="0" workbookViewId="0" topLeftCell="B1">
      <selection activeCell="K49" sqref="K49"/>
    </sheetView>
  </sheetViews>
  <sheetFormatPr defaultColWidth="4.7109375" defaultRowHeight="12.75"/>
  <cols>
    <col min="1" max="1" width="3.421875" style="0" hidden="1" customWidth="1"/>
    <col min="2" max="2" width="4.57421875" style="0" customWidth="1"/>
    <col min="3" max="3" width="7.421875" style="0" customWidth="1"/>
    <col min="4" max="4" width="85.140625" style="0" customWidth="1"/>
    <col min="5" max="5" width="10.00390625" style="0" customWidth="1"/>
    <col min="6" max="6" width="1.57421875" style="0" customWidth="1"/>
  </cols>
  <sheetData>
    <row r="3" spans="2:5" ht="12.75">
      <c r="B3" s="1"/>
      <c r="C3" s="2"/>
      <c r="D3" s="2"/>
      <c r="E3" s="3"/>
    </row>
    <row r="4" spans="2:5" s="18" customFormat="1" ht="33" customHeight="1">
      <c r="B4" s="494" t="s">
        <v>142</v>
      </c>
      <c r="C4" s="495"/>
      <c r="D4" s="495"/>
      <c r="E4" s="496"/>
    </row>
    <row r="5" spans="2:5" s="99" customFormat="1" ht="12.75">
      <c r="B5" s="95"/>
      <c r="C5" s="96" t="s">
        <v>184</v>
      </c>
      <c r="D5" s="97"/>
      <c r="E5" s="98"/>
    </row>
    <row r="6" spans="2:5" s="99" customFormat="1" ht="11.25">
      <c r="B6" s="95"/>
      <c r="C6" s="100"/>
      <c r="D6" s="101" t="s">
        <v>185</v>
      </c>
      <c r="E6" s="98"/>
    </row>
    <row r="7" spans="2:5" s="99" customFormat="1" ht="11.25">
      <c r="B7" s="95"/>
      <c r="C7" s="100"/>
      <c r="D7" s="101" t="s">
        <v>186</v>
      </c>
      <c r="E7" s="98"/>
    </row>
    <row r="8" spans="2:5" s="99" customFormat="1" ht="11.25">
      <c r="B8" s="95"/>
      <c r="C8" s="100" t="s">
        <v>187</v>
      </c>
      <c r="D8" s="102"/>
      <c r="E8" s="98"/>
    </row>
    <row r="9" spans="2:5" s="99" customFormat="1" ht="11.25">
      <c r="B9" s="95"/>
      <c r="C9" s="100"/>
      <c r="D9" s="101" t="s">
        <v>188</v>
      </c>
      <c r="E9" s="98"/>
    </row>
    <row r="10" spans="2:5" s="99" customFormat="1" ht="11.25">
      <c r="B10" s="95"/>
      <c r="C10" s="103"/>
      <c r="D10" s="101" t="s">
        <v>189</v>
      </c>
      <c r="E10" s="98"/>
    </row>
    <row r="11" spans="2:5" s="99" customFormat="1" ht="11.25">
      <c r="B11" s="95"/>
      <c r="C11" s="104"/>
      <c r="D11" s="105" t="s">
        <v>190</v>
      </c>
      <c r="E11" s="98"/>
    </row>
    <row r="12" spans="2:5" ht="5.25" customHeight="1">
      <c r="B12" s="4"/>
      <c r="C12" s="5"/>
      <c r="D12" s="5"/>
      <c r="E12" s="6"/>
    </row>
    <row r="13" spans="2:5" ht="15.75">
      <c r="B13" s="4"/>
      <c r="C13" s="106" t="s">
        <v>191</v>
      </c>
      <c r="D13" s="107" t="s">
        <v>192</v>
      </c>
      <c r="E13" s="6"/>
    </row>
    <row r="14" spans="2:5" ht="6" customHeight="1">
      <c r="B14" s="4"/>
      <c r="C14" s="108"/>
      <c r="D14" s="5"/>
      <c r="E14" s="6"/>
    </row>
    <row r="15" spans="2:5" ht="12.75">
      <c r="B15" s="4"/>
      <c r="C15" s="183"/>
      <c r="D15" s="184" t="s">
        <v>327</v>
      </c>
      <c r="E15" s="6"/>
    </row>
    <row r="16" spans="2:5" ht="12.75">
      <c r="B16" s="4"/>
      <c r="C16" s="185" t="s">
        <v>328</v>
      </c>
      <c r="D16" s="184"/>
      <c r="E16" s="6"/>
    </row>
    <row r="17" spans="2:5" ht="12.75">
      <c r="B17" s="4"/>
      <c r="C17" s="185" t="s">
        <v>329</v>
      </c>
      <c r="D17" s="184"/>
      <c r="E17" s="6"/>
    </row>
    <row r="18" spans="2:5" ht="12.75">
      <c r="B18" s="4"/>
      <c r="C18" s="185" t="s">
        <v>330</v>
      </c>
      <c r="D18" s="184"/>
      <c r="E18" s="6"/>
    </row>
    <row r="19" spans="2:5" ht="12.75">
      <c r="B19" s="4"/>
      <c r="C19" s="185" t="s">
        <v>331</v>
      </c>
      <c r="D19" s="184"/>
      <c r="E19" s="6"/>
    </row>
    <row r="20" spans="2:5" ht="12.75">
      <c r="B20" s="4"/>
      <c r="C20" s="108"/>
      <c r="D20" s="5"/>
      <c r="E20" s="6"/>
    </row>
    <row r="21" spans="2:5" ht="12.75">
      <c r="B21" s="4"/>
      <c r="C21" s="109">
        <v>1</v>
      </c>
      <c r="D21" s="110" t="s">
        <v>193</v>
      </c>
      <c r="E21" s="6"/>
    </row>
    <row r="22" spans="2:5" ht="12.75">
      <c r="B22" s="4"/>
      <c r="C22" s="109">
        <v>2</v>
      </c>
      <c r="D22" s="112" t="s">
        <v>259</v>
      </c>
      <c r="E22" s="6"/>
    </row>
    <row r="23" spans="2:5" ht="12.75">
      <c r="B23" s="4"/>
      <c r="C23" s="112">
        <v>3</v>
      </c>
      <c r="D23" s="112" t="s">
        <v>194</v>
      </c>
      <c r="E23" s="6"/>
    </row>
    <row r="24" spans="2:5" s="111" customFormat="1" ht="12.75">
      <c r="B24" s="113"/>
      <c r="C24" s="112">
        <v>4</v>
      </c>
      <c r="D24" s="112" t="s">
        <v>195</v>
      </c>
      <c r="E24" s="114"/>
    </row>
    <row r="25" spans="2:5" s="111" customFormat="1" ht="12.75">
      <c r="B25" s="113"/>
      <c r="C25" s="112"/>
      <c r="D25" s="110" t="s">
        <v>196</v>
      </c>
      <c r="E25" s="114"/>
    </row>
    <row r="26" spans="2:5" s="111" customFormat="1" ht="12.75">
      <c r="B26" s="113"/>
      <c r="C26" s="112" t="s">
        <v>197</v>
      </c>
      <c r="D26" s="112"/>
      <c r="E26" s="114"/>
    </row>
    <row r="27" spans="2:5" s="111" customFormat="1" ht="12.75">
      <c r="B27" s="113"/>
      <c r="C27" s="112"/>
      <c r="D27" s="110" t="s">
        <v>198</v>
      </c>
      <c r="E27" s="114"/>
    </row>
    <row r="28" spans="2:5" s="111" customFormat="1" ht="12.75">
      <c r="B28" s="113"/>
      <c r="C28" s="112" t="s">
        <v>199</v>
      </c>
      <c r="D28" s="112"/>
      <c r="E28" s="114"/>
    </row>
    <row r="29" spans="2:5" s="111" customFormat="1" ht="12.75">
      <c r="B29" s="113"/>
      <c r="C29" s="112"/>
      <c r="D29" s="110" t="s">
        <v>200</v>
      </c>
      <c r="E29" s="114"/>
    </row>
    <row r="30" spans="2:5" s="111" customFormat="1" ht="12.75">
      <c r="B30" s="113"/>
      <c r="C30" s="112" t="s">
        <v>201</v>
      </c>
      <c r="D30" s="112"/>
      <c r="E30" s="114"/>
    </row>
    <row r="31" spans="2:5" s="111" customFormat="1" ht="12.75">
      <c r="B31" s="113"/>
      <c r="C31" s="112"/>
      <c r="D31" s="112" t="s">
        <v>202</v>
      </c>
      <c r="E31" s="114"/>
    </row>
    <row r="32" spans="2:5" s="111" customFormat="1" ht="12.75">
      <c r="B32" s="113"/>
      <c r="C32" s="112" t="s">
        <v>203</v>
      </c>
      <c r="D32" s="112"/>
      <c r="E32" s="114"/>
    </row>
    <row r="33" spans="2:5" s="111" customFormat="1" ht="12.75">
      <c r="B33" s="113"/>
      <c r="C33" s="110" t="s">
        <v>204</v>
      </c>
      <c r="D33" s="112"/>
      <c r="E33" s="114"/>
    </row>
    <row r="34" spans="2:5" s="111" customFormat="1" ht="12.75">
      <c r="B34" s="113"/>
      <c r="C34" s="112"/>
      <c r="D34" s="112" t="s">
        <v>205</v>
      </c>
      <c r="E34" s="114"/>
    </row>
    <row r="35" spans="2:5" s="111" customFormat="1" ht="12.75">
      <c r="B35" s="113"/>
      <c r="C35" s="110" t="s">
        <v>206</v>
      </c>
      <c r="D35" s="112"/>
      <c r="E35" s="114"/>
    </row>
    <row r="36" spans="2:5" s="111" customFormat="1" ht="12.75">
      <c r="B36" s="113"/>
      <c r="C36" s="112"/>
      <c r="D36" s="112" t="s">
        <v>207</v>
      </c>
      <c r="E36" s="114"/>
    </row>
    <row r="37" spans="2:5" s="111" customFormat="1" ht="12.75">
      <c r="B37" s="113"/>
      <c r="C37" s="110" t="s">
        <v>208</v>
      </c>
      <c r="D37" s="112"/>
      <c r="E37" s="114"/>
    </row>
    <row r="38" spans="2:5" s="111" customFormat="1" ht="12.75">
      <c r="B38" s="113"/>
      <c r="C38" s="112" t="s">
        <v>209</v>
      </c>
      <c r="D38" s="112" t="s">
        <v>210</v>
      </c>
      <c r="E38" s="114"/>
    </row>
    <row r="39" spans="2:5" s="111" customFormat="1" ht="12.75">
      <c r="B39" s="113"/>
      <c r="C39" s="112"/>
      <c r="D39" s="110" t="s">
        <v>211</v>
      </c>
      <c r="E39" s="114"/>
    </row>
    <row r="40" spans="2:5" s="111" customFormat="1" ht="12.75">
      <c r="B40" s="113"/>
      <c r="C40" s="112"/>
      <c r="D40" s="110" t="s">
        <v>212</v>
      </c>
      <c r="E40" s="114"/>
    </row>
    <row r="41" spans="2:5" s="111" customFormat="1" ht="12.75">
      <c r="B41" s="113"/>
      <c r="C41" s="112"/>
      <c r="D41" s="110" t="s">
        <v>213</v>
      </c>
      <c r="E41" s="114"/>
    </row>
    <row r="42" spans="2:5" s="111" customFormat="1" ht="12.75">
      <c r="B42" s="113"/>
      <c r="C42" s="112"/>
      <c r="D42" s="110" t="s">
        <v>214</v>
      </c>
      <c r="E42" s="114"/>
    </row>
    <row r="43" spans="2:5" s="111" customFormat="1" ht="12.75">
      <c r="B43" s="113"/>
      <c r="C43" s="112"/>
      <c r="D43" s="110" t="s">
        <v>215</v>
      </c>
      <c r="E43" s="114"/>
    </row>
    <row r="44" spans="2:5" s="111" customFormat="1" ht="12.75">
      <c r="B44" s="113"/>
      <c r="C44" s="112"/>
      <c r="D44" s="110" t="s">
        <v>216</v>
      </c>
      <c r="E44" s="114"/>
    </row>
    <row r="45" spans="2:5" s="111" customFormat="1" ht="6" customHeight="1">
      <c r="B45" s="113"/>
      <c r="C45" s="112"/>
      <c r="D45" s="112"/>
      <c r="E45" s="114"/>
    </row>
    <row r="46" spans="2:5" s="111" customFormat="1" ht="15.75">
      <c r="B46" s="113"/>
      <c r="C46" s="106" t="s">
        <v>217</v>
      </c>
      <c r="D46" s="107" t="s">
        <v>218</v>
      </c>
      <c r="E46" s="114"/>
    </row>
    <row r="47" spans="2:5" s="111" customFormat="1" ht="4.5" customHeight="1">
      <c r="B47" s="113"/>
      <c r="C47" s="112"/>
      <c r="D47" s="112"/>
      <c r="E47" s="114"/>
    </row>
    <row r="48" spans="2:5" s="111" customFormat="1" ht="12.75">
      <c r="B48" s="113"/>
      <c r="C48" s="112"/>
      <c r="D48" s="112" t="s">
        <v>219</v>
      </c>
      <c r="E48" s="114"/>
    </row>
    <row r="49" spans="2:5" s="111" customFormat="1" ht="12.75">
      <c r="B49" s="113"/>
      <c r="C49" s="112" t="s">
        <v>220</v>
      </c>
      <c r="D49" s="112"/>
      <c r="E49" s="114"/>
    </row>
    <row r="50" spans="2:5" s="111" customFormat="1" ht="12.75">
      <c r="B50" s="113"/>
      <c r="C50" s="112"/>
      <c r="D50" s="112" t="s">
        <v>221</v>
      </c>
      <c r="E50" s="114"/>
    </row>
    <row r="51" spans="2:5" s="111" customFormat="1" ht="12.75">
      <c r="B51" s="113"/>
      <c r="C51" s="112" t="s">
        <v>222</v>
      </c>
      <c r="D51" s="112"/>
      <c r="E51" s="114"/>
    </row>
    <row r="52" spans="2:5" s="111" customFormat="1" ht="12.75">
      <c r="B52" s="113"/>
      <c r="C52" s="112"/>
      <c r="D52" s="112" t="s">
        <v>223</v>
      </c>
      <c r="E52" s="114"/>
    </row>
    <row r="53" spans="2:5" s="111" customFormat="1" ht="12.75">
      <c r="B53" s="113"/>
      <c r="C53" s="112" t="s">
        <v>224</v>
      </c>
      <c r="D53" s="112"/>
      <c r="E53" s="114"/>
    </row>
    <row r="54" spans="2:5" s="85" customFormat="1" ht="12.75">
      <c r="B54" s="82"/>
      <c r="C54" s="83"/>
      <c r="D54" s="83" t="s">
        <v>225</v>
      </c>
      <c r="E54" s="84"/>
    </row>
    <row r="55" spans="2:5" s="85" customFormat="1" ht="12.75">
      <c r="B55" s="82"/>
      <c r="C55" s="83" t="s">
        <v>261</v>
      </c>
      <c r="D55" s="83"/>
      <c r="E55" s="84"/>
    </row>
    <row r="56" spans="2:5" s="85" customFormat="1" ht="12.75">
      <c r="B56" s="82"/>
      <c r="C56" s="83" t="s">
        <v>262</v>
      </c>
      <c r="D56" s="83"/>
      <c r="E56" s="84"/>
    </row>
    <row r="57" spans="2:5" s="85" customFormat="1" ht="12.75">
      <c r="B57" s="82"/>
      <c r="C57" s="83" t="s">
        <v>263</v>
      </c>
      <c r="D57" s="83"/>
      <c r="E57" s="84"/>
    </row>
    <row r="58" spans="2:5" s="85" customFormat="1" ht="12.75">
      <c r="B58" s="82"/>
      <c r="C58" s="83"/>
      <c r="D58" s="83" t="s">
        <v>226</v>
      </c>
      <c r="E58" s="84"/>
    </row>
    <row r="59" spans="2:5" s="85" customFormat="1" ht="12.75">
      <c r="B59" s="82"/>
      <c r="C59" s="83"/>
      <c r="D59" s="83" t="s">
        <v>260</v>
      </c>
      <c r="E59" s="84"/>
    </row>
    <row r="60" spans="2:5" s="85" customFormat="1" ht="12.75">
      <c r="B60" s="82"/>
      <c r="C60" s="83"/>
      <c r="D60" s="83" t="s">
        <v>227</v>
      </c>
      <c r="E60" s="84"/>
    </row>
    <row r="61" spans="2:5" s="85" customFormat="1" ht="12.75">
      <c r="B61" s="82"/>
      <c r="C61" s="83"/>
      <c r="D61" s="83"/>
      <c r="E61" s="84"/>
    </row>
    <row r="62" spans="2:5" s="85" customFormat="1" ht="12.75">
      <c r="B62" s="82"/>
      <c r="C62" s="83"/>
      <c r="D62" s="83" t="s">
        <v>228</v>
      </c>
      <c r="E62" s="84"/>
    </row>
    <row r="63" spans="2:5" s="85" customFormat="1" ht="12.75">
      <c r="B63" s="82"/>
      <c r="C63" s="83" t="s">
        <v>229</v>
      </c>
      <c r="D63" s="83"/>
      <c r="E63" s="84"/>
    </row>
    <row r="64" spans="2:5" ht="12.75">
      <c r="B64" s="4"/>
      <c r="C64" s="112"/>
      <c r="D64" s="112"/>
      <c r="E64" s="6"/>
    </row>
    <row r="65" spans="2:5" ht="12.75">
      <c r="B65" s="4"/>
      <c r="C65" s="112"/>
      <c r="D65" s="112"/>
      <c r="E65" s="6"/>
    </row>
    <row r="66" spans="2:5" ht="12.75">
      <c r="B66" s="4"/>
      <c r="C66" s="112"/>
      <c r="D66" s="112"/>
      <c r="E66" s="89">
        <v>1</v>
      </c>
    </row>
    <row r="67" spans="2:5" ht="12.75">
      <c r="B67" s="7"/>
      <c r="C67" s="8"/>
      <c r="D67" s="8"/>
      <c r="E67" s="9"/>
    </row>
  </sheetData>
  <sheetProtection/>
  <mergeCells count="1">
    <mergeCell ref="B4:E4"/>
  </mergeCells>
  <printOptions horizontalCentered="1"/>
  <pageMargins left="0.39" right="0.2" top="0.5" bottom="0.94" header="0.42" footer="1.14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58"/>
  <sheetViews>
    <sheetView zoomScalePageLayoutView="0" workbookViewId="0" topLeftCell="A31">
      <selection activeCell="I53" sqref="I53:M54"/>
    </sheetView>
  </sheetViews>
  <sheetFormatPr defaultColWidth="9.140625" defaultRowHeight="12.75"/>
  <cols>
    <col min="1" max="1" width="14.421875" style="0" customWidth="1"/>
    <col min="2" max="2" width="3.7109375" style="0" customWidth="1"/>
    <col min="3" max="3" width="3.421875" style="12" customWidth="1"/>
    <col min="4" max="4" width="2.00390625" style="0" customWidth="1"/>
    <col min="5" max="5" width="3.421875" style="0" customWidth="1"/>
    <col min="6" max="6" width="13.7109375" style="0" customWidth="1"/>
    <col min="7" max="9" width="8.7109375" style="0" customWidth="1"/>
    <col min="10" max="10" width="7.28125" style="0" customWidth="1"/>
    <col min="11" max="11" width="7.57421875" style="0" customWidth="1"/>
    <col min="12" max="12" width="6.28125" style="0" customWidth="1"/>
    <col min="13" max="13" width="10.421875" style="0" customWidth="1"/>
    <col min="14" max="14" width="5.140625" style="0" customWidth="1"/>
    <col min="15" max="15" width="2.140625" style="0" customWidth="1"/>
  </cols>
  <sheetData>
    <row r="2" spans="2:14" ht="12.75">
      <c r="B2" s="1"/>
      <c r="C2" s="115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230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18" customFormat="1" ht="33" customHeight="1">
      <c r="B4" s="494" t="s">
        <v>142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6"/>
    </row>
    <row r="5" spans="2:14" s="18" customFormat="1" ht="12.75" customHeight="1"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</row>
    <row r="6" spans="2:14" ht="15.75">
      <c r="B6" s="4"/>
      <c r="C6" s="10"/>
      <c r="D6" s="498" t="s">
        <v>231</v>
      </c>
      <c r="E6" s="498"/>
      <c r="F6" s="107" t="s">
        <v>232</v>
      </c>
      <c r="G6" s="5"/>
      <c r="H6" s="5"/>
      <c r="I6" s="5"/>
      <c r="J6" s="5"/>
      <c r="K6" s="5"/>
      <c r="L6" s="5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ht="12.75">
      <c r="B8" s="4"/>
      <c r="C8" s="10"/>
      <c r="D8" s="5"/>
      <c r="E8" s="110"/>
      <c r="F8" s="112" t="s">
        <v>233</v>
      </c>
      <c r="G8" s="5"/>
      <c r="H8" s="5"/>
      <c r="I8" s="5"/>
      <c r="J8" s="5"/>
      <c r="K8" s="5"/>
      <c r="L8" s="5"/>
      <c r="M8" s="5"/>
      <c r="N8" s="6"/>
    </row>
    <row r="9" spans="2:14" ht="12.75">
      <c r="B9" s="4"/>
      <c r="C9" s="10"/>
      <c r="D9" s="5"/>
      <c r="E9" s="112" t="s">
        <v>234</v>
      </c>
      <c r="F9" s="112"/>
      <c r="G9" s="5"/>
      <c r="H9" s="5"/>
      <c r="I9" s="5"/>
      <c r="J9" s="5"/>
      <c r="K9" s="5"/>
      <c r="L9" s="5"/>
      <c r="M9" s="5"/>
      <c r="N9" s="6"/>
    </row>
    <row r="10" spans="2:14" ht="12.75">
      <c r="B10" s="4"/>
      <c r="C10" s="10"/>
      <c r="D10" s="5"/>
      <c r="E10" s="112"/>
      <c r="F10" s="112" t="s">
        <v>235</v>
      </c>
      <c r="G10" s="5"/>
      <c r="H10" s="5"/>
      <c r="I10" s="5"/>
      <c r="J10" s="5"/>
      <c r="K10" s="5"/>
      <c r="L10" s="5"/>
      <c r="M10" s="5"/>
      <c r="N10" s="6"/>
    </row>
    <row r="11" spans="2:14" ht="12.75">
      <c r="B11" s="4"/>
      <c r="C11" s="10"/>
      <c r="D11" s="5"/>
      <c r="E11" s="112" t="s">
        <v>236</v>
      </c>
      <c r="F11" s="112"/>
      <c r="G11" s="5"/>
      <c r="H11" s="5"/>
      <c r="I11" s="5"/>
      <c r="J11" s="5"/>
      <c r="K11" s="5"/>
      <c r="L11" s="5"/>
      <c r="M11" s="5"/>
      <c r="N11" s="6"/>
    </row>
    <row r="12" spans="2:14" ht="12.75">
      <c r="B12" s="4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ht="12.75">
      <c r="B13" s="4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ht="12.75">
      <c r="B14" s="4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ht="12.75">
      <c r="B15" s="4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ht="12.75">
      <c r="B16" s="4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ht="12.75">
      <c r="B17" s="4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ht="12.75">
      <c r="B18" s="4"/>
      <c r="C18" s="10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2:14" ht="12.75">
      <c r="B19" s="4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ht="12.75">
      <c r="B20" s="4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ht="12.75">
      <c r="B21" s="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ht="12.75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ht="12.75">
      <c r="B23" s="4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ht="12.75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ht="12.75">
      <c r="B25" s="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ht="12.75">
      <c r="B26" s="4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 ht="12.75">
      <c r="B27" s="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ht="12.75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ht="12.75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ht="12.75">
      <c r="B34" s="4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ht="12.75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ht="12.75">
      <c r="B37" s="4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ht="12.75">
      <c r="B38" s="4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ht="12.75">
      <c r="B39" s="4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ht="12.75">
      <c r="B40" s="4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ht="12.75">
      <c r="B41" s="4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12.75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2:14" ht="12.75">
      <c r="B43" s="4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ht="12.75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ht="12.75">
      <c r="B46" s="4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10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ht="12.75">
      <c r="B48" s="4"/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 ht="12.75">
      <c r="B49" s="4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 ht="12.75">
      <c r="B50" s="4"/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2:14" ht="12.75">
      <c r="B51" s="4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ht="12.75">
      <c r="B52" s="4"/>
      <c r="C52" s="10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2:14" ht="15">
      <c r="B53" s="4"/>
      <c r="C53" s="10"/>
      <c r="D53" s="5"/>
      <c r="E53" s="5"/>
      <c r="F53" s="5"/>
      <c r="G53" s="5"/>
      <c r="H53" s="5"/>
      <c r="I53" s="499" t="s">
        <v>144</v>
      </c>
      <c r="J53" s="499"/>
      <c r="K53" s="499"/>
      <c r="L53" s="499"/>
      <c r="M53" s="499"/>
      <c r="N53" s="6"/>
    </row>
    <row r="54" spans="2:14" ht="15">
      <c r="B54" s="4"/>
      <c r="C54" s="10"/>
      <c r="D54" s="5"/>
      <c r="E54" s="5"/>
      <c r="F54" s="5"/>
      <c r="G54" s="5"/>
      <c r="H54" s="5"/>
      <c r="I54" s="497" t="s">
        <v>141</v>
      </c>
      <c r="J54" s="497"/>
      <c r="K54" s="497"/>
      <c r="L54" s="497"/>
      <c r="M54" s="497"/>
      <c r="N54" s="6"/>
    </row>
    <row r="55" spans="2:14" ht="12.75">
      <c r="B55" s="4"/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 ht="12.75">
      <c r="B56" s="4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ht="12.75">
      <c r="B57" s="4"/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2:14" ht="12.75">
      <c r="B58" s="7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</sheetData>
  <sheetProtection/>
  <mergeCells count="4">
    <mergeCell ref="I54:M54"/>
    <mergeCell ref="B4:N4"/>
    <mergeCell ref="D6:E6"/>
    <mergeCell ref="I53:M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52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13.28125" style="0" customWidth="1"/>
    <col min="2" max="3" width="3.7109375" style="12" customWidth="1"/>
    <col min="4" max="4" width="2.7109375" style="12" customWidth="1"/>
    <col min="5" max="5" width="51.7109375" style="0" customWidth="1"/>
    <col min="6" max="7" width="14.57421875" style="11" customWidth="1"/>
    <col min="8" max="8" width="1.421875" style="0" customWidth="1"/>
  </cols>
  <sheetData>
    <row r="2" spans="2:7" s="18" customFormat="1" ht="18">
      <c r="B2" s="35" t="s">
        <v>239</v>
      </c>
      <c r="C2" s="35"/>
      <c r="D2" s="36"/>
      <c r="E2" s="37"/>
      <c r="F2" s="50" t="s">
        <v>102</v>
      </c>
      <c r="G2" s="15"/>
    </row>
    <row r="3" spans="2:7" s="18" customFormat="1" ht="6.75" customHeight="1">
      <c r="B3" s="35"/>
      <c r="C3" s="35"/>
      <c r="D3" s="36"/>
      <c r="E3" s="37"/>
      <c r="F3" s="50"/>
      <c r="G3" s="15"/>
    </row>
    <row r="4" spans="2:7" s="18" customFormat="1" ht="18" customHeight="1">
      <c r="B4" s="508" t="s">
        <v>103</v>
      </c>
      <c r="C4" s="508"/>
      <c r="D4" s="508"/>
      <c r="E4" s="508"/>
      <c r="F4" s="508"/>
      <c r="G4" s="508"/>
    </row>
    <row r="5" ht="6.75" customHeight="1"/>
    <row r="6" spans="2:7" s="18" customFormat="1" ht="15.75" customHeight="1">
      <c r="B6" s="506" t="s">
        <v>0</v>
      </c>
      <c r="C6" s="500"/>
      <c r="D6" s="501"/>
      <c r="E6" s="502"/>
      <c r="F6" s="32" t="s">
        <v>6</v>
      </c>
      <c r="G6" s="32" t="s">
        <v>6</v>
      </c>
    </row>
    <row r="7" spans="2:7" s="18" customFormat="1" ht="15.75" customHeight="1">
      <c r="B7" s="507"/>
      <c r="C7" s="503"/>
      <c r="D7" s="504"/>
      <c r="E7" s="505"/>
      <c r="F7" s="33" t="s">
        <v>7</v>
      </c>
      <c r="G7" s="34" t="s">
        <v>8</v>
      </c>
    </row>
    <row r="8" spans="2:7" s="18" customFormat="1" ht="15.75" customHeight="1">
      <c r="B8" s="19"/>
      <c r="C8" s="43" t="s">
        <v>75</v>
      </c>
      <c r="D8" s="44"/>
      <c r="E8" s="23"/>
      <c r="F8" s="14"/>
      <c r="G8" s="14"/>
    </row>
    <row r="9" spans="2:7" s="18" customFormat="1" ht="15.75" customHeight="1">
      <c r="B9" s="19"/>
      <c r="C9" s="43" t="s">
        <v>76</v>
      </c>
      <c r="E9" s="23"/>
      <c r="F9" s="14"/>
      <c r="G9" s="14"/>
    </row>
    <row r="10" spans="2:7" s="18" customFormat="1" ht="15.75" customHeight="1">
      <c r="B10" s="506"/>
      <c r="C10" s="39"/>
      <c r="D10" s="45" t="s">
        <v>77</v>
      </c>
      <c r="F10" s="511"/>
      <c r="G10" s="511"/>
    </row>
    <row r="11" spans="2:7" s="18" customFormat="1" ht="15.75" customHeight="1">
      <c r="B11" s="507"/>
      <c r="C11" s="40"/>
      <c r="D11" s="46" t="s">
        <v>78</v>
      </c>
      <c r="E11" s="17"/>
      <c r="F11" s="512"/>
      <c r="G11" s="512"/>
    </row>
    <row r="12" spans="2:7" s="18" customFormat="1" ht="15.75" customHeight="1">
      <c r="B12" s="506"/>
      <c r="C12" s="39"/>
      <c r="D12" s="45" t="s">
        <v>79</v>
      </c>
      <c r="F12" s="511"/>
      <c r="G12" s="511"/>
    </row>
    <row r="13" spans="2:7" s="18" customFormat="1" ht="15.75" customHeight="1">
      <c r="B13" s="507"/>
      <c r="C13" s="40"/>
      <c r="D13" s="46" t="s">
        <v>80</v>
      </c>
      <c r="E13" s="17"/>
      <c r="F13" s="512"/>
      <c r="G13" s="512"/>
    </row>
    <row r="14" spans="2:7" s="18" customFormat="1" ht="15.75" customHeight="1">
      <c r="B14" s="19"/>
      <c r="C14" s="24"/>
      <c r="D14" s="23" t="s">
        <v>81</v>
      </c>
      <c r="E14" s="20"/>
      <c r="F14" s="14"/>
      <c r="G14" s="14"/>
    </row>
    <row r="15" spans="2:7" s="18" customFormat="1" ht="15.75" customHeight="1">
      <c r="B15" s="19"/>
      <c r="C15" s="24"/>
      <c r="D15" s="23" t="s">
        <v>82</v>
      </c>
      <c r="F15" s="14"/>
      <c r="G15" s="14"/>
    </row>
    <row r="16" spans="2:7" s="18" customFormat="1" ht="15.75" customHeight="1">
      <c r="B16" s="19"/>
      <c r="C16" s="24"/>
      <c r="D16" s="47" t="s">
        <v>83</v>
      </c>
      <c r="E16" s="23"/>
      <c r="F16" s="14"/>
      <c r="G16" s="14"/>
    </row>
    <row r="17" spans="2:7" s="18" customFormat="1" ht="15.75" customHeight="1">
      <c r="B17" s="19"/>
      <c r="C17" s="24"/>
      <c r="D17" s="47"/>
      <c r="E17" s="26" t="s">
        <v>84</v>
      </c>
      <c r="F17" s="14"/>
      <c r="G17" s="14"/>
    </row>
    <row r="18" spans="2:7" s="18" customFormat="1" ht="15.75" customHeight="1">
      <c r="B18" s="19"/>
      <c r="C18" s="24"/>
      <c r="D18" s="47"/>
      <c r="E18" s="26" t="s">
        <v>85</v>
      </c>
      <c r="F18" s="14"/>
      <c r="G18" s="14"/>
    </row>
    <row r="19" spans="2:7" s="18" customFormat="1" ht="15.75" customHeight="1">
      <c r="B19" s="19"/>
      <c r="C19" s="24"/>
      <c r="D19" s="47"/>
      <c r="E19" s="26" t="s">
        <v>86</v>
      </c>
      <c r="F19" s="14"/>
      <c r="G19" s="14"/>
    </row>
    <row r="20" spans="2:7" s="18" customFormat="1" ht="15.75" customHeight="1">
      <c r="B20" s="19"/>
      <c r="C20" s="24"/>
      <c r="D20" s="47" t="s">
        <v>87</v>
      </c>
      <c r="E20" s="23"/>
      <c r="F20" s="14"/>
      <c r="G20" s="14"/>
    </row>
    <row r="21" spans="2:7" s="18" customFormat="1" ht="15.75" customHeight="1">
      <c r="B21" s="19"/>
      <c r="C21" s="43" t="s">
        <v>88</v>
      </c>
      <c r="D21" s="47"/>
      <c r="E21" s="23"/>
      <c r="F21" s="14"/>
      <c r="G21" s="14"/>
    </row>
    <row r="22" spans="2:7" s="18" customFormat="1" ht="15.75" customHeight="1">
      <c r="B22" s="19"/>
      <c r="C22" s="24"/>
      <c r="D22" s="47" t="s">
        <v>89</v>
      </c>
      <c r="E22" s="23"/>
      <c r="F22" s="14"/>
      <c r="G22" s="14"/>
    </row>
    <row r="23" spans="2:7" s="18" customFormat="1" ht="15.75" customHeight="1">
      <c r="B23" s="19"/>
      <c r="C23" s="24"/>
      <c r="D23" s="47" t="s">
        <v>89</v>
      </c>
      <c r="E23" s="23"/>
      <c r="F23" s="14"/>
      <c r="G23" s="14"/>
    </row>
    <row r="24" spans="2:7" s="18" customFormat="1" ht="15.75" customHeight="1">
      <c r="B24" s="19"/>
      <c r="C24" s="24"/>
      <c r="D24" s="47" t="s">
        <v>90</v>
      </c>
      <c r="E24" s="23"/>
      <c r="F24" s="14"/>
      <c r="G24" s="14"/>
    </row>
    <row r="25" spans="2:7" s="18" customFormat="1" ht="15.75" customHeight="1">
      <c r="B25" s="19"/>
      <c r="C25" s="24"/>
      <c r="D25" s="47"/>
      <c r="E25" s="26" t="s">
        <v>91</v>
      </c>
      <c r="F25" s="14"/>
      <c r="G25" s="14"/>
    </row>
    <row r="26" spans="2:7" s="18" customFormat="1" ht="15.75" customHeight="1">
      <c r="B26" s="19"/>
      <c r="C26" s="24"/>
      <c r="D26" s="47"/>
      <c r="E26" s="26" t="s">
        <v>92</v>
      </c>
      <c r="F26" s="14"/>
      <c r="G26" s="14"/>
    </row>
    <row r="27" spans="2:7" s="18" customFormat="1" ht="15.75" customHeight="1">
      <c r="B27" s="19"/>
      <c r="C27" s="24"/>
      <c r="D27" s="47"/>
      <c r="E27" s="26" t="s">
        <v>93</v>
      </c>
      <c r="F27" s="14"/>
      <c r="G27" s="14"/>
    </row>
    <row r="28" spans="2:7" s="18" customFormat="1" ht="15.75" customHeight="1">
      <c r="B28" s="19"/>
      <c r="C28" s="24"/>
      <c r="D28" s="47"/>
      <c r="E28" s="26" t="s">
        <v>94</v>
      </c>
      <c r="F28" s="14"/>
      <c r="G28" s="14"/>
    </row>
    <row r="29" spans="2:7" s="18" customFormat="1" ht="27.75" customHeight="1">
      <c r="B29" s="19"/>
      <c r="C29" s="513" t="s">
        <v>95</v>
      </c>
      <c r="D29" s="509"/>
      <c r="E29" s="510"/>
      <c r="F29" s="14"/>
      <c r="G29" s="14"/>
    </row>
    <row r="30" spans="2:7" s="18" customFormat="1" ht="15.75" customHeight="1">
      <c r="B30" s="19"/>
      <c r="C30" s="43" t="s">
        <v>96</v>
      </c>
      <c r="D30" s="47"/>
      <c r="E30" s="23"/>
      <c r="F30" s="14"/>
      <c r="G30" s="14"/>
    </row>
    <row r="31" spans="2:7" s="18" customFormat="1" ht="15.75" customHeight="1">
      <c r="B31" s="19"/>
      <c r="C31" s="48"/>
      <c r="D31" s="47" t="s">
        <v>97</v>
      </c>
      <c r="E31" s="23"/>
      <c r="F31" s="14"/>
      <c r="G31" s="14"/>
    </row>
    <row r="32" spans="2:7" s="18" customFormat="1" ht="15.75" customHeight="1">
      <c r="B32" s="19"/>
      <c r="C32" s="48"/>
      <c r="D32" s="47"/>
      <c r="E32" s="23"/>
      <c r="F32" s="14"/>
      <c r="G32" s="14"/>
    </row>
    <row r="33" spans="2:7" s="18" customFormat="1" ht="15.75" customHeight="1">
      <c r="B33" s="19"/>
      <c r="C33" s="43" t="s">
        <v>98</v>
      </c>
      <c r="D33" s="47"/>
      <c r="E33" s="23"/>
      <c r="F33" s="14"/>
      <c r="G33" s="14"/>
    </row>
    <row r="34" spans="2:7" s="18" customFormat="1" ht="15.75" customHeight="1">
      <c r="B34" s="19"/>
      <c r="C34" s="40"/>
      <c r="D34" s="49" t="s">
        <v>99</v>
      </c>
      <c r="E34" s="23"/>
      <c r="F34" s="14"/>
      <c r="G34" s="14"/>
    </row>
    <row r="35" spans="2:7" s="18" customFormat="1" ht="15.75" customHeight="1">
      <c r="B35" s="19"/>
      <c r="C35" s="40"/>
      <c r="D35" s="49"/>
      <c r="E35" s="23"/>
      <c r="F35" s="14"/>
      <c r="G35" s="14"/>
    </row>
    <row r="36" spans="2:7" s="18" customFormat="1" ht="15.75" customHeight="1">
      <c r="B36" s="19"/>
      <c r="C36" s="40"/>
      <c r="D36" s="49" t="s">
        <v>100</v>
      </c>
      <c r="E36" s="23"/>
      <c r="F36" s="14"/>
      <c r="G36" s="14"/>
    </row>
    <row r="37" spans="2:7" s="18" customFormat="1" ht="15.75" customHeight="1">
      <c r="B37" s="19"/>
      <c r="C37" s="40"/>
      <c r="D37" s="49"/>
      <c r="E37" s="23"/>
      <c r="F37" s="14"/>
      <c r="G37" s="14"/>
    </row>
    <row r="38" spans="2:7" s="18" customFormat="1" ht="15.75" customHeight="1">
      <c r="B38" s="19"/>
      <c r="C38" s="40"/>
      <c r="D38" s="49"/>
      <c r="E38" s="23"/>
      <c r="F38" s="14"/>
      <c r="G38" s="14"/>
    </row>
    <row r="39" spans="2:7" s="18" customFormat="1" ht="15.75" customHeight="1">
      <c r="B39" s="19"/>
      <c r="C39" s="40"/>
      <c r="D39" s="49"/>
      <c r="E39" s="23"/>
      <c r="F39" s="14"/>
      <c r="G39" s="14"/>
    </row>
    <row r="40" spans="2:7" s="18" customFormat="1" ht="15.75" customHeight="1">
      <c r="B40" s="19"/>
      <c r="C40" s="40"/>
      <c r="D40" s="49"/>
      <c r="E40" s="23"/>
      <c r="F40" s="14"/>
      <c r="G40" s="14"/>
    </row>
    <row r="41" spans="2:7" s="18" customFormat="1" ht="24.75" customHeight="1">
      <c r="B41" s="19"/>
      <c r="C41" s="24"/>
      <c r="D41" s="509"/>
      <c r="E41" s="510"/>
      <c r="F41" s="14"/>
      <c r="G41" s="14"/>
    </row>
    <row r="42" spans="2:7" s="18" customFormat="1" ht="15.75" customHeight="1">
      <c r="B42" s="29"/>
      <c r="C42" s="29"/>
      <c r="D42" s="29"/>
      <c r="E42" s="30"/>
      <c r="F42" s="31"/>
      <c r="G42" s="31"/>
    </row>
    <row r="43" spans="2:7" s="18" customFormat="1" ht="15.75" customHeight="1">
      <c r="B43" s="29"/>
      <c r="C43" s="29"/>
      <c r="D43" s="29"/>
      <c r="E43" s="30"/>
      <c r="F43" s="31"/>
      <c r="G43" s="31"/>
    </row>
    <row r="44" spans="2:7" s="18" customFormat="1" ht="15.75" customHeight="1">
      <c r="B44" s="29"/>
      <c r="C44" s="29"/>
      <c r="D44" s="29"/>
      <c r="E44" s="30"/>
      <c r="F44" s="31"/>
      <c r="G44" s="31"/>
    </row>
    <row r="45" spans="2:7" s="18" customFormat="1" ht="15.75" customHeight="1">
      <c r="B45" s="29"/>
      <c r="C45" s="29"/>
      <c r="D45" s="29"/>
      <c r="E45" s="30"/>
      <c r="F45" s="31"/>
      <c r="G45" s="31"/>
    </row>
    <row r="46" spans="2:7" s="18" customFormat="1" ht="15.75" customHeight="1">
      <c r="B46" s="29"/>
      <c r="C46" s="29"/>
      <c r="D46" s="29"/>
      <c r="E46" s="30"/>
      <c r="F46" s="31"/>
      <c r="G46" s="31"/>
    </row>
    <row r="47" spans="2:7" s="18" customFormat="1" ht="15.75" customHeight="1">
      <c r="B47" s="29"/>
      <c r="C47" s="29"/>
      <c r="D47" s="29"/>
      <c r="E47" s="30"/>
      <c r="F47" s="31"/>
      <c r="G47" s="31"/>
    </row>
    <row r="48" spans="2:7" s="18" customFormat="1" ht="15.75" customHeight="1">
      <c r="B48" s="29"/>
      <c r="C48" s="29"/>
      <c r="D48" s="29"/>
      <c r="E48" s="30"/>
      <c r="F48" s="31"/>
      <c r="G48" s="31"/>
    </row>
    <row r="49" spans="2:7" s="18" customFormat="1" ht="15.75" customHeight="1">
      <c r="B49" s="29"/>
      <c r="C49" s="29"/>
      <c r="D49" s="29"/>
      <c r="E49" s="30"/>
      <c r="F49" s="31"/>
      <c r="G49" s="31"/>
    </row>
    <row r="50" spans="2:7" s="18" customFormat="1" ht="15.75" customHeight="1">
      <c r="B50" s="29"/>
      <c r="C50" s="29"/>
      <c r="D50" s="29"/>
      <c r="E50" s="30"/>
      <c r="F50" s="31"/>
      <c r="G50" s="31"/>
    </row>
    <row r="51" spans="2:7" s="18" customFormat="1" ht="15.75" customHeight="1">
      <c r="B51" s="29"/>
      <c r="C51" s="29"/>
      <c r="D51" s="29"/>
      <c r="E51" s="29"/>
      <c r="F51" s="31"/>
      <c r="G51" s="31"/>
    </row>
    <row r="52" spans="2:7" ht="12.75">
      <c r="B52" s="10"/>
      <c r="C52" s="10"/>
      <c r="D52" s="10"/>
      <c r="E52" s="5"/>
      <c r="F52" s="13"/>
      <c r="G52" s="13"/>
    </row>
  </sheetData>
  <sheetProtection/>
  <mergeCells count="11">
    <mergeCell ref="C29:E29"/>
    <mergeCell ref="C6:E7"/>
    <mergeCell ref="B6:B7"/>
    <mergeCell ref="B4:G4"/>
    <mergeCell ref="B10:B11"/>
    <mergeCell ref="B12:B13"/>
    <mergeCell ref="D41:E41"/>
    <mergeCell ref="F10:F11"/>
    <mergeCell ref="G10:G11"/>
    <mergeCell ref="F12:F13"/>
    <mergeCell ref="G12:G13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Fin01</cp:lastModifiedBy>
  <cp:lastPrinted>2016-07-29T09:08:15Z</cp:lastPrinted>
  <dcterms:created xsi:type="dcterms:W3CDTF">2002-02-16T18:16:52Z</dcterms:created>
  <dcterms:modified xsi:type="dcterms:W3CDTF">2016-07-29T09:38:51Z</dcterms:modified>
  <cp:category/>
  <cp:version/>
  <cp:contentType/>
  <cp:contentStatus/>
</cp:coreProperties>
</file>