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455" windowWidth="15330" windowHeight="4500" tabRatio="823" activeTab="3"/>
  </bookViews>
  <sheets>
    <sheet name="Kop." sheetId="1" r:id="rId1"/>
    <sheet name="Aktivet" sheetId="4" r:id="rId2"/>
    <sheet name="Pasivet" sheetId="14" r:id="rId3"/>
    <sheet name="Rez.1" sheetId="15" r:id="rId4"/>
    <sheet name="Fluksi 2" sheetId="18" r:id="rId5"/>
    <sheet name="Kapitali 2." sheetId="22" r:id="rId6"/>
    <sheet name="Shen.Spjeg.ne vazhdim" sheetId="23" r:id="rId7"/>
    <sheet name="Shenimet" sheetId="21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5621"/>
</workbook>
</file>

<file path=xl/calcChain.xml><?xml version="1.0" encoding="utf-8"?>
<calcChain xmlns="http://schemas.openxmlformats.org/spreadsheetml/2006/main">
  <c r="I112" i="23" l="1"/>
  <c r="G112" i="23"/>
  <c r="H112" i="23"/>
  <c r="C21" i="22" l="1"/>
  <c r="L211" i="23" l="1"/>
  <c r="L59" i="23"/>
  <c r="L58" i="23"/>
  <c r="L106" i="23"/>
  <c r="L107" i="23"/>
  <c r="H109" i="23"/>
  <c r="G105" i="23"/>
  <c r="G102" i="23"/>
  <c r="I100" i="23"/>
  <c r="I107" i="23"/>
  <c r="I106" i="23"/>
  <c r="I105" i="23" s="1"/>
  <c r="H107" i="23"/>
  <c r="H106" i="23"/>
  <c r="H105" i="23" s="1"/>
  <c r="I109" i="23"/>
  <c r="J102" i="23"/>
  <c r="L65" i="23"/>
  <c r="L42" i="23"/>
  <c r="M13" i="23"/>
  <c r="L20" i="23"/>
  <c r="L15" i="23"/>
  <c r="L228" i="23" l="1"/>
  <c r="L222" i="23"/>
  <c r="L237" i="23" s="1"/>
  <c r="L209" i="23" s="1"/>
  <c r="L138" i="23"/>
  <c r="L129" i="23"/>
  <c r="L111" i="23"/>
  <c r="I111" i="23"/>
  <c r="I108" i="23" s="1"/>
  <c r="L110" i="23"/>
  <c r="L108" i="23" s="1"/>
  <c r="I110" i="23"/>
  <c r="L109" i="23"/>
  <c r="K108" i="23"/>
  <c r="J108" i="23"/>
  <c r="H108" i="23"/>
  <c r="G108" i="23"/>
  <c r="L105" i="23"/>
  <c r="L102" i="23" s="1"/>
  <c r="L104" i="23"/>
  <c r="I104" i="23"/>
  <c r="L103" i="23"/>
  <c r="H103" i="23"/>
  <c r="K102" i="23"/>
  <c r="K112" i="23" s="1"/>
  <c r="J112" i="23"/>
  <c r="L77" i="23"/>
  <c r="L68" i="23"/>
  <c r="L63" i="23"/>
  <c r="M35" i="23"/>
  <c r="M29" i="23"/>
  <c r="L28" i="23"/>
  <c r="L27" i="23"/>
  <c r="L25" i="23"/>
  <c r="L23" i="23"/>
  <c r="L22" i="23"/>
  <c r="L19" i="23"/>
  <c r="L17" i="23"/>
  <c r="L14" i="23"/>
  <c r="H17" i="22"/>
  <c r="H18" i="22"/>
  <c r="G19" i="22"/>
  <c r="H19" i="22" s="1"/>
  <c r="G20" i="22"/>
  <c r="H20" i="22" s="1"/>
  <c r="G15" i="22"/>
  <c r="G13" i="22"/>
  <c r="H13" i="22" s="1"/>
  <c r="H14" i="22"/>
  <c r="F16" i="22"/>
  <c r="F21" i="22"/>
  <c r="E16" i="22"/>
  <c r="E21" i="22" s="1"/>
  <c r="D16" i="22"/>
  <c r="D21" i="22" s="1"/>
  <c r="C16" i="22"/>
  <c r="H15" i="22"/>
  <c r="H12" i="22"/>
  <c r="G11" i="22"/>
  <c r="H11" i="22" s="1"/>
  <c r="G10" i="22"/>
  <c r="H9" i="22"/>
  <c r="F36" i="18"/>
  <c r="F29" i="18"/>
  <c r="G29" i="18"/>
  <c r="G36" i="18"/>
  <c r="G22" i="18"/>
  <c r="G20" i="15"/>
  <c r="G25" i="15" s="1"/>
  <c r="G11" i="15"/>
  <c r="G16" i="15"/>
  <c r="G17" i="15" s="1"/>
  <c r="H35" i="14"/>
  <c r="H28" i="14"/>
  <c r="H27" i="14"/>
  <c r="H46" i="14" s="1"/>
  <c r="H13" i="14"/>
  <c r="H10" i="14"/>
  <c r="H8" i="14"/>
  <c r="H34" i="14" s="1"/>
  <c r="H36" i="4"/>
  <c r="H34" i="4"/>
  <c r="H21" i="4"/>
  <c r="H13" i="4"/>
  <c r="H9" i="4"/>
  <c r="H8" i="4" s="1"/>
  <c r="H45" i="4" s="1"/>
  <c r="G13" i="14"/>
  <c r="G8" i="14" s="1"/>
  <c r="G34" i="14" s="1"/>
  <c r="F22" i="18"/>
  <c r="G10" i="14"/>
  <c r="G35" i="14"/>
  <c r="G46" i="14" s="1"/>
  <c r="G28" i="14"/>
  <c r="G27" i="14"/>
  <c r="G9" i="4"/>
  <c r="G13" i="4"/>
  <c r="G8" i="4" s="1"/>
  <c r="G45" i="4" s="1"/>
  <c r="G21" i="4"/>
  <c r="G36" i="4"/>
  <c r="G34" i="4"/>
  <c r="F20" i="15"/>
  <c r="F25" i="15"/>
  <c r="F11" i="15"/>
  <c r="F16" i="15" s="1"/>
  <c r="F17" i="15" s="1"/>
  <c r="F26" i="15" s="1"/>
  <c r="F28" i="15" s="1"/>
  <c r="G26" i="15" l="1"/>
  <c r="G28" i="15" s="1"/>
  <c r="L112" i="23"/>
  <c r="I103" i="23"/>
  <c r="I102" i="23" s="1"/>
  <c r="L95" i="23" s="1"/>
  <c r="H102" i="23"/>
  <c r="G16" i="22"/>
  <c r="G21" i="22" s="1"/>
  <c r="H21" i="22" s="1"/>
  <c r="L212" i="23"/>
  <c r="L213" i="23" s="1"/>
  <c r="H16" i="22"/>
  <c r="H10" i="22"/>
  <c r="L215" i="23" l="1"/>
  <c r="L217" i="23"/>
</calcChain>
</file>

<file path=xl/sharedStrings.xml><?xml version="1.0" encoding="utf-8"?>
<sst xmlns="http://schemas.openxmlformats.org/spreadsheetml/2006/main" count="643" uniqueCount="298">
  <si>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</si>
  <si>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</si>
  <si>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</si>
  <si>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</si>
  <si>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</si>
  <si>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</si>
  <si>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</si>
  <si>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</si>
  <si>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</si>
  <si>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</si>
  <si>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</si>
  <si>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</si>
  <si>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</si>
  <si>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</si>
  <si>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</si>
  <si>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</si>
  <si>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</si>
  <si>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</si>
  <si>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</si>
  <si>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</si>
  <si>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</si>
  <si>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</si>
  <si>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</si>
  <si>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</si>
  <si>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</si>
  <si>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</si>
  <si>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</si>
  <si>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</si>
  <si>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</si>
  <si>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</si>
  <si>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</si>
  <si>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</si>
  <si>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</si>
  <si>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</si>
  <si>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</si>
  <si>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</si>
  <si>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</si>
  <si>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</si>
  <si>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</si>
  <si>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</si>
  <si>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</si>
  <si>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</si>
  <si>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</si>
  <si>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</si>
  <si>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</si>
  <si>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</si>
  <si>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</si>
  <si>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</si>
  <si>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</si>
  <si>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</si>
  <si>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</si>
  <si>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</si>
  <si>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</si>
  <si>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</si>
  <si>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</si>
  <si>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</si>
  <si>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</si>
  <si>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</si>
  <si>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</si>
  <si>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</si>
  <si>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</si>
  <si>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</si>
  <si>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</si>
  <si>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</si>
  <si>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</si>
  <si>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</si>
  <si>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</si>
  <si>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</si>
  <si>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</si>
  <si>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</si>
  <si>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</si>
  <si>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</si>
  <si>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</si>
  <si>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S H E N I M E T          S P J E G U E S E</t>
  </si>
  <si>
    <t>Fluksi i parave nga veprimtaria e shfrytezimit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</si>
  <si>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</si>
  <si>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</si>
  <si>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</si>
  <si>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</si>
  <si>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</si>
  <si>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</si>
  <si>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</si>
  <si>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</si>
  <si>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</si>
  <si>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</si>
  <si>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</si>
  <si>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</si>
  <si>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</si>
  <si>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</si>
  <si>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</si>
  <si>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</si>
  <si>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</si>
  <si>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</si>
  <si>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</si>
  <si>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</si>
  <si>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</si>
  <si>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</si>
  <si>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</si>
  <si>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</si>
  <si>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</si>
  <si>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</si>
  <si>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</si>
  <si>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</si>
  <si>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</si>
  <si>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</si>
  <si>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</si>
  <si>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</si>
  <si>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</si>
  <si>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</si>
  <si>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</si>
  <si>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</si>
  <si>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</si>
  <si>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</si>
  <si>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</si>
  <si>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</si>
  <si>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</si>
  <si>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</si>
  <si>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</si>
  <si>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</si>
  <si>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</si>
  <si>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</si>
  <si>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</si>
  <si>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</si>
  <si>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</si>
  <si>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</si>
  <si>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</si>
  <si>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</si>
  <si>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</si>
  <si>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</si>
  <si>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</si>
  <si>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</si>
  <si>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</si>
  <si>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</si>
  <si>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</si>
  <si>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</si>
  <si>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</si>
  <si>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</si>
  <si>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</si>
  <si>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</si>
  <si>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</si>
  <si>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</si>
  <si>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</si>
  <si>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</si>
  <si>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</si>
  <si>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</si>
  <si>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</si>
  <si>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</si>
  <si>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</si>
  <si>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</si>
  <si>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</si>
  <si>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</si>
  <si>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</si>
  <si>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</si>
  <si>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</si>
  <si>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</si>
  <si>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</si>
  <si>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</si>
  <si>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</si>
  <si>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</si>
  <si>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</si>
  <si>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</si>
  <si>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</si>
  <si>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</si>
  <si>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</si>
  <si>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</si>
  <si>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</si>
  <si>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</si>
  <si>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</si>
  <si>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</si>
  <si>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</si>
  <si>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</si>
  <si>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</si>
  <si>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</si>
  <si>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</si>
  <si>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</si>
  <si>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</si>
  <si>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</si>
  <si>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</si>
  <si>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</si>
  <si>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>Tirane</t>
  </si>
  <si>
    <t>Pozicioni me 31 dhjetor 2011</t>
  </si>
  <si>
    <t>Akcize</t>
  </si>
  <si>
    <t>J 61924002 T</t>
  </si>
  <si>
    <t>Pozicioni me 31 dhjetor 2012</t>
  </si>
  <si>
    <t>Ndertim</t>
  </si>
  <si>
    <t>Pasqyra   e   te   Ardhurave   dhe   Shpenzimeve    viti 2013</t>
  </si>
  <si>
    <t>Pasqyrat    Financiare    te vitit 2013</t>
  </si>
  <si>
    <t>Pasqyrat    Financiare    te   Vitit   2013</t>
  </si>
  <si>
    <t>Fitimet (Humbjet) nga kursi kembimit te panjohura</t>
  </si>
  <si>
    <t>Pasqyra   e   Fluksit   Monetar  -  Metoda  Indirekte  viti 2013</t>
  </si>
  <si>
    <t>Pozicioni me 31 dhjetor 2013</t>
  </si>
  <si>
    <t>VITI 2013</t>
  </si>
  <si>
    <t>01.01.2013</t>
  </si>
  <si>
    <t>31.12.2013</t>
  </si>
  <si>
    <t>22.03.2014</t>
  </si>
  <si>
    <t>Shansi Invest</t>
  </si>
  <si>
    <t>Pasqyra  e  Ndryshimeve  ne  Kapital  2013</t>
  </si>
  <si>
    <t>(   SHPETIM      CINGA  )</t>
  </si>
  <si>
    <t>"SHANSI INVEST " SHPK</t>
  </si>
  <si>
    <t>J61924002T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</si>
  <si>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</si>
  <si>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</si>
  <si>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</si>
  <si>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</si>
  <si>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</si>
  <si>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</si>
  <si>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</si>
  <si>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</si>
  <si>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</si>
  <si>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</si>
  <si>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</si>
  <si>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Banka Kombetare Tregtare</t>
  </si>
  <si>
    <t>LEK</t>
  </si>
  <si>
    <t>EURO</t>
  </si>
  <si>
    <t>Intesa San Paolo Bank</t>
  </si>
  <si>
    <t>Raiffeisen Bank</t>
  </si>
  <si>
    <t>Credit Agricole Bank</t>
  </si>
  <si>
    <t>USD</t>
  </si>
  <si>
    <t>Tirana  Bank</t>
  </si>
  <si>
    <t>Credins  Bank</t>
  </si>
  <si>
    <t>Totali</t>
  </si>
  <si>
    <t>E M E R T I M I</t>
  </si>
  <si>
    <t>Arka ne Leke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</si>
  <si>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</si>
  <si>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</si>
  <si>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</si>
  <si>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</si>
  <si>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</si>
  <si>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</si>
  <si>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</si>
  <si>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</si>
  <si>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</si>
  <si>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</si>
  <si>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</si>
  <si>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Likujduar me banke</t>
  </si>
  <si>
    <t>Tatimi i derdhur paradhenie</t>
  </si>
  <si>
    <t>Tatim nga viti kaluar</t>
  </si>
  <si>
    <t>Tatimi i vitit ushtrimor</t>
  </si>
  <si>
    <t>Tatimi i derdhur teper</t>
  </si>
  <si>
    <t>Tatim rimbursuar</t>
  </si>
  <si>
    <t>Tvsh e zbriteshme ne celje te vitit</t>
  </si>
  <si>
    <t>Tvsh e zbriteshme ne Blerje gjate vitit</t>
  </si>
  <si>
    <t>Tvsh e paguar gjate vitit 2013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</si>
  <si>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</si>
  <si>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</si>
  <si>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</si>
  <si>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</si>
  <si>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</si>
  <si>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Emertimi</t>
  </si>
  <si>
    <t>Viti raportues</t>
  </si>
  <si>
    <t>Viti paraardhes</t>
  </si>
  <si>
    <t>Vlera</t>
  </si>
  <si>
    <t>Amortizimi</t>
  </si>
  <si>
    <t>Vl.mbetur</t>
  </si>
  <si>
    <t>Paisje informatike TOTALI ( AM 25 %)</t>
  </si>
  <si>
    <t>Nga viti 2012</t>
  </si>
  <si>
    <t xml:space="preserve">Shtesa </t>
  </si>
  <si>
    <t xml:space="preserve">AAM te tjera </t>
  </si>
  <si>
    <t>Mjete Transporti</t>
  </si>
  <si>
    <t>M.Transp shtim</t>
  </si>
  <si>
    <t>M.Transp pakesim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</si>
  <si>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</si>
  <si>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</si>
  <si>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</si>
  <si>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</si>
  <si>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</si>
  <si>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</si>
  <si>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 viti 2013</t>
  </si>
  <si>
    <t>Fitimi para tatimit viti 2013</t>
  </si>
  <si>
    <t>Tatimi mbi fitimin viti 2013</t>
  </si>
  <si>
    <t>C</t>
  </si>
  <si>
    <t>PASQYRA E TE ARDHURAVE DHE SHPENZIMEVE</t>
  </si>
  <si>
    <t>Te ardhurat</t>
  </si>
  <si>
    <t>a</t>
  </si>
  <si>
    <t>Shitje Neto</t>
  </si>
  <si>
    <t>Perfaqesojne shifren e afarizmit te realizuar gjate ushtrimit ,</t>
  </si>
  <si>
    <t>e cila eshte e njejte me deklarimet FDP si dhe me situaten</t>
  </si>
  <si>
    <t>informatike te Drejtorise Rajonale te Tatimeve Tirane</t>
  </si>
  <si>
    <t>Shpenzimet</t>
  </si>
  <si>
    <t>Kostoja e punes ( Paga &amp; Sigurime shoqerore)</t>
  </si>
  <si>
    <t>b</t>
  </si>
  <si>
    <t>c</t>
  </si>
  <si>
    <t>d</t>
  </si>
  <si>
    <t>Materiale te konsumuara</t>
  </si>
  <si>
    <t>e</t>
  </si>
  <si>
    <t>Rezultati ekonomik</t>
  </si>
  <si>
    <t>Shënime të tjera shpjeguese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</si>
  <si>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</si>
  <si>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</si>
  <si>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</si>
  <si>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</si>
  <si>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Parapagime furnitore</t>
  </si>
  <si>
    <t>Paisje ZYRE(20 %)</t>
  </si>
  <si>
    <t>Tatimi mbi fitimin derdhur paradhenie-Kompesimi</t>
  </si>
  <si>
    <t>Tatimi mbi fitimin per tu derdhur</t>
  </si>
  <si>
    <t>(    Shpetim   CINGA    )</t>
  </si>
  <si>
    <t>Plotesoi Pasqyrat Financiare</t>
  </si>
  <si>
    <t>Fiora Cinga ( Kadillari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</si>
</sst>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(* #,##0_);_(* \(#,##0\);_(* &quot;-&quot;??_);_(@_)"/>
    <numFmt numFmtId="167" formatCode="_-* #,##0_L_e_k_-;\-* #,##0_L_e_k_-;_-* &quot;-&quot;??_L_e_k_-;_-@_-"/>
  </numFmts>
  <fonts count="44" x14ac:knownFonts="1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u/>
      <sz val="11"/>
      <name val="Arial"/>
      <family val="2"/>
    </font>
    <font>
      <sz val="12"/>
      <name val="Arial"/>
    </font>
    <font>
      <u/>
      <sz val="11"/>
      <name val="Arial"/>
    </font>
    <font>
      <sz val="9"/>
      <name val="Arial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0"/>
      <name val="Arial"/>
    </font>
    <font>
      <i/>
      <sz val="8"/>
      <name val="Arial"/>
      <family val="2"/>
    </font>
    <font>
      <b/>
      <sz val="10"/>
      <name val="Times New Roman"/>
      <family val="1"/>
    </font>
    <font>
      <b/>
      <i/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38" fillId="0" borderId="0" applyFont="0" applyFill="0" applyBorder="0" applyAlignment="0" applyProtection="0"/>
  </cellStyleXfs>
  <cellXfs count="4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8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Border="1"/>
    <xf numFmtId="0" fontId="1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3" fontId="20" fillId="0" borderId="17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0" fillId="0" borderId="0" xfId="0" applyFont="1"/>
    <xf numFmtId="0" fontId="11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3" fontId="2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3" fontId="20" fillId="0" borderId="0" xfId="0" applyNumberFormat="1" applyFont="1" applyBorder="1"/>
    <xf numFmtId="3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19" fillId="0" borderId="3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3" fontId="11" fillId="0" borderId="20" xfId="0" applyNumberFormat="1" applyFont="1" applyBorder="1" applyAlignment="1">
      <alignment horizontal="center" vertical="center"/>
    </xf>
    <xf numFmtId="3" fontId="22" fillId="0" borderId="2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165" fontId="11" fillId="0" borderId="1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0" fontId="19" fillId="0" borderId="10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24" fillId="0" borderId="0" xfId="0" applyFont="1"/>
    <xf numFmtId="3" fontId="20" fillId="0" borderId="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9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1" xfId="0" applyFont="1" applyBorder="1"/>
    <xf numFmtId="0" fontId="5" fillId="0" borderId="21" xfId="0" applyFont="1" applyBorder="1" applyAlignment="1"/>
    <xf numFmtId="0" fontId="5" fillId="0" borderId="22" xfId="0" applyFont="1" applyBorder="1"/>
    <xf numFmtId="0" fontId="5" fillId="0" borderId="5" xfId="0" applyFont="1" applyBorder="1"/>
    <xf numFmtId="0" fontId="5" fillId="0" borderId="0" xfId="0" applyFont="1"/>
    <xf numFmtId="0" fontId="5" fillId="0" borderId="23" xfId="0" applyFont="1" applyBorder="1"/>
    <xf numFmtId="0" fontId="5" fillId="0" borderId="24" xfId="0" applyFont="1" applyBorder="1"/>
    <xf numFmtId="0" fontId="5" fillId="0" borderId="0" xfId="0" applyFont="1" applyBorder="1" applyAlignment="1"/>
    <xf numFmtId="0" fontId="5" fillId="0" borderId="23" xfId="0" applyFont="1" applyFill="1" applyBorder="1"/>
    <xf numFmtId="0" fontId="5" fillId="0" borderId="0" xfId="0" applyFont="1" applyFill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16" fillId="0" borderId="28" xfId="0" applyFont="1" applyBorder="1" applyAlignment="1">
      <alignment horizontal="center"/>
    </xf>
    <xf numFmtId="3" fontId="26" fillId="0" borderId="20" xfId="0" applyNumberFormat="1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3" fontId="20" fillId="0" borderId="29" xfId="0" applyNumberFormat="1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/>
    </xf>
    <xf numFmtId="0" fontId="19" fillId="0" borderId="0" xfId="0" applyFont="1"/>
    <xf numFmtId="0" fontId="19" fillId="0" borderId="1" xfId="0" applyFont="1" applyBorder="1"/>
    <xf numFmtId="0" fontId="19" fillId="0" borderId="2" xfId="0" applyFont="1" applyBorder="1"/>
    <xf numFmtId="0" fontId="19" fillId="0" borderId="3" xfId="0" applyFont="1" applyBorder="1"/>
    <xf numFmtId="0" fontId="28" fillId="0" borderId="4" xfId="0" applyFont="1" applyBorder="1"/>
    <xf numFmtId="0" fontId="28" fillId="0" borderId="0" xfId="0" applyFont="1" applyBorder="1"/>
    <xf numFmtId="0" fontId="28" fillId="0" borderId="7" xfId="0" applyFont="1" applyBorder="1"/>
    <xf numFmtId="0" fontId="28" fillId="0" borderId="7" xfId="0" applyFont="1" applyBorder="1" applyAlignment="1">
      <alignment horizontal="right"/>
    </xf>
    <xf numFmtId="0" fontId="28" fillId="0" borderId="7" xfId="0" applyFont="1" applyBorder="1" applyAlignment="1">
      <alignment horizontal="center"/>
    </xf>
    <xf numFmtId="0" fontId="28" fillId="0" borderId="5" xfId="0" applyFont="1" applyBorder="1"/>
    <xf numFmtId="0" fontId="28" fillId="0" borderId="0" xfId="0" applyFont="1"/>
    <xf numFmtId="0" fontId="28" fillId="0" borderId="2" xfId="0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8" fillId="0" borderId="2" xfId="0" applyFont="1" applyBorder="1"/>
    <xf numFmtId="0" fontId="28" fillId="0" borderId="18" xfId="0" applyFont="1" applyBorder="1"/>
    <xf numFmtId="0" fontId="28" fillId="0" borderId="18" xfId="0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9" fillId="0" borderId="4" xfId="0" applyFont="1" applyBorder="1"/>
    <xf numFmtId="0" fontId="19" fillId="0" borderId="0" xfId="0" applyFont="1" applyBorder="1"/>
    <xf numFmtId="0" fontId="19" fillId="0" borderId="5" xfId="0" applyFont="1" applyBorder="1"/>
    <xf numFmtId="0" fontId="25" fillId="0" borderId="4" xfId="0" applyFont="1" applyBorder="1"/>
    <xf numFmtId="0" fontId="25" fillId="0" borderId="0" xfId="0" applyFont="1" applyBorder="1"/>
    <xf numFmtId="0" fontId="25" fillId="0" borderId="5" xfId="0" applyFont="1" applyBorder="1"/>
    <xf numFmtId="0" fontId="25" fillId="0" borderId="0" xfId="0" applyFont="1"/>
    <xf numFmtId="3" fontId="11" fillId="0" borderId="17" xfId="0" applyNumberFormat="1" applyFont="1" applyBorder="1" applyAlignment="1">
      <alignment horizontal="center" vertical="center"/>
    </xf>
    <xf numFmtId="3" fontId="26" fillId="0" borderId="17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vertical="center"/>
    </xf>
    <xf numFmtId="167" fontId="20" fillId="0" borderId="17" xfId="1" applyNumberFormat="1" applyFont="1" applyBorder="1"/>
    <xf numFmtId="0" fontId="29" fillId="0" borderId="0" xfId="0" applyFont="1" applyAlignment="1">
      <alignment horizontal="center" vertical="center"/>
    </xf>
    <xf numFmtId="3" fontId="22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167" fontId="20" fillId="0" borderId="0" xfId="0" applyNumberFormat="1" applyFont="1" applyAlignment="1">
      <alignment vertical="center"/>
    </xf>
    <xf numFmtId="167" fontId="26" fillId="0" borderId="17" xfId="1" applyNumberFormat="1" applyFont="1" applyBorder="1" applyAlignment="1">
      <alignment vertical="center"/>
    </xf>
    <xf numFmtId="167" fontId="22" fillId="0" borderId="17" xfId="1" applyNumberFormat="1" applyFont="1" applyBorder="1" applyAlignment="1">
      <alignment vertical="center"/>
    </xf>
    <xf numFmtId="167" fontId="20" fillId="0" borderId="17" xfId="1" applyNumberFormat="1" applyFont="1" applyBorder="1" applyAlignment="1">
      <alignment vertical="center"/>
    </xf>
    <xf numFmtId="167" fontId="22" fillId="0" borderId="17" xfId="1" applyNumberFormat="1" applyFont="1" applyBorder="1" applyAlignment="1">
      <alignment horizontal="center" vertical="center"/>
    </xf>
    <xf numFmtId="167" fontId="20" fillId="0" borderId="17" xfId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Alignment="1">
      <alignment vertical="center"/>
    </xf>
    <xf numFmtId="167" fontId="19" fillId="0" borderId="17" xfId="1" applyNumberFormat="1" applyFont="1" applyBorder="1" applyAlignment="1">
      <alignment vertical="center"/>
    </xf>
    <xf numFmtId="164" fontId="20" fillId="0" borderId="0" xfId="1" applyFont="1" applyBorder="1" applyAlignment="1">
      <alignment vertical="center"/>
    </xf>
    <xf numFmtId="43" fontId="20" fillId="0" borderId="0" xfId="0" applyNumberFormat="1" applyFont="1" applyBorder="1" applyAlignment="1">
      <alignment vertical="center"/>
    </xf>
    <xf numFmtId="167" fontId="22" fillId="0" borderId="0" xfId="0" applyNumberFormat="1" applyFont="1" applyAlignment="1">
      <alignment vertical="center"/>
    </xf>
    <xf numFmtId="164" fontId="11" fillId="0" borderId="17" xfId="1" applyFont="1" applyBorder="1" applyAlignment="1">
      <alignment horizontal="center" vertical="center"/>
    </xf>
    <xf numFmtId="167" fontId="11" fillId="0" borderId="17" xfId="1" applyNumberFormat="1" applyFont="1" applyBorder="1" applyAlignment="1">
      <alignment horizontal="center" vertical="center"/>
    </xf>
    <xf numFmtId="167" fontId="26" fillId="0" borderId="17" xfId="1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25" fillId="0" borderId="6" xfId="0" applyFont="1" applyBorder="1"/>
    <xf numFmtId="0" fontId="25" fillId="0" borderId="7" xfId="0" applyFont="1" applyBorder="1"/>
    <xf numFmtId="0" fontId="25" fillId="0" borderId="8" xfId="0" applyFont="1" applyBorder="1"/>
    <xf numFmtId="0" fontId="10" fillId="0" borderId="7" xfId="0" applyFont="1" applyBorder="1"/>
    <xf numFmtId="167" fontId="26" fillId="0" borderId="17" xfId="1" applyNumberFormat="1" applyFont="1" applyBorder="1" applyAlignment="1">
      <alignment horizontal="left" vertical="center"/>
    </xf>
    <xf numFmtId="167" fontId="20" fillId="0" borderId="17" xfId="1" applyNumberFormat="1" applyFont="1" applyBorder="1" applyAlignment="1">
      <alignment horizontal="left" vertical="center"/>
    </xf>
    <xf numFmtId="167" fontId="22" fillId="0" borderId="17" xfId="1" applyNumberFormat="1" applyFont="1" applyBorder="1" applyAlignment="1">
      <alignment horizontal="left" vertical="center"/>
    </xf>
    <xf numFmtId="167" fontId="4" fillId="0" borderId="0" xfId="0" applyNumberFormat="1" applyFont="1" applyAlignment="1">
      <alignment vertical="center"/>
    </xf>
    <xf numFmtId="167" fontId="22" fillId="0" borderId="0" xfId="1" applyNumberFormat="1" applyFont="1" applyAlignment="1">
      <alignment vertical="center"/>
    </xf>
    <xf numFmtId="167" fontId="26" fillId="0" borderId="17" xfId="1" applyNumberFormat="1" applyFont="1" applyBorder="1" applyAlignment="1"/>
    <xf numFmtId="167" fontId="27" fillId="0" borderId="17" xfId="1" applyNumberFormat="1" applyFont="1" applyFill="1" applyBorder="1" applyAlignment="1"/>
    <xf numFmtId="167" fontId="22" fillId="0" borderId="17" xfId="1" applyNumberFormat="1" applyFont="1" applyBorder="1" applyAlignment="1"/>
    <xf numFmtId="167" fontId="20" fillId="0" borderId="17" xfId="1" applyNumberFormat="1" applyFont="1" applyBorder="1" applyAlignment="1"/>
    <xf numFmtId="167" fontId="26" fillId="0" borderId="17" xfId="1" applyNumberFormat="1" applyFont="1" applyFill="1" applyBorder="1" applyAlignment="1"/>
    <xf numFmtId="167" fontId="27" fillId="0" borderId="17" xfId="1" applyNumberFormat="1" applyFont="1" applyBorder="1" applyAlignment="1"/>
    <xf numFmtId="3" fontId="1" fillId="0" borderId="0" xfId="0" applyNumberFormat="1" applyFont="1" applyAlignment="1"/>
    <xf numFmtId="3" fontId="13" fillId="0" borderId="0" xfId="0" applyNumberFormat="1" applyFont="1" applyAlignment="1"/>
    <xf numFmtId="3" fontId="13" fillId="0" borderId="3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3" fontId="13" fillId="0" borderId="16" xfId="0" applyNumberFormat="1" applyFont="1" applyBorder="1" applyAlignment="1">
      <alignment vertical="center"/>
    </xf>
    <xf numFmtId="3" fontId="20" fillId="0" borderId="0" xfId="0" applyNumberFormat="1" applyFont="1" applyAlignment="1"/>
    <xf numFmtId="164" fontId="22" fillId="0" borderId="17" xfId="1" applyFont="1" applyBorder="1" applyAlignment="1">
      <alignment vertical="center"/>
    </xf>
    <xf numFmtId="167" fontId="30" fillId="0" borderId="17" xfId="1" applyNumberFormat="1" applyFont="1" applyBorder="1" applyAlignment="1">
      <alignment horizontal="center" vertical="center"/>
    </xf>
    <xf numFmtId="167" fontId="20" fillId="0" borderId="0" xfId="0" applyNumberFormat="1" applyFont="1"/>
    <xf numFmtId="167" fontId="5" fillId="0" borderId="0" xfId="0" applyNumberFormat="1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vertical="center"/>
    </xf>
    <xf numFmtId="0" fontId="31" fillId="0" borderId="0" xfId="0" applyFont="1" applyBorder="1"/>
    <xf numFmtId="0" fontId="33" fillId="0" borderId="0" xfId="0" applyFont="1"/>
    <xf numFmtId="0" fontId="34" fillId="0" borderId="0" xfId="0" applyFont="1" applyAlignment="1">
      <alignment horizontal="center"/>
    </xf>
    <xf numFmtId="3" fontId="10" fillId="0" borderId="17" xfId="0" applyNumberFormat="1" applyFont="1" applyBorder="1" applyAlignment="1">
      <alignment vertical="center"/>
    </xf>
    <xf numFmtId="3" fontId="10" fillId="0" borderId="3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4" fillId="0" borderId="1" xfId="2" applyBorder="1"/>
    <xf numFmtId="0" fontId="4" fillId="0" borderId="2" xfId="2" applyBorder="1" applyAlignment="1">
      <alignment horizontal="center"/>
    </xf>
    <xf numFmtId="0" fontId="4" fillId="0" borderId="2" xfId="2" applyBorder="1"/>
    <xf numFmtId="0" fontId="31" fillId="0" borderId="2" xfId="0" applyFont="1" applyBorder="1"/>
    <xf numFmtId="0" fontId="4" fillId="0" borderId="3" xfId="2" applyBorder="1"/>
    <xf numFmtId="0" fontId="4" fillId="0" borderId="0" xfId="2"/>
    <xf numFmtId="0" fontId="4" fillId="0" borderId="4" xfId="2" applyBorder="1"/>
    <xf numFmtId="0" fontId="4" fillId="0" borderId="0" xfId="2" applyBorder="1" applyAlignment="1">
      <alignment horizontal="center"/>
    </xf>
    <xf numFmtId="0" fontId="4" fillId="0" borderId="0" xfId="2" applyBorder="1"/>
    <xf numFmtId="0" fontId="4" fillId="0" borderId="5" xfId="2" applyBorder="1"/>
    <xf numFmtId="0" fontId="4" fillId="0" borderId="0" xfId="2" applyAlignment="1">
      <alignment vertical="center"/>
    </xf>
    <xf numFmtId="0" fontId="35" fillId="0" borderId="24" xfId="2" applyFont="1" applyBorder="1"/>
    <xf numFmtId="0" fontId="4" fillId="0" borderId="0" xfId="2" applyBorder="1" applyAlignment="1"/>
    <xf numFmtId="0" fontId="19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vertical="center"/>
    </xf>
    <xf numFmtId="0" fontId="36" fillId="0" borderId="0" xfId="2" applyFont="1" applyBorder="1" applyAlignment="1">
      <alignment vertical="center"/>
    </xf>
    <xf numFmtId="0" fontId="4" fillId="0" borderId="4" xfId="2" applyFont="1" applyBorder="1"/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37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4" fillId="0" borderId="20" xfId="2" applyBorder="1" applyAlignment="1">
      <alignment horizontal="center"/>
    </xf>
    <xf numFmtId="0" fontId="4" fillId="0" borderId="16" xfId="2" applyBorder="1" applyAlignment="1">
      <alignment horizontal="center"/>
    </xf>
    <xf numFmtId="0" fontId="4" fillId="0" borderId="17" xfId="2" applyFill="1" applyBorder="1"/>
    <xf numFmtId="0" fontId="4" fillId="0" borderId="17" xfId="2" applyBorder="1" applyAlignment="1"/>
    <xf numFmtId="0" fontId="4" fillId="0" borderId="17" xfId="2" applyBorder="1"/>
    <xf numFmtId="167" fontId="4" fillId="0" borderId="17" xfId="3" applyNumberFormat="1" applyFont="1" applyBorder="1"/>
    <xf numFmtId="0" fontId="4" fillId="0" borderId="17" xfId="2" applyFont="1" applyBorder="1" applyAlignment="1"/>
    <xf numFmtId="167" fontId="4" fillId="0" borderId="17" xfId="3" applyNumberFormat="1" applyFont="1" applyBorder="1" applyAlignment="1"/>
    <xf numFmtId="4" fontId="4" fillId="0" borderId="17" xfId="2" applyNumberFormat="1" applyFont="1" applyBorder="1" applyAlignment="1"/>
    <xf numFmtId="0" fontId="4" fillId="0" borderId="4" xfId="2" applyBorder="1" applyAlignment="1">
      <alignment vertical="center"/>
    </xf>
    <xf numFmtId="0" fontId="4" fillId="0" borderId="0" xfId="2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4" fillId="0" borderId="17" xfId="2" applyBorder="1" applyAlignment="1">
      <alignment vertical="center"/>
    </xf>
    <xf numFmtId="3" fontId="19" fillId="0" borderId="17" xfId="3" applyNumberFormat="1" applyFont="1" applyBorder="1" applyAlignment="1">
      <alignment horizontal="right" vertical="center"/>
    </xf>
    <xf numFmtId="0" fontId="4" fillId="0" borderId="5" xfId="2" applyBorder="1" applyAlignment="1">
      <alignment vertical="center"/>
    </xf>
    <xf numFmtId="0" fontId="19" fillId="0" borderId="0" xfId="2" applyFont="1" applyFill="1" applyBorder="1" applyAlignment="1">
      <alignment horizontal="center" vertical="center"/>
    </xf>
    <xf numFmtId="0" fontId="5" fillId="0" borderId="0" xfId="2" applyFont="1" applyBorder="1"/>
    <xf numFmtId="0" fontId="4" fillId="0" borderId="0" xfId="2" applyFill="1"/>
    <xf numFmtId="3" fontId="7" fillId="0" borderId="17" xfId="3" applyNumberFormat="1" applyFont="1" applyBorder="1"/>
    <xf numFmtId="3" fontId="10" fillId="0" borderId="17" xfId="3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3" fontId="19" fillId="0" borderId="0" xfId="2" applyNumberFormat="1" applyFont="1" applyBorder="1"/>
    <xf numFmtId="0" fontId="4" fillId="0" borderId="18" xfId="2" applyBorder="1"/>
    <xf numFmtId="3" fontId="4" fillId="0" borderId="18" xfId="2" applyNumberFormat="1" applyBorder="1"/>
    <xf numFmtId="0" fontId="4" fillId="0" borderId="0" xfId="2" applyFill="1" applyBorder="1"/>
    <xf numFmtId="0" fontId="19" fillId="0" borderId="0" xfId="2" applyFont="1" applyBorder="1"/>
    <xf numFmtId="3" fontId="4" fillId="0" borderId="0" xfId="2" applyNumberFormat="1" applyBorder="1"/>
    <xf numFmtId="0" fontId="2" fillId="0" borderId="0" xfId="2" applyFont="1" applyBorder="1"/>
    <xf numFmtId="0" fontId="4" fillId="0" borderId="0" xfId="2" applyFont="1"/>
    <xf numFmtId="0" fontId="4" fillId="0" borderId="5" xfId="2" applyFont="1" applyBorder="1"/>
    <xf numFmtId="0" fontId="4" fillId="0" borderId="6" xfId="2" applyFont="1" applyBorder="1"/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2" fillId="0" borderId="7" xfId="2" applyFont="1" applyBorder="1"/>
    <xf numFmtId="0" fontId="4" fillId="0" borderId="7" xfId="2" applyBorder="1" applyAlignment="1">
      <alignment horizontal="center"/>
    </xf>
    <xf numFmtId="0" fontId="4" fillId="0" borderId="7" xfId="2" applyBorder="1"/>
    <xf numFmtId="0" fontId="4" fillId="0" borderId="8" xfId="2" applyFont="1" applyBorder="1"/>
    <xf numFmtId="0" fontId="4" fillId="0" borderId="1" xfId="2" applyFont="1" applyBorder="1"/>
    <xf numFmtId="0" fontId="4" fillId="0" borderId="2" xfId="2" applyFont="1" applyBorder="1" applyAlignment="1">
      <alignment horizontal="center"/>
    </xf>
    <xf numFmtId="0" fontId="4" fillId="0" borderId="2" xfId="2" applyFont="1" applyBorder="1"/>
    <xf numFmtId="0" fontId="4" fillId="0" borderId="2" xfId="2" applyFont="1" applyBorder="1" applyAlignment="1">
      <alignment horizontal="center" vertical="center"/>
    </xf>
    <xf numFmtId="0" fontId="21" fillId="0" borderId="2" xfId="2" applyFont="1" applyBorder="1" applyAlignment="1">
      <alignment vertical="center"/>
    </xf>
    <xf numFmtId="0" fontId="2" fillId="0" borderId="2" xfId="2" applyFont="1" applyBorder="1"/>
    <xf numFmtId="3" fontId="19" fillId="0" borderId="2" xfId="2" applyNumberFormat="1" applyFont="1" applyBorder="1"/>
    <xf numFmtId="0" fontId="4" fillId="0" borderId="3" xfId="2" applyFont="1" applyBorder="1"/>
    <xf numFmtId="3" fontId="4" fillId="0" borderId="0" xfId="2" applyNumberFormat="1" applyFont="1" applyBorder="1"/>
    <xf numFmtId="3" fontId="4" fillId="0" borderId="0" xfId="3" applyNumberFormat="1" applyFont="1" applyBorder="1"/>
    <xf numFmtId="3" fontId="4" fillId="0" borderId="0" xfId="3" applyNumberFormat="1" applyFont="1"/>
    <xf numFmtId="0" fontId="4" fillId="0" borderId="0" xfId="2" applyFont="1" applyBorder="1" applyAlignment="1">
      <alignment horizontal="left"/>
    </xf>
    <xf numFmtId="3" fontId="4" fillId="0" borderId="7" xfId="3" applyNumberFormat="1" applyFont="1" applyBorder="1" applyAlignment="1"/>
    <xf numFmtId="0" fontId="19" fillId="0" borderId="0" xfId="2" applyFont="1" applyBorder="1" applyAlignment="1">
      <alignment horizontal="right" vertical="center"/>
    </xf>
    <xf numFmtId="1" fontId="4" fillId="0" borderId="0" xfId="2" applyNumberFormat="1" applyBorder="1"/>
    <xf numFmtId="0" fontId="4" fillId="0" borderId="0" xfId="2" applyFill="1" applyBorder="1" applyAlignment="1"/>
    <xf numFmtId="0" fontId="19" fillId="0" borderId="0" xfId="2" applyFont="1" applyBorder="1" applyAlignment="1">
      <alignment horizontal="left" vertical="center"/>
    </xf>
    <xf numFmtId="3" fontId="19" fillId="0" borderId="0" xfId="3" applyNumberFormat="1" applyFont="1" applyBorder="1" applyAlignment="1">
      <alignment horizontal="right"/>
    </xf>
    <xf numFmtId="0" fontId="21" fillId="0" borderId="0" xfId="2" applyFont="1" applyFill="1" applyBorder="1" applyAlignment="1"/>
    <xf numFmtId="3" fontId="4" fillId="0" borderId="0" xfId="3" applyNumberFormat="1" applyFont="1" applyBorder="1" applyAlignment="1">
      <alignment horizontal="right"/>
    </xf>
    <xf numFmtId="0" fontId="21" fillId="0" borderId="0" xfId="2" applyFont="1" applyBorder="1"/>
    <xf numFmtId="3" fontId="5" fillId="0" borderId="0" xfId="3" applyNumberFormat="1" applyFont="1" applyBorder="1" applyAlignment="1">
      <alignment horizontal="right"/>
    </xf>
    <xf numFmtId="0" fontId="21" fillId="0" borderId="0" xfId="2" applyFont="1" applyBorder="1" applyAlignment="1">
      <alignment horizontal="center"/>
    </xf>
    <xf numFmtId="0" fontId="19" fillId="0" borderId="0" xfId="2" applyFont="1" applyFill="1" applyBorder="1"/>
    <xf numFmtId="0" fontId="5" fillId="0" borderId="17" xfId="2" applyFont="1" applyBorder="1" applyAlignment="1">
      <alignment horizontal="center"/>
    </xf>
    <xf numFmtId="0" fontId="5" fillId="0" borderId="17" xfId="2" applyFont="1" applyBorder="1"/>
    <xf numFmtId="0" fontId="4" fillId="0" borderId="17" xfId="2" applyFont="1" applyBorder="1"/>
    <xf numFmtId="0" fontId="10" fillId="0" borderId="17" xfId="2" applyFont="1" applyBorder="1" applyAlignment="1">
      <alignment vertical="justify"/>
    </xf>
    <xf numFmtId="3" fontId="19" fillId="0" borderId="17" xfId="2" applyNumberFormat="1" applyFont="1" applyBorder="1"/>
    <xf numFmtId="0" fontId="39" fillId="0" borderId="17" xfId="2" applyFont="1" applyBorder="1"/>
    <xf numFmtId="3" fontId="39" fillId="0" borderId="17" xfId="2" applyNumberFormat="1" applyFont="1" applyBorder="1"/>
    <xf numFmtId="3" fontId="4" fillId="0" borderId="17" xfId="2" applyNumberFormat="1" applyFont="1" applyBorder="1"/>
    <xf numFmtId="1" fontId="4" fillId="0" borderId="0" xfId="2" applyNumberFormat="1"/>
    <xf numFmtId="0" fontId="19" fillId="0" borderId="17" xfId="2" applyFont="1" applyBorder="1"/>
    <xf numFmtId="3" fontId="4" fillId="0" borderId="17" xfId="2" applyNumberFormat="1" applyBorder="1"/>
    <xf numFmtId="0" fontId="19" fillId="0" borderId="7" xfId="2" applyFont="1" applyBorder="1"/>
    <xf numFmtId="0" fontId="19" fillId="0" borderId="2" xfId="2" applyFont="1" applyBorder="1"/>
    <xf numFmtId="0" fontId="19" fillId="0" borderId="0" xfId="2" applyFont="1" applyBorder="1" applyAlignment="1">
      <alignment horizontal="center"/>
    </xf>
    <xf numFmtId="0" fontId="4" fillId="0" borderId="0" xfId="2" applyFont="1" applyBorder="1" applyAlignment="1"/>
    <xf numFmtId="0" fontId="4" fillId="0" borderId="6" xfId="2" applyBorder="1"/>
    <xf numFmtId="0" fontId="19" fillId="0" borderId="7" xfId="2" applyFont="1" applyBorder="1" applyAlignment="1">
      <alignment horizontal="center" vertical="center"/>
    </xf>
    <xf numFmtId="0" fontId="19" fillId="0" borderId="7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Border="1"/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vertical="center"/>
    </xf>
    <xf numFmtId="0" fontId="40" fillId="0" borderId="0" xfId="2" applyFont="1" applyBorder="1" applyAlignment="1">
      <alignment horizontal="right"/>
    </xf>
    <xf numFmtId="3" fontId="19" fillId="0" borderId="18" xfId="2" applyNumberFormat="1" applyFont="1" applyBorder="1"/>
    <xf numFmtId="3" fontId="4" fillId="0" borderId="0" xfId="2" applyNumberFormat="1" applyFill="1" applyBorder="1"/>
    <xf numFmtId="0" fontId="41" fillId="0" borderId="0" xfId="2" applyFont="1" applyBorder="1"/>
    <xf numFmtId="3" fontId="37" fillId="0" borderId="0" xfId="2" applyNumberFormat="1" applyFont="1" applyBorder="1"/>
    <xf numFmtId="0" fontId="7" fillId="0" borderId="0" xfId="2" applyFont="1" applyBorder="1"/>
    <xf numFmtId="0" fontId="42" fillId="0" borderId="0" xfId="2" applyFont="1" applyBorder="1"/>
    <xf numFmtId="0" fontId="35" fillId="0" borderId="0" xfId="2" applyFont="1" applyBorder="1" applyAlignment="1">
      <alignment vertical="center"/>
    </xf>
    <xf numFmtId="0" fontId="4" fillId="0" borderId="0" xfId="2" applyFont="1" applyFill="1" applyBorder="1"/>
    <xf numFmtId="0" fontId="4" fillId="0" borderId="0" xfId="2" applyAlignment="1">
      <alignment horizontal="center"/>
    </xf>
    <xf numFmtId="3" fontId="4" fillId="0" borderId="0" xfId="2" applyNumberFormat="1"/>
    <xf numFmtId="3" fontId="4" fillId="0" borderId="17" xfId="3" applyNumberFormat="1" applyFont="1" applyFill="1" applyBorder="1" applyAlignment="1">
      <alignment horizontal="right"/>
    </xf>
    <xf numFmtId="3" fontId="4" fillId="0" borderId="0" xfId="2" applyNumberFormat="1" applyFont="1"/>
    <xf numFmtId="3" fontId="41" fillId="0" borderId="17" xfId="2" applyNumberFormat="1" applyFont="1" applyBorder="1"/>
    <xf numFmtId="0" fontId="43" fillId="0" borderId="17" xfId="2" applyFont="1" applyBorder="1"/>
    <xf numFmtId="3" fontId="43" fillId="0" borderId="17" xfId="2" applyNumberFormat="1" applyFont="1" applyBorder="1"/>
    <xf numFmtId="167" fontId="4" fillId="0" borderId="0" xfId="1" applyNumberFormat="1" applyFont="1"/>
    <xf numFmtId="167" fontId="4" fillId="0" borderId="0" xfId="2" applyNumberFormat="1"/>
    <xf numFmtId="3" fontId="4" fillId="0" borderId="18" xfId="2" applyNumberFormat="1" applyFont="1" applyBorder="1"/>
    <xf numFmtId="167" fontId="4" fillId="0" borderId="17" xfId="1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46" fontId="10" fillId="0" borderId="0" xfId="0" applyNumberFormat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21" fontId="1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1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" fillId="0" borderId="0" xfId="2" applyFont="1" applyBorder="1" applyAlignment="1">
      <alignment horizontal="center"/>
    </xf>
    <xf numFmtId="0" fontId="4" fillId="0" borderId="17" xfId="2" applyFill="1" applyBorder="1" applyAlignment="1">
      <alignment horizontal="center"/>
    </xf>
    <xf numFmtId="0" fontId="4" fillId="0" borderId="17" xfId="2" applyBorder="1" applyAlignment="1">
      <alignment horizontal="center"/>
    </xf>
    <xf numFmtId="49" fontId="4" fillId="0" borderId="17" xfId="2" applyNumberForma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applyBorder="1" applyAlignment="1">
      <alignment horizontal="left"/>
    </xf>
    <xf numFmtId="0" fontId="4" fillId="0" borderId="0" xfId="2" applyFill="1" applyBorder="1" applyAlignment="1">
      <alignment horizontal="left"/>
    </xf>
    <xf numFmtId="0" fontId="19" fillId="0" borderId="10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/>
    </xf>
    <xf numFmtId="49" fontId="4" fillId="0" borderId="10" xfId="2" applyNumberFormat="1" applyBorder="1" applyAlignment="1">
      <alignment horizontal="center"/>
    </xf>
    <xf numFmtId="49" fontId="4" fillId="0" borderId="19" xfId="2" applyNumberFormat="1" applyBorder="1" applyAlignment="1">
      <alignment horizontal="center"/>
    </xf>
    <xf numFmtId="0" fontId="35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/>
    </xf>
    <xf numFmtId="0" fontId="4" fillId="0" borderId="0" xfId="2" applyBorder="1" applyAlignment="1">
      <alignment horizont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7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0" fontId="4" fillId="0" borderId="10" xfId="2" applyFill="1" applyBorder="1" applyAlignment="1">
      <alignment horizontal="left"/>
    </xf>
    <xf numFmtId="0" fontId="4" fillId="0" borderId="18" xfId="2" applyFill="1" applyBorder="1" applyAlignment="1">
      <alignment horizontal="left"/>
    </xf>
    <xf numFmtId="0" fontId="4" fillId="0" borderId="19" xfId="2" applyFill="1" applyBorder="1" applyAlignment="1">
      <alignment horizontal="left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35" fillId="0" borderId="0" xfId="2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workbookViewId="0">
      <selection activeCell="B41" sqref="B41"/>
    </sheetView>
  </sheetViews>
  <sheetFormatPr defaultRowHeight="12.75" x14ac:dyDescent="0.2"/>
  <cols>
    <col min="1" max="1" width="10.28515625" style="135" customWidth="1"/>
    <col min="2" max="3" width="9.140625" style="135"/>
    <col min="4" max="4" width="9.28515625" style="135" customWidth="1"/>
    <col min="5" max="5" width="11.42578125" style="135" customWidth="1"/>
    <col min="6" max="6" width="12.85546875" style="135" customWidth="1"/>
    <col min="7" max="7" width="5.42578125" style="135" customWidth="1"/>
    <col min="8" max="9" width="9.140625" style="135"/>
    <col min="10" max="10" width="3.140625" style="135" customWidth="1"/>
    <col min="11" max="11" width="9.140625" style="135"/>
    <col min="12" max="12" width="1.85546875" style="135" customWidth="1"/>
    <col min="13" max="16384" width="9.140625" style="135"/>
  </cols>
  <sheetData>
    <row r="1" spans="2:11" ht="6.75" customHeight="1" x14ac:dyDescent="0.2"/>
    <row r="2" spans="2:11" x14ac:dyDescent="0.2">
      <c r="B2" s="136"/>
      <c r="C2" s="137"/>
      <c r="D2" s="137"/>
      <c r="E2" s="137"/>
      <c r="F2" s="137"/>
      <c r="G2" s="137"/>
      <c r="H2" s="137"/>
      <c r="I2" s="137"/>
      <c r="J2" s="137"/>
      <c r="K2" s="138"/>
    </row>
    <row r="3" spans="2:11" s="145" customFormat="1" ht="14.1" customHeight="1" x14ac:dyDescent="0.2">
      <c r="B3" s="139"/>
      <c r="C3" s="140" t="s">
        <v>171</v>
      </c>
      <c r="D3" s="140"/>
      <c r="E3" s="140"/>
      <c r="F3" s="190" t="s">
        <v>195</v>
      </c>
      <c r="G3" s="142"/>
      <c r="H3" s="143"/>
      <c r="I3" s="141"/>
      <c r="J3" s="140"/>
      <c r="K3" s="144"/>
    </row>
    <row r="4" spans="2:11" s="145" customFormat="1" ht="14.1" customHeight="1" x14ac:dyDescent="0.2">
      <c r="B4" s="139"/>
      <c r="C4" s="140" t="s">
        <v>110</v>
      </c>
      <c r="D4" s="140"/>
      <c r="E4" s="140"/>
      <c r="F4" s="141" t="s">
        <v>182</v>
      </c>
      <c r="G4" s="146"/>
      <c r="H4" s="147"/>
      <c r="I4" s="148"/>
      <c r="J4" s="148"/>
      <c r="K4" s="144"/>
    </row>
    <row r="5" spans="2:11" s="145" customFormat="1" ht="14.1" customHeight="1" x14ac:dyDescent="0.2">
      <c r="B5" s="139"/>
      <c r="C5" s="140" t="s">
        <v>6</v>
      </c>
      <c r="D5" s="140"/>
      <c r="E5" s="140"/>
      <c r="F5" s="149"/>
      <c r="G5" s="141"/>
      <c r="H5" s="141"/>
      <c r="I5" s="141"/>
      <c r="J5" s="141"/>
      <c r="K5" s="144"/>
    </row>
    <row r="6" spans="2:11" s="145" customFormat="1" ht="14.1" customHeight="1" x14ac:dyDescent="0.2">
      <c r="B6" s="139"/>
      <c r="C6" s="140"/>
      <c r="D6" s="140"/>
      <c r="E6" s="140"/>
      <c r="F6" s="140"/>
      <c r="G6" s="140"/>
      <c r="H6" s="150" t="s">
        <v>179</v>
      </c>
      <c r="I6" s="150"/>
      <c r="J6" s="148"/>
      <c r="K6" s="144"/>
    </row>
    <row r="7" spans="2:11" s="145" customFormat="1" ht="14.1" customHeight="1" x14ac:dyDescent="0.2">
      <c r="B7" s="139"/>
      <c r="C7" s="140" t="s">
        <v>0</v>
      </c>
      <c r="D7" s="140"/>
      <c r="E7" s="140"/>
      <c r="F7" s="141"/>
      <c r="G7" s="151"/>
      <c r="H7" s="140"/>
      <c r="I7" s="140"/>
      <c r="J7" s="140"/>
      <c r="K7" s="144"/>
    </row>
    <row r="8" spans="2:11" s="145" customFormat="1" ht="14.1" customHeight="1" x14ac:dyDescent="0.2">
      <c r="B8" s="139"/>
      <c r="C8" s="140" t="s">
        <v>1</v>
      </c>
      <c r="D8" s="140"/>
      <c r="E8" s="140"/>
      <c r="F8" s="149"/>
      <c r="G8" s="152"/>
      <c r="H8" s="140"/>
      <c r="I8" s="140"/>
      <c r="J8" s="140"/>
      <c r="K8" s="144"/>
    </row>
    <row r="9" spans="2:11" s="145" customFormat="1" ht="14.1" customHeight="1" x14ac:dyDescent="0.2">
      <c r="B9" s="139"/>
      <c r="C9" s="140"/>
      <c r="D9" s="140"/>
      <c r="E9" s="140"/>
      <c r="F9" s="140"/>
      <c r="G9" s="140"/>
      <c r="H9" s="140"/>
      <c r="I9" s="140"/>
      <c r="J9" s="140"/>
      <c r="K9" s="144"/>
    </row>
    <row r="10" spans="2:11" s="145" customFormat="1" ht="14.1" customHeight="1" x14ac:dyDescent="0.2">
      <c r="B10" s="139"/>
      <c r="C10" s="140" t="s">
        <v>32</v>
      </c>
      <c r="D10" s="140"/>
      <c r="E10" s="140"/>
      <c r="F10" s="190" t="s">
        <v>184</v>
      </c>
      <c r="G10" s="141"/>
      <c r="H10" s="141"/>
      <c r="I10" s="141"/>
      <c r="J10" s="141"/>
      <c r="K10" s="144"/>
    </row>
    <row r="11" spans="2:11" s="145" customFormat="1" ht="14.1" customHeight="1" x14ac:dyDescent="0.2">
      <c r="B11" s="139"/>
      <c r="C11" s="140"/>
      <c r="D11" s="140"/>
      <c r="E11" s="140"/>
      <c r="F11" s="149"/>
      <c r="G11" s="149"/>
      <c r="H11" s="149"/>
      <c r="I11" s="149"/>
      <c r="J11" s="149"/>
      <c r="K11" s="144"/>
    </row>
    <row r="12" spans="2:11" s="145" customFormat="1" ht="14.1" customHeight="1" x14ac:dyDescent="0.2">
      <c r="B12" s="139"/>
      <c r="C12" s="140"/>
      <c r="D12" s="140"/>
      <c r="E12" s="140"/>
      <c r="F12" s="149"/>
      <c r="G12" s="149"/>
      <c r="H12" s="149"/>
      <c r="I12" s="149"/>
      <c r="J12" s="149"/>
      <c r="K12" s="144"/>
    </row>
    <row r="13" spans="2:11" x14ac:dyDescent="0.2">
      <c r="B13" s="153"/>
      <c r="C13" s="154"/>
      <c r="D13" s="154"/>
      <c r="E13" s="154"/>
      <c r="F13" s="154"/>
      <c r="G13" s="154"/>
      <c r="H13" s="154"/>
      <c r="I13" s="154"/>
      <c r="J13" s="154"/>
      <c r="K13" s="155"/>
    </row>
    <row r="14" spans="2:11" x14ac:dyDescent="0.2">
      <c r="B14" s="153"/>
      <c r="C14" s="154"/>
      <c r="D14" s="154"/>
      <c r="E14" s="154"/>
      <c r="F14" s="154"/>
      <c r="G14" s="154"/>
      <c r="H14" s="154"/>
      <c r="I14" s="154"/>
      <c r="J14" s="154"/>
      <c r="K14" s="155"/>
    </row>
    <row r="15" spans="2:11" x14ac:dyDescent="0.2">
      <c r="B15" s="153"/>
      <c r="C15" s="154"/>
      <c r="D15" s="154"/>
      <c r="E15" s="154"/>
      <c r="F15" s="154"/>
      <c r="G15" s="154"/>
      <c r="H15" s="154"/>
      <c r="I15" s="154"/>
      <c r="J15" s="154"/>
      <c r="K15" s="155"/>
    </row>
    <row r="16" spans="2:11" x14ac:dyDescent="0.2">
      <c r="B16" s="153"/>
      <c r="C16" s="154"/>
      <c r="D16" s="154"/>
      <c r="E16" s="154"/>
      <c r="F16" s="154"/>
      <c r="G16" s="154"/>
      <c r="H16" s="154"/>
      <c r="I16" s="154"/>
      <c r="J16" s="154"/>
      <c r="K16" s="155"/>
    </row>
    <row r="17" spans="2:11" x14ac:dyDescent="0.2">
      <c r="B17" s="153"/>
      <c r="C17" s="154"/>
      <c r="D17" s="154"/>
      <c r="E17" s="154"/>
      <c r="F17" s="154"/>
      <c r="G17" s="154"/>
      <c r="H17" s="154"/>
      <c r="I17" s="154"/>
      <c r="J17" s="154"/>
      <c r="K17" s="155"/>
    </row>
    <row r="18" spans="2:11" x14ac:dyDescent="0.2">
      <c r="B18" s="153"/>
      <c r="C18" s="154"/>
      <c r="D18" s="154"/>
      <c r="E18" s="154"/>
      <c r="F18" s="154"/>
      <c r="G18" s="154"/>
      <c r="H18" s="154"/>
      <c r="I18" s="154"/>
      <c r="J18" s="154"/>
      <c r="K18" s="155"/>
    </row>
    <row r="19" spans="2:11" x14ac:dyDescent="0.2">
      <c r="B19" s="153"/>
      <c r="C19" s="154"/>
      <c r="D19" s="154"/>
      <c r="E19" s="154"/>
      <c r="F19" s="154"/>
      <c r="G19" s="154"/>
      <c r="H19" s="154"/>
      <c r="I19" s="154"/>
      <c r="J19" s="154"/>
      <c r="K19" s="155"/>
    </row>
    <row r="20" spans="2:11" x14ac:dyDescent="0.2">
      <c r="B20" s="153"/>
      <c r="C20" s="154"/>
      <c r="D20" s="154"/>
      <c r="E20" s="154"/>
      <c r="F20" s="154"/>
      <c r="G20" s="154"/>
      <c r="H20" s="154"/>
      <c r="I20" s="154"/>
      <c r="J20" s="154"/>
      <c r="K20" s="155"/>
    </row>
    <row r="21" spans="2:11" x14ac:dyDescent="0.2">
      <c r="B21" s="153"/>
      <c r="D21" s="154"/>
      <c r="E21" s="154"/>
      <c r="F21" s="154"/>
      <c r="G21" s="154"/>
      <c r="H21" s="154"/>
      <c r="I21" s="154"/>
      <c r="J21" s="154"/>
      <c r="K21" s="155"/>
    </row>
    <row r="22" spans="2:11" x14ac:dyDescent="0.2">
      <c r="B22" s="153"/>
      <c r="C22" s="154"/>
      <c r="D22" s="154"/>
      <c r="E22" s="154"/>
      <c r="F22" s="154"/>
      <c r="G22" s="154"/>
      <c r="H22" s="154"/>
      <c r="I22" s="154"/>
      <c r="J22" s="154"/>
      <c r="K22" s="155"/>
    </row>
    <row r="23" spans="2:11" x14ac:dyDescent="0.2">
      <c r="B23" s="153"/>
      <c r="C23" s="154"/>
      <c r="D23" s="154"/>
      <c r="E23" s="154"/>
      <c r="F23" s="154"/>
      <c r="G23" s="154"/>
      <c r="H23" s="154"/>
      <c r="I23" s="154"/>
      <c r="J23" s="154"/>
      <c r="K23" s="155"/>
    </row>
    <row r="24" spans="2:11" x14ac:dyDescent="0.2">
      <c r="B24" s="153"/>
      <c r="C24" s="154"/>
      <c r="D24" s="154"/>
      <c r="E24" s="154"/>
      <c r="F24" s="154"/>
      <c r="G24" s="154"/>
      <c r="H24" s="154"/>
      <c r="I24" s="154"/>
      <c r="J24" s="154"/>
      <c r="K24" s="155"/>
    </row>
    <row r="25" spans="2:11" ht="33.75" x14ac:dyDescent="0.5">
      <c r="B25" s="358" t="s">
        <v>7</v>
      </c>
      <c r="C25" s="359"/>
      <c r="D25" s="359"/>
      <c r="E25" s="359"/>
      <c r="F25" s="359"/>
      <c r="G25" s="359"/>
      <c r="H25" s="359"/>
      <c r="I25" s="359"/>
      <c r="J25" s="359"/>
      <c r="K25" s="360"/>
    </row>
    <row r="26" spans="2:11" x14ac:dyDescent="0.2">
      <c r="B26" s="153"/>
      <c r="C26" s="361" t="s">
        <v>76</v>
      </c>
      <c r="D26" s="361"/>
      <c r="E26" s="361"/>
      <c r="F26" s="361"/>
      <c r="G26" s="361"/>
      <c r="H26" s="361"/>
      <c r="I26" s="361"/>
      <c r="J26" s="361"/>
      <c r="K26" s="155"/>
    </row>
    <row r="27" spans="2:11" x14ac:dyDescent="0.2">
      <c r="B27" s="153"/>
      <c r="C27" s="361" t="s">
        <v>77</v>
      </c>
      <c r="D27" s="361"/>
      <c r="E27" s="361"/>
      <c r="F27" s="361"/>
      <c r="G27" s="361"/>
      <c r="H27" s="361"/>
      <c r="I27" s="361"/>
      <c r="J27" s="361"/>
      <c r="K27" s="155"/>
    </row>
    <row r="28" spans="2:11" x14ac:dyDescent="0.2">
      <c r="B28" s="153"/>
      <c r="C28" s="154"/>
      <c r="D28" s="154"/>
      <c r="E28" s="154"/>
      <c r="F28" s="154"/>
      <c r="G28" s="154"/>
      <c r="H28" s="154"/>
      <c r="I28" s="154"/>
      <c r="J28" s="154"/>
      <c r="K28" s="155"/>
    </row>
    <row r="29" spans="2:11" x14ac:dyDescent="0.2">
      <c r="B29" s="153"/>
      <c r="C29" s="154"/>
      <c r="D29" s="154"/>
      <c r="E29" s="154"/>
      <c r="F29" s="154"/>
      <c r="G29" s="154"/>
      <c r="H29" s="154"/>
      <c r="I29" s="154"/>
      <c r="J29" s="154"/>
      <c r="K29" s="155"/>
    </row>
    <row r="30" spans="2:11" ht="33.75" x14ac:dyDescent="0.5">
      <c r="B30" s="153"/>
      <c r="C30" s="154"/>
      <c r="D30" s="154"/>
      <c r="E30" s="154"/>
      <c r="F30" s="29" t="s">
        <v>191</v>
      </c>
      <c r="G30" s="154"/>
      <c r="H30" s="154"/>
      <c r="I30" s="154"/>
      <c r="J30" s="154"/>
      <c r="K30" s="155"/>
    </row>
    <row r="31" spans="2:11" x14ac:dyDescent="0.2">
      <c r="B31" s="153"/>
      <c r="C31" s="154"/>
      <c r="D31" s="154"/>
      <c r="E31" s="154"/>
      <c r="F31" s="154"/>
      <c r="G31" s="154"/>
      <c r="H31" s="154"/>
      <c r="I31" s="154"/>
      <c r="J31" s="154"/>
      <c r="K31" s="155"/>
    </row>
    <row r="32" spans="2:11" x14ac:dyDescent="0.2">
      <c r="B32" s="153"/>
      <c r="C32" s="154"/>
      <c r="D32" s="154"/>
      <c r="E32" s="154"/>
      <c r="F32" s="154"/>
      <c r="G32" s="154"/>
      <c r="H32" s="154"/>
      <c r="I32" s="154"/>
      <c r="J32" s="154"/>
      <c r="K32" s="155"/>
    </row>
    <row r="33" spans="2:11" x14ac:dyDescent="0.2">
      <c r="B33" s="153"/>
      <c r="C33" s="154"/>
      <c r="D33" s="154"/>
      <c r="E33" s="154"/>
      <c r="F33" s="154"/>
      <c r="G33" s="154"/>
      <c r="H33" s="154"/>
      <c r="I33" s="154"/>
      <c r="J33" s="154"/>
      <c r="K33" s="155"/>
    </row>
    <row r="34" spans="2:11" x14ac:dyDescent="0.2">
      <c r="B34" s="153"/>
      <c r="C34" s="154"/>
      <c r="D34" s="154"/>
      <c r="E34" s="154"/>
      <c r="F34" s="154"/>
      <c r="G34" s="154"/>
      <c r="H34" s="154"/>
      <c r="I34" s="154"/>
      <c r="J34" s="154"/>
      <c r="K34" s="155"/>
    </row>
    <row r="35" spans="2:11" x14ac:dyDescent="0.2">
      <c r="B35" s="153"/>
      <c r="C35" s="154"/>
      <c r="D35" s="154"/>
      <c r="E35" s="154"/>
      <c r="F35" s="154"/>
      <c r="G35" s="154"/>
      <c r="H35" s="154"/>
      <c r="I35" s="154"/>
      <c r="J35" s="154"/>
      <c r="K35" s="155"/>
    </row>
    <row r="36" spans="2:11" x14ac:dyDescent="0.2">
      <c r="B36" s="153"/>
      <c r="C36" s="154"/>
      <c r="D36" s="154"/>
      <c r="E36" s="154"/>
      <c r="F36" s="154"/>
      <c r="G36" s="154"/>
      <c r="H36" s="154"/>
      <c r="I36" s="154"/>
      <c r="J36" s="154"/>
      <c r="K36" s="155"/>
    </row>
    <row r="37" spans="2:11" x14ac:dyDescent="0.2">
      <c r="B37" s="153"/>
      <c r="C37" s="154"/>
      <c r="D37" s="154"/>
      <c r="E37" s="154"/>
      <c r="F37" s="154"/>
      <c r="G37" s="154"/>
      <c r="H37" s="154"/>
      <c r="I37" s="154"/>
      <c r="J37" s="154"/>
      <c r="K37" s="155"/>
    </row>
    <row r="38" spans="2:11" x14ac:dyDescent="0.2">
      <c r="B38" s="153"/>
      <c r="C38" s="154"/>
      <c r="D38" s="154"/>
      <c r="E38" s="154"/>
      <c r="F38" s="154"/>
      <c r="G38" s="154"/>
      <c r="H38" s="154"/>
      <c r="I38" s="154"/>
      <c r="J38" s="154"/>
      <c r="K38" s="155"/>
    </row>
    <row r="39" spans="2:11" x14ac:dyDescent="0.2">
      <c r="B39" s="153"/>
      <c r="C39" s="154"/>
      <c r="D39" s="154"/>
      <c r="E39" s="154"/>
      <c r="F39" s="154"/>
      <c r="G39" s="154"/>
      <c r="H39" s="154"/>
      <c r="I39" s="154"/>
      <c r="J39" s="154"/>
      <c r="K39" s="155"/>
    </row>
    <row r="40" spans="2:11" x14ac:dyDescent="0.2">
      <c r="B40" s="153"/>
      <c r="C40" s="154"/>
      <c r="D40" s="154"/>
      <c r="E40" s="154"/>
      <c r="F40" s="154"/>
      <c r="G40" s="154"/>
      <c r="H40" s="154"/>
      <c r="I40" s="154"/>
      <c r="J40" s="154"/>
      <c r="K40" s="155"/>
    </row>
    <row r="41" spans="2:11" x14ac:dyDescent="0.2">
      <c r="B41" s="153"/>
      <c r="C41" s="154"/>
      <c r="D41" s="154"/>
      <c r="E41" s="154"/>
      <c r="F41" s="154"/>
      <c r="G41" s="154"/>
      <c r="H41" s="154"/>
      <c r="I41" s="154"/>
      <c r="J41" s="154"/>
      <c r="K41" s="155"/>
    </row>
    <row r="42" spans="2:11" x14ac:dyDescent="0.2">
      <c r="B42" s="153"/>
      <c r="C42" s="154"/>
      <c r="D42" s="154"/>
      <c r="E42" s="154"/>
      <c r="F42" s="154"/>
      <c r="G42" s="154"/>
      <c r="H42" s="154"/>
      <c r="I42" s="154"/>
      <c r="J42" s="154"/>
      <c r="K42" s="155"/>
    </row>
    <row r="43" spans="2:11" x14ac:dyDescent="0.2">
      <c r="B43" s="153"/>
      <c r="C43" s="154"/>
      <c r="D43" s="154"/>
      <c r="E43" s="154"/>
      <c r="F43" s="154"/>
      <c r="G43" s="154"/>
      <c r="H43" s="154"/>
      <c r="I43" s="154"/>
      <c r="J43" s="154"/>
      <c r="K43" s="155"/>
    </row>
    <row r="44" spans="2:11" x14ac:dyDescent="0.2">
      <c r="B44" s="153"/>
      <c r="C44" s="154"/>
      <c r="D44" s="154"/>
      <c r="E44" s="154"/>
      <c r="F44" s="154"/>
      <c r="G44" s="154"/>
      <c r="H44" s="154"/>
      <c r="I44" s="154"/>
      <c r="J44" s="154"/>
      <c r="K44" s="155"/>
    </row>
    <row r="45" spans="2:11" ht="9" customHeight="1" x14ac:dyDescent="0.2">
      <c r="B45" s="153"/>
      <c r="C45" s="154"/>
      <c r="D45" s="154"/>
      <c r="E45" s="154"/>
      <c r="F45" s="154"/>
      <c r="G45" s="154"/>
      <c r="H45" s="154"/>
      <c r="I45" s="154"/>
      <c r="J45" s="154"/>
      <c r="K45" s="155"/>
    </row>
    <row r="46" spans="2:11" x14ac:dyDescent="0.2">
      <c r="B46" s="153"/>
      <c r="C46" s="154"/>
      <c r="D46" s="154"/>
      <c r="E46" s="154"/>
      <c r="F46" s="154"/>
      <c r="G46" s="154"/>
      <c r="H46" s="154"/>
      <c r="I46" s="154"/>
      <c r="J46" s="154"/>
      <c r="K46" s="155"/>
    </row>
    <row r="47" spans="2:11" x14ac:dyDescent="0.2">
      <c r="B47" s="153"/>
      <c r="C47" s="154"/>
      <c r="D47" s="154"/>
      <c r="E47" s="154"/>
      <c r="F47" s="154"/>
      <c r="G47" s="154"/>
      <c r="H47" s="154"/>
      <c r="I47" s="154"/>
      <c r="J47" s="154"/>
      <c r="K47" s="155"/>
    </row>
    <row r="48" spans="2:11" s="145" customFormat="1" ht="12.95" customHeight="1" x14ac:dyDescent="0.2">
      <c r="B48" s="139"/>
      <c r="C48" s="140" t="s">
        <v>116</v>
      </c>
      <c r="D48" s="140"/>
      <c r="E48" s="140"/>
      <c r="F48" s="140"/>
      <c r="G48" s="140"/>
      <c r="H48" s="362"/>
      <c r="I48" s="362"/>
      <c r="J48" s="140"/>
      <c r="K48" s="144"/>
    </row>
    <row r="49" spans="2:11" s="145" customFormat="1" ht="12.95" customHeight="1" x14ac:dyDescent="0.2">
      <c r="B49" s="139"/>
      <c r="C49" s="140" t="s">
        <v>117</v>
      </c>
      <c r="D49" s="140"/>
      <c r="E49" s="140"/>
      <c r="F49" s="140"/>
      <c r="G49" s="140"/>
      <c r="H49" s="364"/>
      <c r="I49" s="364"/>
      <c r="J49" s="140"/>
      <c r="K49" s="144"/>
    </row>
    <row r="50" spans="2:11" s="145" customFormat="1" ht="12.95" customHeight="1" x14ac:dyDescent="0.2">
      <c r="B50" s="139"/>
      <c r="C50" s="140" t="s">
        <v>111</v>
      </c>
      <c r="D50" s="140"/>
      <c r="E50" s="140"/>
      <c r="F50" s="140"/>
      <c r="G50" s="140"/>
      <c r="H50" s="364"/>
      <c r="I50" s="364"/>
      <c r="J50" s="140"/>
      <c r="K50" s="144"/>
    </row>
    <row r="51" spans="2:11" s="145" customFormat="1" ht="12.95" customHeight="1" x14ac:dyDescent="0.2">
      <c r="B51" s="139"/>
      <c r="C51" s="140" t="s">
        <v>112</v>
      </c>
      <c r="D51" s="140"/>
      <c r="E51" s="140"/>
      <c r="F51" s="140"/>
      <c r="G51" s="140"/>
      <c r="H51" s="364"/>
      <c r="I51" s="364"/>
      <c r="J51" s="140"/>
      <c r="K51" s="144"/>
    </row>
    <row r="52" spans="2:11" x14ac:dyDescent="0.2">
      <c r="B52" s="153"/>
      <c r="C52" s="154"/>
      <c r="D52" s="154"/>
      <c r="E52" s="154"/>
      <c r="F52" s="154"/>
      <c r="G52" s="154"/>
      <c r="H52" s="154"/>
      <c r="I52" s="154"/>
      <c r="J52" s="154"/>
      <c r="K52" s="155"/>
    </row>
    <row r="53" spans="2:11" s="159" customFormat="1" ht="12.95" customHeight="1" x14ac:dyDescent="0.25">
      <c r="B53" s="156"/>
      <c r="C53" s="140" t="s">
        <v>118</v>
      </c>
      <c r="D53" s="140"/>
      <c r="E53" s="140"/>
      <c r="F53" s="140"/>
      <c r="G53" s="152" t="s">
        <v>113</v>
      </c>
      <c r="H53" s="365" t="s">
        <v>192</v>
      </c>
      <c r="I53" s="361"/>
      <c r="J53" s="157"/>
      <c r="K53" s="158"/>
    </row>
    <row r="54" spans="2:11" s="159" customFormat="1" ht="12.95" customHeight="1" x14ac:dyDescent="0.25">
      <c r="B54" s="156"/>
      <c r="C54" s="140"/>
      <c r="D54" s="140"/>
      <c r="E54" s="140"/>
      <c r="F54" s="140"/>
      <c r="G54" s="152" t="s">
        <v>114</v>
      </c>
      <c r="H54" s="363" t="s">
        <v>193</v>
      </c>
      <c r="I54" s="361"/>
      <c r="J54" s="157"/>
      <c r="K54" s="158"/>
    </row>
    <row r="55" spans="2:11" s="159" customFormat="1" ht="7.5" customHeight="1" x14ac:dyDescent="0.25">
      <c r="B55" s="156"/>
      <c r="C55" s="140"/>
      <c r="D55" s="140"/>
      <c r="E55" s="140"/>
      <c r="F55" s="140"/>
      <c r="G55" s="152"/>
      <c r="H55" s="152"/>
      <c r="I55" s="152"/>
      <c r="J55" s="157"/>
      <c r="K55" s="158"/>
    </row>
    <row r="56" spans="2:11" s="159" customFormat="1" ht="12.95" customHeight="1" x14ac:dyDescent="0.25">
      <c r="B56" s="187"/>
      <c r="C56" s="141" t="s">
        <v>115</v>
      </c>
      <c r="D56" s="141"/>
      <c r="E56" s="141"/>
      <c r="F56" s="143"/>
      <c r="G56" s="141"/>
      <c r="H56" s="186" t="s">
        <v>194</v>
      </c>
      <c r="I56" s="143"/>
      <c r="J56" s="188"/>
      <c r="K56" s="189"/>
    </row>
    <row r="57" spans="2:11" ht="6.75" customHeight="1" x14ac:dyDescent="0.2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55"/>
  <sheetViews>
    <sheetView topLeftCell="A28" workbookViewId="0">
      <selection activeCell="M57" sqref="M57"/>
    </sheetView>
  </sheetViews>
  <sheetFormatPr defaultRowHeight="12.75" x14ac:dyDescent="0.2"/>
  <cols>
    <col min="1" max="1" width="13.28515625" style="61" customWidth="1"/>
    <col min="2" max="2" width="3.7109375" style="63" customWidth="1"/>
    <col min="3" max="3" width="2.7109375" style="63" customWidth="1"/>
    <col min="4" max="4" width="4" style="63" customWidth="1"/>
    <col min="5" max="5" width="40.5703125" style="61" customWidth="1"/>
    <col min="6" max="6" width="8.28515625" style="61" customWidth="1"/>
    <col min="7" max="8" width="15.7109375" style="207" customWidth="1"/>
    <col min="9" max="9" width="1.42578125" style="61" customWidth="1"/>
    <col min="10" max="10" width="14.42578125" style="61" bestFit="1" customWidth="1"/>
    <col min="11" max="11" width="17" style="61" bestFit="1" customWidth="1"/>
    <col min="12" max="16384" width="9.140625" style="61"/>
  </cols>
  <sheetData>
    <row r="1" spans="2:11" s="25" customFormat="1" ht="17.25" customHeight="1" x14ac:dyDescent="0.25">
      <c r="B1" s="30"/>
      <c r="C1" s="30"/>
      <c r="D1" s="214" t="s">
        <v>198</v>
      </c>
      <c r="G1" s="202"/>
      <c r="H1" s="202"/>
    </row>
    <row r="2" spans="2:11" s="34" customFormat="1" ht="18" x14ac:dyDescent="0.25">
      <c r="B2" s="31"/>
      <c r="C2" s="32"/>
      <c r="D2" s="214" t="s">
        <v>199</v>
      </c>
      <c r="E2" s="33"/>
      <c r="G2" s="367"/>
      <c r="H2" s="367"/>
    </row>
    <row r="3" spans="2:11" s="34" customFormat="1" ht="9" customHeight="1" x14ac:dyDescent="0.2">
      <c r="B3" s="31"/>
      <c r="C3" s="32"/>
      <c r="D3" s="32"/>
      <c r="E3" s="33"/>
      <c r="G3" s="77"/>
      <c r="H3" s="77"/>
    </row>
    <row r="4" spans="2:11" s="36" customFormat="1" ht="18" customHeight="1" x14ac:dyDescent="0.2">
      <c r="B4" s="368" t="s">
        <v>187</v>
      </c>
      <c r="C4" s="368"/>
      <c r="D4" s="368"/>
      <c r="E4" s="368"/>
      <c r="F4" s="368"/>
      <c r="G4" s="368"/>
      <c r="H4" s="368"/>
    </row>
    <row r="5" spans="2:11" s="27" customFormat="1" ht="6.75" customHeight="1" x14ac:dyDescent="0.2">
      <c r="B5" s="37"/>
      <c r="C5" s="37"/>
      <c r="D5" s="37"/>
      <c r="G5" s="203"/>
      <c r="H5" s="203"/>
    </row>
    <row r="6" spans="2:11" s="27" customFormat="1" ht="12" customHeight="1" x14ac:dyDescent="0.2">
      <c r="B6" s="372" t="s">
        <v>2</v>
      </c>
      <c r="C6" s="374" t="s">
        <v>8</v>
      </c>
      <c r="D6" s="375"/>
      <c r="E6" s="376"/>
      <c r="F6" s="372" t="s">
        <v>9</v>
      </c>
      <c r="G6" s="204" t="s">
        <v>151</v>
      </c>
      <c r="H6" s="204" t="s">
        <v>151</v>
      </c>
    </row>
    <row r="7" spans="2:11" s="27" customFormat="1" ht="12" customHeight="1" x14ac:dyDescent="0.2">
      <c r="B7" s="373"/>
      <c r="C7" s="377"/>
      <c r="D7" s="378"/>
      <c r="E7" s="379"/>
      <c r="F7" s="373"/>
      <c r="G7" s="205" t="s">
        <v>152</v>
      </c>
      <c r="H7" s="206" t="s">
        <v>169</v>
      </c>
    </row>
    <row r="8" spans="2:11" s="42" customFormat="1" ht="19.5" customHeight="1" x14ac:dyDescent="0.2">
      <c r="B8" s="38" t="s">
        <v>3</v>
      </c>
      <c r="C8" s="369" t="s">
        <v>170</v>
      </c>
      <c r="D8" s="370"/>
      <c r="E8" s="371"/>
      <c r="F8" s="40"/>
      <c r="G8" s="196">
        <f>G9+G12+G13+G21</f>
        <v>227524897</v>
      </c>
      <c r="H8" s="196">
        <f>H9+H12+H13+H21</f>
        <v>271374288</v>
      </c>
    </row>
    <row r="9" spans="2:11" s="42" customFormat="1" ht="17.100000000000001" customHeight="1" x14ac:dyDescent="0.2">
      <c r="B9" s="43"/>
      <c r="C9" s="39">
        <v>1</v>
      </c>
      <c r="D9" s="44" t="s">
        <v>10</v>
      </c>
      <c r="E9" s="45"/>
      <c r="F9" s="46"/>
      <c r="G9" s="197">
        <f>G10+G11</f>
        <v>14468631</v>
      </c>
      <c r="H9" s="197">
        <f>H10+H11</f>
        <v>359716</v>
      </c>
      <c r="J9" s="166"/>
    </row>
    <row r="10" spans="2:11" s="51" customFormat="1" ht="17.100000000000001" customHeight="1" x14ac:dyDescent="0.2">
      <c r="B10" s="43"/>
      <c r="C10" s="39"/>
      <c r="D10" s="47" t="s">
        <v>119</v>
      </c>
      <c r="E10" s="48" t="s">
        <v>29</v>
      </c>
      <c r="F10" s="49"/>
      <c r="G10" s="198">
        <v>4582789</v>
      </c>
      <c r="H10" s="198">
        <v>291271</v>
      </c>
    </row>
    <row r="11" spans="2:11" s="51" customFormat="1" ht="17.100000000000001" customHeight="1" x14ac:dyDescent="0.2">
      <c r="B11" s="52"/>
      <c r="C11" s="39"/>
      <c r="D11" s="47" t="s">
        <v>119</v>
      </c>
      <c r="E11" s="48" t="s">
        <v>30</v>
      </c>
      <c r="F11" s="49"/>
      <c r="G11" s="198">
        <v>9885842</v>
      </c>
      <c r="H11" s="198">
        <v>68445</v>
      </c>
    </row>
    <row r="12" spans="2:11" s="42" customFormat="1" ht="17.100000000000001" customHeight="1" x14ac:dyDescent="0.2">
      <c r="B12" s="52"/>
      <c r="C12" s="39">
        <v>2</v>
      </c>
      <c r="D12" s="44" t="s">
        <v>155</v>
      </c>
      <c r="E12" s="45"/>
      <c r="F12" s="46"/>
      <c r="G12" s="199">
        <v>0</v>
      </c>
      <c r="H12" s="199">
        <v>0</v>
      </c>
    </row>
    <row r="13" spans="2:11" s="178" customFormat="1" ht="17.100000000000001" customHeight="1" x14ac:dyDescent="0.2">
      <c r="B13" s="173"/>
      <c r="C13" s="174">
        <v>3</v>
      </c>
      <c r="D13" s="175" t="s">
        <v>156</v>
      </c>
      <c r="E13" s="176"/>
      <c r="F13" s="177"/>
      <c r="G13" s="200">
        <f>G14+G15+G16+G17+G18+G19+G20</f>
        <v>155365903</v>
      </c>
      <c r="H13" s="200">
        <f>H14+H15+H16+H17+H18+H19+H20</f>
        <v>229177993</v>
      </c>
      <c r="J13" s="194"/>
    </row>
    <row r="14" spans="2:11" s="51" customFormat="1" ht="16.350000000000001" customHeight="1" x14ac:dyDescent="0.2">
      <c r="B14" s="43"/>
      <c r="C14" s="53"/>
      <c r="D14" s="47" t="s">
        <v>119</v>
      </c>
      <c r="E14" s="48" t="s">
        <v>157</v>
      </c>
      <c r="F14" s="49"/>
      <c r="G14" s="198">
        <v>150389918</v>
      </c>
      <c r="H14" s="198">
        <v>219136583</v>
      </c>
      <c r="K14" s="195"/>
    </row>
    <row r="15" spans="2:11" s="51" customFormat="1" ht="16.350000000000001" customHeight="1" x14ac:dyDescent="0.2">
      <c r="B15" s="52"/>
      <c r="C15" s="54"/>
      <c r="D15" s="55" t="s">
        <v>119</v>
      </c>
      <c r="E15" s="48" t="s">
        <v>120</v>
      </c>
      <c r="F15" s="49"/>
      <c r="G15" s="198">
        <v>1779512</v>
      </c>
      <c r="H15" s="198">
        <v>0</v>
      </c>
      <c r="K15" s="195"/>
    </row>
    <row r="16" spans="2:11" s="51" customFormat="1" ht="16.350000000000001" customHeight="1" x14ac:dyDescent="0.2">
      <c r="B16" s="52"/>
      <c r="C16" s="54"/>
      <c r="D16" s="55" t="s">
        <v>119</v>
      </c>
      <c r="E16" s="48" t="s">
        <v>121</v>
      </c>
      <c r="F16" s="49"/>
      <c r="G16" s="198">
        <v>0</v>
      </c>
      <c r="H16" s="198">
        <v>520035</v>
      </c>
      <c r="K16" s="195"/>
    </row>
    <row r="17" spans="2:11" s="51" customFormat="1" ht="16.350000000000001" customHeight="1" x14ac:dyDescent="0.2">
      <c r="B17" s="52"/>
      <c r="C17" s="54"/>
      <c r="D17" s="55" t="s">
        <v>119</v>
      </c>
      <c r="E17" s="48" t="s">
        <v>122</v>
      </c>
      <c r="F17" s="49"/>
      <c r="G17" s="198">
        <v>2700817</v>
      </c>
      <c r="H17" s="198">
        <v>0</v>
      </c>
    </row>
    <row r="18" spans="2:11" s="51" customFormat="1" ht="16.350000000000001" customHeight="1" x14ac:dyDescent="0.2">
      <c r="B18" s="52"/>
      <c r="C18" s="54"/>
      <c r="D18" s="55" t="s">
        <v>119</v>
      </c>
      <c r="E18" s="48" t="s">
        <v>125</v>
      </c>
      <c r="F18" s="49"/>
      <c r="G18" s="198">
        <v>0</v>
      </c>
      <c r="H18" s="198">
        <v>0</v>
      </c>
    </row>
    <row r="19" spans="2:11" s="51" customFormat="1" ht="16.350000000000001" customHeight="1" x14ac:dyDescent="0.2">
      <c r="B19" s="52"/>
      <c r="C19" s="54"/>
      <c r="D19" s="55" t="s">
        <v>119</v>
      </c>
      <c r="E19" s="48" t="s">
        <v>291</v>
      </c>
      <c r="F19" s="49"/>
      <c r="G19" s="198">
        <v>495656</v>
      </c>
      <c r="H19" s="198">
        <v>9521375</v>
      </c>
    </row>
    <row r="20" spans="2:11" s="51" customFormat="1" ht="16.350000000000001" customHeight="1" x14ac:dyDescent="0.2">
      <c r="B20" s="52"/>
      <c r="C20" s="54"/>
      <c r="D20" s="55" t="s">
        <v>119</v>
      </c>
      <c r="E20" s="48" t="s">
        <v>181</v>
      </c>
      <c r="F20" s="49"/>
      <c r="G20" s="198">
        <v>0</v>
      </c>
      <c r="H20" s="198">
        <v>0</v>
      </c>
    </row>
    <row r="21" spans="2:11" s="42" customFormat="1" ht="17.100000000000001" customHeight="1" x14ac:dyDescent="0.2">
      <c r="B21" s="52"/>
      <c r="C21" s="39">
        <v>4</v>
      </c>
      <c r="D21" s="44" t="s">
        <v>11</v>
      </c>
      <c r="E21" s="45"/>
      <c r="F21" s="46"/>
      <c r="G21" s="197">
        <f>G22+G23+G24+G25+G26+G27+G28</f>
        <v>57690363</v>
      </c>
      <c r="H21" s="197">
        <f>H22+H23+H24+H25+H26+H27+H28</f>
        <v>41836579</v>
      </c>
      <c r="J21" s="167"/>
    </row>
    <row r="22" spans="2:11" s="51" customFormat="1" ht="16.350000000000001" customHeight="1" x14ac:dyDescent="0.2">
      <c r="B22" s="43"/>
      <c r="C22" s="53"/>
      <c r="D22" s="47" t="s">
        <v>119</v>
      </c>
      <c r="E22" s="48" t="s">
        <v>12</v>
      </c>
      <c r="F22" s="49"/>
      <c r="G22" s="198">
        <v>57388035</v>
      </c>
      <c r="H22" s="198">
        <v>41534251</v>
      </c>
      <c r="K22" s="182"/>
    </row>
    <row r="23" spans="2:11" s="51" customFormat="1" ht="16.350000000000001" customHeight="1" x14ac:dyDescent="0.2">
      <c r="B23" s="52"/>
      <c r="C23" s="54"/>
      <c r="D23" s="55" t="s">
        <v>119</v>
      </c>
      <c r="E23" s="48" t="s">
        <v>124</v>
      </c>
      <c r="F23" s="49"/>
      <c r="G23" s="198">
        <v>0</v>
      </c>
      <c r="H23" s="198">
        <v>0</v>
      </c>
    </row>
    <row r="24" spans="2:11" s="51" customFormat="1" ht="16.350000000000001" customHeight="1" x14ac:dyDescent="0.2">
      <c r="B24" s="52"/>
      <c r="C24" s="54"/>
      <c r="D24" s="55" t="s">
        <v>119</v>
      </c>
      <c r="E24" s="48" t="s">
        <v>13</v>
      </c>
      <c r="F24" s="49"/>
      <c r="G24" s="198">
        <v>0</v>
      </c>
      <c r="H24" s="198">
        <v>0</v>
      </c>
    </row>
    <row r="25" spans="2:11" s="51" customFormat="1" ht="16.350000000000001" customHeight="1" x14ac:dyDescent="0.2">
      <c r="B25" s="52"/>
      <c r="C25" s="54"/>
      <c r="D25" s="55" t="s">
        <v>119</v>
      </c>
      <c r="E25" s="48" t="s">
        <v>158</v>
      </c>
      <c r="F25" s="49"/>
      <c r="G25" s="198">
        <v>0</v>
      </c>
      <c r="H25" s="198">
        <v>0</v>
      </c>
    </row>
    <row r="26" spans="2:11" s="51" customFormat="1" ht="16.350000000000001" customHeight="1" x14ac:dyDescent="0.2">
      <c r="B26" s="52"/>
      <c r="C26" s="54"/>
      <c r="D26" s="55" t="s">
        <v>119</v>
      </c>
      <c r="E26" s="48" t="s">
        <v>14</v>
      </c>
      <c r="F26" s="49"/>
      <c r="G26" s="198">
        <v>302328</v>
      </c>
      <c r="H26" s="198">
        <v>302328</v>
      </c>
      <c r="J26" s="165"/>
    </row>
    <row r="27" spans="2:11" s="51" customFormat="1" ht="16.350000000000001" customHeight="1" x14ac:dyDescent="0.2">
      <c r="B27" s="52"/>
      <c r="C27" s="54"/>
      <c r="D27" s="55" t="s">
        <v>119</v>
      </c>
      <c r="E27" s="48" t="s">
        <v>15</v>
      </c>
      <c r="F27" s="49"/>
      <c r="G27" s="198">
        <v>0</v>
      </c>
      <c r="H27" s="198">
        <v>0</v>
      </c>
    </row>
    <row r="28" spans="2:11" s="51" customFormat="1" ht="16.350000000000001" customHeight="1" x14ac:dyDescent="0.2">
      <c r="B28" s="52"/>
      <c r="C28" s="54"/>
      <c r="D28" s="55" t="s">
        <v>119</v>
      </c>
      <c r="E28" s="48"/>
      <c r="F28" s="49"/>
      <c r="G28" s="198">
        <v>0</v>
      </c>
      <c r="H28" s="198">
        <v>0</v>
      </c>
    </row>
    <row r="29" spans="2:11" s="42" customFormat="1" ht="17.100000000000001" customHeight="1" x14ac:dyDescent="0.2">
      <c r="B29" s="52"/>
      <c r="C29" s="39">
        <v>5</v>
      </c>
      <c r="D29" s="44" t="s">
        <v>159</v>
      </c>
      <c r="E29" s="45"/>
      <c r="F29" s="46"/>
      <c r="G29" s="201">
        <v>0</v>
      </c>
      <c r="H29" s="201">
        <v>0</v>
      </c>
    </row>
    <row r="30" spans="2:11" s="42" customFormat="1" ht="17.100000000000001" customHeight="1" x14ac:dyDescent="0.2">
      <c r="B30" s="43"/>
      <c r="C30" s="39">
        <v>6</v>
      </c>
      <c r="D30" s="44" t="s">
        <v>160</v>
      </c>
      <c r="E30" s="45"/>
      <c r="F30" s="46"/>
      <c r="G30" s="201">
        <v>0</v>
      </c>
      <c r="H30" s="201">
        <v>0</v>
      </c>
    </row>
    <row r="31" spans="2:11" s="42" customFormat="1" ht="17.100000000000001" customHeight="1" x14ac:dyDescent="0.2">
      <c r="B31" s="43"/>
      <c r="C31" s="39">
        <v>7</v>
      </c>
      <c r="D31" s="44" t="s">
        <v>16</v>
      </c>
      <c r="E31" s="45"/>
      <c r="F31" s="46"/>
      <c r="G31" s="201">
        <v>0</v>
      </c>
      <c r="H31" s="201">
        <v>0</v>
      </c>
    </row>
    <row r="32" spans="2:11" s="42" customFormat="1" ht="16.350000000000001" customHeight="1" x14ac:dyDescent="0.2">
      <c r="B32" s="43"/>
      <c r="C32" s="39"/>
      <c r="D32" s="47" t="s">
        <v>119</v>
      </c>
      <c r="E32" s="45" t="s">
        <v>161</v>
      </c>
      <c r="F32" s="46"/>
      <c r="G32" s="199">
        <v>0</v>
      </c>
      <c r="H32" s="199">
        <v>0</v>
      </c>
    </row>
    <row r="33" spans="2:8" s="42" customFormat="1" ht="16.350000000000001" customHeight="1" x14ac:dyDescent="0.2">
      <c r="B33" s="43"/>
      <c r="C33" s="39"/>
      <c r="D33" s="47" t="s">
        <v>119</v>
      </c>
      <c r="E33" s="45"/>
      <c r="F33" s="46"/>
      <c r="G33" s="199"/>
      <c r="H33" s="199"/>
    </row>
    <row r="34" spans="2:8" s="42" customFormat="1" ht="24.95" customHeight="1" x14ac:dyDescent="0.2">
      <c r="B34" s="56" t="s">
        <v>4</v>
      </c>
      <c r="C34" s="369" t="s">
        <v>17</v>
      </c>
      <c r="D34" s="370"/>
      <c r="E34" s="371"/>
      <c r="F34" s="46"/>
      <c r="G34" s="196">
        <f>G35+G36+G41+G42+G43+G44</f>
        <v>159314433</v>
      </c>
      <c r="H34" s="196">
        <f>H35+H36+H41+H42+H43+H44</f>
        <v>157114036</v>
      </c>
    </row>
    <row r="35" spans="2:8" s="42" customFormat="1" ht="17.100000000000001" customHeight="1" x14ac:dyDescent="0.2">
      <c r="B35" s="43"/>
      <c r="C35" s="39">
        <v>1</v>
      </c>
      <c r="D35" s="44" t="s">
        <v>18</v>
      </c>
      <c r="E35" s="45"/>
      <c r="F35" s="46"/>
      <c r="G35" s="199">
        <v>0</v>
      </c>
      <c r="H35" s="199">
        <v>0</v>
      </c>
    </row>
    <row r="36" spans="2:8" s="42" customFormat="1" ht="17.100000000000001" customHeight="1" x14ac:dyDescent="0.2">
      <c r="B36" s="43"/>
      <c r="C36" s="39">
        <v>2</v>
      </c>
      <c r="D36" s="44" t="s">
        <v>19</v>
      </c>
      <c r="E36" s="57"/>
      <c r="F36" s="46"/>
      <c r="G36" s="196">
        <f>G37+G38+G39+G40</f>
        <v>159314433</v>
      </c>
      <c r="H36" s="196">
        <f>H37+H38+H39+H40</f>
        <v>157114036</v>
      </c>
    </row>
    <row r="37" spans="2:8" s="51" customFormat="1" ht="16.350000000000001" customHeight="1" x14ac:dyDescent="0.2">
      <c r="B37" s="43"/>
      <c r="C37" s="53"/>
      <c r="D37" s="47" t="s">
        <v>119</v>
      </c>
      <c r="E37" s="48" t="s">
        <v>24</v>
      </c>
      <c r="F37" s="49"/>
      <c r="G37" s="198">
        <v>139650000</v>
      </c>
      <c r="H37" s="198">
        <v>139650000</v>
      </c>
    </row>
    <row r="38" spans="2:8" s="51" customFormat="1" ht="16.350000000000001" customHeight="1" x14ac:dyDescent="0.2">
      <c r="B38" s="52"/>
      <c r="C38" s="54"/>
      <c r="D38" s="55" t="s">
        <v>119</v>
      </c>
      <c r="E38" s="48" t="s">
        <v>5</v>
      </c>
      <c r="F38" s="49"/>
      <c r="G38" s="198">
        <v>0</v>
      </c>
      <c r="H38" s="198">
        <v>0</v>
      </c>
    </row>
    <row r="39" spans="2:8" s="51" customFormat="1" ht="16.350000000000001" customHeight="1" x14ac:dyDescent="0.2">
      <c r="B39" s="52"/>
      <c r="C39" s="54"/>
      <c r="D39" s="55" t="s">
        <v>119</v>
      </c>
      <c r="E39" s="48" t="s">
        <v>123</v>
      </c>
      <c r="F39" s="49"/>
      <c r="G39" s="198">
        <v>19664433</v>
      </c>
      <c r="H39" s="198">
        <v>17464036</v>
      </c>
    </row>
    <row r="40" spans="2:8" s="51" customFormat="1" ht="16.350000000000001" customHeight="1" x14ac:dyDescent="0.2">
      <c r="B40" s="52"/>
      <c r="C40" s="54"/>
      <c r="D40" s="55" t="s">
        <v>119</v>
      </c>
      <c r="E40" s="48" t="s">
        <v>132</v>
      </c>
      <c r="F40" s="49"/>
      <c r="G40" s="198">
        <v>0</v>
      </c>
      <c r="H40" s="198">
        <v>0</v>
      </c>
    </row>
    <row r="41" spans="2:8" s="42" customFormat="1" ht="17.100000000000001" customHeight="1" x14ac:dyDescent="0.2">
      <c r="B41" s="52"/>
      <c r="C41" s="39">
        <v>3</v>
      </c>
      <c r="D41" s="44" t="s">
        <v>20</v>
      </c>
      <c r="E41" s="45"/>
      <c r="F41" s="46"/>
      <c r="G41" s="199">
        <v>0</v>
      </c>
      <c r="H41" s="199">
        <v>0</v>
      </c>
    </row>
    <row r="42" spans="2:8" s="42" customFormat="1" ht="17.100000000000001" customHeight="1" x14ac:dyDescent="0.2">
      <c r="B42" s="43"/>
      <c r="C42" s="39">
        <v>4</v>
      </c>
      <c r="D42" s="44" t="s">
        <v>21</v>
      </c>
      <c r="E42" s="45"/>
      <c r="F42" s="46"/>
      <c r="G42" s="199">
        <v>0</v>
      </c>
      <c r="H42" s="199">
        <v>0</v>
      </c>
    </row>
    <row r="43" spans="2:8" s="42" customFormat="1" ht="17.100000000000001" customHeight="1" x14ac:dyDescent="0.2">
      <c r="B43" s="43"/>
      <c r="C43" s="39">
        <v>5</v>
      </c>
      <c r="D43" s="44" t="s">
        <v>22</v>
      </c>
      <c r="E43" s="45"/>
      <c r="F43" s="46"/>
      <c r="G43" s="199">
        <v>0</v>
      </c>
      <c r="H43" s="199">
        <v>0</v>
      </c>
    </row>
    <row r="44" spans="2:8" s="42" customFormat="1" ht="17.100000000000001" customHeight="1" x14ac:dyDescent="0.2">
      <c r="B44" s="43"/>
      <c r="C44" s="39">
        <v>6</v>
      </c>
      <c r="D44" s="44" t="s">
        <v>23</v>
      </c>
      <c r="E44" s="45"/>
      <c r="F44" s="46"/>
      <c r="G44" s="199">
        <v>0</v>
      </c>
      <c r="H44" s="199">
        <v>0</v>
      </c>
    </row>
    <row r="45" spans="2:8" s="42" customFormat="1" ht="22.5" customHeight="1" x14ac:dyDescent="0.2">
      <c r="B45" s="46"/>
      <c r="C45" s="369" t="s">
        <v>52</v>
      </c>
      <c r="D45" s="370"/>
      <c r="E45" s="371"/>
      <c r="F45" s="46"/>
      <c r="G45" s="196">
        <f>G34+G8</f>
        <v>386839330</v>
      </c>
      <c r="H45" s="196">
        <f>H34+H8</f>
        <v>428488324</v>
      </c>
    </row>
    <row r="46" spans="2:8" s="42" customFormat="1" ht="9.75" customHeight="1" x14ac:dyDescent="0.2">
      <c r="B46" s="58"/>
      <c r="C46" s="58"/>
      <c r="D46" s="58"/>
      <c r="E46" s="58"/>
      <c r="F46" s="59"/>
      <c r="G46" s="60"/>
      <c r="H46" s="60"/>
    </row>
    <row r="47" spans="2:8" s="42" customFormat="1" ht="15.95" customHeight="1" x14ac:dyDescent="0.2">
      <c r="B47" s="58"/>
      <c r="C47" s="58"/>
      <c r="D47" s="58"/>
      <c r="E47" s="366" t="s">
        <v>75</v>
      </c>
      <c r="F47" s="366"/>
      <c r="G47" s="366"/>
      <c r="H47" s="60"/>
    </row>
    <row r="48" spans="2:8" ht="15" x14ac:dyDescent="0.2">
      <c r="E48" s="366" t="s">
        <v>197</v>
      </c>
      <c r="F48" s="366"/>
      <c r="G48" s="366"/>
    </row>
    <row r="49" spans="5:5" x14ac:dyDescent="0.2">
      <c r="E49" s="58"/>
    </row>
    <row r="54" spans="5:5" x14ac:dyDescent="0.2">
      <c r="E54" s="16"/>
    </row>
    <row r="55" spans="5:5" x14ac:dyDescent="0.2">
      <c r="E55" s="16"/>
    </row>
  </sheetData>
  <mergeCells count="10">
    <mergeCell ref="E47:G47"/>
    <mergeCell ref="E48:G48"/>
    <mergeCell ref="G2:H2"/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57"/>
  <sheetViews>
    <sheetView topLeftCell="A25" workbookViewId="0">
      <selection activeCell="G18" sqref="G18"/>
    </sheetView>
  </sheetViews>
  <sheetFormatPr defaultRowHeight="12.75" x14ac:dyDescent="0.2"/>
  <cols>
    <col min="1" max="1" width="13.28515625" style="61" customWidth="1"/>
    <col min="2" max="2" width="3.7109375" style="63" customWidth="1"/>
    <col min="3" max="3" width="2.7109375" style="63" customWidth="1"/>
    <col min="4" max="4" width="4" style="63" customWidth="1"/>
    <col min="5" max="5" width="40.5703125" style="61" customWidth="1"/>
    <col min="6" max="6" width="8.28515625" style="61" customWidth="1"/>
    <col min="7" max="8" width="15.7109375" style="64" customWidth="1"/>
    <col min="9" max="9" width="1.42578125" style="61" customWidth="1"/>
    <col min="10" max="10" width="9.140625" style="61"/>
    <col min="11" max="11" width="14.42578125" style="61" bestFit="1" customWidth="1"/>
    <col min="12" max="16384" width="9.140625" style="61"/>
  </cols>
  <sheetData>
    <row r="1" spans="2:11" ht="15" x14ac:dyDescent="0.25">
      <c r="D1" s="214" t="s">
        <v>198</v>
      </c>
    </row>
    <row r="2" spans="2:11" s="34" customFormat="1" ht="18" x14ac:dyDescent="0.25">
      <c r="B2" s="31"/>
      <c r="C2" s="32"/>
      <c r="D2" s="214" t="s">
        <v>199</v>
      </c>
      <c r="E2" s="33"/>
      <c r="G2" s="380"/>
      <c r="H2" s="380"/>
    </row>
    <row r="3" spans="2:11" s="34" customFormat="1" ht="6" customHeight="1" x14ac:dyDescent="0.2">
      <c r="B3" s="31"/>
      <c r="C3" s="32"/>
      <c r="D3" s="32"/>
      <c r="E3" s="33"/>
      <c r="G3" s="35"/>
      <c r="H3" s="35"/>
    </row>
    <row r="4" spans="2:11" s="65" customFormat="1" ht="18" customHeight="1" x14ac:dyDescent="0.2">
      <c r="B4" s="368" t="s">
        <v>186</v>
      </c>
      <c r="C4" s="368"/>
      <c r="D4" s="368"/>
      <c r="E4" s="368"/>
      <c r="F4" s="368"/>
      <c r="G4" s="368"/>
      <c r="H4" s="368"/>
    </row>
    <row r="5" spans="2:11" s="26" customFormat="1" ht="6.75" customHeight="1" x14ac:dyDescent="0.2">
      <c r="B5" s="66"/>
      <c r="C5" s="66"/>
      <c r="D5" s="66"/>
      <c r="G5" s="67"/>
      <c r="H5" s="67"/>
    </row>
    <row r="6" spans="2:11" s="65" customFormat="1" ht="15.95" customHeight="1" x14ac:dyDescent="0.2">
      <c r="B6" s="381" t="s">
        <v>2</v>
      </c>
      <c r="C6" s="383" t="s">
        <v>48</v>
      </c>
      <c r="D6" s="384"/>
      <c r="E6" s="385"/>
      <c r="F6" s="381" t="s">
        <v>9</v>
      </c>
      <c r="G6" s="68" t="s">
        <v>151</v>
      </c>
      <c r="H6" s="68" t="s">
        <v>151</v>
      </c>
    </row>
    <row r="7" spans="2:11" s="65" customFormat="1" ht="15.95" customHeight="1" x14ac:dyDescent="0.2">
      <c r="B7" s="382"/>
      <c r="C7" s="386"/>
      <c r="D7" s="387"/>
      <c r="E7" s="388"/>
      <c r="F7" s="382"/>
      <c r="G7" s="69" t="s">
        <v>152</v>
      </c>
      <c r="H7" s="70" t="s">
        <v>169</v>
      </c>
    </row>
    <row r="8" spans="2:11" s="42" customFormat="1" ht="21.75" customHeight="1" x14ac:dyDescent="0.2">
      <c r="B8" s="56" t="s">
        <v>3</v>
      </c>
      <c r="C8" s="369" t="s">
        <v>153</v>
      </c>
      <c r="D8" s="370"/>
      <c r="E8" s="371"/>
      <c r="F8" s="46"/>
      <c r="G8" s="191">
        <f>G9+G10+G13</f>
        <v>224405716</v>
      </c>
      <c r="H8" s="191">
        <f>H9+H10+H13</f>
        <v>285535869</v>
      </c>
      <c r="K8" s="167"/>
    </row>
    <row r="9" spans="2:11" s="42" customFormat="1" ht="15.95" customHeight="1" x14ac:dyDescent="0.2">
      <c r="B9" s="43"/>
      <c r="C9" s="39">
        <v>1</v>
      </c>
      <c r="D9" s="44" t="s">
        <v>25</v>
      </c>
      <c r="E9" s="45"/>
      <c r="F9" s="46"/>
      <c r="G9" s="192">
        <v>0</v>
      </c>
      <c r="H9" s="192">
        <v>0</v>
      </c>
    </row>
    <row r="10" spans="2:11" s="42" customFormat="1" ht="15.95" customHeight="1" x14ac:dyDescent="0.2">
      <c r="B10" s="43"/>
      <c r="C10" s="39">
        <v>2</v>
      </c>
      <c r="D10" s="44" t="s">
        <v>26</v>
      </c>
      <c r="E10" s="45"/>
      <c r="F10" s="46"/>
      <c r="G10" s="191">
        <f>G11+G12</f>
        <v>110378864</v>
      </c>
      <c r="H10" s="191">
        <f>H11+H12</f>
        <v>172548367</v>
      </c>
    </row>
    <row r="11" spans="2:11" s="51" customFormat="1" ht="15.75" customHeight="1" x14ac:dyDescent="0.2">
      <c r="B11" s="43"/>
      <c r="C11" s="53"/>
      <c r="D11" s="47" t="s">
        <v>119</v>
      </c>
      <c r="E11" s="48" t="s">
        <v>126</v>
      </c>
      <c r="F11" s="49"/>
      <c r="G11" s="193">
        <v>98514842</v>
      </c>
      <c r="H11" s="193">
        <v>85961300</v>
      </c>
    </row>
    <row r="12" spans="2:11" s="51" customFormat="1" ht="15.75" customHeight="1" x14ac:dyDescent="0.2">
      <c r="B12" s="52"/>
      <c r="C12" s="54"/>
      <c r="D12" s="55" t="s">
        <v>119</v>
      </c>
      <c r="E12" s="48" t="s">
        <v>154</v>
      </c>
      <c r="F12" s="49"/>
      <c r="G12" s="193">
        <v>11864022</v>
      </c>
      <c r="H12" s="193">
        <v>86587067</v>
      </c>
    </row>
    <row r="13" spans="2:11" s="42" customFormat="1" ht="15.95" customHeight="1" x14ac:dyDescent="0.2">
      <c r="B13" s="52"/>
      <c r="C13" s="39">
        <v>3</v>
      </c>
      <c r="D13" s="44" t="s">
        <v>27</v>
      </c>
      <c r="E13" s="45"/>
      <c r="F13" s="46"/>
      <c r="G13" s="191">
        <f>G14+G15+G16+G17+G18+G19+G20+G21+G22+G24+G23</f>
        <v>114026852</v>
      </c>
      <c r="H13" s="191">
        <f>H14+H15+H16+H17+H18+H19+H20+H21+H22+H24+H23</f>
        <v>112987502</v>
      </c>
      <c r="K13" s="167"/>
    </row>
    <row r="14" spans="2:11" s="51" customFormat="1" ht="15.75" customHeight="1" x14ac:dyDescent="0.2">
      <c r="B14" s="43"/>
      <c r="C14" s="53"/>
      <c r="D14" s="47" t="s">
        <v>119</v>
      </c>
      <c r="E14" s="48" t="s">
        <v>162</v>
      </c>
      <c r="F14" s="49"/>
      <c r="G14" s="169">
        <v>20823827</v>
      </c>
      <c r="H14" s="169">
        <v>11863209</v>
      </c>
    </row>
    <row r="15" spans="2:11" s="51" customFormat="1" ht="15.75" customHeight="1" x14ac:dyDescent="0.2">
      <c r="B15" s="52"/>
      <c r="C15" s="54"/>
      <c r="D15" s="55" t="s">
        <v>119</v>
      </c>
      <c r="E15" s="48" t="s">
        <v>163</v>
      </c>
      <c r="F15" s="49"/>
      <c r="G15" s="193">
        <v>171852</v>
      </c>
      <c r="H15" s="193">
        <v>195874</v>
      </c>
    </row>
    <row r="16" spans="2:11" s="51" customFormat="1" ht="15.75" customHeight="1" x14ac:dyDescent="0.2">
      <c r="B16" s="52"/>
      <c r="C16" s="54"/>
      <c r="D16" s="55" t="s">
        <v>119</v>
      </c>
      <c r="E16" s="48" t="s">
        <v>127</v>
      </c>
      <c r="F16" s="49"/>
      <c r="G16" s="193">
        <v>483844</v>
      </c>
      <c r="H16" s="193">
        <v>455237</v>
      </c>
    </row>
    <row r="17" spans="2:8" s="51" customFormat="1" ht="15.75" customHeight="1" x14ac:dyDescent="0.2">
      <c r="B17" s="52"/>
      <c r="C17" s="54"/>
      <c r="D17" s="55" t="s">
        <v>119</v>
      </c>
      <c r="E17" s="48" t="s">
        <v>128</v>
      </c>
      <c r="F17" s="49"/>
      <c r="G17" s="193">
        <v>97400</v>
      </c>
      <c r="H17" s="193">
        <v>131020</v>
      </c>
    </row>
    <row r="18" spans="2:8" s="51" customFormat="1" ht="15.75" customHeight="1" x14ac:dyDescent="0.2">
      <c r="B18" s="52"/>
      <c r="C18" s="54"/>
      <c r="D18" s="55" t="s">
        <v>119</v>
      </c>
      <c r="E18" s="48" t="s">
        <v>129</v>
      </c>
      <c r="F18" s="49"/>
      <c r="G18" s="357">
        <v>49929</v>
      </c>
      <c r="H18" s="193">
        <v>0</v>
      </c>
    </row>
    <row r="19" spans="2:8" s="51" customFormat="1" ht="15.75" customHeight="1" x14ac:dyDescent="0.2">
      <c r="B19" s="52"/>
      <c r="C19" s="54"/>
      <c r="D19" s="55" t="s">
        <v>119</v>
      </c>
      <c r="E19" s="48" t="s">
        <v>130</v>
      </c>
      <c r="F19" s="49"/>
      <c r="G19" s="193">
        <v>0</v>
      </c>
      <c r="H19" s="193">
        <v>5131386</v>
      </c>
    </row>
    <row r="20" spans="2:8" s="51" customFormat="1" ht="15.75" customHeight="1" x14ac:dyDescent="0.2">
      <c r="B20" s="52"/>
      <c r="C20" s="54"/>
      <c r="D20" s="55" t="s">
        <v>119</v>
      </c>
      <c r="E20" s="48" t="s">
        <v>131</v>
      </c>
      <c r="F20" s="49"/>
      <c r="G20" s="193">
        <v>0</v>
      </c>
      <c r="H20" s="193">
        <v>0</v>
      </c>
    </row>
    <row r="21" spans="2:8" s="51" customFormat="1" ht="15.75" customHeight="1" x14ac:dyDescent="0.2">
      <c r="B21" s="52"/>
      <c r="C21" s="54"/>
      <c r="D21" s="55" t="s">
        <v>119</v>
      </c>
      <c r="E21" s="48" t="s">
        <v>125</v>
      </c>
      <c r="F21" s="49"/>
      <c r="G21" s="192">
        <v>92400000</v>
      </c>
      <c r="H21" s="192">
        <v>92400000</v>
      </c>
    </row>
    <row r="22" spans="2:8" s="51" customFormat="1" ht="15.75" customHeight="1" x14ac:dyDescent="0.2">
      <c r="B22" s="52"/>
      <c r="C22" s="54"/>
      <c r="D22" s="55" t="s">
        <v>119</v>
      </c>
      <c r="E22" s="48" t="s">
        <v>134</v>
      </c>
      <c r="F22" s="49"/>
      <c r="G22" s="193">
        <v>0</v>
      </c>
      <c r="H22" s="193">
        <v>0</v>
      </c>
    </row>
    <row r="23" spans="2:8" s="51" customFormat="1" ht="15.75" customHeight="1" x14ac:dyDescent="0.2">
      <c r="B23" s="52"/>
      <c r="C23" s="54"/>
      <c r="D23" s="55" t="s">
        <v>119</v>
      </c>
      <c r="E23" s="48" t="s">
        <v>133</v>
      </c>
      <c r="F23" s="49"/>
      <c r="G23" s="193">
        <v>0</v>
      </c>
      <c r="H23" s="193">
        <v>0</v>
      </c>
    </row>
    <row r="24" spans="2:8" s="51" customFormat="1" ht="15.75" customHeight="1" x14ac:dyDescent="0.2">
      <c r="B24" s="52"/>
      <c r="C24" s="54"/>
      <c r="D24" s="55" t="s">
        <v>119</v>
      </c>
      <c r="E24" s="48" t="s">
        <v>133</v>
      </c>
      <c r="F24" s="49"/>
      <c r="G24" s="169">
        <v>0</v>
      </c>
      <c r="H24" s="169">
        <v>2810776</v>
      </c>
    </row>
    <row r="25" spans="2:8" s="42" customFormat="1" ht="15.95" customHeight="1" x14ac:dyDescent="0.2">
      <c r="B25" s="52"/>
      <c r="C25" s="39">
        <v>4</v>
      </c>
      <c r="D25" s="44" t="s">
        <v>28</v>
      </c>
      <c r="E25" s="45"/>
      <c r="F25" s="46"/>
      <c r="G25" s="170">
        <v>0</v>
      </c>
      <c r="H25" s="170">
        <v>0</v>
      </c>
    </row>
    <row r="26" spans="2:8" s="42" customFormat="1" ht="15.95" customHeight="1" x14ac:dyDescent="0.2">
      <c r="B26" s="43"/>
      <c r="C26" s="39">
        <v>5</v>
      </c>
      <c r="D26" s="44" t="s">
        <v>164</v>
      </c>
      <c r="E26" s="45"/>
      <c r="F26" s="46"/>
      <c r="G26" s="170">
        <v>0</v>
      </c>
      <c r="H26" s="170">
        <v>0</v>
      </c>
    </row>
    <row r="27" spans="2:8" s="42" customFormat="1" ht="21.75" customHeight="1" x14ac:dyDescent="0.2">
      <c r="B27" s="56" t="s">
        <v>4</v>
      </c>
      <c r="C27" s="369" t="s">
        <v>49</v>
      </c>
      <c r="D27" s="370"/>
      <c r="E27" s="371"/>
      <c r="F27" s="46"/>
      <c r="G27" s="168">
        <f>G28+G31+G32+G33</f>
        <v>0</v>
      </c>
      <c r="H27" s="168">
        <f>H28+H31+H32+H33</f>
        <v>0</v>
      </c>
    </row>
    <row r="28" spans="2:8" s="42" customFormat="1" ht="15.95" customHeight="1" x14ac:dyDescent="0.2">
      <c r="B28" s="43"/>
      <c r="C28" s="39">
        <v>1</v>
      </c>
      <c r="D28" s="44" t="s">
        <v>33</v>
      </c>
      <c r="E28" s="57"/>
      <c r="F28" s="46"/>
      <c r="G28" s="170">
        <f>G29+G30</f>
        <v>0</v>
      </c>
      <c r="H28" s="170">
        <f>H29+H30</f>
        <v>0</v>
      </c>
    </row>
    <row r="29" spans="2:8" s="51" customFormat="1" ht="15.75" customHeight="1" x14ac:dyDescent="0.2">
      <c r="B29" s="43"/>
      <c r="C29" s="53"/>
      <c r="D29" s="47" t="s">
        <v>119</v>
      </c>
      <c r="E29" s="48" t="s">
        <v>34</v>
      </c>
      <c r="F29" s="49"/>
      <c r="G29" s="169">
        <v>0</v>
      </c>
      <c r="H29" s="169">
        <v>0</v>
      </c>
    </row>
    <row r="30" spans="2:8" s="51" customFormat="1" ht="15.75" customHeight="1" x14ac:dyDescent="0.2">
      <c r="B30" s="52"/>
      <c r="C30" s="54"/>
      <c r="D30" s="55" t="s">
        <v>119</v>
      </c>
      <c r="E30" s="48" t="s">
        <v>31</v>
      </c>
      <c r="F30" s="49"/>
      <c r="G30" s="169">
        <v>0</v>
      </c>
      <c r="H30" s="169">
        <v>0</v>
      </c>
    </row>
    <row r="31" spans="2:8" s="42" customFormat="1" ht="15.95" customHeight="1" x14ac:dyDescent="0.2">
      <c r="B31" s="52"/>
      <c r="C31" s="39">
        <v>2</v>
      </c>
      <c r="D31" s="44" t="s">
        <v>35</v>
      </c>
      <c r="E31" s="45"/>
      <c r="F31" s="46"/>
      <c r="G31" s="170">
        <v>0</v>
      </c>
      <c r="H31" s="170">
        <v>0</v>
      </c>
    </row>
    <row r="32" spans="2:8" s="42" customFormat="1" ht="15.95" customHeight="1" x14ac:dyDescent="0.2">
      <c r="B32" s="43"/>
      <c r="C32" s="39">
        <v>3</v>
      </c>
      <c r="D32" s="44" t="s">
        <v>28</v>
      </c>
      <c r="E32" s="45"/>
      <c r="F32" s="46"/>
      <c r="G32" s="170">
        <v>0</v>
      </c>
      <c r="H32" s="170">
        <v>0</v>
      </c>
    </row>
    <row r="33" spans="2:8" s="42" customFormat="1" ht="15.95" customHeight="1" x14ac:dyDescent="0.2">
      <c r="B33" s="43"/>
      <c r="C33" s="39">
        <v>4</v>
      </c>
      <c r="D33" s="44" t="s">
        <v>36</v>
      </c>
      <c r="E33" s="45"/>
      <c r="F33" s="46"/>
      <c r="G33" s="170">
        <v>0</v>
      </c>
      <c r="H33" s="170">
        <v>0</v>
      </c>
    </row>
    <row r="34" spans="2:8" s="42" customFormat="1" ht="21" customHeight="1" x14ac:dyDescent="0.2">
      <c r="B34" s="43"/>
      <c r="C34" s="369" t="s">
        <v>51</v>
      </c>
      <c r="D34" s="370"/>
      <c r="E34" s="371"/>
      <c r="F34" s="46"/>
      <c r="G34" s="179">
        <f>G8+G27</f>
        <v>224405716</v>
      </c>
      <c r="H34" s="179">
        <f>H8+H27</f>
        <v>285535869</v>
      </c>
    </row>
    <row r="35" spans="2:8" s="42" customFormat="1" ht="21.75" customHeight="1" x14ac:dyDescent="0.2">
      <c r="B35" s="56" t="s">
        <v>37</v>
      </c>
      <c r="C35" s="369" t="s">
        <v>38</v>
      </c>
      <c r="D35" s="370"/>
      <c r="E35" s="371"/>
      <c r="F35" s="46"/>
      <c r="G35" s="168">
        <f>G36+G37+G38+G39+G40+G41+G42+G43+G44+G45</f>
        <v>162433614</v>
      </c>
      <c r="H35" s="168">
        <f>H36+H37+H38+H39+H40+H41+H42+H43+H44+H45</f>
        <v>142952455</v>
      </c>
    </row>
    <row r="36" spans="2:8" s="42" customFormat="1" ht="15.75" customHeight="1" x14ac:dyDescent="0.2">
      <c r="B36" s="43"/>
      <c r="C36" s="39">
        <v>1</v>
      </c>
      <c r="D36" s="44" t="s">
        <v>39</v>
      </c>
      <c r="E36" s="45"/>
      <c r="F36" s="46"/>
      <c r="G36" s="170"/>
      <c r="H36" s="170"/>
    </row>
    <row r="37" spans="2:8" s="42" customFormat="1" ht="15.75" customHeight="1" x14ac:dyDescent="0.2">
      <c r="B37" s="43"/>
      <c r="C37" s="71">
        <v>2</v>
      </c>
      <c r="D37" s="44" t="s">
        <v>40</v>
      </c>
      <c r="E37" s="45"/>
      <c r="F37" s="46"/>
      <c r="G37" s="170"/>
      <c r="H37" s="170"/>
    </row>
    <row r="38" spans="2:8" s="42" customFormat="1" ht="15.75" customHeight="1" x14ac:dyDescent="0.2">
      <c r="B38" s="43"/>
      <c r="C38" s="39">
        <v>3</v>
      </c>
      <c r="D38" s="44" t="s">
        <v>41</v>
      </c>
      <c r="E38" s="45"/>
      <c r="F38" s="46"/>
      <c r="G38" s="170">
        <v>115000000</v>
      </c>
      <c r="H38" s="170">
        <v>115000000</v>
      </c>
    </row>
    <row r="39" spans="2:8" s="42" customFormat="1" ht="15.75" customHeight="1" x14ac:dyDescent="0.2">
      <c r="B39" s="43"/>
      <c r="C39" s="71">
        <v>4</v>
      </c>
      <c r="D39" s="44" t="s">
        <v>42</v>
      </c>
      <c r="E39" s="45"/>
      <c r="F39" s="46"/>
      <c r="G39" s="170"/>
      <c r="H39" s="170"/>
    </row>
    <row r="40" spans="2:8" s="42" customFormat="1" ht="15.75" customHeight="1" x14ac:dyDescent="0.2">
      <c r="B40" s="43"/>
      <c r="C40" s="39">
        <v>5</v>
      </c>
      <c r="D40" s="44" t="s">
        <v>135</v>
      </c>
      <c r="E40" s="45"/>
      <c r="F40" s="46"/>
      <c r="G40" s="170"/>
      <c r="H40" s="170"/>
    </row>
    <row r="41" spans="2:8" s="42" customFormat="1" ht="15.75" customHeight="1" x14ac:dyDescent="0.2">
      <c r="B41" s="43"/>
      <c r="C41" s="71">
        <v>6</v>
      </c>
      <c r="D41" s="44" t="s">
        <v>43</v>
      </c>
      <c r="E41" s="45"/>
      <c r="F41" s="46"/>
      <c r="G41" s="170"/>
      <c r="H41" s="170"/>
    </row>
    <row r="42" spans="2:8" s="42" customFormat="1" ht="15.75" customHeight="1" x14ac:dyDescent="0.2">
      <c r="B42" s="43"/>
      <c r="C42" s="39">
        <v>7</v>
      </c>
      <c r="D42" s="44" t="s">
        <v>44</v>
      </c>
      <c r="E42" s="45"/>
      <c r="F42" s="46"/>
      <c r="G42" s="170">
        <v>588083</v>
      </c>
      <c r="H42" s="170">
        <v>588083</v>
      </c>
    </row>
    <row r="43" spans="2:8" s="42" customFormat="1" ht="15.75" customHeight="1" x14ac:dyDescent="0.2">
      <c r="B43" s="43"/>
      <c r="C43" s="71">
        <v>8</v>
      </c>
      <c r="D43" s="44" t="s">
        <v>45</v>
      </c>
      <c r="E43" s="45"/>
      <c r="F43" s="46"/>
      <c r="G43" s="170">
        <v>324010</v>
      </c>
      <c r="H43" s="170">
        <v>324010</v>
      </c>
    </row>
    <row r="44" spans="2:8" s="42" customFormat="1" ht="15.75" customHeight="1" x14ac:dyDescent="0.2">
      <c r="B44" s="43"/>
      <c r="C44" s="39">
        <v>9</v>
      </c>
      <c r="D44" s="44" t="s">
        <v>46</v>
      </c>
      <c r="E44" s="45"/>
      <c r="F44" s="46"/>
      <c r="G44" s="170">
        <v>22040362</v>
      </c>
      <c r="H44" s="170"/>
    </row>
    <row r="45" spans="2:8" s="42" customFormat="1" ht="15.75" customHeight="1" x14ac:dyDescent="0.2">
      <c r="B45" s="43"/>
      <c r="C45" s="71">
        <v>10</v>
      </c>
      <c r="D45" s="44" t="s">
        <v>47</v>
      </c>
      <c r="E45" s="45"/>
      <c r="F45" s="46"/>
      <c r="G45" s="170">
        <v>24481159</v>
      </c>
      <c r="H45" s="170">
        <v>27040362</v>
      </c>
    </row>
    <row r="46" spans="2:8" s="42" customFormat="1" ht="23.25" customHeight="1" x14ac:dyDescent="0.2">
      <c r="B46" s="43"/>
      <c r="C46" s="369" t="s">
        <v>50</v>
      </c>
      <c r="D46" s="370"/>
      <c r="E46" s="371"/>
      <c r="F46" s="46"/>
      <c r="G46" s="168">
        <f>G35+G27+G8</f>
        <v>386839330</v>
      </c>
      <c r="H46" s="168">
        <f>H35+H27+H8</f>
        <v>428488324</v>
      </c>
    </row>
    <row r="47" spans="2:8" s="42" customFormat="1" ht="15.95" customHeight="1" x14ac:dyDescent="0.2">
      <c r="B47" s="58"/>
      <c r="C47" s="58"/>
      <c r="D47" s="72"/>
      <c r="E47" s="366" t="s">
        <v>75</v>
      </c>
      <c r="F47" s="366"/>
      <c r="G47" s="366"/>
      <c r="H47" s="60"/>
    </row>
    <row r="48" spans="2:8" s="42" customFormat="1" ht="15.95" customHeight="1" x14ac:dyDescent="0.2">
      <c r="B48" s="58"/>
      <c r="C48" s="58"/>
      <c r="D48" s="72"/>
      <c r="E48" s="366" t="s">
        <v>197</v>
      </c>
      <c r="F48" s="366"/>
      <c r="G48" s="366"/>
      <c r="H48" s="60"/>
    </row>
    <row r="49" spans="2:8" s="42" customFormat="1" ht="15.95" customHeight="1" x14ac:dyDescent="0.2">
      <c r="B49" s="58"/>
      <c r="C49" s="58"/>
      <c r="D49" s="72"/>
      <c r="H49" s="60"/>
    </row>
    <row r="50" spans="2:8" s="42" customFormat="1" ht="15.95" customHeight="1" x14ac:dyDescent="0.2">
      <c r="B50" s="58"/>
      <c r="C50" s="58"/>
      <c r="D50" s="72"/>
      <c r="E50" s="58"/>
      <c r="F50" s="59"/>
      <c r="G50" s="60"/>
      <c r="H50" s="60"/>
    </row>
    <row r="51" spans="2:8" s="42" customFormat="1" ht="15.95" customHeight="1" x14ac:dyDescent="0.2">
      <c r="B51" s="58"/>
      <c r="C51" s="58"/>
      <c r="D51" s="72"/>
      <c r="E51" s="180"/>
      <c r="F51" s="59"/>
      <c r="G51" s="60"/>
      <c r="H51" s="60"/>
    </row>
    <row r="52" spans="2:8" s="42" customFormat="1" ht="15.95" customHeight="1" x14ac:dyDescent="0.2">
      <c r="B52" s="58"/>
      <c r="C52" s="58"/>
      <c r="D52" s="72"/>
      <c r="E52" s="59"/>
      <c r="F52" s="59"/>
      <c r="G52" s="60"/>
      <c r="H52" s="60"/>
    </row>
    <row r="53" spans="2:8" s="42" customFormat="1" ht="15.95" customHeight="1" x14ac:dyDescent="0.2">
      <c r="B53" s="58"/>
      <c r="C53" s="58"/>
      <c r="D53" s="72"/>
      <c r="E53" s="181"/>
      <c r="F53" s="59"/>
      <c r="G53" s="60"/>
      <c r="H53" s="60"/>
    </row>
    <row r="54" spans="2:8" s="42" customFormat="1" ht="15.95" customHeight="1" x14ac:dyDescent="0.2">
      <c r="B54" s="58"/>
      <c r="C54" s="58"/>
      <c r="D54" s="72"/>
      <c r="E54" s="59"/>
      <c r="F54" s="59"/>
      <c r="G54" s="60"/>
      <c r="H54" s="60"/>
    </row>
    <row r="55" spans="2:8" s="42" customFormat="1" ht="15.95" customHeight="1" x14ac:dyDescent="0.2">
      <c r="B55" s="58"/>
      <c r="C55" s="58"/>
      <c r="D55" s="72"/>
      <c r="E55" s="59"/>
      <c r="F55" s="59"/>
      <c r="G55" s="60"/>
      <c r="H55" s="60"/>
    </row>
    <row r="56" spans="2:8" s="42" customFormat="1" ht="15.95" customHeight="1" x14ac:dyDescent="0.2">
      <c r="B56" s="58"/>
      <c r="C56" s="58"/>
      <c r="D56" s="58"/>
      <c r="E56" s="58"/>
      <c r="F56" s="59"/>
      <c r="G56" s="60"/>
      <c r="H56" s="60"/>
    </row>
    <row r="57" spans="2:8" x14ac:dyDescent="0.2">
      <c r="B57" s="73"/>
      <c r="C57" s="73"/>
      <c r="D57" s="74"/>
      <c r="E57" s="75"/>
      <c r="F57" s="75"/>
      <c r="G57" s="76"/>
      <c r="H57" s="76"/>
    </row>
  </sheetData>
  <mergeCells count="12">
    <mergeCell ref="E48:G48"/>
    <mergeCell ref="E47:G47"/>
    <mergeCell ref="G2:H2"/>
    <mergeCell ref="B4:H4"/>
    <mergeCell ref="C34:E34"/>
    <mergeCell ref="C8:E8"/>
    <mergeCell ref="F6:F7"/>
    <mergeCell ref="C46:E46"/>
    <mergeCell ref="B6:B7"/>
    <mergeCell ref="C6:E7"/>
    <mergeCell ref="C27:E27"/>
    <mergeCell ref="C35:E3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tabSelected="1" topLeftCell="B1" workbookViewId="0">
      <selection activeCell="M17" sqref="M17"/>
    </sheetView>
  </sheetViews>
  <sheetFormatPr defaultRowHeight="12.75" x14ac:dyDescent="0.2"/>
  <cols>
    <col min="1" max="1" width="13.28515625" style="26" hidden="1" customWidth="1"/>
    <col min="2" max="2" width="3.7109375" style="66" customWidth="1"/>
    <col min="3" max="3" width="5.28515625" style="66" customWidth="1"/>
    <col min="4" max="4" width="2.7109375" style="66" customWidth="1"/>
    <col min="5" max="5" width="51.7109375" style="26" customWidth="1"/>
    <col min="6" max="7" width="14.85546875" style="67" customWidth="1"/>
    <col min="8" max="8" width="1.42578125" style="26" customWidth="1"/>
    <col min="9" max="9" width="9.140625" style="26"/>
    <col min="10" max="10" width="18" style="80" customWidth="1"/>
    <col min="11" max="16384" width="9.140625" style="26"/>
  </cols>
  <sheetData>
    <row r="1" spans="2:10" ht="15" x14ac:dyDescent="0.25">
      <c r="D1" s="214" t="s">
        <v>198</v>
      </c>
    </row>
    <row r="2" spans="2:10" s="65" customFormat="1" ht="18" x14ac:dyDescent="0.25">
      <c r="B2" s="31"/>
      <c r="C2" s="31"/>
      <c r="D2" s="214" t="s">
        <v>199</v>
      </c>
      <c r="E2" s="33"/>
      <c r="F2" s="34"/>
      <c r="G2" s="34"/>
      <c r="H2" s="34"/>
      <c r="I2" s="34"/>
      <c r="J2" s="78"/>
    </row>
    <row r="3" spans="2:10" s="65" customFormat="1" ht="28.5" customHeight="1" x14ac:dyDescent="0.2">
      <c r="B3" s="398" t="s">
        <v>185</v>
      </c>
      <c r="C3" s="398"/>
      <c r="D3" s="398"/>
      <c r="E3" s="398"/>
      <c r="F3" s="398"/>
      <c r="G3" s="398"/>
      <c r="H3" s="79"/>
      <c r="I3" s="79"/>
      <c r="J3" s="78"/>
    </row>
    <row r="4" spans="2:10" s="65" customFormat="1" ht="19.5" customHeight="1" x14ac:dyDescent="0.2">
      <c r="B4" s="389" t="s">
        <v>149</v>
      </c>
      <c r="C4" s="389"/>
      <c r="D4" s="389"/>
      <c r="E4" s="389"/>
      <c r="F4" s="389"/>
      <c r="G4" s="389"/>
      <c r="H4" s="36"/>
      <c r="I4" s="36"/>
      <c r="J4" s="78"/>
    </row>
    <row r="5" spans="2:10" s="65" customFormat="1" ht="15.95" customHeight="1" x14ac:dyDescent="0.2">
      <c r="B5" s="405" t="s">
        <v>2</v>
      </c>
      <c r="C5" s="399" t="s">
        <v>150</v>
      </c>
      <c r="D5" s="400"/>
      <c r="E5" s="401"/>
      <c r="F5" s="81" t="s">
        <v>151</v>
      </c>
      <c r="G5" s="81" t="s">
        <v>151</v>
      </c>
      <c r="H5" s="42"/>
      <c r="I5" s="42"/>
      <c r="J5" s="78"/>
    </row>
    <row r="6" spans="2:10" s="65" customFormat="1" ht="15.95" customHeight="1" x14ac:dyDescent="0.2">
      <c r="B6" s="406"/>
      <c r="C6" s="402"/>
      <c r="D6" s="403"/>
      <c r="E6" s="404"/>
      <c r="F6" s="82" t="s">
        <v>152</v>
      </c>
      <c r="G6" s="82" t="s">
        <v>152</v>
      </c>
      <c r="H6" s="42"/>
      <c r="I6" s="42"/>
      <c r="J6" s="78"/>
    </row>
    <row r="7" spans="2:10" s="65" customFormat="1" ht="24.95" customHeight="1" x14ac:dyDescent="0.2">
      <c r="B7" s="83">
        <v>1</v>
      </c>
      <c r="C7" s="395" t="s">
        <v>53</v>
      </c>
      <c r="D7" s="396"/>
      <c r="E7" s="397"/>
      <c r="F7" s="160">
        <v>704023061</v>
      </c>
      <c r="G7" s="160">
        <v>514216180</v>
      </c>
      <c r="J7" s="78"/>
    </row>
    <row r="8" spans="2:10" s="65" customFormat="1" ht="24.95" customHeight="1" x14ac:dyDescent="0.2">
      <c r="B8" s="83">
        <v>2</v>
      </c>
      <c r="C8" s="395" t="s">
        <v>54</v>
      </c>
      <c r="D8" s="396"/>
      <c r="E8" s="397"/>
      <c r="F8" s="183">
        <v>0</v>
      </c>
      <c r="G8" s="183">
        <v>0</v>
      </c>
      <c r="J8" s="78"/>
    </row>
    <row r="9" spans="2:10" s="65" customFormat="1" ht="24.95" customHeight="1" x14ac:dyDescent="0.2">
      <c r="B9" s="62">
        <v>3</v>
      </c>
      <c r="C9" s="395" t="s">
        <v>165</v>
      </c>
      <c r="D9" s="396"/>
      <c r="E9" s="397"/>
      <c r="F9" s="208">
        <v>0</v>
      </c>
      <c r="G9" s="208">
        <v>0</v>
      </c>
      <c r="J9" s="78"/>
    </row>
    <row r="10" spans="2:10" s="65" customFormat="1" ht="24.95" customHeight="1" x14ac:dyDescent="0.2">
      <c r="B10" s="62">
        <v>4</v>
      </c>
      <c r="C10" s="395" t="s">
        <v>136</v>
      </c>
      <c r="D10" s="396"/>
      <c r="E10" s="397"/>
      <c r="F10" s="85">
        <v>544363522</v>
      </c>
      <c r="G10" s="85">
        <v>371845022</v>
      </c>
      <c r="J10" s="78"/>
    </row>
    <row r="11" spans="2:10" s="65" customFormat="1" ht="24.95" customHeight="1" x14ac:dyDescent="0.2">
      <c r="B11" s="62">
        <v>5</v>
      </c>
      <c r="C11" s="395" t="s">
        <v>137</v>
      </c>
      <c r="D11" s="396"/>
      <c r="E11" s="397"/>
      <c r="F11" s="131">
        <f>F12+F13</f>
        <v>24484826</v>
      </c>
      <c r="G11" s="131">
        <f>G12+G13</f>
        <v>22463006</v>
      </c>
      <c r="J11" s="78"/>
    </row>
    <row r="12" spans="2:10" s="65" customFormat="1" ht="24.95" customHeight="1" x14ac:dyDescent="0.2">
      <c r="B12" s="62"/>
      <c r="C12" s="84"/>
      <c r="D12" s="390" t="s">
        <v>138</v>
      </c>
      <c r="E12" s="391"/>
      <c r="F12" s="86">
        <v>21081500</v>
      </c>
      <c r="G12" s="86">
        <v>19352000</v>
      </c>
      <c r="H12" s="51"/>
      <c r="I12" s="51"/>
      <c r="J12" s="78"/>
    </row>
    <row r="13" spans="2:10" s="65" customFormat="1" ht="24.95" customHeight="1" x14ac:dyDescent="0.2">
      <c r="B13" s="62"/>
      <c r="C13" s="84"/>
      <c r="D13" s="390" t="s">
        <v>139</v>
      </c>
      <c r="E13" s="391"/>
      <c r="F13" s="86">
        <v>3403326</v>
      </c>
      <c r="G13" s="86">
        <v>3111006</v>
      </c>
      <c r="H13" s="51"/>
      <c r="I13" s="51"/>
      <c r="J13" s="78"/>
    </row>
    <row r="14" spans="2:10" s="65" customFormat="1" ht="24.95" customHeight="1" x14ac:dyDescent="0.2">
      <c r="B14" s="83">
        <v>6</v>
      </c>
      <c r="C14" s="395" t="s">
        <v>140</v>
      </c>
      <c r="D14" s="396"/>
      <c r="E14" s="397"/>
      <c r="F14" s="160">
        <v>4306332</v>
      </c>
      <c r="G14" s="160">
        <v>4344295</v>
      </c>
      <c r="J14" s="78"/>
    </row>
    <row r="15" spans="2:10" s="65" customFormat="1" ht="24.95" customHeight="1" x14ac:dyDescent="0.2">
      <c r="B15" s="83">
        <v>7</v>
      </c>
      <c r="C15" s="395" t="s">
        <v>141</v>
      </c>
      <c r="D15" s="396"/>
      <c r="E15" s="397"/>
      <c r="F15" s="160">
        <v>85780382</v>
      </c>
      <c r="G15" s="160">
        <v>62671289</v>
      </c>
      <c r="J15" s="211"/>
    </row>
    <row r="16" spans="2:10" s="65" customFormat="1" ht="21.75" customHeight="1" x14ac:dyDescent="0.2">
      <c r="B16" s="83">
        <v>8</v>
      </c>
      <c r="C16" s="369" t="s">
        <v>142</v>
      </c>
      <c r="D16" s="370"/>
      <c r="E16" s="371"/>
      <c r="F16" s="161">
        <f>F10+F11+F14+F15</f>
        <v>658935062</v>
      </c>
      <c r="G16" s="161">
        <f>G10+G11+G14+G15</f>
        <v>461323612</v>
      </c>
      <c r="H16" s="42"/>
      <c r="I16" s="42"/>
      <c r="J16" s="164"/>
    </row>
    <row r="17" spans="2:10" s="65" customFormat="1" ht="39.950000000000003" customHeight="1" x14ac:dyDescent="0.2">
      <c r="B17" s="83">
        <v>9</v>
      </c>
      <c r="C17" s="392" t="s">
        <v>143</v>
      </c>
      <c r="D17" s="393"/>
      <c r="E17" s="394"/>
      <c r="F17" s="161">
        <f>F7+F8-F9-F16</f>
        <v>45087999</v>
      </c>
      <c r="G17" s="161">
        <f>G7+G8-G9-G16</f>
        <v>52892568</v>
      </c>
      <c r="H17" s="42"/>
      <c r="I17" s="42"/>
      <c r="J17" s="211"/>
    </row>
    <row r="18" spans="2:10" s="65" customFormat="1" ht="24.95" customHeight="1" x14ac:dyDescent="0.2">
      <c r="B18" s="83">
        <v>10</v>
      </c>
      <c r="C18" s="395" t="s">
        <v>55</v>
      </c>
      <c r="D18" s="396"/>
      <c r="E18" s="397"/>
      <c r="F18" s="184">
        <v>0</v>
      </c>
      <c r="G18" s="184">
        <v>0</v>
      </c>
      <c r="J18" s="78"/>
    </row>
    <row r="19" spans="2:10" s="65" customFormat="1" ht="24.95" customHeight="1" x14ac:dyDescent="0.2">
      <c r="B19" s="83">
        <v>11</v>
      </c>
      <c r="C19" s="395" t="s">
        <v>144</v>
      </c>
      <c r="D19" s="396"/>
      <c r="E19" s="397"/>
      <c r="F19" s="184">
        <v>0</v>
      </c>
      <c r="G19" s="184">
        <v>0</v>
      </c>
      <c r="J19" s="78"/>
    </row>
    <row r="20" spans="2:10" s="65" customFormat="1" ht="24.95" customHeight="1" x14ac:dyDescent="0.2">
      <c r="B20" s="83">
        <v>12</v>
      </c>
      <c r="C20" s="395" t="s">
        <v>56</v>
      </c>
      <c r="D20" s="396"/>
      <c r="E20" s="397"/>
      <c r="F20" s="185">
        <f>F21+F22+F23+F24</f>
        <v>-15846791</v>
      </c>
      <c r="G20" s="185">
        <f>G21+G22+G23+G24</f>
        <v>-22494625</v>
      </c>
      <c r="J20" s="78"/>
    </row>
    <row r="21" spans="2:10" s="65" customFormat="1" ht="24.95" customHeight="1" x14ac:dyDescent="0.2">
      <c r="B21" s="83"/>
      <c r="C21" s="88">
        <v>121</v>
      </c>
      <c r="D21" s="390" t="s">
        <v>57</v>
      </c>
      <c r="E21" s="391"/>
      <c r="F21" s="171">
        <v>0</v>
      </c>
      <c r="G21" s="171">
        <v>0</v>
      </c>
      <c r="H21" s="51"/>
      <c r="I21" s="51"/>
      <c r="J21" s="78"/>
    </row>
    <row r="22" spans="2:10" s="65" customFormat="1" ht="24.95" customHeight="1" x14ac:dyDescent="0.2">
      <c r="B22" s="83"/>
      <c r="C22" s="84">
        <v>122</v>
      </c>
      <c r="D22" s="390" t="s">
        <v>145</v>
      </c>
      <c r="E22" s="391"/>
      <c r="F22" s="171">
        <v>-15850991</v>
      </c>
      <c r="G22" s="171">
        <v>-19840461</v>
      </c>
      <c r="H22" s="51"/>
      <c r="I22" s="51"/>
      <c r="J22" s="78"/>
    </row>
    <row r="23" spans="2:10" s="65" customFormat="1" ht="24.95" customHeight="1" x14ac:dyDescent="0.2">
      <c r="B23" s="83"/>
      <c r="C23" s="84">
        <v>123</v>
      </c>
      <c r="D23" s="390" t="s">
        <v>188</v>
      </c>
      <c r="E23" s="391"/>
      <c r="F23" s="209">
        <v>0</v>
      </c>
      <c r="G23" s="171">
        <v>-3082503</v>
      </c>
      <c r="H23" s="51"/>
      <c r="I23" s="51"/>
      <c r="J23" s="78"/>
    </row>
    <row r="24" spans="2:10" s="65" customFormat="1" ht="24.95" customHeight="1" x14ac:dyDescent="0.2">
      <c r="B24" s="83"/>
      <c r="C24" s="84">
        <v>124</v>
      </c>
      <c r="D24" s="390" t="s">
        <v>58</v>
      </c>
      <c r="E24" s="391"/>
      <c r="F24" s="171">
        <v>4200</v>
      </c>
      <c r="G24" s="171">
        <v>428339</v>
      </c>
      <c r="H24" s="51"/>
      <c r="I24" s="51"/>
      <c r="J24" s="78"/>
    </row>
    <row r="25" spans="2:10" s="65" customFormat="1" ht="39.950000000000003" customHeight="1" x14ac:dyDescent="0.2">
      <c r="B25" s="83">
        <v>13</v>
      </c>
      <c r="C25" s="392" t="s">
        <v>59</v>
      </c>
      <c r="D25" s="393"/>
      <c r="E25" s="394"/>
      <c r="F25" s="185">
        <f>F18+F19+F20</f>
        <v>-15846791</v>
      </c>
      <c r="G25" s="185">
        <f>G18+G19+G20</f>
        <v>-22494625</v>
      </c>
      <c r="H25" s="42"/>
      <c r="I25" s="42"/>
      <c r="J25" s="78"/>
    </row>
    <row r="26" spans="2:10" s="65" customFormat="1" ht="39.950000000000003" customHeight="1" x14ac:dyDescent="0.2">
      <c r="B26" s="83">
        <v>14</v>
      </c>
      <c r="C26" s="392" t="s">
        <v>147</v>
      </c>
      <c r="D26" s="393"/>
      <c r="E26" s="394"/>
      <c r="F26" s="185">
        <f>F17+F25</f>
        <v>29241208</v>
      </c>
      <c r="G26" s="185">
        <f>G17+G25</f>
        <v>30397943</v>
      </c>
      <c r="H26" s="42"/>
      <c r="I26" s="42"/>
      <c r="J26" s="78"/>
    </row>
    <row r="27" spans="2:10" s="65" customFormat="1" ht="24.95" customHeight="1" x14ac:dyDescent="0.2">
      <c r="B27" s="83">
        <v>15</v>
      </c>
      <c r="C27" s="395" t="s">
        <v>60</v>
      </c>
      <c r="D27" s="396"/>
      <c r="E27" s="397"/>
      <c r="F27" s="184">
        <v>4760049</v>
      </c>
      <c r="G27" s="184">
        <v>3357581</v>
      </c>
      <c r="J27" s="78"/>
    </row>
    <row r="28" spans="2:10" s="65" customFormat="1" ht="39.950000000000003" customHeight="1" x14ac:dyDescent="0.2">
      <c r="B28" s="83">
        <v>16</v>
      </c>
      <c r="C28" s="392" t="s">
        <v>148</v>
      </c>
      <c r="D28" s="393"/>
      <c r="E28" s="394"/>
      <c r="F28" s="185">
        <f>F26-F27</f>
        <v>24481159</v>
      </c>
      <c r="G28" s="185">
        <f>G26-G27</f>
        <v>27040362</v>
      </c>
      <c r="H28" s="42"/>
      <c r="I28" s="42"/>
      <c r="J28" s="78"/>
    </row>
    <row r="29" spans="2:10" s="65" customFormat="1" ht="24.95" customHeight="1" x14ac:dyDescent="0.2">
      <c r="B29" s="83">
        <v>17</v>
      </c>
      <c r="C29" s="395" t="s">
        <v>146</v>
      </c>
      <c r="D29" s="396"/>
      <c r="E29" s="397"/>
      <c r="F29" s="184"/>
      <c r="G29" s="184"/>
      <c r="J29" s="78"/>
    </row>
    <row r="30" spans="2:10" s="65" customFormat="1" ht="15.95" customHeight="1" x14ac:dyDescent="0.2">
      <c r="B30" s="89"/>
      <c r="C30" s="89"/>
      <c r="D30" s="366" t="s">
        <v>75</v>
      </c>
      <c r="E30" s="366"/>
      <c r="F30" s="366"/>
      <c r="G30" s="91"/>
      <c r="J30" s="78"/>
    </row>
    <row r="31" spans="2:10" s="65" customFormat="1" ht="15.95" customHeight="1" x14ac:dyDescent="0.2">
      <c r="B31" s="89"/>
      <c r="C31" s="89"/>
      <c r="D31" s="366" t="s">
        <v>197</v>
      </c>
      <c r="E31" s="366"/>
      <c r="F31" s="366"/>
      <c r="G31" s="91"/>
      <c r="J31" s="78"/>
    </row>
    <row r="32" spans="2:10" s="65" customFormat="1" ht="15.95" customHeight="1" x14ac:dyDescent="0.2">
      <c r="B32" s="89"/>
      <c r="C32" s="89"/>
      <c r="D32" s="89"/>
      <c r="E32" s="90"/>
      <c r="F32" s="91"/>
      <c r="G32" s="91"/>
      <c r="J32" s="78"/>
    </row>
    <row r="33" spans="2:10" s="65" customFormat="1" ht="15.95" customHeight="1" x14ac:dyDescent="0.2">
      <c r="B33" s="89"/>
      <c r="C33" s="89"/>
      <c r="D33" s="89"/>
      <c r="E33" s="90"/>
      <c r="F33" s="91"/>
      <c r="G33" s="91"/>
      <c r="J33" s="78"/>
    </row>
    <row r="34" spans="2:10" s="65" customFormat="1" ht="15.95" customHeight="1" x14ac:dyDescent="0.2">
      <c r="B34" s="89"/>
      <c r="C34" s="89"/>
      <c r="D34" s="89"/>
      <c r="E34" s="90"/>
      <c r="F34" s="91"/>
      <c r="G34" s="91"/>
      <c r="J34" s="78"/>
    </row>
    <row r="35" spans="2:10" s="65" customFormat="1" ht="15.95" customHeight="1" x14ac:dyDescent="0.2">
      <c r="B35" s="89"/>
      <c r="C35" s="89"/>
      <c r="D35" s="89"/>
      <c r="E35" s="90"/>
      <c r="F35" s="91"/>
      <c r="G35" s="91"/>
      <c r="J35" s="78"/>
    </row>
    <row r="36" spans="2:10" s="65" customFormat="1" ht="15.95" customHeight="1" x14ac:dyDescent="0.2">
      <c r="B36" s="89"/>
      <c r="C36" s="89"/>
      <c r="D36" s="89"/>
      <c r="E36" s="90"/>
      <c r="F36" s="91"/>
      <c r="G36" s="91"/>
      <c r="J36" s="78"/>
    </row>
    <row r="37" spans="2:10" s="65" customFormat="1" ht="15.95" customHeight="1" x14ac:dyDescent="0.2">
      <c r="B37" s="89"/>
      <c r="C37" s="89"/>
      <c r="D37" s="89"/>
      <c r="E37" s="90"/>
      <c r="F37" s="91"/>
      <c r="G37" s="91"/>
      <c r="J37" s="78"/>
    </row>
    <row r="38" spans="2:10" s="65" customFormat="1" ht="15.95" customHeight="1" x14ac:dyDescent="0.2">
      <c r="B38" s="89"/>
      <c r="C38" s="89"/>
      <c r="D38" s="89"/>
      <c r="E38" s="89"/>
      <c r="F38" s="91"/>
      <c r="G38" s="91"/>
      <c r="J38" s="78"/>
    </row>
    <row r="39" spans="2:10" x14ac:dyDescent="0.2">
      <c r="B39" s="92"/>
      <c r="C39" s="92"/>
      <c r="D39" s="92"/>
      <c r="E39" s="28"/>
      <c r="F39" s="93"/>
      <c r="G39" s="93"/>
    </row>
  </sheetData>
  <mergeCells count="29">
    <mergeCell ref="D12:E12"/>
    <mergeCell ref="D13:E13"/>
    <mergeCell ref="C14:E14"/>
    <mergeCell ref="B3:G3"/>
    <mergeCell ref="C25:E25"/>
    <mergeCell ref="C5:E6"/>
    <mergeCell ref="B5:B6"/>
    <mergeCell ref="C16:E16"/>
    <mergeCell ref="C17:E17"/>
    <mergeCell ref="C7:E7"/>
    <mergeCell ref="C8:E8"/>
    <mergeCell ref="C9:E9"/>
    <mergeCell ref="C10:E10"/>
    <mergeCell ref="D30:F30"/>
    <mergeCell ref="D31:F31"/>
    <mergeCell ref="B4:G4"/>
    <mergeCell ref="D24:E24"/>
    <mergeCell ref="C26:E26"/>
    <mergeCell ref="C27:E27"/>
    <mergeCell ref="C20:E20"/>
    <mergeCell ref="D21:E21"/>
    <mergeCell ref="D22:E22"/>
    <mergeCell ref="D23:E23"/>
    <mergeCell ref="C15:E15"/>
    <mergeCell ref="C18:E18"/>
    <mergeCell ref="C19:E19"/>
    <mergeCell ref="C29:E29"/>
    <mergeCell ref="C28:E28"/>
    <mergeCell ref="C11:E11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40"/>
  <sheetViews>
    <sheetView workbookViewId="0">
      <selection activeCell="G41" sqref="A1:G41"/>
    </sheetView>
  </sheetViews>
  <sheetFormatPr defaultRowHeight="12.75" x14ac:dyDescent="0.2"/>
  <cols>
    <col min="1" max="1" width="13.28515625" style="61" customWidth="1"/>
    <col min="2" max="3" width="3.7109375" style="63" customWidth="1"/>
    <col min="4" max="4" width="3.5703125" style="63" customWidth="1"/>
    <col min="5" max="5" width="44.42578125" style="61" customWidth="1"/>
    <col min="6" max="7" width="15.42578125" style="64" customWidth="1"/>
    <col min="8" max="8" width="1.42578125" style="61" customWidth="1"/>
    <col min="9" max="9" width="9.140625" style="61"/>
    <col min="10" max="11" width="13.42578125" style="61" bestFit="1" customWidth="1"/>
    <col min="12" max="16384" width="9.140625" style="61"/>
  </cols>
  <sheetData>
    <row r="1" spans="2:10" ht="15" x14ac:dyDescent="0.25">
      <c r="D1" s="214" t="s">
        <v>198</v>
      </c>
    </row>
    <row r="2" spans="2:10" s="34" customFormat="1" ht="18" x14ac:dyDescent="0.25">
      <c r="B2" s="31"/>
      <c r="C2" s="31"/>
      <c r="D2" s="214" t="s">
        <v>199</v>
      </c>
      <c r="E2" s="33"/>
    </row>
    <row r="3" spans="2:10" s="79" customFormat="1" ht="18" customHeight="1" x14ac:dyDescent="0.2">
      <c r="B3" s="398" t="s">
        <v>189</v>
      </c>
      <c r="C3" s="398"/>
      <c r="D3" s="398"/>
      <c r="E3" s="398"/>
      <c r="F3" s="398"/>
      <c r="G3" s="398"/>
    </row>
    <row r="4" spans="2:10" s="98" customFormat="1" ht="6.75" customHeight="1" x14ac:dyDescent="0.2">
      <c r="B4" s="96"/>
      <c r="C4" s="96"/>
      <c r="D4" s="96"/>
      <c r="F4" s="97"/>
      <c r="G4" s="97"/>
    </row>
    <row r="5" spans="2:10" s="42" customFormat="1" ht="15.95" customHeight="1" x14ac:dyDescent="0.2">
      <c r="B5" s="411" t="s">
        <v>2</v>
      </c>
      <c r="C5" s="399" t="s">
        <v>95</v>
      </c>
      <c r="D5" s="400"/>
      <c r="E5" s="401"/>
      <c r="F5" s="99" t="s">
        <v>151</v>
      </c>
      <c r="G5" s="99" t="s">
        <v>151</v>
      </c>
    </row>
    <row r="6" spans="2:10" s="42" customFormat="1" ht="15.95" customHeight="1" x14ac:dyDescent="0.2">
      <c r="B6" s="408"/>
      <c r="C6" s="402"/>
      <c r="D6" s="403"/>
      <c r="E6" s="404"/>
      <c r="F6" s="101" t="s">
        <v>152</v>
      </c>
      <c r="G6" s="101" t="s">
        <v>152</v>
      </c>
    </row>
    <row r="7" spans="2:10" s="42" customFormat="1" ht="24.95" customHeight="1" x14ac:dyDescent="0.2">
      <c r="B7" s="43"/>
      <c r="C7" s="94" t="s">
        <v>74</v>
      </c>
      <c r="D7" s="95"/>
      <c r="E7" s="57"/>
      <c r="F7" s="41"/>
      <c r="G7" s="41"/>
    </row>
    <row r="8" spans="2:10" s="42" customFormat="1" ht="20.100000000000001" customHeight="1" x14ac:dyDescent="0.2">
      <c r="B8" s="43"/>
      <c r="C8" s="94"/>
      <c r="D8" s="45" t="s">
        <v>96</v>
      </c>
      <c r="E8" s="45"/>
      <c r="F8" s="132">
        <v>29241208</v>
      </c>
      <c r="G8" s="132">
        <v>30397943</v>
      </c>
      <c r="J8" s="162"/>
    </row>
    <row r="9" spans="2:10" s="42" customFormat="1" ht="20.100000000000001" customHeight="1" x14ac:dyDescent="0.2">
      <c r="B9" s="43"/>
      <c r="C9" s="103"/>
      <c r="D9" s="104" t="s">
        <v>97</v>
      </c>
      <c r="F9" s="132"/>
      <c r="G9" s="132"/>
    </row>
    <row r="10" spans="2:10" s="42" customFormat="1" ht="20.100000000000001" customHeight="1" x14ac:dyDescent="0.2">
      <c r="B10" s="43"/>
      <c r="C10" s="94"/>
      <c r="D10" s="95"/>
      <c r="E10" s="105" t="s">
        <v>106</v>
      </c>
      <c r="F10" s="172">
        <v>4306332</v>
      </c>
      <c r="G10" s="172">
        <v>4344295</v>
      </c>
      <c r="J10" s="162"/>
    </row>
    <row r="11" spans="2:10" s="42" customFormat="1" ht="20.100000000000001" customHeight="1" x14ac:dyDescent="0.2">
      <c r="B11" s="43"/>
      <c r="C11" s="94"/>
      <c r="D11" s="95"/>
      <c r="E11" s="105" t="s">
        <v>107</v>
      </c>
      <c r="F11" s="132"/>
      <c r="G11" s="132"/>
    </row>
    <row r="12" spans="2:10" s="42" customFormat="1" ht="20.100000000000001" customHeight="1" x14ac:dyDescent="0.2">
      <c r="B12" s="43"/>
      <c r="C12" s="94"/>
      <c r="D12" s="95"/>
      <c r="E12" s="105" t="s">
        <v>108</v>
      </c>
      <c r="F12" s="132"/>
      <c r="G12" s="132"/>
      <c r="J12" s="162"/>
    </row>
    <row r="13" spans="2:10" s="42" customFormat="1" ht="20.100000000000001" customHeight="1" x14ac:dyDescent="0.2">
      <c r="B13" s="43"/>
      <c r="C13" s="94"/>
      <c r="D13" s="95"/>
      <c r="E13" s="105" t="s">
        <v>109</v>
      </c>
      <c r="F13" s="132"/>
      <c r="G13" s="132"/>
    </row>
    <row r="14" spans="2:10" s="59" customFormat="1" ht="20.100000000000001" customHeight="1" x14ac:dyDescent="0.2">
      <c r="B14" s="412"/>
      <c r="C14" s="399"/>
      <c r="D14" s="106" t="s">
        <v>98</v>
      </c>
      <c r="F14" s="409">
        <v>73812090</v>
      </c>
      <c r="G14" s="409">
        <v>-71182338</v>
      </c>
    </row>
    <row r="15" spans="2:10" s="59" customFormat="1" ht="20.100000000000001" customHeight="1" x14ac:dyDescent="0.2">
      <c r="B15" s="413"/>
      <c r="C15" s="402"/>
      <c r="D15" s="107" t="s">
        <v>99</v>
      </c>
      <c r="F15" s="410"/>
      <c r="G15" s="410"/>
      <c r="J15" s="60"/>
    </row>
    <row r="16" spans="2:10" s="42" customFormat="1" ht="20.100000000000001" customHeight="1" x14ac:dyDescent="0.2">
      <c r="B16" s="100"/>
      <c r="C16" s="94"/>
      <c r="D16" s="45" t="s">
        <v>100</v>
      </c>
      <c r="E16" s="45"/>
      <c r="F16" s="133">
        <v>-15853784</v>
      </c>
      <c r="G16" s="133">
        <v>38152450</v>
      </c>
      <c r="J16" s="162"/>
    </row>
    <row r="17" spans="2:10" s="42" customFormat="1" ht="20.100000000000001" customHeight="1" x14ac:dyDescent="0.2">
      <c r="B17" s="407"/>
      <c r="C17" s="399"/>
      <c r="D17" s="106" t="s">
        <v>101</v>
      </c>
      <c r="E17" s="106"/>
      <c r="F17" s="409">
        <v>-61130153</v>
      </c>
      <c r="G17" s="409">
        <v>-1210489</v>
      </c>
    </row>
    <row r="18" spans="2:10" s="42" customFormat="1" ht="20.100000000000001" customHeight="1" x14ac:dyDescent="0.2">
      <c r="B18" s="408"/>
      <c r="C18" s="402"/>
      <c r="D18" s="104" t="s">
        <v>102</v>
      </c>
      <c r="E18" s="104"/>
      <c r="F18" s="410"/>
      <c r="G18" s="410"/>
    </row>
    <row r="19" spans="2:10" s="42" customFormat="1" ht="20.100000000000001" customHeight="1" x14ac:dyDescent="0.2">
      <c r="B19" s="43"/>
      <c r="C19" s="94"/>
      <c r="D19" s="45" t="s">
        <v>103</v>
      </c>
      <c r="E19" s="45"/>
      <c r="F19" s="102"/>
      <c r="G19" s="102"/>
    </row>
    <row r="20" spans="2:10" s="42" customFormat="1" ht="20.100000000000001" customHeight="1" x14ac:dyDescent="0.2">
      <c r="B20" s="43"/>
      <c r="C20" s="94"/>
      <c r="D20" s="45" t="s">
        <v>78</v>
      </c>
      <c r="E20" s="45"/>
      <c r="F20" s="41"/>
      <c r="G20" s="41"/>
      <c r="J20" s="167"/>
    </row>
    <row r="21" spans="2:10" s="42" customFormat="1" ht="20.100000000000001" customHeight="1" x14ac:dyDescent="0.2">
      <c r="B21" s="43"/>
      <c r="C21" s="94"/>
      <c r="D21" s="45" t="s">
        <v>79</v>
      </c>
      <c r="E21" s="45"/>
      <c r="F21" s="41">
        <v>-5033730</v>
      </c>
      <c r="G21" s="41">
        <v>-3357581</v>
      </c>
    </row>
    <row r="22" spans="2:10" s="51" customFormat="1" ht="20.100000000000001" customHeight="1" x14ac:dyDescent="0.2">
      <c r="B22" s="43"/>
      <c r="C22" s="94"/>
      <c r="D22" s="48" t="s">
        <v>104</v>
      </c>
      <c r="E22" s="108"/>
      <c r="F22" s="50">
        <f>SUM(F8:F21)</f>
        <v>25341963</v>
      </c>
      <c r="G22" s="50">
        <f>SUM(G8:G21)</f>
        <v>-2855720</v>
      </c>
    </row>
    <row r="23" spans="2:10" s="42" customFormat="1" ht="24.95" customHeight="1" x14ac:dyDescent="0.2">
      <c r="B23" s="52"/>
      <c r="C23" s="109" t="s">
        <v>80</v>
      </c>
      <c r="D23" s="95"/>
      <c r="E23" s="45"/>
      <c r="F23" s="41"/>
      <c r="G23" s="41"/>
    </row>
    <row r="24" spans="2:10" s="42" customFormat="1" ht="20.100000000000001" customHeight="1" x14ac:dyDescent="0.2">
      <c r="B24" s="43"/>
      <c r="C24" s="94"/>
      <c r="D24" s="45" t="s">
        <v>81</v>
      </c>
      <c r="E24" s="45"/>
      <c r="F24" s="41"/>
      <c r="G24" s="41"/>
    </row>
    <row r="25" spans="2:10" s="42" customFormat="1" ht="20.100000000000001" customHeight="1" x14ac:dyDescent="0.2">
      <c r="B25" s="43"/>
      <c r="C25" s="94"/>
      <c r="D25" s="45" t="s">
        <v>82</v>
      </c>
      <c r="E25" s="45"/>
      <c r="F25" s="50">
        <v>-7085875</v>
      </c>
      <c r="G25" s="50">
        <v>-2813623</v>
      </c>
    </row>
    <row r="26" spans="2:10" s="42" customFormat="1" ht="20.100000000000001" customHeight="1" x14ac:dyDescent="0.2">
      <c r="B26" s="43"/>
      <c r="C26" s="87"/>
      <c r="D26" s="45" t="s">
        <v>83</v>
      </c>
      <c r="E26" s="45"/>
      <c r="F26" s="41">
        <v>352827</v>
      </c>
      <c r="G26" s="41">
        <v>2121072</v>
      </c>
    </row>
    <row r="27" spans="2:10" s="42" customFormat="1" ht="20.100000000000001" customHeight="1" x14ac:dyDescent="0.2">
      <c r="B27" s="43"/>
      <c r="C27" s="53"/>
      <c r="D27" s="45" t="s">
        <v>84</v>
      </c>
      <c r="E27" s="45"/>
      <c r="F27" s="41"/>
      <c r="G27" s="41"/>
    </row>
    <row r="28" spans="2:10" s="42" customFormat="1" ht="20.100000000000001" customHeight="1" x14ac:dyDescent="0.2">
      <c r="B28" s="43"/>
      <c r="C28" s="53"/>
      <c r="D28" s="45" t="s">
        <v>85</v>
      </c>
      <c r="E28" s="45"/>
      <c r="F28" s="213">
        <v>-4500000</v>
      </c>
      <c r="G28" s="41"/>
    </row>
    <row r="29" spans="2:10" s="51" customFormat="1" ht="20.100000000000001" customHeight="1" x14ac:dyDescent="0.2">
      <c r="B29" s="43"/>
      <c r="C29" s="53"/>
      <c r="D29" s="48" t="s">
        <v>86</v>
      </c>
      <c r="E29" s="108"/>
      <c r="F29" s="50">
        <f>SUM(F25:F28)</f>
        <v>-11233048</v>
      </c>
      <c r="G29" s="50">
        <f>SUM(G25:G28)</f>
        <v>-692551</v>
      </c>
      <c r="J29" s="165"/>
    </row>
    <row r="30" spans="2:10" s="42" customFormat="1" ht="24.95" customHeight="1" x14ac:dyDescent="0.2">
      <c r="B30" s="52"/>
      <c r="C30" s="94" t="s">
        <v>87</v>
      </c>
      <c r="D30" s="110"/>
      <c r="E30" s="45"/>
      <c r="F30" s="41"/>
      <c r="G30" s="41"/>
      <c r="J30" s="162"/>
    </row>
    <row r="31" spans="2:10" s="42" customFormat="1" ht="20.100000000000001" customHeight="1" x14ac:dyDescent="0.2">
      <c r="B31" s="43"/>
      <c r="C31" s="53"/>
      <c r="D31" s="45" t="s">
        <v>94</v>
      </c>
      <c r="E31" s="45"/>
      <c r="F31" s="41"/>
      <c r="G31" s="41"/>
    </row>
    <row r="32" spans="2:10" s="42" customFormat="1" ht="20.100000000000001" customHeight="1" x14ac:dyDescent="0.2">
      <c r="B32" s="43"/>
      <c r="C32" s="53"/>
      <c r="D32" s="45" t="s">
        <v>88</v>
      </c>
      <c r="E32" s="45"/>
      <c r="F32" s="41"/>
      <c r="G32" s="41"/>
      <c r="J32" s="162"/>
    </row>
    <row r="33" spans="2:11" s="42" customFormat="1" ht="20.100000000000001" customHeight="1" x14ac:dyDescent="0.2">
      <c r="B33" s="43"/>
      <c r="C33" s="53"/>
      <c r="D33" s="45" t="s">
        <v>89</v>
      </c>
      <c r="E33" s="45"/>
      <c r="F33" s="41"/>
      <c r="G33" s="41"/>
    </row>
    <row r="34" spans="2:11" s="42" customFormat="1" ht="20.100000000000001" customHeight="1" x14ac:dyDescent="0.2">
      <c r="B34" s="43"/>
      <c r="C34" s="53"/>
      <c r="D34" s="45" t="s">
        <v>90</v>
      </c>
      <c r="E34" s="45"/>
      <c r="F34" s="41"/>
      <c r="G34" s="41"/>
    </row>
    <row r="35" spans="2:11" s="51" customFormat="1" ht="20.100000000000001" customHeight="1" x14ac:dyDescent="0.2">
      <c r="B35" s="43"/>
      <c r="C35" s="53"/>
      <c r="D35" s="48" t="s">
        <v>105</v>
      </c>
      <c r="E35" s="108"/>
      <c r="F35" s="50"/>
      <c r="G35" s="50"/>
    </row>
    <row r="36" spans="2:11" ht="25.5" customHeight="1" x14ac:dyDescent="0.2">
      <c r="B36" s="111"/>
      <c r="C36" s="109" t="s">
        <v>91</v>
      </c>
      <c r="D36" s="112"/>
      <c r="E36" s="113"/>
      <c r="F36" s="163">
        <f>F38-F37</f>
        <v>14108915</v>
      </c>
      <c r="G36" s="163">
        <f>G38-G37</f>
        <v>-3547271</v>
      </c>
      <c r="J36" s="64"/>
      <c r="K36" s="210"/>
    </row>
    <row r="37" spans="2:11" ht="25.5" customHeight="1" x14ac:dyDescent="0.2">
      <c r="B37" s="112"/>
      <c r="C37" s="109" t="s">
        <v>92</v>
      </c>
      <c r="D37" s="112"/>
      <c r="E37" s="113"/>
      <c r="F37" s="134">
        <v>359716</v>
      </c>
      <c r="G37" s="134">
        <v>3906987</v>
      </c>
    </row>
    <row r="38" spans="2:11" ht="25.5" customHeight="1" x14ac:dyDescent="0.2">
      <c r="B38" s="112"/>
      <c r="C38" s="109" t="s">
        <v>93</v>
      </c>
      <c r="D38" s="112"/>
      <c r="E38" s="113"/>
      <c r="F38" s="134">
        <v>14468631</v>
      </c>
      <c r="G38" s="134">
        <v>359716</v>
      </c>
    </row>
    <row r="39" spans="2:11" ht="15" x14ac:dyDescent="0.2">
      <c r="E39" s="366" t="s">
        <v>75</v>
      </c>
      <c r="F39" s="366"/>
      <c r="G39" s="366"/>
    </row>
    <row r="40" spans="2:11" ht="15" x14ac:dyDescent="0.2">
      <c r="E40" s="366" t="s">
        <v>197</v>
      </c>
      <c r="F40" s="366"/>
      <c r="G40" s="366"/>
    </row>
  </sheetData>
  <mergeCells count="13">
    <mergeCell ref="B3:G3"/>
    <mergeCell ref="C5:E6"/>
    <mergeCell ref="B5:B6"/>
    <mergeCell ref="F14:F15"/>
    <mergeCell ref="G14:G15"/>
    <mergeCell ref="B14:B15"/>
    <mergeCell ref="B17:B18"/>
    <mergeCell ref="F17:F18"/>
    <mergeCell ref="E39:G39"/>
    <mergeCell ref="E40:G40"/>
    <mergeCell ref="C14:C15"/>
    <mergeCell ref="G17:G18"/>
    <mergeCell ref="C17:C18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3"/>
  <sheetViews>
    <sheetView workbookViewId="0">
      <selection activeCell="H21" sqref="H21"/>
    </sheetView>
  </sheetViews>
  <sheetFormatPr defaultColWidth="17.7109375" defaultRowHeight="12.75" x14ac:dyDescent="0.2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1" spans="1:10" ht="15" x14ac:dyDescent="0.25">
      <c r="B1" s="214" t="s">
        <v>198</v>
      </c>
    </row>
    <row r="2" spans="1:10" ht="15" x14ac:dyDescent="0.25">
      <c r="B2" s="214" t="s">
        <v>199</v>
      </c>
    </row>
    <row r="3" spans="1:10" ht="6.75" customHeight="1" x14ac:dyDescent="0.2"/>
    <row r="4" spans="1:10" ht="25.5" customHeight="1" x14ac:dyDescent="0.2">
      <c r="A4" s="414" t="s">
        <v>196</v>
      </c>
      <c r="B4" s="415"/>
      <c r="C4" s="415"/>
      <c r="D4" s="415"/>
      <c r="E4" s="415"/>
      <c r="F4" s="415"/>
      <c r="G4" s="415"/>
      <c r="H4" s="415"/>
    </row>
    <row r="5" spans="1:10" ht="6.75" customHeight="1" x14ac:dyDescent="0.2"/>
    <row r="6" spans="1:10" ht="12.75" customHeight="1" x14ac:dyDescent="0.2">
      <c r="B6" s="215" t="s">
        <v>66</v>
      </c>
      <c r="G6" s="216"/>
    </row>
    <row r="7" spans="1:10" ht="6.75" customHeight="1" thickBot="1" x14ac:dyDescent="0.25"/>
    <row r="8" spans="1:10" s="12" customFormat="1" ht="24.95" customHeight="1" thickTop="1" x14ac:dyDescent="0.2">
      <c r="A8" s="212"/>
      <c r="B8" s="18"/>
      <c r="C8" s="18" t="s">
        <v>41</v>
      </c>
      <c r="D8" s="18" t="s">
        <v>42</v>
      </c>
      <c r="E8" s="19" t="s">
        <v>68</v>
      </c>
      <c r="F8" s="19" t="s">
        <v>67</v>
      </c>
      <c r="G8" s="18" t="s">
        <v>69</v>
      </c>
      <c r="H8" s="20" t="s">
        <v>62</v>
      </c>
    </row>
    <row r="9" spans="1:10" s="219" customFormat="1" ht="30" customHeight="1" x14ac:dyDescent="0.2">
      <c r="A9" s="22" t="s">
        <v>3</v>
      </c>
      <c r="B9" s="21" t="s">
        <v>180</v>
      </c>
      <c r="C9" s="217">
        <v>80500000</v>
      </c>
      <c r="D9" s="217"/>
      <c r="E9" s="217"/>
      <c r="F9" s="217">
        <v>3055068</v>
      </c>
      <c r="G9" s="217">
        <v>32357025</v>
      </c>
      <c r="H9" s="218">
        <f>+C9+D9+E9+F9+G9</f>
        <v>115912093</v>
      </c>
    </row>
    <row r="10" spans="1:10" s="219" customFormat="1" ht="20.100000000000001" customHeight="1" x14ac:dyDescent="0.2">
      <c r="A10" s="220" t="s">
        <v>166</v>
      </c>
      <c r="B10" s="221" t="s">
        <v>63</v>
      </c>
      <c r="C10" s="222">
        <v>0</v>
      </c>
      <c r="D10" s="222"/>
      <c r="E10" s="222"/>
      <c r="F10" s="222"/>
      <c r="G10" s="217">
        <f>SUM(C10:F10)</f>
        <v>0</v>
      </c>
      <c r="H10" s="218">
        <f t="shared" ref="H10:H21" si="0">+C10+D10+E10+F10+G10</f>
        <v>0</v>
      </c>
    </row>
    <row r="11" spans="1:10" s="219" customFormat="1" ht="20.100000000000001" customHeight="1" x14ac:dyDescent="0.2">
      <c r="A11" s="22" t="s">
        <v>167</v>
      </c>
      <c r="B11" s="21" t="s">
        <v>61</v>
      </c>
      <c r="C11" s="217">
        <v>0</v>
      </c>
      <c r="D11" s="217">
        <v>0</v>
      </c>
      <c r="E11" s="217">
        <v>0</v>
      </c>
      <c r="F11" s="217">
        <v>0</v>
      </c>
      <c r="G11" s="217">
        <f>SUM(C11:F11)</f>
        <v>0</v>
      </c>
      <c r="H11" s="218">
        <f t="shared" si="0"/>
        <v>0</v>
      </c>
    </row>
    <row r="12" spans="1:10" s="219" customFormat="1" ht="20.100000000000001" customHeight="1" x14ac:dyDescent="0.2">
      <c r="A12" s="223">
        <v>1</v>
      </c>
      <c r="B12" s="224" t="s">
        <v>65</v>
      </c>
      <c r="C12" s="225"/>
      <c r="D12" s="225"/>
      <c r="E12" s="225"/>
      <c r="F12" s="225"/>
      <c r="G12" s="217">
        <v>0</v>
      </c>
      <c r="H12" s="218">
        <f t="shared" si="0"/>
        <v>0</v>
      </c>
    </row>
    <row r="13" spans="1:10" s="219" customFormat="1" ht="20.100000000000001" customHeight="1" x14ac:dyDescent="0.2">
      <c r="A13" s="223">
        <v>2</v>
      </c>
      <c r="B13" s="224" t="s">
        <v>64</v>
      </c>
      <c r="C13" s="225"/>
      <c r="D13" s="225"/>
      <c r="E13" s="225"/>
      <c r="F13" s="225"/>
      <c r="G13" s="217">
        <f>SUM(C13:F13)</f>
        <v>0</v>
      </c>
      <c r="H13" s="218">
        <f t="shared" si="0"/>
        <v>0</v>
      </c>
    </row>
    <row r="14" spans="1:10" s="219" customFormat="1" ht="20.100000000000001" customHeight="1" x14ac:dyDescent="0.2">
      <c r="A14" s="223">
        <v>3</v>
      </c>
      <c r="B14" s="224" t="s">
        <v>70</v>
      </c>
      <c r="C14" s="225"/>
      <c r="D14" s="225"/>
      <c r="E14" s="225"/>
      <c r="F14" s="225"/>
      <c r="G14" s="217">
        <v>27040362</v>
      </c>
      <c r="H14" s="218">
        <f>+C14+D14+E14+F14+G14</f>
        <v>27040362</v>
      </c>
      <c r="J14" s="229"/>
    </row>
    <row r="15" spans="1:10" s="219" customFormat="1" ht="20.100000000000001" customHeight="1" x14ac:dyDescent="0.2">
      <c r="A15" s="223">
        <v>4</v>
      </c>
      <c r="B15" s="224" t="s">
        <v>71</v>
      </c>
      <c r="C15" s="225">
        <v>34500000</v>
      </c>
      <c r="D15" s="225"/>
      <c r="E15" s="225"/>
      <c r="F15" s="225">
        <v>-2142975</v>
      </c>
      <c r="G15" s="217">
        <f>-C15-F15</f>
        <v>-32357025</v>
      </c>
      <c r="H15" s="218">
        <f t="shared" si="0"/>
        <v>0</v>
      </c>
    </row>
    <row r="16" spans="1:10" s="219" customFormat="1" ht="30" customHeight="1" x14ac:dyDescent="0.2">
      <c r="A16" s="22" t="s">
        <v>4</v>
      </c>
      <c r="B16" s="21" t="s">
        <v>183</v>
      </c>
      <c r="C16" s="217">
        <f>SUM(C9:C15)</f>
        <v>115000000</v>
      </c>
      <c r="D16" s="217">
        <f>SUM(D9:D15)</f>
        <v>0</v>
      </c>
      <c r="E16" s="217">
        <f>SUM(E9:E15)</f>
        <v>0</v>
      </c>
      <c r="F16" s="217">
        <f>SUM(F9:F15)</f>
        <v>912093</v>
      </c>
      <c r="G16" s="217">
        <f>SUM(G9:G15)</f>
        <v>27040362</v>
      </c>
      <c r="H16" s="218">
        <f>+C16+D16+E16+F16+G16</f>
        <v>142952455</v>
      </c>
    </row>
    <row r="17" spans="1:8" s="219" customFormat="1" ht="20.100000000000001" customHeight="1" x14ac:dyDescent="0.2">
      <c r="A17" s="220">
        <v>1</v>
      </c>
      <c r="B17" s="224" t="s">
        <v>65</v>
      </c>
      <c r="C17" s="225">
        <v>0</v>
      </c>
      <c r="D17" s="225"/>
      <c r="E17" s="225"/>
      <c r="F17" s="225"/>
      <c r="G17" s="222">
        <v>24481159</v>
      </c>
      <c r="H17" s="218">
        <f>+C17+D17+E17+F17+G17</f>
        <v>24481159</v>
      </c>
    </row>
    <row r="18" spans="1:8" s="219" customFormat="1" ht="20.100000000000001" customHeight="1" x14ac:dyDescent="0.2">
      <c r="A18" s="220">
        <v>2</v>
      </c>
      <c r="B18" s="224" t="s">
        <v>64</v>
      </c>
      <c r="C18" s="225">
        <v>0</v>
      </c>
      <c r="D18" s="225"/>
      <c r="E18" s="225"/>
      <c r="F18" s="225"/>
      <c r="G18" s="222">
        <v>-5000000</v>
      </c>
      <c r="H18" s="218">
        <f t="shared" si="0"/>
        <v>-5000000</v>
      </c>
    </row>
    <row r="19" spans="1:8" s="219" customFormat="1" ht="20.100000000000001" customHeight="1" x14ac:dyDescent="0.2">
      <c r="A19" s="220">
        <v>3</v>
      </c>
      <c r="B19" s="224" t="s">
        <v>72</v>
      </c>
      <c r="C19" s="225">
        <v>0</v>
      </c>
      <c r="D19" s="225"/>
      <c r="E19" s="225"/>
      <c r="F19" s="225">
        <v>0</v>
      </c>
      <c r="G19" s="222">
        <f>-F19-C19</f>
        <v>0</v>
      </c>
      <c r="H19" s="218">
        <f t="shared" si="0"/>
        <v>0</v>
      </c>
    </row>
    <row r="20" spans="1:8" s="219" customFormat="1" ht="20.100000000000001" customHeight="1" x14ac:dyDescent="0.2">
      <c r="A20" s="220">
        <v>4</v>
      </c>
      <c r="B20" s="224" t="s">
        <v>168</v>
      </c>
      <c r="C20" s="225"/>
      <c r="D20" s="225"/>
      <c r="E20" s="225"/>
      <c r="F20" s="225"/>
      <c r="G20" s="222">
        <f>+C20+D20+E20+F20</f>
        <v>0</v>
      </c>
      <c r="H20" s="218">
        <f t="shared" si="0"/>
        <v>0</v>
      </c>
    </row>
    <row r="21" spans="1:8" s="219" customFormat="1" ht="30" customHeight="1" thickBot="1" x14ac:dyDescent="0.25">
      <c r="A21" s="23" t="s">
        <v>37</v>
      </c>
      <c r="B21" s="24" t="s">
        <v>190</v>
      </c>
      <c r="C21" s="226">
        <f>C16+C17+C18+C20</f>
        <v>115000000</v>
      </c>
      <c r="D21" s="226">
        <f>SUM(D16:D20)</f>
        <v>0</v>
      </c>
      <c r="E21" s="226">
        <f>SUM(E16:E20)</f>
        <v>0</v>
      </c>
      <c r="F21" s="226">
        <f>SUM(F16:F20)</f>
        <v>912093</v>
      </c>
      <c r="G21" s="226">
        <f>SUM(G16:G20)</f>
        <v>46521521</v>
      </c>
      <c r="H21" s="218">
        <f t="shared" si="0"/>
        <v>162433614</v>
      </c>
    </row>
    <row r="22" spans="1:8" ht="14.1" customHeight="1" thickTop="1" x14ac:dyDescent="0.2">
      <c r="H22" s="227"/>
    </row>
    <row r="23" spans="1:8" ht="14.1" customHeight="1" x14ac:dyDescent="0.2">
      <c r="F23" s="366" t="s">
        <v>75</v>
      </c>
      <c r="G23" s="366"/>
      <c r="H23" s="366"/>
    </row>
    <row r="24" spans="1:8" ht="14.1" customHeight="1" x14ac:dyDescent="0.2">
      <c r="F24" s="366" t="s">
        <v>197</v>
      </c>
      <c r="G24" s="366"/>
      <c r="H24" s="366"/>
    </row>
    <row r="25" spans="1:8" ht="14.1" customHeight="1" x14ac:dyDescent="0.2"/>
    <row r="26" spans="1:8" ht="14.1" customHeight="1" x14ac:dyDescent="0.2"/>
    <row r="27" spans="1:8" ht="14.1" customHeight="1" x14ac:dyDescent="0.2">
      <c r="A27" s="5"/>
      <c r="B27" s="228"/>
      <c r="C27" s="5"/>
    </row>
    <row r="28" spans="1:8" ht="14.1" customHeight="1" x14ac:dyDescent="0.2">
      <c r="B28" s="5"/>
    </row>
    <row r="29" spans="1:8" ht="14.1" customHeight="1" x14ac:dyDescent="0.2"/>
    <row r="30" spans="1:8" ht="14.1" customHeight="1" x14ac:dyDescent="0.2"/>
    <row r="31" spans="1:8" ht="14.1" customHeight="1" x14ac:dyDescent="0.2"/>
    <row r="32" spans="1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4:H4"/>
    <mergeCell ref="F23:H23"/>
    <mergeCell ref="F24:H24"/>
  </mergeCells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250"/>
  <sheetViews>
    <sheetView topLeftCell="A80" workbookViewId="0">
      <selection activeCell="B63" sqref="B63:N121"/>
    </sheetView>
  </sheetViews>
  <sheetFormatPr defaultRowHeight="12.75" x14ac:dyDescent="0.2"/>
  <cols>
    <col min="1" max="1" width="2.140625" style="235" customWidth="1"/>
    <col min="2" max="2" width="2.42578125" style="235" customWidth="1"/>
    <col min="3" max="3" width="3.42578125" style="347" customWidth="1"/>
    <col min="4" max="4" width="1.42578125" style="235" customWidth="1"/>
    <col min="5" max="5" width="3.42578125" style="235" customWidth="1"/>
    <col min="6" max="6" width="15.42578125" style="235" customWidth="1"/>
    <col min="7" max="7" width="10.28515625" style="235" customWidth="1"/>
    <col min="8" max="8" width="9.140625" style="235" customWidth="1"/>
    <col min="9" max="9" width="10.5703125" style="235" customWidth="1"/>
    <col min="10" max="10" width="10.7109375" style="235" customWidth="1"/>
    <col min="11" max="11" width="10" style="235" customWidth="1"/>
    <col min="12" max="12" width="11.42578125" style="235" customWidth="1"/>
    <col min="13" max="13" width="11" style="235" customWidth="1"/>
    <col min="14" max="14" width="3.140625" style="235" customWidth="1"/>
    <col min="15" max="15" width="2.140625" style="235" customWidth="1"/>
    <col min="16" max="16" width="9.140625" style="235"/>
    <col min="17" max="17" width="18.140625" style="235" bestFit="1" customWidth="1"/>
    <col min="18" max="16384" width="9.140625" style="235"/>
  </cols>
  <sheetData>
    <row r="2" spans="2:14" ht="15" x14ac:dyDescent="0.25">
      <c r="B2" s="230"/>
      <c r="C2" s="231"/>
      <c r="D2" s="232"/>
      <c r="E2" s="232"/>
      <c r="F2" s="233" t="s">
        <v>198</v>
      </c>
      <c r="G2" s="232"/>
      <c r="H2" s="232"/>
      <c r="I2" s="232"/>
      <c r="J2" s="232"/>
      <c r="K2" s="232"/>
      <c r="L2" s="232"/>
      <c r="M2" s="232"/>
      <c r="N2" s="234"/>
    </row>
    <row r="3" spans="2:14" ht="15" x14ac:dyDescent="0.25">
      <c r="B3" s="236"/>
      <c r="C3" s="237" t="s">
        <v>200</v>
      </c>
      <c r="D3" s="238"/>
      <c r="E3" s="238"/>
      <c r="F3" s="214" t="s">
        <v>199</v>
      </c>
      <c r="G3" s="238"/>
      <c r="H3" s="238"/>
      <c r="I3" s="238"/>
      <c r="J3" s="238"/>
      <c r="K3" s="238"/>
      <c r="L3" s="238"/>
      <c r="M3" s="238"/>
      <c r="N3" s="239"/>
    </row>
    <row r="4" spans="2:14" s="240" customFormat="1" ht="29.25" customHeight="1" x14ac:dyDescent="0.2">
      <c r="B4" s="445" t="s">
        <v>73</v>
      </c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7"/>
    </row>
    <row r="5" spans="2:14" ht="15.75" x14ac:dyDescent="0.25">
      <c r="B5" s="236"/>
      <c r="C5" s="237"/>
      <c r="D5" s="448" t="s">
        <v>167</v>
      </c>
      <c r="E5" s="448"/>
      <c r="F5" s="241" t="s">
        <v>201</v>
      </c>
      <c r="G5" s="238"/>
      <c r="H5" s="238"/>
      <c r="I5" s="238"/>
      <c r="J5" s="238"/>
      <c r="K5" s="242"/>
      <c r="L5" s="242"/>
      <c r="M5" s="238"/>
      <c r="N5" s="239"/>
    </row>
    <row r="6" spans="2:14" ht="7.5" customHeight="1" x14ac:dyDescent="0.2">
      <c r="B6" s="236"/>
      <c r="C6" s="237"/>
      <c r="D6" s="238"/>
      <c r="E6" s="238"/>
      <c r="F6" s="238"/>
      <c r="G6" s="238"/>
      <c r="H6" s="238"/>
      <c r="I6" s="238"/>
      <c r="J6" s="238"/>
      <c r="K6" s="242"/>
      <c r="L6" s="242"/>
      <c r="M6" s="238"/>
      <c r="N6" s="239"/>
    </row>
    <row r="7" spans="2:14" x14ac:dyDescent="0.2">
      <c r="B7" s="236"/>
      <c r="C7" s="237"/>
      <c r="D7" s="238"/>
      <c r="E7" s="243" t="s">
        <v>3</v>
      </c>
      <c r="F7" s="244" t="s">
        <v>202</v>
      </c>
      <c r="G7" s="244"/>
      <c r="H7" s="245"/>
      <c r="I7" s="238"/>
      <c r="J7" s="238"/>
      <c r="K7" s="238"/>
      <c r="L7" s="238"/>
      <c r="M7" s="238"/>
      <c r="N7" s="239"/>
    </row>
    <row r="8" spans="2:14" ht="6.75" customHeight="1" x14ac:dyDescent="0.2">
      <c r="B8" s="236"/>
      <c r="C8" s="237"/>
      <c r="D8" s="238"/>
      <c r="E8" s="243"/>
      <c r="F8" s="244"/>
      <c r="G8" s="244"/>
      <c r="H8" s="245"/>
      <c r="I8" s="238"/>
      <c r="J8" s="238"/>
      <c r="K8" s="238"/>
      <c r="L8" s="238"/>
      <c r="M8" s="238"/>
      <c r="N8" s="239"/>
    </row>
    <row r="9" spans="2:14" x14ac:dyDescent="0.2">
      <c r="B9" s="246"/>
      <c r="C9" s="247"/>
      <c r="D9" s="248"/>
      <c r="E9" s="249">
        <v>1</v>
      </c>
      <c r="F9" s="250" t="s">
        <v>10</v>
      </c>
      <c r="G9" s="251"/>
      <c r="H9" s="238"/>
      <c r="I9" s="238"/>
      <c r="J9" s="238"/>
      <c r="K9" s="238"/>
      <c r="L9" s="238"/>
      <c r="M9" s="238"/>
      <c r="N9" s="239"/>
    </row>
    <row r="10" spans="2:14" x14ac:dyDescent="0.2">
      <c r="B10" s="236"/>
      <c r="C10" s="237">
        <v>3</v>
      </c>
      <c r="D10" s="238"/>
      <c r="E10" s="238"/>
      <c r="F10" s="237" t="s">
        <v>29</v>
      </c>
      <c r="G10" s="242"/>
      <c r="H10" s="242"/>
      <c r="I10" s="242"/>
      <c r="J10" s="242"/>
      <c r="K10" s="242"/>
      <c r="L10" s="242"/>
      <c r="M10" s="238"/>
      <c r="N10" s="239"/>
    </row>
    <row r="11" spans="2:14" x14ac:dyDescent="0.2">
      <c r="B11" s="236"/>
      <c r="C11" s="237"/>
      <c r="D11" s="238"/>
      <c r="E11" s="435" t="s">
        <v>2</v>
      </c>
      <c r="F11" s="435" t="s">
        <v>203</v>
      </c>
      <c r="G11" s="435"/>
      <c r="H11" s="435" t="s">
        <v>204</v>
      </c>
      <c r="I11" s="435" t="s">
        <v>205</v>
      </c>
      <c r="J11" s="435"/>
      <c r="K11" s="252" t="s">
        <v>206</v>
      </c>
      <c r="L11" s="252" t="s">
        <v>207</v>
      </c>
      <c r="M11" s="252" t="s">
        <v>206</v>
      </c>
      <c r="N11" s="239"/>
    </row>
    <row r="12" spans="2:14" x14ac:dyDescent="0.2">
      <c r="B12" s="236"/>
      <c r="C12" s="237"/>
      <c r="D12" s="238"/>
      <c r="E12" s="435"/>
      <c r="F12" s="435"/>
      <c r="G12" s="435"/>
      <c r="H12" s="435"/>
      <c r="I12" s="435"/>
      <c r="J12" s="435"/>
      <c r="K12" s="253" t="s">
        <v>208</v>
      </c>
      <c r="L12" s="253" t="s">
        <v>209</v>
      </c>
      <c r="M12" s="253" t="s">
        <v>210</v>
      </c>
      <c r="N12" s="239"/>
    </row>
    <row r="13" spans="2:14" x14ac:dyDescent="0.2">
      <c r="B13" s="236"/>
      <c r="C13" s="237"/>
      <c r="D13" s="238"/>
      <c r="E13" s="254">
        <v>1</v>
      </c>
      <c r="F13" s="417" t="s">
        <v>211</v>
      </c>
      <c r="G13" s="417"/>
      <c r="H13" s="255" t="s">
        <v>212</v>
      </c>
      <c r="I13" s="418"/>
      <c r="J13" s="418"/>
      <c r="K13" s="255"/>
      <c r="L13" s="255"/>
      <c r="M13" s="349">
        <f>4895+49359</f>
        <v>54254</v>
      </c>
      <c r="N13" s="239"/>
    </row>
    <row r="14" spans="2:14" x14ac:dyDescent="0.2">
      <c r="B14" s="236"/>
      <c r="C14" s="237"/>
      <c r="D14" s="238"/>
      <c r="E14" s="256">
        <v>2</v>
      </c>
      <c r="F14" s="417" t="s">
        <v>211</v>
      </c>
      <c r="G14" s="417"/>
      <c r="H14" s="255" t="s">
        <v>213</v>
      </c>
      <c r="I14" s="418"/>
      <c r="J14" s="418"/>
      <c r="K14" s="256">
        <v>172.39</v>
      </c>
      <c r="L14" s="257">
        <f>+M14/K14</f>
        <v>140.21114913858113</v>
      </c>
      <c r="M14" s="349">
        <v>24171</v>
      </c>
      <c r="N14" s="239"/>
    </row>
    <row r="15" spans="2:14" x14ac:dyDescent="0.2">
      <c r="B15" s="236"/>
      <c r="C15" s="237"/>
      <c r="D15" s="238"/>
      <c r="E15" s="254">
        <v>3</v>
      </c>
      <c r="F15" s="417" t="s">
        <v>211</v>
      </c>
      <c r="G15" s="417"/>
      <c r="H15" s="255" t="s">
        <v>217</v>
      </c>
      <c r="I15" s="418"/>
      <c r="J15" s="418"/>
      <c r="K15" s="256">
        <v>22.51</v>
      </c>
      <c r="L15" s="257">
        <f>+M15/K15</f>
        <v>102.3989338071968</v>
      </c>
      <c r="M15" s="349">
        <v>2305</v>
      </c>
      <c r="N15" s="239"/>
    </row>
    <row r="16" spans="2:14" x14ac:dyDescent="0.2">
      <c r="B16" s="236"/>
      <c r="C16" s="237"/>
      <c r="D16" s="238"/>
      <c r="E16" s="256">
        <v>4</v>
      </c>
      <c r="F16" s="417" t="s">
        <v>214</v>
      </c>
      <c r="G16" s="417"/>
      <c r="H16" s="255" t="s">
        <v>212</v>
      </c>
      <c r="I16" s="418"/>
      <c r="J16" s="418"/>
      <c r="K16" s="256"/>
      <c r="L16" s="257"/>
      <c r="M16" s="349">
        <v>8163</v>
      </c>
      <c r="N16" s="239"/>
    </row>
    <row r="17" spans="2:17" x14ac:dyDescent="0.2">
      <c r="B17" s="236"/>
      <c r="C17" s="237"/>
      <c r="D17" s="238"/>
      <c r="E17" s="254">
        <v>5</v>
      </c>
      <c r="F17" s="417" t="s">
        <v>214</v>
      </c>
      <c r="G17" s="417"/>
      <c r="H17" s="255" t="s">
        <v>213</v>
      </c>
      <c r="I17" s="418"/>
      <c r="J17" s="418"/>
      <c r="K17" s="256">
        <v>-2.37</v>
      </c>
      <c r="L17" s="257">
        <f>+M17/K17</f>
        <v>140.08438818565401</v>
      </c>
      <c r="M17" s="349">
        <v>-332</v>
      </c>
      <c r="N17" s="239"/>
    </row>
    <row r="18" spans="2:17" x14ac:dyDescent="0.2">
      <c r="B18" s="236"/>
      <c r="C18" s="237"/>
      <c r="D18" s="238"/>
      <c r="E18" s="256">
        <v>6</v>
      </c>
      <c r="F18" s="417" t="s">
        <v>215</v>
      </c>
      <c r="G18" s="417"/>
      <c r="H18" s="255" t="s">
        <v>212</v>
      </c>
      <c r="I18" s="418"/>
      <c r="J18" s="418"/>
      <c r="K18" s="256"/>
      <c r="L18" s="257"/>
      <c r="M18" s="349">
        <v>8042</v>
      </c>
      <c r="N18" s="239"/>
    </row>
    <row r="19" spans="2:17" x14ac:dyDescent="0.2">
      <c r="B19" s="236"/>
      <c r="C19" s="237"/>
      <c r="D19" s="238"/>
      <c r="E19" s="254">
        <v>7</v>
      </c>
      <c r="F19" s="417" t="s">
        <v>215</v>
      </c>
      <c r="G19" s="417"/>
      <c r="H19" s="255" t="s">
        <v>213</v>
      </c>
      <c r="I19" s="419"/>
      <c r="J19" s="419"/>
      <c r="K19" s="256">
        <v>64.510000000000005</v>
      </c>
      <c r="L19" s="257">
        <f>+M19/K19</f>
        <v>140.21082002790263</v>
      </c>
      <c r="M19" s="349">
        <v>9045</v>
      </c>
      <c r="N19" s="239"/>
    </row>
    <row r="20" spans="2:17" x14ac:dyDescent="0.2">
      <c r="B20" s="236"/>
      <c r="C20" s="237"/>
      <c r="D20" s="238"/>
      <c r="E20" s="256">
        <v>8</v>
      </c>
      <c r="F20" s="417" t="s">
        <v>215</v>
      </c>
      <c r="G20" s="417"/>
      <c r="H20" s="255" t="s">
        <v>217</v>
      </c>
      <c r="I20" s="419"/>
      <c r="J20" s="419"/>
      <c r="K20" s="256">
        <v>5.8</v>
      </c>
      <c r="L20" s="257">
        <f>+M20/K20</f>
        <v>102.41379310344828</v>
      </c>
      <c r="M20" s="349">
        <v>594</v>
      </c>
      <c r="N20" s="239"/>
    </row>
    <row r="21" spans="2:17" x14ac:dyDescent="0.2">
      <c r="B21" s="236"/>
      <c r="C21" s="237"/>
      <c r="D21" s="238"/>
      <c r="E21" s="254">
        <v>9</v>
      </c>
      <c r="F21" s="417" t="s">
        <v>216</v>
      </c>
      <c r="G21" s="417"/>
      <c r="H21" s="255" t="s">
        <v>212</v>
      </c>
      <c r="I21" s="419"/>
      <c r="J21" s="419"/>
      <c r="K21" s="256"/>
      <c r="L21" s="256"/>
      <c r="M21" s="349">
        <v>8400</v>
      </c>
      <c r="N21" s="239"/>
    </row>
    <row r="22" spans="2:17" x14ac:dyDescent="0.2">
      <c r="B22" s="236"/>
      <c r="C22" s="237"/>
      <c r="D22" s="238"/>
      <c r="E22" s="256">
        <v>10</v>
      </c>
      <c r="F22" s="417" t="s">
        <v>216</v>
      </c>
      <c r="G22" s="417"/>
      <c r="H22" s="255" t="s">
        <v>213</v>
      </c>
      <c r="I22" s="419"/>
      <c r="J22" s="419"/>
      <c r="K22" s="258">
        <v>29594.639999999999</v>
      </c>
      <c r="L22" s="259">
        <f>+M22/K22</f>
        <v>140.20998397007025</v>
      </c>
      <c r="M22" s="349">
        <v>4149464</v>
      </c>
      <c r="N22" s="239"/>
    </row>
    <row r="23" spans="2:17" x14ac:dyDescent="0.2">
      <c r="B23" s="236"/>
      <c r="C23" s="237"/>
      <c r="D23" s="238"/>
      <c r="E23" s="254">
        <v>11</v>
      </c>
      <c r="F23" s="417" t="s">
        <v>216</v>
      </c>
      <c r="G23" s="417"/>
      <c r="H23" s="255" t="s">
        <v>217</v>
      </c>
      <c r="I23" s="428"/>
      <c r="J23" s="429"/>
      <c r="K23" s="260">
        <v>24.17</v>
      </c>
      <c r="L23" s="257">
        <f>+M23/K23</f>
        <v>102.39966901117087</v>
      </c>
      <c r="M23" s="349">
        <v>2475</v>
      </c>
      <c r="N23" s="239"/>
    </row>
    <row r="24" spans="2:17" x14ac:dyDescent="0.2">
      <c r="B24" s="236"/>
      <c r="C24" s="237"/>
      <c r="D24" s="238"/>
      <c r="E24" s="256">
        <v>12</v>
      </c>
      <c r="F24" s="417" t="s">
        <v>218</v>
      </c>
      <c r="G24" s="417"/>
      <c r="H24" s="255" t="s">
        <v>212</v>
      </c>
      <c r="I24" s="428"/>
      <c r="J24" s="429"/>
      <c r="K24" s="258"/>
      <c r="L24" s="259"/>
      <c r="M24" s="349">
        <v>7418</v>
      </c>
      <c r="N24" s="239"/>
    </row>
    <row r="25" spans="2:17" x14ac:dyDescent="0.2">
      <c r="B25" s="236"/>
      <c r="C25" s="237"/>
      <c r="D25" s="238"/>
      <c r="E25" s="254">
        <v>13</v>
      </c>
      <c r="F25" s="417" t="s">
        <v>218</v>
      </c>
      <c r="G25" s="417"/>
      <c r="H25" s="255" t="s">
        <v>213</v>
      </c>
      <c r="I25" s="428"/>
      <c r="J25" s="429"/>
      <c r="K25" s="258">
        <v>39.04</v>
      </c>
      <c r="L25" s="259">
        <f>+M25/K25</f>
        <v>140.24077868852459</v>
      </c>
      <c r="M25" s="349">
        <v>5475</v>
      </c>
      <c r="N25" s="239"/>
    </row>
    <row r="26" spans="2:17" x14ac:dyDescent="0.2">
      <c r="B26" s="236"/>
      <c r="C26" s="237"/>
      <c r="D26" s="238"/>
      <c r="E26" s="256">
        <v>14</v>
      </c>
      <c r="F26" s="417" t="s">
        <v>219</v>
      </c>
      <c r="G26" s="417"/>
      <c r="H26" s="255" t="s">
        <v>212</v>
      </c>
      <c r="I26" s="428"/>
      <c r="J26" s="429"/>
      <c r="K26" s="256"/>
      <c r="L26" s="256"/>
      <c r="M26" s="349">
        <v>303392</v>
      </c>
      <c r="N26" s="239"/>
    </row>
    <row r="27" spans="2:17" x14ac:dyDescent="0.2">
      <c r="B27" s="236"/>
      <c r="C27" s="237"/>
      <c r="D27" s="238"/>
      <c r="E27" s="254">
        <v>15</v>
      </c>
      <c r="F27" s="417" t="s">
        <v>219</v>
      </c>
      <c r="G27" s="417"/>
      <c r="H27" s="255" t="s">
        <v>213</v>
      </c>
      <c r="I27" s="428"/>
      <c r="J27" s="429"/>
      <c r="K27" s="258">
        <v>3.91</v>
      </c>
      <c r="L27" s="259">
        <f>+M27/K27</f>
        <v>140.153452685422</v>
      </c>
      <c r="M27" s="349">
        <v>548</v>
      </c>
      <c r="N27" s="239"/>
    </row>
    <row r="28" spans="2:17" x14ac:dyDescent="0.2">
      <c r="B28" s="236"/>
      <c r="C28" s="237"/>
      <c r="D28" s="238"/>
      <c r="E28" s="256">
        <v>16</v>
      </c>
      <c r="F28" s="417" t="s">
        <v>219</v>
      </c>
      <c r="G28" s="417"/>
      <c r="H28" s="255" t="s">
        <v>217</v>
      </c>
      <c r="I28" s="428"/>
      <c r="J28" s="429"/>
      <c r="K28" s="260">
        <v>-6.09</v>
      </c>
      <c r="L28" s="257">
        <f>+M28/K28</f>
        <v>102.46305418719211</v>
      </c>
      <c r="M28" s="349">
        <v>-624</v>
      </c>
      <c r="N28" s="239"/>
      <c r="Q28" s="348"/>
    </row>
    <row r="29" spans="2:17" s="240" customFormat="1" ht="17.25" customHeight="1" x14ac:dyDescent="0.2">
      <c r="B29" s="261"/>
      <c r="C29" s="262"/>
      <c r="D29" s="263"/>
      <c r="E29" s="264"/>
      <c r="F29" s="425" t="s">
        <v>220</v>
      </c>
      <c r="G29" s="426"/>
      <c r="H29" s="426"/>
      <c r="I29" s="426"/>
      <c r="J29" s="426"/>
      <c r="K29" s="426"/>
      <c r="L29" s="427"/>
      <c r="M29" s="265">
        <f>SUM(M13:M28)</f>
        <v>4582790</v>
      </c>
      <c r="N29" s="266"/>
    </row>
    <row r="30" spans="2:17" s="240" customFormat="1" ht="9.75" customHeight="1" x14ac:dyDescent="0.2">
      <c r="B30" s="261"/>
      <c r="C30" s="262"/>
      <c r="D30" s="263"/>
      <c r="E30" s="263"/>
      <c r="F30" s="267"/>
      <c r="G30" s="267"/>
      <c r="H30" s="267"/>
      <c r="I30" s="267"/>
      <c r="J30" s="267"/>
      <c r="K30" s="267"/>
      <c r="L30" s="267"/>
      <c r="M30" s="244"/>
      <c r="N30" s="266"/>
    </row>
    <row r="31" spans="2:17" x14ac:dyDescent="0.2">
      <c r="B31" s="236"/>
      <c r="C31" s="237">
        <v>4</v>
      </c>
      <c r="D31" s="238"/>
      <c r="E31" s="268"/>
      <c r="F31" s="247" t="s">
        <v>30</v>
      </c>
      <c r="G31" s="268"/>
      <c r="H31" s="268"/>
      <c r="I31" s="268"/>
      <c r="J31" s="268"/>
      <c r="K31" s="268"/>
      <c r="L31" s="268"/>
      <c r="M31" s="238"/>
      <c r="N31" s="239"/>
    </row>
    <row r="32" spans="2:17" x14ac:dyDescent="0.2">
      <c r="B32" s="236"/>
      <c r="C32" s="237"/>
      <c r="D32" s="238"/>
      <c r="E32" s="435" t="s">
        <v>2</v>
      </c>
      <c r="F32" s="436" t="s">
        <v>221</v>
      </c>
      <c r="G32" s="437"/>
      <c r="H32" s="437"/>
      <c r="I32" s="437"/>
      <c r="J32" s="438"/>
      <c r="K32" s="252" t="s">
        <v>206</v>
      </c>
      <c r="L32" s="252" t="s">
        <v>207</v>
      </c>
      <c r="M32" s="252" t="s">
        <v>206</v>
      </c>
      <c r="N32" s="239"/>
      <c r="P32" s="269"/>
    </row>
    <row r="33" spans="2:16" x14ac:dyDescent="0.2">
      <c r="B33" s="236"/>
      <c r="C33" s="237"/>
      <c r="D33" s="238"/>
      <c r="E33" s="435"/>
      <c r="F33" s="439"/>
      <c r="G33" s="440"/>
      <c r="H33" s="440"/>
      <c r="I33" s="440"/>
      <c r="J33" s="441"/>
      <c r="K33" s="253" t="s">
        <v>208</v>
      </c>
      <c r="L33" s="253" t="s">
        <v>209</v>
      </c>
      <c r="M33" s="253" t="s">
        <v>210</v>
      </c>
      <c r="N33" s="239"/>
      <c r="P33" s="269"/>
    </row>
    <row r="34" spans="2:16" x14ac:dyDescent="0.2">
      <c r="B34" s="236"/>
      <c r="C34" s="237"/>
      <c r="D34" s="238"/>
      <c r="E34" s="254">
        <v>1</v>
      </c>
      <c r="F34" s="442" t="s">
        <v>222</v>
      </c>
      <c r="G34" s="443"/>
      <c r="H34" s="443"/>
      <c r="I34" s="443"/>
      <c r="J34" s="444"/>
      <c r="K34" s="255"/>
      <c r="L34" s="255"/>
      <c r="M34" s="270">
        <v>9885842</v>
      </c>
      <c r="N34" s="239"/>
      <c r="P34" s="269"/>
    </row>
    <row r="35" spans="2:16" ht="15.75" customHeight="1" x14ac:dyDescent="0.2">
      <c r="B35" s="236"/>
      <c r="C35" s="237"/>
      <c r="D35" s="238"/>
      <c r="E35" s="264"/>
      <c r="F35" s="425" t="s">
        <v>220</v>
      </c>
      <c r="G35" s="426"/>
      <c r="H35" s="426"/>
      <c r="I35" s="426"/>
      <c r="J35" s="426"/>
      <c r="K35" s="426"/>
      <c r="L35" s="427"/>
      <c r="M35" s="271">
        <f>SUM(M34:M34)</f>
        <v>9885842</v>
      </c>
      <c r="N35" s="239"/>
      <c r="P35" s="269"/>
    </row>
    <row r="36" spans="2:16" ht="6.75" customHeight="1" x14ac:dyDescent="0.2">
      <c r="B36" s="236"/>
      <c r="C36" s="237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9"/>
      <c r="P36" s="269"/>
    </row>
    <row r="37" spans="2:16" x14ac:dyDescent="0.2">
      <c r="B37" s="236"/>
      <c r="C37" s="237">
        <v>5</v>
      </c>
      <c r="D37" s="238"/>
      <c r="E37" s="249">
        <v>2</v>
      </c>
      <c r="F37" s="250" t="s">
        <v>155</v>
      </c>
      <c r="G37" s="251"/>
      <c r="H37" s="238"/>
      <c r="I37" s="238"/>
      <c r="J37" s="238"/>
      <c r="K37" s="238"/>
      <c r="L37" s="238"/>
      <c r="M37" s="238"/>
      <c r="N37" s="239"/>
    </row>
    <row r="38" spans="2:16" x14ac:dyDescent="0.2">
      <c r="B38" s="236"/>
      <c r="C38" s="237"/>
      <c r="D38" s="238"/>
      <c r="E38" s="238"/>
      <c r="F38" s="238"/>
      <c r="G38" s="238" t="s">
        <v>223</v>
      </c>
      <c r="H38" s="238"/>
      <c r="I38" s="238"/>
      <c r="J38" s="238"/>
      <c r="K38" s="238"/>
      <c r="L38" s="238"/>
      <c r="M38" s="238"/>
      <c r="N38" s="239"/>
    </row>
    <row r="39" spans="2:16" x14ac:dyDescent="0.2">
      <c r="B39" s="236"/>
      <c r="C39" s="237">
        <v>6</v>
      </c>
      <c r="D39" s="238"/>
      <c r="E39" s="249">
        <v>3</v>
      </c>
      <c r="F39" s="250" t="s">
        <v>156</v>
      </c>
      <c r="G39" s="251"/>
      <c r="H39" s="238"/>
      <c r="I39" s="238"/>
      <c r="J39" s="238"/>
      <c r="K39" s="238"/>
      <c r="L39" s="238"/>
      <c r="M39" s="238"/>
      <c r="N39" s="239"/>
    </row>
    <row r="40" spans="2:16" ht="7.5" customHeight="1" x14ac:dyDescent="0.2">
      <c r="B40" s="236"/>
      <c r="C40" s="237"/>
      <c r="D40" s="238"/>
      <c r="E40" s="272"/>
      <c r="F40" s="273"/>
      <c r="G40" s="251"/>
      <c r="H40" s="238"/>
      <c r="I40" s="238"/>
      <c r="J40" s="238"/>
      <c r="K40" s="238"/>
      <c r="L40" s="238"/>
      <c r="M40" s="238"/>
      <c r="N40" s="239"/>
    </row>
    <row r="41" spans="2:16" x14ac:dyDescent="0.2">
      <c r="B41" s="236"/>
      <c r="C41" s="237">
        <v>7</v>
      </c>
      <c r="D41" s="238"/>
      <c r="E41" s="272" t="s">
        <v>119</v>
      </c>
      <c r="F41" s="274" t="s">
        <v>157</v>
      </c>
      <c r="G41" s="238"/>
      <c r="H41" s="238"/>
      <c r="I41" s="238"/>
      <c r="J41" s="238"/>
      <c r="K41" s="238"/>
      <c r="L41" s="238"/>
      <c r="M41" s="238"/>
      <c r="N41" s="239"/>
    </row>
    <row r="42" spans="2:16" x14ac:dyDescent="0.2">
      <c r="B42" s="236"/>
      <c r="C42" s="237"/>
      <c r="D42" s="238"/>
      <c r="E42" s="238"/>
      <c r="F42" s="423" t="s">
        <v>224</v>
      </c>
      <c r="G42" s="423"/>
      <c r="H42" s="238"/>
      <c r="I42" s="237" t="s">
        <v>2</v>
      </c>
      <c r="J42" s="238"/>
      <c r="K42" s="237" t="s">
        <v>225</v>
      </c>
      <c r="L42" s="275">
        <f>+L47</f>
        <v>150389918</v>
      </c>
      <c r="M42" s="238"/>
      <c r="N42" s="239"/>
    </row>
    <row r="43" spans="2:16" x14ac:dyDescent="0.2">
      <c r="B43" s="236"/>
      <c r="C43" s="237"/>
      <c r="D43" s="238"/>
      <c r="E43" s="238"/>
      <c r="F43" s="423" t="s">
        <v>226</v>
      </c>
      <c r="G43" s="423"/>
      <c r="H43" s="238"/>
      <c r="I43" s="237" t="s">
        <v>2</v>
      </c>
      <c r="J43" s="276"/>
      <c r="K43" s="237" t="s">
        <v>225</v>
      </c>
      <c r="L43" s="277"/>
      <c r="M43" s="238"/>
      <c r="N43" s="239"/>
    </row>
    <row r="44" spans="2:16" x14ac:dyDescent="0.2">
      <c r="B44" s="236"/>
      <c r="C44" s="237"/>
      <c r="D44" s="238"/>
      <c r="E44" s="238"/>
      <c r="F44" s="238" t="s">
        <v>227</v>
      </c>
      <c r="G44" s="238"/>
      <c r="H44" s="238"/>
      <c r="I44" s="237" t="s">
        <v>2</v>
      </c>
      <c r="J44" s="276"/>
      <c r="K44" s="237" t="s">
        <v>225</v>
      </c>
      <c r="L44" s="277"/>
      <c r="M44" s="238"/>
      <c r="N44" s="239"/>
    </row>
    <row r="45" spans="2:16" x14ac:dyDescent="0.2">
      <c r="B45" s="236"/>
      <c r="C45" s="237"/>
      <c r="D45" s="238"/>
      <c r="E45" s="238"/>
      <c r="F45" s="238" t="s">
        <v>228</v>
      </c>
      <c r="G45" s="238"/>
      <c r="H45" s="238"/>
      <c r="I45" s="237" t="s">
        <v>2</v>
      </c>
      <c r="J45" s="276"/>
      <c r="K45" s="237" t="s">
        <v>225</v>
      </c>
      <c r="L45" s="277"/>
      <c r="M45" s="238"/>
      <c r="N45" s="239"/>
    </row>
    <row r="46" spans="2:16" x14ac:dyDescent="0.2">
      <c r="B46" s="236"/>
      <c r="C46" s="237"/>
      <c r="D46" s="238"/>
      <c r="E46" s="238"/>
      <c r="F46" s="238" t="s">
        <v>229</v>
      </c>
      <c r="G46" s="238"/>
      <c r="H46" s="238"/>
      <c r="I46" s="237" t="s">
        <v>2</v>
      </c>
      <c r="J46" s="276"/>
      <c r="K46" s="237" t="s">
        <v>225</v>
      </c>
      <c r="L46" s="277"/>
      <c r="M46" s="238"/>
      <c r="N46" s="239"/>
    </row>
    <row r="47" spans="2:16" x14ac:dyDescent="0.2">
      <c r="B47" s="236"/>
      <c r="C47" s="237"/>
      <c r="D47" s="238"/>
      <c r="E47" s="238"/>
      <c r="F47" s="238" t="s">
        <v>230</v>
      </c>
      <c r="G47" s="238"/>
      <c r="H47" s="238"/>
      <c r="I47" s="237" t="s">
        <v>2</v>
      </c>
      <c r="J47" s="276"/>
      <c r="K47" s="237" t="s">
        <v>225</v>
      </c>
      <c r="L47" s="277">
        <v>150389918</v>
      </c>
      <c r="M47" s="238"/>
      <c r="N47" s="239"/>
    </row>
    <row r="48" spans="2:16" x14ac:dyDescent="0.2">
      <c r="B48" s="236"/>
      <c r="C48" s="237"/>
      <c r="D48" s="238"/>
      <c r="E48" s="238"/>
      <c r="F48" s="424" t="s">
        <v>231</v>
      </c>
      <c r="G48" s="424"/>
      <c r="H48" s="238"/>
      <c r="I48" s="237" t="s">
        <v>2</v>
      </c>
      <c r="J48" s="276"/>
      <c r="K48" s="237" t="s">
        <v>225</v>
      </c>
      <c r="L48" s="277"/>
      <c r="M48" s="238"/>
      <c r="N48" s="239"/>
    </row>
    <row r="49" spans="1:17" x14ac:dyDescent="0.2">
      <c r="B49" s="236"/>
      <c r="C49" s="237"/>
      <c r="D49" s="238"/>
      <c r="E49" s="238"/>
      <c r="F49" s="278" t="s">
        <v>232</v>
      </c>
      <c r="G49" s="238"/>
      <c r="H49" s="238"/>
      <c r="I49" s="237" t="s">
        <v>2</v>
      </c>
      <c r="J49" s="276"/>
      <c r="K49" s="237" t="s">
        <v>225</v>
      </c>
      <c r="L49" s="277"/>
      <c r="M49" s="238"/>
      <c r="N49" s="239"/>
    </row>
    <row r="50" spans="1:17" x14ac:dyDescent="0.2">
      <c r="B50" s="236"/>
      <c r="C50" s="237"/>
      <c r="D50" s="238"/>
      <c r="E50" s="238"/>
      <c r="F50" s="278" t="s">
        <v>233</v>
      </c>
      <c r="G50" s="238"/>
      <c r="H50" s="238"/>
      <c r="I50" s="237" t="s">
        <v>2</v>
      </c>
      <c r="J50" s="276"/>
      <c r="K50" s="237" t="s">
        <v>225</v>
      </c>
      <c r="L50" s="276" t="s">
        <v>234</v>
      </c>
      <c r="M50" s="238"/>
      <c r="N50" s="239"/>
    </row>
    <row r="51" spans="1:17" ht="6" customHeight="1" x14ac:dyDescent="0.2">
      <c r="B51" s="236"/>
      <c r="C51" s="237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9"/>
    </row>
    <row r="52" spans="1:17" x14ac:dyDescent="0.2">
      <c r="B52" s="236"/>
      <c r="C52" s="237">
        <v>8</v>
      </c>
      <c r="D52" s="238"/>
      <c r="E52" s="272" t="s">
        <v>119</v>
      </c>
      <c r="F52" s="274" t="s">
        <v>120</v>
      </c>
      <c r="G52" s="238"/>
      <c r="H52" s="238"/>
      <c r="I52" s="238"/>
      <c r="J52" s="238"/>
      <c r="K52" s="238"/>
      <c r="L52" s="279">
        <v>1779512</v>
      </c>
      <c r="M52" s="238"/>
      <c r="N52" s="239"/>
    </row>
    <row r="53" spans="1:17" ht="6.75" customHeight="1" x14ac:dyDescent="0.2">
      <c r="B53" s="236"/>
      <c r="C53" s="237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9"/>
    </row>
    <row r="54" spans="1:17" x14ac:dyDescent="0.2">
      <c r="B54" s="236"/>
      <c r="C54" s="237">
        <v>9</v>
      </c>
      <c r="D54" s="238"/>
      <c r="E54" s="272" t="s">
        <v>119</v>
      </c>
      <c r="F54" s="274" t="s">
        <v>121</v>
      </c>
      <c r="G54" s="238"/>
      <c r="H54" s="432"/>
      <c r="I54" s="432"/>
      <c r="J54" s="238"/>
      <c r="K54" s="238"/>
      <c r="L54" s="275">
        <v>0</v>
      </c>
      <c r="M54" s="238"/>
      <c r="N54" s="239"/>
    </row>
    <row r="55" spans="1:17" x14ac:dyDescent="0.2">
      <c r="B55" s="236"/>
      <c r="C55" s="237"/>
      <c r="D55" s="238"/>
      <c r="E55" s="238"/>
      <c r="F55" s="238"/>
      <c r="G55" s="238" t="s">
        <v>235</v>
      </c>
      <c r="H55" s="238"/>
      <c r="I55" s="238"/>
      <c r="J55" s="238"/>
      <c r="K55" s="237" t="s">
        <v>225</v>
      </c>
      <c r="L55" s="299">
        <v>4360353</v>
      </c>
      <c r="M55" s="238"/>
      <c r="N55" s="239"/>
    </row>
    <row r="56" spans="1:17" ht="15" x14ac:dyDescent="0.2">
      <c r="B56" s="236"/>
      <c r="C56" s="237"/>
      <c r="D56" s="238"/>
      <c r="E56" s="238"/>
      <c r="F56" s="238"/>
      <c r="G56" s="248" t="s">
        <v>236</v>
      </c>
      <c r="H56" s="281"/>
      <c r="I56" s="281"/>
      <c r="J56" s="281"/>
      <c r="K56" s="237" t="s">
        <v>225</v>
      </c>
      <c r="L56" s="356">
        <v>520035</v>
      </c>
      <c r="M56" s="238"/>
      <c r="N56" s="239"/>
    </row>
    <row r="57" spans="1:17" s="282" customFormat="1" x14ac:dyDescent="0.2">
      <c r="B57" s="246"/>
      <c r="C57" s="247"/>
      <c r="D57" s="248"/>
      <c r="E57" s="248"/>
      <c r="F57" s="248"/>
      <c r="G57" s="238" t="s">
        <v>237</v>
      </c>
      <c r="H57" s="238"/>
      <c r="I57" s="238"/>
      <c r="J57" s="238"/>
      <c r="K57" s="237" t="s">
        <v>225</v>
      </c>
      <c r="L57" s="356">
        <v>4760049</v>
      </c>
      <c r="M57" s="248"/>
      <c r="N57" s="283"/>
    </row>
    <row r="58" spans="1:17" s="282" customFormat="1" x14ac:dyDescent="0.2">
      <c r="B58" s="246"/>
      <c r="C58" s="247"/>
      <c r="D58" s="248"/>
      <c r="E58" s="248"/>
      <c r="F58" s="248"/>
      <c r="G58" s="248" t="s">
        <v>238</v>
      </c>
      <c r="H58" s="248"/>
      <c r="I58" s="248"/>
      <c r="J58" s="248"/>
      <c r="K58" s="237" t="s">
        <v>225</v>
      </c>
      <c r="L58" s="356">
        <f>+L55-L57+L56-L59</f>
        <v>-49929</v>
      </c>
      <c r="M58" s="248"/>
      <c r="N58" s="283"/>
    </row>
    <row r="59" spans="1:17" s="282" customFormat="1" x14ac:dyDescent="0.2">
      <c r="B59" s="246"/>
      <c r="C59" s="247"/>
      <c r="D59" s="248"/>
      <c r="E59" s="248"/>
      <c r="F59" s="248"/>
      <c r="G59" s="248" t="s">
        <v>239</v>
      </c>
      <c r="H59" s="248"/>
      <c r="I59" s="248"/>
      <c r="J59" s="248"/>
      <c r="K59" s="237" t="s">
        <v>225</v>
      </c>
      <c r="L59" s="356">
        <f>167895+2373</f>
        <v>170268</v>
      </c>
      <c r="M59" s="248"/>
      <c r="N59" s="283"/>
    </row>
    <row r="60" spans="1:17" s="282" customFormat="1" ht="14.25" customHeight="1" x14ac:dyDescent="0.2">
      <c r="B60" s="284"/>
      <c r="C60" s="285"/>
      <c r="D60" s="286"/>
      <c r="E60" s="286"/>
      <c r="F60" s="286"/>
      <c r="G60" s="286"/>
      <c r="H60" s="287"/>
      <c r="I60" s="287"/>
      <c r="J60" s="287"/>
      <c r="K60" s="288"/>
      <c r="L60" s="289"/>
      <c r="M60" s="286"/>
      <c r="N60" s="290"/>
    </row>
    <row r="61" spans="1:17" s="282" customFormat="1" ht="15" x14ac:dyDescent="0.2">
      <c r="A61" s="248"/>
      <c r="B61" s="248"/>
      <c r="C61" s="247"/>
      <c r="D61" s="248"/>
      <c r="E61" s="248"/>
      <c r="F61" s="248"/>
      <c r="G61" s="248"/>
      <c r="H61" s="281"/>
      <c r="I61" s="281"/>
      <c r="J61" s="281"/>
      <c r="K61" s="237"/>
      <c r="L61" s="238"/>
      <c r="M61" s="248"/>
      <c r="N61" s="248"/>
    </row>
    <row r="62" spans="1:17" s="282" customFormat="1" ht="15" x14ac:dyDescent="0.2">
      <c r="A62" s="248"/>
      <c r="B62" s="248"/>
      <c r="C62" s="247"/>
      <c r="D62" s="248"/>
      <c r="E62" s="248"/>
      <c r="F62" s="248"/>
      <c r="G62" s="248"/>
      <c r="H62" s="281"/>
      <c r="I62" s="281"/>
      <c r="J62" s="281"/>
      <c r="K62" s="237"/>
      <c r="L62" s="238"/>
      <c r="M62" s="248"/>
      <c r="N62" s="248"/>
    </row>
    <row r="63" spans="1:17" s="282" customFormat="1" ht="15" x14ac:dyDescent="0.2">
      <c r="B63" s="291"/>
      <c r="C63" s="292">
        <v>10</v>
      </c>
      <c r="D63" s="293"/>
      <c r="E63" s="294" t="s">
        <v>119</v>
      </c>
      <c r="F63" s="295" t="s">
        <v>122</v>
      </c>
      <c r="G63" s="296"/>
      <c r="H63" s="296"/>
      <c r="I63" s="296"/>
      <c r="J63" s="296"/>
      <c r="K63" s="296"/>
      <c r="L63" s="297">
        <f>+L68</f>
        <v>2700817</v>
      </c>
      <c r="M63" s="293"/>
      <c r="N63" s="298"/>
      <c r="Q63" s="350"/>
    </row>
    <row r="64" spans="1:17" s="282" customFormat="1" x14ac:dyDescent="0.2">
      <c r="B64" s="246"/>
      <c r="C64" s="247"/>
      <c r="D64" s="248"/>
      <c r="E64" s="248"/>
      <c r="F64" s="248"/>
      <c r="G64" s="248" t="s">
        <v>240</v>
      </c>
      <c r="H64" s="248"/>
      <c r="I64" s="248"/>
      <c r="J64" s="248"/>
      <c r="K64" s="237" t="s">
        <v>225</v>
      </c>
      <c r="L64" s="299">
        <v>0</v>
      </c>
      <c r="M64" s="248"/>
      <c r="N64" s="283"/>
    </row>
    <row r="65" spans="2:14" s="282" customFormat="1" x14ac:dyDescent="0.2">
      <c r="B65" s="246"/>
      <c r="C65" s="247"/>
      <c r="D65" s="248"/>
      <c r="E65" s="248"/>
      <c r="F65" s="248"/>
      <c r="G65" s="248" t="s">
        <v>241</v>
      </c>
      <c r="H65" s="248"/>
      <c r="I65" s="248"/>
      <c r="J65" s="248"/>
      <c r="K65" s="237" t="s">
        <v>225</v>
      </c>
      <c r="L65" s="300">
        <f>126750964+37468</f>
        <v>126788432</v>
      </c>
      <c r="M65" s="248"/>
      <c r="N65" s="283"/>
    </row>
    <row r="66" spans="2:14" s="282" customFormat="1" x14ac:dyDescent="0.2">
      <c r="B66" s="246"/>
      <c r="C66" s="247"/>
      <c r="D66" s="248"/>
      <c r="E66" s="248"/>
      <c r="F66" s="248"/>
      <c r="G66" s="282" t="s">
        <v>242</v>
      </c>
      <c r="L66" s="301">
        <v>16661266</v>
      </c>
      <c r="M66" s="248"/>
      <c r="N66" s="283"/>
    </row>
    <row r="67" spans="2:14" s="282" customFormat="1" x14ac:dyDescent="0.2">
      <c r="B67" s="246"/>
      <c r="C67" s="247"/>
      <c r="D67" s="248"/>
      <c r="E67" s="248"/>
      <c r="F67" s="248"/>
      <c r="G67" s="302" t="s">
        <v>243</v>
      </c>
      <c r="H67" s="248"/>
      <c r="I67" s="248"/>
      <c r="J67" s="248"/>
      <c r="K67" s="237" t="s">
        <v>225</v>
      </c>
      <c r="L67" s="300">
        <v>-140748881</v>
      </c>
      <c r="M67" s="248"/>
      <c r="N67" s="283"/>
    </row>
    <row r="68" spans="2:14" s="282" customFormat="1" x14ac:dyDescent="0.2">
      <c r="B68" s="246"/>
      <c r="C68" s="247"/>
      <c r="D68" s="248"/>
      <c r="E68" s="248"/>
      <c r="F68" s="279"/>
      <c r="G68" s="248" t="s">
        <v>244</v>
      </c>
      <c r="H68" s="248"/>
      <c r="I68" s="248"/>
      <c r="J68" s="248"/>
      <c r="K68" s="237" t="s">
        <v>225</v>
      </c>
      <c r="L68" s="303">
        <f>SUM(L64:L67)</f>
        <v>2700817</v>
      </c>
      <c r="M68" s="248"/>
      <c r="N68" s="283"/>
    </row>
    <row r="69" spans="2:14" x14ac:dyDescent="0.2">
      <c r="B69" s="246"/>
      <c r="C69" s="247"/>
      <c r="D69" s="248"/>
      <c r="E69" s="248"/>
      <c r="F69" s="279"/>
      <c r="G69" s="279"/>
      <c r="H69" s="279"/>
      <c r="I69" s="279"/>
      <c r="J69" s="279"/>
      <c r="K69" s="247"/>
      <c r="L69" s="279"/>
      <c r="M69" s="248"/>
      <c r="N69" s="283"/>
    </row>
    <row r="70" spans="2:14" x14ac:dyDescent="0.2">
      <c r="B70" s="246"/>
      <c r="C70" s="272">
        <v>11</v>
      </c>
      <c r="D70" s="304"/>
      <c r="E70" s="272" t="s">
        <v>119</v>
      </c>
      <c r="F70" s="274" t="s">
        <v>125</v>
      </c>
      <c r="G70" s="244"/>
      <c r="H70" s="245"/>
      <c r="I70" s="238"/>
      <c r="J70" s="238"/>
      <c r="K70" s="237" t="s">
        <v>225</v>
      </c>
      <c r="L70" s="305">
        <v>0</v>
      </c>
      <c r="M70" s="248"/>
      <c r="N70" s="283"/>
    </row>
    <row r="71" spans="2:14" x14ac:dyDescent="0.2">
      <c r="B71" s="246"/>
      <c r="C71" s="247"/>
      <c r="D71" s="248"/>
      <c r="E71" s="238"/>
      <c r="F71" s="274"/>
      <c r="G71" s="251"/>
      <c r="H71" s="238"/>
      <c r="I71" s="238"/>
      <c r="J71" s="238"/>
      <c r="K71" s="237"/>
      <c r="L71" s="238"/>
      <c r="M71" s="248"/>
      <c r="N71" s="283"/>
    </row>
    <row r="72" spans="2:14" x14ac:dyDescent="0.2">
      <c r="B72" s="246"/>
      <c r="C72" s="237">
        <v>12</v>
      </c>
      <c r="D72" s="238"/>
      <c r="E72" s="272" t="s">
        <v>119</v>
      </c>
      <c r="F72" s="274" t="s">
        <v>291</v>
      </c>
      <c r="G72" s="242"/>
      <c r="H72" s="242"/>
      <c r="I72" s="242"/>
      <c r="J72" s="238"/>
      <c r="K72" s="237" t="s">
        <v>225</v>
      </c>
      <c r="L72" s="310">
        <v>495656</v>
      </c>
      <c r="M72" s="248"/>
      <c r="N72" s="283"/>
    </row>
    <row r="73" spans="2:14" x14ac:dyDescent="0.2">
      <c r="B73" s="246"/>
      <c r="C73" s="237"/>
      <c r="D73" s="238"/>
      <c r="E73" s="238"/>
      <c r="F73" s="263"/>
      <c r="G73" s="263"/>
      <c r="H73" s="263"/>
      <c r="I73" s="263"/>
      <c r="J73" s="238"/>
      <c r="K73" s="237"/>
      <c r="L73" s="237"/>
      <c r="M73" s="248"/>
      <c r="N73" s="283"/>
    </row>
    <row r="74" spans="2:14" x14ac:dyDescent="0.2">
      <c r="B74" s="246"/>
      <c r="C74" s="237">
        <v>13</v>
      </c>
      <c r="D74" s="238"/>
      <c r="E74" s="272" t="s">
        <v>119</v>
      </c>
      <c r="F74" s="263"/>
      <c r="G74" s="263"/>
      <c r="H74" s="263"/>
      <c r="I74" s="263"/>
      <c r="J74" s="238"/>
      <c r="K74" s="237" t="s">
        <v>245</v>
      </c>
      <c r="L74" s="237"/>
      <c r="M74" s="248"/>
      <c r="N74" s="283"/>
    </row>
    <row r="75" spans="2:14" x14ac:dyDescent="0.2">
      <c r="B75" s="246"/>
      <c r="C75" s="237"/>
      <c r="D75" s="238"/>
      <c r="E75" s="238"/>
      <c r="F75" s="306"/>
      <c r="G75" s="306"/>
      <c r="H75" s="242"/>
      <c r="I75" s="242"/>
      <c r="J75" s="238"/>
      <c r="K75" s="237"/>
      <c r="L75" s="242"/>
      <c r="M75" s="248"/>
      <c r="N75" s="283"/>
    </row>
    <row r="76" spans="2:14" x14ac:dyDescent="0.2">
      <c r="B76" s="246"/>
      <c r="C76" s="237">
        <v>14</v>
      </c>
      <c r="D76" s="238"/>
      <c r="E76" s="243">
        <v>4</v>
      </c>
      <c r="F76" s="307" t="s">
        <v>11</v>
      </c>
      <c r="G76" s="306"/>
      <c r="H76" s="242"/>
      <c r="I76" s="242"/>
      <c r="J76" s="238"/>
      <c r="K76" s="237"/>
      <c r="L76" s="238"/>
      <c r="M76" s="248"/>
      <c r="N76" s="283"/>
    </row>
    <row r="77" spans="2:14" x14ac:dyDescent="0.2">
      <c r="B77" s="246"/>
      <c r="C77" s="237"/>
      <c r="D77" s="238"/>
      <c r="E77" s="238"/>
      <c r="F77" s="306"/>
      <c r="G77" s="306"/>
      <c r="H77" s="242"/>
      <c r="I77" s="242"/>
      <c r="J77" s="238"/>
      <c r="K77" s="237"/>
      <c r="L77" s="308">
        <f>+L78+L80</f>
        <v>57690363</v>
      </c>
      <c r="M77" s="248"/>
      <c r="N77" s="283"/>
    </row>
    <row r="78" spans="2:14" x14ac:dyDescent="0.2">
      <c r="B78" s="246"/>
      <c r="C78" s="237">
        <v>15</v>
      </c>
      <c r="D78" s="238"/>
      <c r="E78" s="248" t="s">
        <v>119</v>
      </c>
      <c r="F78" s="309" t="s">
        <v>12</v>
      </c>
      <c r="G78" s="306"/>
      <c r="H78" s="242"/>
      <c r="I78" s="242"/>
      <c r="J78" s="238"/>
      <c r="K78" s="237" t="s">
        <v>225</v>
      </c>
      <c r="L78" s="310">
        <v>57388035</v>
      </c>
      <c r="M78" s="248"/>
      <c r="N78" s="283"/>
    </row>
    <row r="79" spans="2:14" x14ac:dyDescent="0.2">
      <c r="B79" s="246"/>
      <c r="C79" s="237"/>
      <c r="D79" s="238"/>
      <c r="E79" s="248"/>
      <c r="F79" s="311"/>
      <c r="G79" s="306"/>
      <c r="H79" s="242"/>
      <c r="I79" s="242"/>
      <c r="J79" s="238"/>
      <c r="K79" s="237"/>
      <c r="L79" s="312"/>
      <c r="M79" s="248"/>
      <c r="N79" s="283"/>
    </row>
    <row r="80" spans="2:14" x14ac:dyDescent="0.2">
      <c r="B80" s="246"/>
      <c r="C80" s="237">
        <v>19</v>
      </c>
      <c r="D80" s="238"/>
      <c r="E80" s="248" t="s">
        <v>119</v>
      </c>
      <c r="F80" s="313" t="s">
        <v>14</v>
      </c>
      <c r="G80" s="306"/>
      <c r="H80" s="306"/>
      <c r="I80" s="306"/>
      <c r="J80" s="238"/>
      <c r="K80" s="237" t="s">
        <v>225</v>
      </c>
      <c r="L80" s="310">
        <v>302328</v>
      </c>
      <c r="M80" s="248"/>
      <c r="N80" s="283"/>
    </row>
    <row r="81" spans="2:14" x14ac:dyDescent="0.2">
      <c r="B81" s="246"/>
      <c r="C81" s="237"/>
      <c r="D81" s="238"/>
      <c r="E81" s="248"/>
      <c r="F81" s="311"/>
      <c r="G81" s="306"/>
      <c r="H81" s="306"/>
      <c r="I81" s="306"/>
      <c r="J81" s="238"/>
      <c r="K81" s="237"/>
      <c r="L81" s="310"/>
      <c r="M81" s="248"/>
      <c r="N81" s="283"/>
    </row>
    <row r="82" spans="2:14" x14ac:dyDescent="0.2">
      <c r="B82" s="246"/>
      <c r="C82" s="237"/>
      <c r="D82" s="238"/>
      <c r="E82" s="272"/>
      <c r="F82" s="273"/>
      <c r="G82" s="251"/>
      <c r="H82" s="238"/>
      <c r="I82" s="238"/>
      <c r="J82" s="238"/>
      <c r="K82" s="237"/>
      <c r="L82" s="238"/>
      <c r="M82" s="248"/>
      <c r="N82" s="283"/>
    </row>
    <row r="83" spans="2:14" x14ac:dyDescent="0.2">
      <c r="B83" s="246"/>
      <c r="C83" s="237">
        <v>22</v>
      </c>
      <c r="D83" s="238"/>
      <c r="E83" s="243">
        <v>5</v>
      </c>
      <c r="F83" s="307" t="s">
        <v>159</v>
      </c>
      <c r="G83" s="251"/>
      <c r="H83" s="238"/>
      <c r="I83" s="238"/>
      <c r="J83" s="238"/>
      <c r="K83" s="237" t="s">
        <v>245</v>
      </c>
      <c r="L83" s="238"/>
      <c r="M83" s="248"/>
      <c r="N83" s="283"/>
    </row>
    <row r="84" spans="2:14" x14ac:dyDescent="0.2">
      <c r="B84" s="246"/>
      <c r="C84" s="237"/>
      <c r="D84" s="238"/>
      <c r="E84" s="238"/>
      <c r="F84" s="238"/>
      <c r="G84" s="238"/>
      <c r="H84" s="238"/>
      <c r="I84" s="238"/>
      <c r="J84" s="238"/>
      <c r="K84" s="237"/>
      <c r="L84" s="238"/>
      <c r="M84" s="248"/>
      <c r="N84" s="283"/>
    </row>
    <row r="85" spans="2:14" x14ac:dyDescent="0.2">
      <c r="B85" s="246"/>
      <c r="C85" s="237">
        <v>23</v>
      </c>
      <c r="D85" s="238"/>
      <c r="E85" s="243">
        <v>6</v>
      </c>
      <c r="F85" s="307" t="s">
        <v>160</v>
      </c>
      <c r="G85" s="251"/>
      <c r="H85" s="238"/>
      <c r="I85" s="238"/>
      <c r="J85" s="238"/>
      <c r="K85" s="237" t="s">
        <v>245</v>
      </c>
      <c r="L85" s="238"/>
      <c r="M85" s="248"/>
      <c r="N85" s="283"/>
    </row>
    <row r="86" spans="2:14" x14ac:dyDescent="0.2">
      <c r="B86" s="246"/>
      <c r="C86" s="237"/>
      <c r="D86" s="238"/>
      <c r="E86" s="238"/>
      <c r="F86" s="238"/>
      <c r="G86" s="238"/>
      <c r="H86" s="238"/>
      <c r="I86" s="238"/>
      <c r="J86" s="238"/>
      <c r="K86" s="237"/>
      <c r="L86" s="238"/>
      <c r="M86" s="248"/>
      <c r="N86" s="283"/>
    </row>
    <row r="87" spans="2:14" x14ac:dyDescent="0.2">
      <c r="B87" s="246"/>
      <c r="C87" s="237">
        <v>24</v>
      </c>
      <c r="D87" s="238"/>
      <c r="E87" s="243">
        <v>7</v>
      </c>
      <c r="F87" s="307" t="s">
        <v>16</v>
      </c>
      <c r="G87" s="251"/>
      <c r="H87" s="238"/>
      <c r="I87" s="238"/>
      <c r="J87" s="238"/>
      <c r="K87" s="237" t="s">
        <v>245</v>
      </c>
      <c r="L87" s="238"/>
      <c r="M87" s="248"/>
      <c r="N87" s="283"/>
    </row>
    <row r="88" spans="2:14" x14ac:dyDescent="0.2">
      <c r="B88" s="246"/>
      <c r="C88" s="237"/>
      <c r="D88" s="238"/>
      <c r="E88" s="238"/>
      <c r="F88" s="238"/>
      <c r="G88" s="238"/>
      <c r="H88" s="238"/>
      <c r="I88" s="237"/>
      <c r="J88" s="238"/>
      <c r="K88" s="237"/>
      <c r="L88" s="238"/>
      <c r="M88" s="248"/>
      <c r="N88" s="283"/>
    </row>
    <row r="89" spans="2:14" x14ac:dyDescent="0.2">
      <c r="B89" s="246"/>
      <c r="C89" s="237">
        <v>25</v>
      </c>
      <c r="D89" s="238"/>
      <c r="E89" s="272" t="s">
        <v>119</v>
      </c>
      <c r="F89" s="251" t="s">
        <v>161</v>
      </c>
      <c r="G89" s="238"/>
      <c r="H89" s="238"/>
      <c r="I89" s="237"/>
      <c r="J89" s="238"/>
      <c r="K89" s="237" t="s">
        <v>245</v>
      </c>
      <c r="L89" s="238"/>
      <c r="M89" s="248"/>
      <c r="N89" s="283"/>
    </row>
    <row r="90" spans="2:14" x14ac:dyDescent="0.2">
      <c r="B90" s="246"/>
      <c r="C90" s="237"/>
      <c r="D90" s="238"/>
      <c r="E90" s="238"/>
      <c r="F90" s="238"/>
      <c r="G90" s="238"/>
      <c r="H90" s="238"/>
      <c r="I90" s="237"/>
      <c r="J90" s="238"/>
      <c r="K90" s="237"/>
      <c r="L90" s="238"/>
      <c r="M90" s="248"/>
      <c r="N90" s="283"/>
    </row>
    <row r="91" spans="2:14" x14ac:dyDescent="0.2">
      <c r="B91" s="246"/>
      <c r="C91" s="237">
        <v>27</v>
      </c>
      <c r="D91" s="238"/>
      <c r="E91" s="279" t="s">
        <v>4</v>
      </c>
      <c r="F91" s="279" t="s">
        <v>246</v>
      </c>
      <c r="G91" s="238"/>
      <c r="H91" s="238"/>
      <c r="I91" s="237"/>
      <c r="J91" s="238"/>
      <c r="K91" s="237" t="s">
        <v>245</v>
      </c>
      <c r="L91" s="238"/>
      <c r="M91" s="248"/>
      <c r="N91" s="283"/>
    </row>
    <row r="92" spans="2:14" ht="8.25" customHeight="1" x14ac:dyDescent="0.2">
      <c r="B92" s="246"/>
      <c r="C92" s="237"/>
      <c r="D92" s="238"/>
      <c r="E92" s="238"/>
      <c r="F92" s="306"/>
      <c r="G92" s="306"/>
      <c r="H92" s="238"/>
      <c r="I92" s="237"/>
      <c r="J92" s="238"/>
      <c r="K92" s="237"/>
      <c r="L92" s="238"/>
      <c r="M92" s="248"/>
      <c r="N92" s="283"/>
    </row>
    <row r="93" spans="2:14" x14ac:dyDescent="0.2">
      <c r="B93" s="246"/>
      <c r="C93" s="237">
        <v>28</v>
      </c>
      <c r="D93" s="238"/>
      <c r="E93" s="279">
        <v>1</v>
      </c>
      <c r="F93" s="314" t="s">
        <v>18</v>
      </c>
      <c r="G93" s="238"/>
      <c r="H93" s="238"/>
      <c r="I93" s="237"/>
      <c r="J93" s="238"/>
      <c r="K93" s="237" t="s">
        <v>245</v>
      </c>
      <c r="L93" s="238"/>
      <c r="M93" s="248"/>
      <c r="N93" s="283"/>
    </row>
    <row r="94" spans="2:14" x14ac:dyDescent="0.2">
      <c r="B94" s="246"/>
      <c r="C94" s="237"/>
      <c r="D94" s="238"/>
      <c r="E94" s="279"/>
      <c r="F94" s="314"/>
      <c r="G94" s="238"/>
      <c r="H94" s="238"/>
      <c r="I94" s="237"/>
      <c r="J94" s="238"/>
      <c r="K94" s="237"/>
      <c r="L94" s="238"/>
      <c r="M94" s="248"/>
      <c r="N94" s="283"/>
    </row>
    <row r="95" spans="2:14" x14ac:dyDescent="0.2">
      <c r="B95" s="246"/>
      <c r="C95" s="237">
        <v>29</v>
      </c>
      <c r="D95" s="238"/>
      <c r="E95" s="279">
        <v>2</v>
      </c>
      <c r="F95" s="279" t="s">
        <v>19</v>
      </c>
      <c r="G95" s="238"/>
      <c r="H95" s="238"/>
      <c r="I95" s="238"/>
      <c r="J95" s="238"/>
      <c r="K95" s="237" t="s">
        <v>225</v>
      </c>
      <c r="L95" s="275">
        <f>+I100+I112</f>
        <v>159314433</v>
      </c>
      <c r="M95" s="248"/>
      <c r="N95" s="283"/>
    </row>
    <row r="96" spans="2:14" ht="9" customHeight="1" x14ac:dyDescent="0.2">
      <c r="B96" s="246"/>
      <c r="C96" s="237"/>
      <c r="D96" s="238"/>
      <c r="E96" s="238"/>
      <c r="F96" s="238"/>
      <c r="G96" s="238"/>
      <c r="H96" s="238"/>
      <c r="I96" s="238"/>
      <c r="J96" s="238"/>
      <c r="K96" s="238"/>
      <c r="L96" s="238"/>
      <c r="M96" s="248"/>
      <c r="N96" s="283"/>
    </row>
    <row r="97" spans="2:17" x14ac:dyDescent="0.2">
      <c r="B97" s="246"/>
      <c r="C97" s="237"/>
      <c r="D97" s="238"/>
      <c r="E97" s="238"/>
      <c r="F97" s="238"/>
      <c r="G97" s="238" t="s">
        <v>247</v>
      </c>
      <c r="H97" s="238"/>
      <c r="I97" s="238"/>
      <c r="J97" s="238"/>
      <c r="K97" s="238"/>
      <c r="L97" s="238"/>
      <c r="M97" s="248"/>
      <c r="N97" s="283"/>
    </row>
    <row r="98" spans="2:17" x14ac:dyDescent="0.2">
      <c r="B98" s="246"/>
      <c r="C98" s="237"/>
      <c r="D98" s="238"/>
      <c r="E98" s="433" t="s">
        <v>2</v>
      </c>
      <c r="F98" s="434" t="s">
        <v>248</v>
      </c>
      <c r="G98" s="420" t="s">
        <v>249</v>
      </c>
      <c r="H98" s="421"/>
      <c r="I98" s="422"/>
      <c r="J98" s="420" t="s">
        <v>250</v>
      </c>
      <c r="K98" s="421"/>
      <c r="L98" s="422"/>
      <c r="M98" s="248"/>
      <c r="N98" s="283"/>
    </row>
    <row r="99" spans="2:17" x14ac:dyDescent="0.2">
      <c r="B99" s="246"/>
      <c r="C99" s="237"/>
      <c r="D99" s="238"/>
      <c r="E99" s="433"/>
      <c r="F99" s="434"/>
      <c r="G99" s="315" t="s">
        <v>251</v>
      </c>
      <c r="H99" s="315" t="s">
        <v>252</v>
      </c>
      <c r="I99" s="315" t="s">
        <v>253</v>
      </c>
      <c r="J99" s="315" t="s">
        <v>251</v>
      </c>
      <c r="K99" s="315" t="s">
        <v>252</v>
      </c>
      <c r="L99" s="315" t="s">
        <v>253</v>
      </c>
      <c r="M99" s="248"/>
      <c r="N99" s="283"/>
    </row>
    <row r="100" spans="2:17" x14ac:dyDescent="0.2">
      <c r="B100" s="246"/>
      <c r="C100" s="237">
        <v>30</v>
      </c>
      <c r="D100" s="238"/>
      <c r="E100" s="316"/>
      <c r="F100" s="279" t="s">
        <v>24</v>
      </c>
      <c r="G100" s="351">
        <v>139650000</v>
      </c>
      <c r="H100" s="352"/>
      <c r="I100" s="353">
        <f>+G100</f>
        <v>139650000</v>
      </c>
      <c r="J100" s="316"/>
      <c r="K100" s="316"/>
      <c r="L100" s="316"/>
      <c r="M100" s="248"/>
      <c r="N100" s="283"/>
    </row>
    <row r="101" spans="2:17" x14ac:dyDescent="0.2">
      <c r="B101" s="246"/>
      <c r="C101" s="237">
        <v>31</v>
      </c>
      <c r="D101" s="238"/>
      <c r="E101" s="316"/>
      <c r="F101" s="317" t="s">
        <v>5</v>
      </c>
      <c r="G101" s="316"/>
      <c r="H101" s="316"/>
      <c r="I101" s="316"/>
      <c r="J101" s="316"/>
      <c r="K101" s="316"/>
      <c r="L101" s="316"/>
      <c r="M101" s="248"/>
      <c r="N101" s="283"/>
    </row>
    <row r="102" spans="2:17" ht="27" customHeight="1" x14ac:dyDescent="0.2">
      <c r="B102" s="246"/>
      <c r="C102" s="237">
        <v>32</v>
      </c>
      <c r="D102" s="238"/>
      <c r="E102" s="316"/>
      <c r="F102" s="318" t="s">
        <v>254</v>
      </c>
      <c r="G102" s="319">
        <f>SUM(G103:G104)</f>
        <v>2871679</v>
      </c>
      <c r="H102" s="319">
        <f>SUM(H103:H104)</f>
        <v>686611</v>
      </c>
      <c r="I102" s="319">
        <f>SUM(I103:I104)</f>
        <v>2185068</v>
      </c>
      <c r="J102" s="319">
        <f t="shared" ref="J102:L102" si="0">SUM(J103:J107)</f>
        <v>0</v>
      </c>
      <c r="K102" s="319">
        <f t="shared" si="0"/>
        <v>0</v>
      </c>
      <c r="L102" s="319">
        <f t="shared" si="0"/>
        <v>0</v>
      </c>
      <c r="M102" s="248"/>
      <c r="N102" s="283"/>
    </row>
    <row r="103" spans="2:17" x14ac:dyDescent="0.2">
      <c r="B103" s="246"/>
      <c r="C103" s="237"/>
      <c r="D103" s="238"/>
      <c r="E103" s="316"/>
      <c r="F103" s="320" t="s">
        <v>255</v>
      </c>
      <c r="G103" s="321">
        <v>2734012</v>
      </c>
      <c r="H103" s="321">
        <f>+(((G103*12)/12)*25%)</f>
        <v>683503</v>
      </c>
      <c r="I103" s="321">
        <f>G103-H103</f>
        <v>2050509</v>
      </c>
      <c r="J103" s="322"/>
      <c r="K103" s="322"/>
      <c r="L103" s="322">
        <f>+J103-K103</f>
        <v>0</v>
      </c>
      <c r="M103" s="248"/>
      <c r="N103" s="283"/>
    </row>
    <row r="104" spans="2:17" x14ac:dyDescent="0.2">
      <c r="B104" s="246"/>
      <c r="C104" s="237"/>
      <c r="D104" s="238"/>
      <c r="E104" s="316"/>
      <c r="F104" s="320" t="s">
        <v>256</v>
      </c>
      <c r="G104" s="321">
        <v>137667</v>
      </c>
      <c r="H104" s="321">
        <v>3108</v>
      </c>
      <c r="I104" s="321">
        <f>G104-H104</f>
        <v>134559</v>
      </c>
      <c r="J104" s="322"/>
      <c r="K104" s="322"/>
      <c r="L104" s="322">
        <f>+J104-K104</f>
        <v>0</v>
      </c>
      <c r="M104" s="248"/>
      <c r="N104" s="283"/>
      <c r="Q104" s="348"/>
    </row>
    <row r="105" spans="2:17" ht="15" customHeight="1" x14ac:dyDescent="0.2">
      <c r="B105" s="246"/>
      <c r="C105" s="237"/>
      <c r="D105" s="238"/>
      <c r="E105" s="316"/>
      <c r="F105" s="318" t="s">
        <v>292</v>
      </c>
      <c r="G105" s="319">
        <f>+G106+G107</f>
        <v>1336278</v>
      </c>
      <c r="H105" s="319">
        <f>+H106+H107</f>
        <v>198998</v>
      </c>
      <c r="I105" s="319">
        <f>+I106+I107</f>
        <v>1137280</v>
      </c>
      <c r="J105" s="322"/>
      <c r="K105" s="322"/>
      <c r="L105" s="322">
        <f>+J105-K105</f>
        <v>0</v>
      </c>
      <c r="M105" s="248"/>
      <c r="N105" s="283"/>
      <c r="Q105" s="323"/>
    </row>
    <row r="106" spans="2:17" ht="15" customHeight="1" x14ac:dyDescent="0.2">
      <c r="B106" s="246"/>
      <c r="C106" s="237"/>
      <c r="D106" s="238"/>
      <c r="E106" s="316"/>
      <c r="F106" s="320" t="s">
        <v>255</v>
      </c>
      <c r="G106" s="321">
        <v>111570</v>
      </c>
      <c r="H106" s="321">
        <f>3458+13256+5600</f>
        <v>22314</v>
      </c>
      <c r="I106" s="321">
        <f>+G106-H106</f>
        <v>89256</v>
      </c>
      <c r="J106" s="322"/>
      <c r="K106" s="322"/>
      <c r="L106" s="322">
        <f t="shared" ref="L106:L107" si="1">+J106-K106</f>
        <v>0</v>
      </c>
      <c r="M106" s="248"/>
      <c r="N106" s="283"/>
      <c r="Q106" s="323"/>
    </row>
    <row r="107" spans="2:17" x14ac:dyDescent="0.2">
      <c r="B107" s="246"/>
      <c r="C107" s="237"/>
      <c r="D107" s="238"/>
      <c r="E107" s="316"/>
      <c r="F107" s="320" t="s">
        <v>256</v>
      </c>
      <c r="G107" s="321">
        <v>1224708</v>
      </c>
      <c r="H107" s="321">
        <f>198998-22314</f>
        <v>176684</v>
      </c>
      <c r="I107" s="321">
        <f>+G107-H107</f>
        <v>1048024</v>
      </c>
      <c r="J107" s="322"/>
      <c r="K107" s="322"/>
      <c r="L107" s="322">
        <f t="shared" si="1"/>
        <v>0</v>
      </c>
      <c r="M107" s="248"/>
      <c r="N107" s="283"/>
    </row>
    <row r="108" spans="2:17" x14ac:dyDescent="0.2">
      <c r="B108" s="246"/>
      <c r="C108" s="237"/>
      <c r="D108" s="238"/>
      <c r="E108" s="316"/>
      <c r="F108" s="324" t="s">
        <v>257</v>
      </c>
      <c r="G108" s="319">
        <f t="shared" ref="G108:L108" si="2">SUM(G109:G111)</f>
        <v>19762851</v>
      </c>
      <c r="H108" s="319">
        <f t="shared" si="2"/>
        <v>3420766</v>
      </c>
      <c r="I108" s="319">
        <f>SUM(I109:I111)</f>
        <v>16342085</v>
      </c>
      <c r="J108" s="319">
        <f t="shared" si="2"/>
        <v>0</v>
      </c>
      <c r="K108" s="319">
        <f t="shared" si="2"/>
        <v>0</v>
      </c>
      <c r="L108" s="319">
        <f t="shared" si="2"/>
        <v>0</v>
      </c>
      <c r="M108" s="248"/>
      <c r="N108" s="283"/>
    </row>
    <row r="109" spans="2:17" x14ac:dyDescent="0.2">
      <c r="B109" s="246"/>
      <c r="C109" s="237">
        <v>33</v>
      </c>
      <c r="D109" s="238"/>
      <c r="E109" s="256"/>
      <c r="F109" s="320" t="s">
        <v>258</v>
      </c>
      <c r="G109" s="321">
        <v>14618497</v>
      </c>
      <c r="H109" s="321">
        <f>3420725-541575+41</f>
        <v>2879191</v>
      </c>
      <c r="I109" s="321">
        <f>G109-H109</f>
        <v>11739306</v>
      </c>
      <c r="J109" s="325"/>
      <c r="K109" s="325"/>
      <c r="L109" s="325">
        <f>+J109-K109</f>
        <v>0</v>
      </c>
      <c r="M109" s="248"/>
      <c r="N109" s="283"/>
    </row>
    <row r="110" spans="2:17" x14ac:dyDescent="0.2">
      <c r="B110" s="246"/>
      <c r="C110" s="237"/>
      <c r="D110" s="238"/>
      <c r="E110" s="256"/>
      <c r="F110" s="320" t="s">
        <v>259</v>
      </c>
      <c r="G110" s="321">
        <v>5723500</v>
      </c>
      <c r="H110" s="321">
        <v>541575</v>
      </c>
      <c r="I110" s="321">
        <f>G110-H110</f>
        <v>5181925</v>
      </c>
      <c r="J110" s="325"/>
      <c r="K110" s="325"/>
      <c r="L110" s="325">
        <f>+J110-K110</f>
        <v>0</v>
      </c>
      <c r="M110" s="248"/>
      <c r="N110" s="283"/>
    </row>
    <row r="111" spans="2:17" x14ac:dyDescent="0.2">
      <c r="B111" s="246"/>
      <c r="C111" s="247"/>
      <c r="D111" s="248"/>
      <c r="E111" s="256"/>
      <c r="F111" s="320" t="s">
        <v>260</v>
      </c>
      <c r="G111" s="321">
        <v>-579146</v>
      </c>
      <c r="H111" s="321"/>
      <c r="I111" s="321">
        <f>G111-H111</f>
        <v>-579146</v>
      </c>
      <c r="J111" s="325"/>
      <c r="K111" s="325"/>
      <c r="L111" s="325">
        <f>+J111-K111</f>
        <v>0</v>
      </c>
      <c r="M111" s="248"/>
      <c r="N111" s="283"/>
    </row>
    <row r="112" spans="2:17" x14ac:dyDescent="0.2">
      <c r="B112" s="246"/>
      <c r="C112" s="247"/>
      <c r="D112" s="248"/>
      <c r="E112" s="316"/>
      <c r="F112" s="324" t="s">
        <v>62</v>
      </c>
      <c r="G112" s="319">
        <f>+G102+G108+G105</f>
        <v>23970808</v>
      </c>
      <c r="H112" s="319">
        <f>+H102+H108+H105</f>
        <v>4306375</v>
      </c>
      <c r="I112" s="319">
        <f>+I102+I108+I105</f>
        <v>19664433</v>
      </c>
      <c r="J112" s="319">
        <f t="shared" ref="J112:L112" si="3">+J102+J108</f>
        <v>0</v>
      </c>
      <c r="K112" s="319">
        <f t="shared" si="3"/>
        <v>0</v>
      </c>
      <c r="L112" s="319">
        <f t="shared" si="3"/>
        <v>0</v>
      </c>
      <c r="M112" s="248"/>
      <c r="N112" s="283"/>
    </row>
    <row r="113" spans="2:14" ht="7.5" customHeight="1" x14ac:dyDescent="0.2">
      <c r="B113" s="246"/>
      <c r="C113" s="247"/>
      <c r="D113" s="248"/>
      <c r="E113" s="248"/>
      <c r="F113" s="279"/>
      <c r="G113" s="279"/>
      <c r="H113" s="279"/>
      <c r="I113" s="279"/>
      <c r="J113" s="279"/>
      <c r="K113" s="247"/>
      <c r="L113" s="279"/>
      <c r="M113" s="248"/>
      <c r="N113" s="283"/>
    </row>
    <row r="114" spans="2:14" x14ac:dyDescent="0.2">
      <c r="B114" s="246"/>
      <c r="C114" s="237">
        <v>34</v>
      </c>
      <c r="D114" s="238"/>
      <c r="E114" s="279">
        <v>3</v>
      </c>
      <c r="F114" s="279" t="s">
        <v>20</v>
      </c>
      <c r="G114" s="238"/>
      <c r="H114" s="238"/>
      <c r="I114" s="238"/>
      <c r="J114" s="238"/>
      <c r="K114" s="238" t="s">
        <v>245</v>
      </c>
      <c r="L114" s="279"/>
      <c r="M114" s="248"/>
      <c r="N114" s="283"/>
    </row>
    <row r="115" spans="2:14" ht="6.75" customHeight="1" x14ac:dyDescent="0.2">
      <c r="B115" s="246"/>
      <c r="C115" s="237"/>
      <c r="D115" s="238"/>
      <c r="E115" s="279"/>
      <c r="F115" s="279"/>
      <c r="G115" s="238"/>
      <c r="H115" s="238"/>
      <c r="I115" s="238"/>
      <c r="J115" s="238"/>
      <c r="K115" s="238"/>
      <c r="L115" s="279"/>
      <c r="M115" s="248"/>
      <c r="N115" s="283"/>
    </row>
    <row r="116" spans="2:14" x14ac:dyDescent="0.2">
      <c r="B116" s="246"/>
      <c r="C116" s="237">
        <v>35</v>
      </c>
      <c r="D116" s="248"/>
      <c r="E116" s="279">
        <v>4</v>
      </c>
      <c r="F116" s="279" t="s">
        <v>21</v>
      </c>
      <c r="G116" s="248"/>
      <c r="H116" s="248"/>
      <c r="I116" s="248"/>
      <c r="J116" s="238"/>
      <c r="K116" s="248" t="s">
        <v>245</v>
      </c>
      <c r="L116" s="279"/>
      <c r="M116" s="248"/>
      <c r="N116" s="283"/>
    </row>
    <row r="117" spans="2:14" ht="6" customHeight="1" x14ac:dyDescent="0.2">
      <c r="B117" s="246"/>
      <c r="C117" s="237"/>
      <c r="D117" s="248"/>
      <c r="E117" s="279"/>
      <c r="F117" s="279"/>
      <c r="G117" s="248"/>
      <c r="H117" s="248"/>
      <c r="I117" s="248"/>
      <c r="J117" s="238"/>
      <c r="K117" s="248"/>
      <c r="L117" s="279"/>
      <c r="M117" s="248"/>
      <c r="N117" s="283"/>
    </row>
    <row r="118" spans="2:14" ht="15" x14ac:dyDescent="0.2">
      <c r="B118" s="246"/>
      <c r="C118" s="237">
        <v>36</v>
      </c>
      <c r="D118" s="248"/>
      <c r="E118" s="279">
        <v>5</v>
      </c>
      <c r="F118" s="279" t="s">
        <v>22</v>
      </c>
      <c r="G118" s="248"/>
      <c r="H118" s="281"/>
      <c r="I118" s="281"/>
      <c r="J118" s="238"/>
      <c r="K118" s="248" t="s">
        <v>245</v>
      </c>
      <c r="L118" s="279"/>
      <c r="M118" s="248"/>
      <c r="N118" s="283"/>
    </row>
    <row r="119" spans="2:14" ht="7.5" customHeight="1" x14ac:dyDescent="0.2">
      <c r="B119" s="246"/>
      <c r="C119" s="237"/>
      <c r="D119" s="248"/>
      <c r="E119" s="279"/>
      <c r="F119" s="279"/>
      <c r="G119" s="248"/>
      <c r="H119" s="281"/>
      <c r="I119" s="281"/>
      <c r="J119" s="238"/>
      <c r="K119" s="248"/>
      <c r="L119" s="279"/>
      <c r="M119" s="248"/>
      <c r="N119" s="283"/>
    </row>
    <row r="120" spans="2:14" ht="15" x14ac:dyDescent="0.2">
      <c r="B120" s="246"/>
      <c r="C120" s="237">
        <v>37</v>
      </c>
      <c r="D120" s="248"/>
      <c r="E120" s="279">
        <v>6</v>
      </c>
      <c r="F120" s="279" t="s">
        <v>23</v>
      </c>
      <c r="G120" s="281"/>
      <c r="H120" s="281"/>
      <c r="I120" s="281"/>
      <c r="J120" s="238"/>
      <c r="K120" s="248" t="s">
        <v>245</v>
      </c>
      <c r="L120" s="279"/>
      <c r="M120" s="248"/>
      <c r="N120" s="283"/>
    </row>
    <row r="121" spans="2:14" ht="10.5" customHeight="1" x14ac:dyDescent="0.2">
      <c r="B121" s="284"/>
      <c r="C121" s="288"/>
      <c r="D121" s="286"/>
      <c r="E121" s="326"/>
      <c r="F121" s="326"/>
      <c r="G121" s="287"/>
      <c r="H121" s="287"/>
      <c r="I121" s="287"/>
      <c r="J121" s="286"/>
      <c r="K121" s="285"/>
      <c r="L121" s="326"/>
      <c r="M121" s="286"/>
      <c r="N121" s="290"/>
    </row>
    <row r="122" spans="2:14" ht="15" x14ac:dyDescent="0.2">
      <c r="B122" s="248"/>
      <c r="C122" s="237"/>
      <c r="D122" s="248"/>
      <c r="E122" s="279"/>
      <c r="F122" s="279"/>
      <c r="G122" s="281"/>
      <c r="H122" s="281"/>
      <c r="I122" s="281"/>
      <c r="J122" s="248"/>
      <c r="K122" s="247"/>
      <c r="L122" s="279"/>
      <c r="M122" s="248"/>
      <c r="N122" s="248"/>
    </row>
    <row r="123" spans="2:14" ht="15" x14ac:dyDescent="0.2">
      <c r="B123" s="248"/>
      <c r="C123" s="237"/>
      <c r="D123" s="248"/>
      <c r="E123" s="279"/>
      <c r="F123" s="279"/>
      <c r="G123" s="281"/>
      <c r="H123" s="281"/>
      <c r="I123" s="281"/>
      <c r="J123" s="248"/>
      <c r="K123" s="247"/>
      <c r="L123" s="279"/>
      <c r="M123" s="248"/>
      <c r="N123" s="248"/>
    </row>
    <row r="124" spans="2:14" ht="9" customHeight="1" x14ac:dyDescent="0.2">
      <c r="B124" s="291"/>
      <c r="C124" s="231"/>
      <c r="D124" s="293"/>
      <c r="E124" s="327"/>
      <c r="F124" s="327"/>
      <c r="G124" s="296"/>
      <c r="H124" s="296"/>
      <c r="I124" s="296"/>
      <c r="J124" s="293"/>
      <c r="K124" s="292"/>
      <c r="L124" s="327"/>
      <c r="M124" s="293"/>
      <c r="N124" s="298"/>
    </row>
    <row r="125" spans="2:14" x14ac:dyDescent="0.2">
      <c r="B125" s="246"/>
      <c r="C125" s="247"/>
      <c r="D125" s="248"/>
      <c r="E125" s="328" t="s">
        <v>3</v>
      </c>
      <c r="F125" s="244" t="s">
        <v>261</v>
      </c>
      <c r="G125" s="244"/>
      <c r="H125" s="329"/>
      <c r="I125" s="329"/>
      <c r="J125" s="248"/>
      <c r="K125" s="247"/>
      <c r="L125" s="279"/>
      <c r="M125" s="248"/>
      <c r="N125" s="283"/>
    </row>
    <row r="126" spans="2:14" x14ac:dyDescent="0.2">
      <c r="B126" s="246"/>
      <c r="C126" s="247"/>
      <c r="D126" s="248"/>
      <c r="E126" s="328"/>
      <c r="F126" s="244"/>
      <c r="G126" s="244"/>
      <c r="H126" s="329"/>
      <c r="I126" s="329"/>
      <c r="J126" s="248"/>
      <c r="K126" s="247"/>
      <c r="L126" s="279"/>
      <c r="M126" s="248"/>
      <c r="N126" s="283"/>
    </row>
    <row r="127" spans="2:14" x14ac:dyDescent="0.2">
      <c r="B127" s="246"/>
      <c r="C127" s="247">
        <v>40</v>
      </c>
      <c r="D127" s="248"/>
      <c r="E127" s="243">
        <v>1</v>
      </c>
      <c r="F127" s="307" t="s">
        <v>25</v>
      </c>
      <c r="G127" s="251"/>
      <c r="H127" s="279"/>
      <c r="I127" s="279"/>
      <c r="J127" s="238"/>
      <c r="K127" s="248" t="s">
        <v>245</v>
      </c>
      <c r="L127" s="275"/>
      <c r="M127" s="248"/>
      <c r="N127" s="283"/>
    </row>
    <row r="128" spans="2:14" ht="9" customHeight="1" x14ac:dyDescent="0.2">
      <c r="B128" s="246"/>
      <c r="C128" s="247"/>
      <c r="D128" s="248"/>
      <c r="E128" s="243"/>
      <c r="F128" s="307"/>
      <c r="G128" s="251"/>
      <c r="H128" s="279"/>
      <c r="I128" s="279"/>
      <c r="J128" s="238"/>
      <c r="K128" s="248"/>
      <c r="L128" s="275"/>
      <c r="M128" s="248"/>
      <c r="N128" s="283"/>
    </row>
    <row r="129" spans="2:14" x14ac:dyDescent="0.2">
      <c r="B129" s="236"/>
      <c r="C129" s="247">
        <v>41</v>
      </c>
      <c r="D129" s="248"/>
      <c r="E129" s="243">
        <v>2</v>
      </c>
      <c r="F129" s="307" t="s">
        <v>26</v>
      </c>
      <c r="G129" s="251"/>
      <c r="H129" s="248"/>
      <c r="I129" s="248"/>
      <c r="J129" s="238"/>
      <c r="K129" s="248" t="s">
        <v>245</v>
      </c>
      <c r="L129" s="275">
        <f>+L131+L133</f>
        <v>110378864</v>
      </c>
      <c r="M129" s="238"/>
      <c r="N129" s="239"/>
    </row>
    <row r="130" spans="2:14" ht="10.5" customHeight="1" x14ac:dyDescent="0.2">
      <c r="B130" s="236"/>
      <c r="C130" s="247"/>
      <c r="D130" s="248"/>
      <c r="E130" s="243"/>
      <c r="F130" s="307"/>
      <c r="G130" s="251"/>
      <c r="H130" s="248"/>
      <c r="I130" s="248"/>
      <c r="J130" s="238"/>
      <c r="K130" s="248"/>
      <c r="L130" s="280"/>
      <c r="M130" s="238"/>
      <c r="N130" s="239"/>
    </row>
    <row r="131" spans="2:14" x14ac:dyDescent="0.2">
      <c r="B131" s="236"/>
      <c r="C131" s="247">
        <v>42</v>
      </c>
      <c r="D131" s="248"/>
      <c r="E131" s="272" t="s">
        <v>119</v>
      </c>
      <c r="F131" s="274" t="s">
        <v>126</v>
      </c>
      <c r="G131" s="248"/>
      <c r="H131" s="248"/>
      <c r="I131" s="248"/>
      <c r="J131" s="238"/>
      <c r="K131" s="248" t="s">
        <v>225</v>
      </c>
      <c r="L131" s="280">
        <v>98514842</v>
      </c>
      <c r="M131" s="238"/>
      <c r="N131" s="239"/>
    </row>
    <row r="132" spans="2:14" ht="12" customHeight="1" x14ac:dyDescent="0.2">
      <c r="B132" s="236"/>
      <c r="C132" s="247"/>
      <c r="D132" s="248"/>
      <c r="E132" s="272"/>
      <c r="F132" s="274"/>
      <c r="G132" s="248"/>
      <c r="H132" s="248"/>
      <c r="I132" s="248"/>
      <c r="J132" s="238"/>
      <c r="K132" s="248"/>
      <c r="L132" s="280"/>
      <c r="M132" s="238"/>
      <c r="N132" s="239"/>
    </row>
    <row r="133" spans="2:14" x14ac:dyDescent="0.2">
      <c r="B133" s="236"/>
      <c r="C133" s="247">
        <v>43</v>
      </c>
      <c r="D133" s="248"/>
      <c r="E133" s="272" t="s">
        <v>119</v>
      </c>
      <c r="F133" s="274" t="s">
        <v>154</v>
      </c>
      <c r="G133" s="248"/>
      <c r="H133" s="248"/>
      <c r="I133" s="248"/>
      <c r="J133" s="238"/>
      <c r="K133" s="248" t="s">
        <v>225</v>
      </c>
      <c r="L133" s="280">
        <v>11864022</v>
      </c>
      <c r="M133" s="238"/>
      <c r="N133" s="239"/>
    </row>
    <row r="134" spans="2:14" ht="12.75" customHeight="1" x14ac:dyDescent="0.2">
      <c r="B134" s="236"/>
      <c r="C134" s="247"/>
      <c r="D134" s="248"/>
      <c r="E134" s="272"/>
      <c r="F134" s="274"/>
      <c r="G134" s="248"/>
      <c r="H134" s="248"/>
      <c r="I134" s="248"/>
      <c r="J134" s="238"/>
      <c r="K134" s="248"/>
      <c r="L134" s="280"/>
      <c r="M134" s="238"/>
      <c r="N134" s="239"/>
    </row>
    <row r="135" spans="2:14" x14ac:dyDescent="0.2">
      <c r="B135" s="236"/>
      <c r="C135" s="247">
        <v>44</v>
      </c>
      <c r="D135" s="248"/>
      <c r="E135" s="243">
        <v>3</v>
      </c>
      <c r="F135" s="307" t="s">
        <v>27</v>
      </c>
      <c r="G135" s="251"/>
      <c r="H135" s="248"/>
      <c r="I135" s="248"/>
      <c r="J135" s="238"/>
      <c r="K135" s="248" t="s">
        <v>245</v>
      </c>
      <c r="L135" s="280"/>
      <c r="M135" s="238"/>
      <c r="N135" s="239"/>
    </row>
    <row r="136" spans="2:14" ht="10.5" customHeight="1" x14ac:dyDescent="0.2">
      <c r="B136" s="236"/>
      <c r="C136" s="247"/>
      <c r="D136" s="248"/>
      <c r="E136" s="243"/>
      <c r="F136" s="307"/>
      <c r="G136" s="251"/>
      <c r="H136" s="248"/>
      <c r="I136" s="248"/>
      <c r="J136" s="238"/>
      <c r="K136" s="248"/>
      <c r="L136" s="280"/>
      <c r="M136" s="238"/>
      <c r="N136" s="239"/>
    </row>
    <row r="137" spans="2:14" x14ac:dyDescent="0.2">
      <c r="B137" s="236"/>
      <c r="C137" s="247">
        <v>45</v>
      </c>
      <c r="D137" s="248"/>
      <c r="E137" s="272" t="s">
        <v>119</v>
      </c>
      <c r="F137" s="274" t="s">
        <v>162</v>
      </c>
      <c r="G137" s="248"/>
      <c r="H137" s="248"/>
      <c r="I137" s="248"/>
      <c r="J137" s="238"/>
      <c r="K137" s="248"/>
      <c r="L137" s="280"/>
      <c r="M137" s="238"/>
      <c r="N137" s="239"/>
    </row>
    <row r="138" spans="2:14" x14ac:dyDescent="0.2">
      <c r="B138" s="236"/>
      <c r="C138" s="247"/>
      <c r="D138" s="248"/>
      <c r="E138" s="272"/>
      <c r="F138" s="423" t="s">
        <v>224</v>
      </c>
      <c r="G138" s="423"/>
      <c r="H138" s="238"/>
      <c r="I138" s="237" t="s">
        <v>2</v>
      </c>
      <c r="J138" s="238"/>
      <c r="K138" s="237" t="s">
        <v>225</v>
      </c>
      <c r="L138" s="275">
        <f>+L142</f>
        <v>20823827</v>
      </c>
      <c r="M138" s="238"/>
      <c r="N138" s="239"/>
    </row>
    <row r="139" spans="2:14" x14ac:dyDescent="0.2">
      <c r="B139" s="236"/>
      <c r="C139" s="247"/>
      <c r="D139" s="248"/>
      <c r="E139" s="272"/>
      <c r="F139" s="423" t="s">
        <v>226</v>
      </c>
      <c r="G139" s="423"/>
      <c r="H139" s="238"/>
      <c r="I139" s="237" t="s">
        <v>2</v>
      </c>
      <c r="J139" s="276"/>
      <c r="K139" s="237" t="s">
        <v>225</v>
      </c>
      <c r="L139" s="277"/>
      <c r="M139" s="238"/>
      <c r="N139" s="239"/>
    </row>
    <row r="140" spans="2:14" x14ac:dyDescent="0.2">
      <c r="B140" s="236"/>
      <c r="C140" s="247"/>
      <c r="D140" s="248"/>
      <c r="E140" s="272"/>
      <c r="F140" s="238" t="s">
        <v>227</v>
      </c>
      <c r="G140" s="238"/>
      <c r="H140" s="238"/>
      <c r="I140" s="237" t="s">
        <v>2</v>
      </c>
      <c r="J140" s="276"/>
      <c r="K140" s="237" t="s">
        <v>225</v>
      </c>
      <c r="L140" s="277"/>
      <c r="M140" s="238"/>
      <c r="N140" s="239"/>
    </row>
    <row r="141" spans="2:14" x14ac:dyDescent="0.2">
      <c r="B141" s="236"/>
      <c r="C141" s="247"/>
      <c r="D141" s="248"/>
      <c r="E141" s="272"/>
      <c r="F141" s="238" t="s">
        <v>228</v>
      </c>
      <c r="G141" s="238"/>
      <c r="H141" s="238"/>
      <c r="I141" s="237" t="s">
        <v>2</v>
      </c>
      <c r="J141" s="276"/>
      <c r="K141" s="237" t="s">
        <v>225</v>
      </c>
      <c r="L141" s="277"/>
      <c r="M141" s="238"/>
      <c r="N141" s="239"/>
    </row>
    <row r="142" spans="2:14" x14ac:dyDescent="0.2">
      <c r="B142" s="236"/>
      <c r="C142" s="247"/>
      <c r="D142" s="248"/>
      <c r="E142" s="272"/>
      <c r="F142" s="238" t="s">
        <v>229</v>
      </c>
      <c r="G142" s="238"/>
      <c r="H142" s="238"/>
      <c r="I142" s="237" t="s">
        <v>2</v>
      </c>
      <c r="J142" s="276"/>
      <c r="K142" s="237" t="s">
        <v>225</v>
      </c>
      <c r="L142" s="277">
        <v>20823827</v>
      </c>
      <c r="M142" s="238"/>
      <c r="N142" s="239"/>
    </row>
    <row r="143" spans="2:14" x14ac:dyDescent="0.2">
      <c r="B143" s="236"/>
      <c r="C143" s="247"/>
      <c r="D143" s="248"/>
      <c r="E143" s="272"/>
      <c r="F143" s="238" t="s">
        <v>230</v>
      </c>
      <c r="G143" s="238"/>
      <c r="H143" s="238"/>
      <c r="I143" s="237" t="s">
        <v>2</v>
      </c>
      <c r="J143" s="276"/>
      <c r="K143" s="237" t="s">
        <v>225</v>
      </c>
      <c r="L143" s="277"/>
      <c r="M143" s="238"/>
      <c r="N143" s="239"/>
    </row>
    <row r="144" spans="2:14" x14ac:dyDescent="0.2">
      <c r="B144" s="236"/>
      <c r="C144" s="247"/>
      <c r="D144" s="248"/>
      <c r="E144" s="272"/>
      <c r="F144" s="424" t="s">
        <v>231</v>
      </c>
      <c r="G144" s="424"/>
      <c r="H144" s="238"/>
      <c r="I144" s="237" t="s">
        <v>2</v>
      </c>
      <c r="J144" s="276"/>
      <c r="K144" s="237" t="s">
        <v>225</v>
      </c>
      <c r="L144" s="277"/>
      <c r="M144" s="238"/>
      <c r="N144" s="239"/>
    </row>
    <row r="145" spans="2:14" x14ac:dyDescent="0.2">
      <c r="B145" s="236"/>
      <c r="C145" s="247"/>
      <c r="D145" s="248"/>
      <c r="E145" s="272"/>
      <c r="F145" s="278" t="s">
        <v>262</v>
      </c>
      <c r="G145" s="238"/>
      <c r="H145" s="238"/>
      <c r="I145" s="237" t="s">
        <v>2</v>
      </c>
      <c r="J145" s="276"/>
      <c r="K145" s="237" t="s">
        <v>225</v>
      </c>
      <c r="L145" s="277"/>
      <c r="M145" s="238"/>
      <c r="N145" s="239"/>
    </row>
    <row r="146" spans="2:14" x14ac:dyDescent="0.2">
      <c r="B146" s="236"/>
      <c r="C146" s="247"/>
      <c r="D146" s="248"/>
      <c r="E146" s="272"/>
      <c r="F146" s="278" t="s">
        <v>233</v>
      </c>
      <c r="G146" s="238"/>
      <c r="H146" s="238"/>
      <c r="I146" s="237" t="s">
        <v>2</v>
      </c>
      <c r="J146" s="276"/>
      <c r="K146" s="237" t="s">
        <v>225</v>
      </c>
      <c r="L146" s="277" t="s">
        <v>234</v>
      </c>
      <c r="M146" s="238"/>
      <c r="N146" s="239"/>
    </row>
    <row r="147" spans="2:14" x14ac:dyDescent="0.2">
      <c r="B147" s="236"/>
      <c r="C147" s="247"/>
      <c r="D147" s="248"/>
      <c r="E147" s="272"/>
      <c r="F147" s="274"/>
      <c r="G147" s="248"/>
      <c r="H147" s="248"/>
      <c r="I147" s="248"/>
      <c r="J147" s="238"/>
      <c r="K147" s="248"/>
      <c r="L147" s="280"/>
      <c r="M147" s="238"/>
      <c r="N147" s="239"/>
    </row>
    <row r="148" spans="2:14" x14ac:dyDescent="0.2">
      <c r="B148" s="236"/>
      <c r="C148" s="247">
        <v>46</v>
      </c>
      <c r="D148" s="248"/>
      <c r="E148" s="272" t="s">
        <v>119</v>
      </c>
      <c r="F148" s="274" t="s">
        <v>163</v>
      </c>
      <c r="G148" s="248"/>
      <c r="H148" s="248"/>
      <c r="I148" s="248"/>
      <c r="J148" s="238"/>
      <c r="K148" s="248" t="s">
        <v>225</v>
      </c>
      <c r="L148" s="275">
        <v>171852</v>
      </c>
      <c r="M148" s="238"/>
      <c r="N148" s="239"/>
    </row>
    <row r="149" spans="2:14" x14ac:dyDescent="0.2">
      <c r="B149" s="236"/>
      <c r="C149" s="247"/>
      <c r="D149" s="248"/>
      <c r="E149" s="272"/>
      <c r="F149" s="274"/>
      <c r="G149" s="248"/>
      <c r="H149" s="248"/>
      <c r="I149" s="248"/>
      <c r="J149" s="238"/>
      <c r="K149" s="248"/>
      <c r="L149" s="275"/>
      <c r="M149" s="238"/>
      <c r="N149" s="239"/>
    </row>
    <row r="150" spans="2:14" x14ac:dyDescent="0.2">
      <c r="B150" s="236"/>
      <c r="C150" s="247">
        <v>47</v>
      </c>
      <c r="D150" s="248"/>
      <c r="E150" s="272" t="s">
        <v>119</v>
      </c>
      <c r="F150" s="274" t="s">
        <v>127</v>
      </c>
      <c r="G150" s="248"/>
      <c r="H150" s="248"/>
      <c r="I150" s="248"/>
      <c r="J150" s="238"/>
      <c r="K150" s="248" t="s">
        <v>225</v>
      </c>
      <c r="L150" s="275">
        <v>483844</v>
      </c>
      <c r="M150" s="238"/>
      <c r="N150" s="239"/>
    </row>
    <row r="151" spans="2:14" ht="10.5" customHeight="1" x14ac:dyDescent="0.2">
      <c r="B151" s="236"/>
      <c r="C151" s="247"/>
      <c r="D151" s="248"/>
      <c r="E151" s="272"/>
      <c r="F151" s="274"/>
      <c r="G151" s="248"/>
      <c r="H151" s="248"/>
      <c r="I151" s="248"/>
      <c r="J151" s="238"/>
      <c r="K151" s="248"/>
      <c r="L151" s="275"/>
      <c r="M151" s="238"/>
      <c r="N151" s="239"/>
    </row>
    <row r="152" spans="2:14" x14ac:dyDescent="0.2">
      <c r="B152" s="236"/>
      <c r="C152" s="247">
        <v>48</v>
      </c>
      <c r="D152" s="248"/>
      <c r="E152" s="272" t="s">
        <v>119</v>
      </c>
      <c r="F152" s="274" t="s">
        <v>128</v>
      </c>
      <c r="G152" s="248"/>
      <c r="H152" s="248"/>
      <c r="I152" s="248"/>
      <c r="J152" s="238"/>
      <c r="K152" s="248" t="s">
        <v>225</v>
      </c>
      <c r="L152" s="275">
        <v>97400</v>
      </c>
      <c r="M152" s="238"/>
      <c r="N152" s="239"/>
    </row>
    <row r="153" spans="2:14" ht="13.5" customHeight="1" x14ac:dyDescent="0.2">
      <c r="B153" s="236"/>
      <c r="C153" s="247"/>
      <c r="D153" s="248"/>
      <c r="E153" s="272"/>
      <c r="F153" s="274"/>
      <c r="G153" s="248"/>
      <c r="H153" s="248"/>
      <c r="I153" s="248"/>
      <c r="J153" s="238"/>
      <c r="K153" s="248"/>
      <c r="L153" s="275"/>
      <c r="M153" s="238"/>
      <c r="N153" s="239"/>
    </row>
    <row r="154" spans="2:14" x14ac:dyDescent="0.2">
      <c r="B154" s="236"/>
      <c r="C154" s="247">
        <v>49</v>
      </c>
      <c r="D154" s="248"/>
      <c r="E154" s="272" t="s">
        <v>119</v>
      </c>
      <c r="F154" s="274" t="s">
        <v>129</v>
      </c>
      <c r="G154" s="248"/>
      <c r="H154" s="248"/>
      <c r="I154" s="248"/>
      <c r="J154" s="238"/>
      <c r="K154" s="248" t="s">
        <v>225</v>
      </c>
      <c r="L154" s="275">
        <v>49929</v>
      </c>
      <c r="M154" s="238"/>
      <c r="N154" s="239"/>
    </row>
    <row r="155" spans="2:14" x14ac:dyDescent="0.2">
      <c r="B155" s="236"/>
      <c r="C155" s="247"/>
      <c r="D155" s="248"/>
      <c r="E155" s="272"/>
      <c r="F155" s="274"/>
      <c r="G155" s="248"/>
      <c r="H155" s="248"/>
      <c r="I155" s="248"/>
      <c r="J155" s="238"/>
      <c r="K155" s="248"/>
      <c r="L155" s="275"/>
      <c r="M155" s="238"/>
      <c r="N155" s="239"/>
    </row>
    <row r="156" spans="2:14" x14ac:dyDescent="0.2">
      <c r="B156" s="236"/>
      <c r="C156" s="247">
        <v>50</v>
      </c>
      <c r="D156" s="248"/>
      <c r="E156" s="272" t="s">
        <v>119</v>
      </c>
      <c r="F156" s="274" t="s">
        <v>130</v>
      </c>
      <c r="G156" s="248"/>
      <c r="H156" s="248"/>
      <c r="I156" s="248"/>
      <c r="J156" s="238"/>
      <c r="K156" s="248" t="s">
        <v>245</v>
      </c>
      <c r="L156" s="275">
        <v>0</v>
      </c>
      <c r="M156" s="238"/>
      <c r="N156" s="239"/>
    </row>
    <row r="157" spans="2:14" x14ac:dyDescent="0.2">
      <c r="B157" s="236"/>
      <c r="C157" s="247"/>
      <c r="D157" s="248"/>
      <c r="E157" s="272"/>
      <c r="F157" s="274"/>
      <c r="G157" s="248"/>
      <c r="H157" s="248"/>
      <c r="I157" s="248"/>
      <c r="J157" s="238"/>
      <c r="K157" s="248"/>
      <c r="L157" s="275"/>
      <c r="M157" s="238"/>
      <c r="N157" s="239"/>
    </row>
    <row r="158" spans="2:14" x14ac:dyDescent="0.2">
      <c r="B158" s="236"/>
      <c r="C158" s="247">
        <v>51</v>
      </c>
      <c r="D158" s="248"/>
      <c r="E158" s="272" t="s">
        <v>119</v>
      </c>
      <c r="F158" s="274" t="s">
        <v>131</v>
      </c>
      <c r="G158" s="248"/>
      <c r="H158" s="248"/>
      <c r="I158" s="248"/>
      <c r="J158" s="238"/>
      <c r="K158" s="248" t="s">
        <v>225</v>
      </c>
      <c r="L158" s="275">
        <v>0</v>
      </c>
      <c r="M158" s="238"/>
      <c r="N158" s="239"/>
    </row>
    <row r="159" spans="2:14" ht="10.5" customHeight="1" x14ac:dyDescent="0.2">
      <c r="B159" s="236"/>
      <c r="C159" s="247"/>
      <c r="D159" s="248"/>
      <c r="E159" s="272"/>
      <c r="F159" s="274"/>
      <c r="G159" s="248"/>
      <c r="H159" s="248"/>
      <c r="I159" s="248"/>
      <c r="J159" s="238"/>
      <c r="K159" s="248"/>
      <c r="L159" s="275"/>
      <c r="M159" s="238"/>
      <c r="N159" s="239"/>
    </row>
    <row r="160" spans="2:14" x14ac:dyDescent="0.2">
      <c r="B160" s="236"/>
      <c r="C160" s="247">
        <v>52</v>
      </c>
      <c r="D160" s="248"/>
      <c r="E160" s="272" t="s">
        <v>119</v>
      </c>
      <c r="F160" s="274" t="s">
        <v>125</v>
      </c>
      <c r="G160" s="248"/>
      <c r="H160" s="248"/>
      <c r="I160" s="248"/>
      <c r="J160" s="238"/>
      <c r="K160" s="248" t="s">
        <v>245</v>
      </c>
      <c r="L160" s="275">
        <v>92400000</v>
      </c>
      <c r="M160" s="238"/>
      <c r="N160" s="239"/>
    </row>
    <row r="161" spans="2:14" ht="11.25" customHeight="1" x14ac:dyDescent="0.2">
      <c r="B161" s="236"/>
      <c r="C161" s="247"/>
      <c r="D161" s="248"/>
      <c r="E161" s="272"/>
      <c r="F161" s="274"/>
      <c r="G161" s="248"/>
      <c r="H161" s="248"/>
      <c r="I161" s="248"/>
      <c r="J161" s="238"/>
      <c r="K161" s="248"/>
      <c r="L161" s="238"/>
      <c r="M161" s="238"/>
      <c r="N161" s="239"/>
    </row>
    <row r="162" spans="2:14" x14ac:dyDescent="0.2">
      <c r="B162" s="236"/>
      <c r="C162" s="247">
        <v>53</v>
      </c>
      <c r="D162" s="248"/>
      <c r="E162" s="272" t="s">
        <v>119</v>
      </c>
      <c r="F162" s="274" t="s">
        <v>134</v>
      </c>
      <c r="G162" s="248"/>
      <c r="H162" s="248"/>
      <c r="I162" s="248"/>
      <c r="J162" s="238"/>
      <c r="K162" s="248" t="s">
        <v>245</v>
      </c>
      <c r="L162" s="238"/>
      <c r="M162" s="238"/>
      <c r="N162" s="239"/>
    </row>
    <row r="163" spans="2:14" ht="9.75" customHeight="1" x14ac:dyDescent="0.2">
      <c r="B163" s="236"/>
      <c r="C163" s="247"/>
      <c r="D163" s="248"/>
      <c r="E163" s="272"/>
      <c r="F163" s="274"/>
      <c r="G163" s="248"/>
      <c r="H163" s="248"/>
      <c r="I163" s="248"/>
      <c r="J163" s="238"/>
      <c r="K163" s="248"/>
      <c r="L163" s="238"/>
      <c r="M163" s="238"/>
      <c r="N163" s="239"/>
    </row>
    <row r="164" spans="2:14" x14ac:dyDescent="0.2">
      <c r="B164" s="236"/>
      <c r="C164" s="247">
        <v>54</v>
      </c>
      <c r="D164" s="248"/>
      <c r="E164" s="272" t="s">
        <v>119</v>
      </c>
      <c r="F164" s="274" t="s">
        <v>133</v>
      </c>
      <c r="G164" s="248"/>
      <c r="H164" s="248"/>
      <c r="I164" s="248"/>
      <c r="J164" s="238"/>
      <c r="K164" s="248" t="s">
        <v>245</v>
      </c>
      <c r="L164" s="238"/>
      <c r="M164" s="238"/>
      <c r="N164" s="239"/>
    </row>
    <row r="165" spans="2:14" ht="11.25" customHeight="1" x14ac:dyDescent="0.2">
      <c r="B165" s="236"/>
      <c r="C165" s="247"/>
      <c r="D165" s="248"/>
      <c r="E165" s="272"/>
      <c r="F165" s="274"/>
      <c r="G165" s="248"/>
      <c r="H165" s="248"/>
      <c r="I165" s="248"/>
      <c r="J165" s="238"/>
      <c r="K165" s="248"/>
      <c r="L165" s="238"/>
      <c r="M165" s="238"/>
      <c r="N165" s="239"/>
    </row>
    <row r="166" spans="2:14" x14ac:dyDescent="0.2">
      <c r="B166" s="236"/>
      <c r="C166" s="247">
        <v>55</v>
      </c>
      <c r="D166" s="248"/>
      <c r="E166" s="243">
        <v>4</v>
      </c>
      <c r="F166" s="307" t="s">
        <v>28</v>
      </c>
      <c r="G166" s="251"/>
      <c r="H166" s="248"/>
      <c r="I166" s="248"/>
      <c r="J166" s="238"/>
      <c r="K166" s="248" t="s">
        <v>245</v>
      </c>
      <c r="L166" s="238"/>
      <c r="M166" s="238"/>
      <c r="N166" s="239"/>
    </row>
    <row r="167" spans="2:14" x14ac:dyDescent="0.2">
      <c r="B167" s="236"/>
      <c r="C167" s="247"/>
      <c r="D167" s="248"/>
      <c r="E167" s="243"/>
      <c r="F167" s="307"/>
      <c r="G167" s="251"/>
      <c r="H167" s="248"/>
      <c r="I167" s="248"/>
      <c r="J167" s="238"/>
      <c r="K167" s="248"/>
      <c r="L167" s="238"/>
      <c r="M167" s="238"/>
      <c r="N167" s="239"/>
    </row>
    <row r="168" spans="2:14" x14ac:dyDescent="0.2">
      <c r="B168" s="236"/>
      <c r="C168" s="247">
        <v>56</v>
      </c>
      <c r="D168" s="248"/>
      <c r="E168" s="243">
        <v>5</v>
      </c>
      <c r="F168" s="307" t="s">
        <v>164</v>
      </c>
      <c r="G168" s="251"/>
      <c r="H168" s="248"/>
      <c r="I168" s="248"/>
      <c r="J168" s="238"/>
      <c r="K168" s="248" t="s">
        <v>245</v>
      </c>
      <c r="L168" s="238"/>
      <c r="M168" s="238"/>
      <c r="N168" s="239"/>
    </row>
    <row r="169" spans="2:14" x14ac:dyDescent="0.2">
      <c r="B169" s="236"/>
      <c r="C169" s="247"/>
      <c r="D169" s="248"/>
      <c r="E169" s="243"/>
      <c r="F169" s="307"/>
      <c r="G169" s="251"/>
      <c r="H169" s="248"/>
      <c r="I169" s="248"/>
      <c r="J169" s="238"/>
      <c r="K169" s="248"/>
      <c r="L169" s="238"/>
      <c r="M169" s="238"/>
      <c r="N169" s="239"/>
    </row>
    <row r="170" spans="2:14" x14ac:dyDescent="0.2">
      <c r="B170" s="236"/>
      <c r="C170" s="247"/>
      <c r="D170" s="248"/>
      <c r="E170" s="279" t="s">
        <v>4</v>
      </c>
      <c r="F170" s="244" t="s">
        <v>263</v>
      </c>
      <c r="G170" s="244"/>
      <c r="H170" s="248"/>
      <c r="I170" s="248"/>
      <c r="J170" s="238"/>
      <c r="K170" s="248" t="s">
        <v>245</v>
      </c>
      <c r="L170" s="238"/>
      <c r="M170" s="238"/>
      <c r="N170" s="239"/>
    </row>
    <row r="171" spans="2:14" ht="10.5" customHeight="1" x14ac:dyDescent="0.2">
      <c r="B171" s="236"/>
      <c r="C171" s="247"/>
      <c r="D171" s="248"/>
      <c r="E171" s="279"/>
      <c r="F171" s="244"/>
      <c r="G171" s="244"/>
      <c r="H171" s="248"/>
      <c r="I171" s="248"/>
      <c r="J171" s="238"/>
      <c r="K171" s="248"/>
      <c r="L171" s="238"/>
      <c r="M171" s="238"/>
      <c r="N171" s="239"/>
    </row>
    <row r="172" spans="2:14" x14ac:dyDescent="0.2">
      <c r="B172" s="236"/>
      <c r="C172" s="247">
        <v>58</v>
      </c>
      <c r="D172" s="248"/>
      <c r="E172" s="243">
        <v>1</v>
      </c>
      <c r="F172" s="307" t="s">
        <v>33</v>
      </c>
      <c r="G172" s="244"/>
      <c r="H172" s="248"/>
      <c r="I172" s="248"/>
      <c r="J172" s="238"/>
      <c r="K172" s="248" t="s">
        <v>245</v>
      </c>
      <c r="L172" s="238"/>
      <c r="M172" s="238"/>
      <c r="N172" s="239"/>
    </row>
    <row r="173" spans="2:14" x14ac:dyDescent="0.2">
      <c r="B173" s="236"/>
      <c r="C173" s="247"/>
      <c r="D173" s="248"/>
      <c r="E173" s="243"/>
      <c r="F173" s="307"/>
      <c r="G173" s="244"/>
      <c r="H173" s="248"/>
      <c r="I173" s="248"/>
      <c r="J173" s="238"/>
      <c r="K173" s="248"/>
      <c r="L173" s="238"/>
      <c r="M173" s="238"/>
      <c r="N173" s="239"/>
    </row>
    <row r="174" spans="2:14" x14ac:dyDescent="0.2">
      <c r="B174" s="236"/>
      <c r="C174" s="247">
        <v>59</v>
      </c>
      <c r="D174" s="248"/>
      <c r="E174" s="272" t="s">
        <v>119</v>
      </c>
      <c r="F174" s="274" t="s">
        <v>34</v>
      </c>
      <c r="G174" s="248"/>
      <c r="H174" s="248"/>
      <c r="I174" s="248"/>
      <c r="J174" s="238"/>
      <c r="K174" s="248" t="s">
        <v>245</v>
      </c>
      <c r="L174" s="238"/>
      <c r="M174" s="238"/>
      <c r="N174" s="239"/>
    </row>
    <row r="175" spans="2:14" x14ac:dyDescent="0.2">
      <c r="B175" s="236"/>
      <c r="C175" s="247"/>
      <c r="D175" s="248"/>
      <c r="E175" s="272"/>
      <c r="F175" s="274"/>
      <c r="G175" s="248"/>
      <c r="H175" s="248"/>
      <c r="I175" s="248"/>
      <c r="J175" s="238"/>
      <c r="K175" s="248"/>
      <c r="L175" s="238"/>
      <c r="M175" s="238"/>
      <c r="N175" s="239"/>
    </row>
    <row r="176" spans="2:14" x14ac:dyDescent="0.2">
      <c r="B176" s="236"/>
      <c r="C176" s="247">
        <v>60</v>
      </c>
      <c r="D176" s="248"/>
      <c r="E176" s="272" t="s">
        <v>119</v>
      </c>
      <c r="F176" s="274" t="s">
        <v>31</v>
      </c>
      <c r="G176" s="248"/>
      <c r="H176" s="248"/>
      <c r="I176" s="248"/>
      <c r="J176" s="238"/>
      <c r="K176" s="248" t="s">
        <v>245</v>
      </c>
      <c r="L176" s="238"/>
      <c r="M176" s="238"/>
      <c r="N176" s="239"/>
    </row>
    <row r="177" spans="2:14" x14ac:dyDescent="0.2">
      <c r="B177" s="236"/>
      <c r="C177" s="247"/>
      <c r="D177" s="248"/>
      <c r="E177" s="272"/>
      <c r="F177" s="274"/>
      <c r="G177" s="248"/>
      <c r="H177" s="248"/>
      <c r="I177" s="248"/>
      <c r="J177" s="238"/>
      <c r="K177" s="248"/>
      <c r="L177" s="238"/>
      <c r="M177" s="238"/>
      <c r="N177" s="239"/>
    </row>
    <row r="178" spans="2:14" x14ac:dyDescent="0.2">
      <c r="B178" s="236"/>
      <c r="C178" s="247">
        <v>61</v>
      </c>
      <c r="D178" s="248"/>
      <c r="E178" s="243">
        <v>2</v>
      </c>
      <c r="F178" s="307" t="s">
        <v>35</v>
      </c>
      <c r="G178" s="251"/>
      <c r="H178" s="248"/>
      <c r="I178" s="248"/>
      <c r="J178" s="238"/>
      <c r="K178" s="248" t="s">
        <v>245</v>
      </c>
      <c r="L178" s="238"/>
      <c r="M178" s="238"/>
      <c r="N178" s="239"/>
    </row>
    <row r="179" spans="2:14" x14ac:dyDescent="0.2">
      <c r="B179" s="236"/>
      <c r="C179" s="247"/>
      <c r="D179" s="248"/>
      <c r="E179" s="243"/>
      <c r="F179" s="307"/>
      <c r="G179" s="251"/>
      <c r="H179" s="248"/>
      <c r="I179" s="248"/>
      <c r="J179" s="238"/>
      <c r="K179" s="248"/>
      <c r="L179" s="238"/>
      <c r="M179" s="238"/>
      <c r="N179" s="239"/>
    </row>
    <row r="180" spans="2:14" x14ac:dyDescent="0.2">
      <c r="B180" s="236"/>
      <c r="C180" s="247">
        <v>62</v>
      </c>
      <c r="D180" s="248"/>
      <c r="E180" s="243">
        <v>3</v>
      </c>
      <c r="F180" s="307" t="s">
        <v>28</v>
      </c>
      <c r="G180" s="251"/>
      <c r="H180" s="248"/>
      <c r="I180" s="248"/>
      <c r="J180" s="238"/>
      <c r="K180" s="248" t="s">
        <v>245</v>
      </c>
      <c r="L180" s="238"/>
      <c r="M180" s="238"/>
      <c r="N180" s="239"/>
    </row>
    <row r="181" spans="2:14" x14ac:dyDescent="0.2">
      <c r="B181" s="236"/>
      <c r="C181" s="247"/>
      <c r="D181" s="248"/>
      <c r="E181" s="243"/>
      <c r="F181" s="307"/>
      <c r="G181" s="251"/>
      <c r="H181" s="248"/>
      <c r="I181" s="248"/>
      <c r="J181" s="238"/>
      <c r="K181" s="248"/>
      <c r="L181" s="238"/>
      <c r="M181" s="238"/>
      <c r="N181" s="239"/>
    </row>
    <row r="182" spans="2:14" x14ac:dyDescent="0.2">
      <c r="B182" s="236"/>
      <c r="C182" s="247">
        <v>63</v>
      </c>
      <c r="D182" s="248"/>
      <c r="E182" s="243">
        <v>4</v>
      </c>
      <c r="F182" s="307" t="s">
        <v>36</v>
      </c>
      <c r="G182" s="251"/>
      <c r="H182" s="248"/>
      <c r="I182" s="248"/>
      <c r="J182" s="238"/>
      <c r="K182" s="248" t="s">
        <v>245</v>
      </c>
      <c r="L182" s="238"/>
      <c r="M182" s="238"/>
      <c r="N182" s="239"/>
    </row>
    <row r="183" spans="2:14" x14ac:dyDescent="0.2">
      <c r="B183" s="330"/>
      <c r="C183" s="285"/>
      <c r="D183" s="286"/>
      <c r="E183" s="331"/>
      <c r="F183" s="332"/>
      <c r="G183" s="333"/>
      <c r="H183" s="286"/>
      <c r="I183" s="286"/>
      <c r="J183" s="289"/>
      <c r="K183" s="286"/>
      <c r="L183" s="289"/>
      <c r="M183" s="289"/>
      <c r="N183" s="334"/>
    </row>
    <row r="184" spans="2:14" x14ac:dyDescent="0.2">
      <c r="B184" s="238"/>
      <c r="C184" s="247"/>
      <c r="D184" s="248"/>
      <c r="E184" s="243"/>
      <c r="F184" s="307"/>
      <c r="G184" s="251"/>
      <c r="H184" s="248"/>
      <c r="I184" s="248"/>
      <c r="J184" s="238"/>
      <c r="K184" s="248"/>
      <c r="L184" s="238"/>
      <c r="M184" s="238"/>
      <c r="N184" s="238"/>
    </row>
    <row r="185" spans="2:14" x14ac:dyDescent="0.2">
      <c r="B185" s="238"/>
      <c r="C185" s="247"/>
      <c r="D185" s="248"/>
      <c r="E185" s="243"/>
      <c r="F185" s="307"/>
      <c r="G185" s="251"/>
      <c r="H185" s="248"/>
      <c r="I185" s="248"/>
      <c r="J185" s="238"/>
      <c r="K185" s="248"/>
      <c r="L185" s="238"/>
      <c r="M185" s="238"/>
      <c r="N185" s="238"/>
    </row>
    <row r="186" spans="2:14" ht="9.75" customHeight="1" x14ac:dyDescent="0.2">
      <c r="B186" s="230"/>
      <c r="C186" s="292"/>
      <c r="D186" s="293"/>
      <c r="E186" s="335"/>
      <c r="F186" s="336"/>
      <c r="G186" s="337"/>
      <c r="H186" s="293"/>
      <c r="I186" s="293"/>
      <c r="J186" s="232"/>
      <c r="K186" s="293"/>
      <c r="L186" s="232"/>
      <c r="M186" s="232"/>
      <c r="N186" s="234"/>
    </row>
    <row r="187" spans="2:14" x14ac:dyDescent="0.2">
      <c r="B187" s="236"/>
      <c r="C187" s="247"/>
      <c r="D187" s="248"/>
      <c r="E187" s="279" t="s">
        <v>37</v>
      </c>
      <c r="F187" s="244" t="s">
        <v>264</v>
      </c>
      <c r="G187" s="244"/>
      <c r="H187" s="248"/>
      <c r="I187" s="248"/>
      <c r="J187" s="238"/>
      <c r="K187" s="248" t="s">
        <v>245</v>
      </c>
      <c r="L187" s="280"/>
      <c r="M187" s="238"/>
      <c r="N187" s="239"/>
    </row>
    <row r="188" spans="2:14" ht="9.75" customHeight="1" x14ac:dyDescent="0.2">
      <c r="B188" s="236"/>
      <c r="C188" s="247"/>
      <c r="D188" s="248"/>
      <c r="E188" s="279"/>
      <c r="F188" s="244"/>
      <c r="G188" s="244"/>
      <c r="H188" s="248"/>
      <c r="I188" s="248"/>
      <c r="J188" s="238"/>
      <c r="K188" s="248"/>
      <c r="L188" s="280"/>
      <c r="M188" s="238"/>
      <c r="N188" s="239"/>
    </row>
    <row r="189" spans="2:14" x14ac:dyDescent="0.2">
      <c r="B189" s="236"/>
      <c r="C189" s="247">
        <v>66</v>
      </c>
      <c r="D189" s="248"/>
      <c r="E189" s="243">
        <v>1</v>
      </c>
      <c r="F189" s="307" t="s">
        <v>39</v>
      </c>
      <c r="G189" s="251"/>
      <c r="H189" s="248"/>
      <c r="I189" s="248"/>
      <c r="J189" s="238"/>
      <c r="K189" s="248" t="s">
        <v>245</v>
      </c>
      <c r="L189" s="280"/>
      <c r="M189" s="238"/>
      <c r="N189" s="239"/>
    </row>
    <row r="190" spans="2:14" ht="6" customHeight="1" x14ac:dyDescent="0.2">
      <c r="B190" s="236"/>
      <c r="C190" s="247"/>
      <c r="D190" s="248"/>
      <c r="E190" s="243"/>
      <c r="F190" s="307"/>
      <c r="G190" s="251"/>
      <c r="H190" s="248"/>
      <c r="I190" s="248"/>
      <c r="J190" s="238"/>
      <c r="K190" s="248"/>
      <c r="L190" s="280"/>
      <c r="M190" s="238"/>
      <c r="N190" s="239"/>
    </row>
    <row r="191" spans="2:14" x14ac:dyDescent="0.2">
      <c r="B191" s="236"/>
      <c r="C191" s="247">
        <v>67</v>
      </c>
      <c r="D191" s="248"/>
      <c r="E191" s="243">
        <v>2</v>
      </c>
      <c r="F191" s="307" t="s">
        <v>40</v>
      </c>
      <c r="G191" s="251"/>
      <c r="H191" s="248"/>
      <c r="I191" s="248"/>
      <c r="J191" s="238"/>
      <c r="K191" s="248" t="s">
        <v>245</v>
      </c>
      <c r="L191" s="280"/>
      <c r="M191" s="238"/>
      <c r="N191" s="239"/>
    </row>
    <row r="192" spans="2:14" ht="6" customHeight="1" x14ac:dyDescent="0.2">
      <c r="B192" s="236"/>
      <c r="C192" s="247"/>
      <c r="D192" s="248"/>
      <c r="E192" s="243"/>
      <c r="F192" s="307"/>
      <c r="G192" s="251"/>
      <c r="H192" s="248"/>
      <c r="I192" s="248"/>
      <c r="J192" s="238"/>
      <c r="K192" s="248"/>
      <c r="L192" s="280"/>
      <c r="M192" s="238"/>
      <c r="N192" s="239"/>
    </row>
    <row r="193" spans="2:14" x14ac:dyDescent="0.2">
      <c r="B193" s="236"/>
      <c r="C193" s="247">
        <v>68</v>
      </c>
      <c r="D193" s="248"/>
      <c r="E193" s="243">
        <v>3</v>
      </c>
      <c r="F193" s="307" t="s">
        <v>41</v>
      </c>
      <c r="G193" s="251"/>
      <c r="H193" s="248"/>
      <c r="I193" s="248"/>
      <c r="J193" s="238"/>
      <c r="K193" s="248" t="s">
        <v>225</v>
      </c>
      <c r="L193" s="275">
        <v>115000000</v>
      </c>
      <c r="M193" s="238"/>
      <c r="N193" s="239"/>
    </row>
    <row r="194" spans="2:14" ht="5.25" customHeight="1" x14ac:dyDescent="0.2">
      <c r="B194" s="236"/>
      <c r="C194" s="247"/>
      <c r="D194" s="248"/>
      <c r="E194" s="243"/>
      <c r="F194" s="307"/>
      <c r="G194" s="251"/>
      <c r="H194" s="248"/>
      <c r="I194" s="248"/>
      <c r="J194" s="238"/>
      <c r="K194" s="248"/>
      <c r="L194" s="280"/>
      <c r="M194" s="238"/>
      <c r="N194" s="239"/>
    </row>
    <row r="195" spans="2:14" x14ac:dyDescent="0.2">
      <c r="B195" s="236"/>
      <c r="C195" s="247">
        <v>69</v>
      </c>
      <c r="D195" s="248"/>
      <c r="E195" s="243">
        <v>4</v>
      </c>
      <c r="F195" s="307" t="s">
        <v>42</v>
      </c>
      <c r="G195" s="251"/>
      <c r="H195" s="248"/>
      <c r="I195" s="248"/>
      <c r="J195" s="238"/>
      <c r="K195" s="248" t="s">
        <v>245</v>
      </c>
      <c r="L195" s="280"/>
      <c r="M195" s="238"/>
      <c r="N195" s="239"/>
    </row>
    <row r="196" spans="2:14" ht="6" customHeight="1" x14ac:dyDescent="0.2">
      <c r="B196" s="236"/>
      <c r="C196" s="247"/>
      <c r="D196" s="248"/>
      <c r="E196" s="243"/>
      <c r="F196" s="307"/>
      <c r="G196" s="251"/>
      <c r="H196" s="248"/>
      <c r="I196" s="248"/>
      <c r="J196" s="238"/>
      <c r="K196" s="248"/>
      <c r="L196" s="280"/>
      <c r="M196" s="238"/>
      <c r="N196" s="239"/>
    </row>
    <row r="197" spans="2:14" x14ac:dyDescent="0.2">
      <c r="B197" s="236"/>
      <c r="C197" s="247">
        <v>70</v>
      </c>
      <c r="D197" s="248"/>
      <c r="E197" s="243">
        <v>5</v>
      </c>
      <c r="F197" s="307" t="s">
        <v>135</v>
      </c>
      <c r="G197" s="251"/>
      <c r="H197" s="248"/>
      <c r="I197" s="248"/>
      <c r="J197" s="238"/>
      <c r="K197" s="248" t="s">
        <v>245</v>
      </c>
      <c r="L197" s="280"/>
      <c r="M197" s="238"/>
      <c r="N197" s="239"/>
    </row>
    <row r="198" spans="2:14" ht="5.25" customHeight="1" x14ac:dyDescent="0.2">
      <c r="B198" s="236"/>
      <c r="C198" s="247"/>
      <c r="D198" s="248"/>
      <c r="E198" s="243"/>
      <c r="F198" s="307"/>
      <c r="G198" s="251"/>
      <c r="H198" s="248"/>
      <c r="I198" s="248"/>
      <c r="J198" s="238"/>
      <c r="K198" s="248"/>
      <c r="L198" s="280"/>
      <c r="M198" s="238"/>
      <c r="N198" s="239"/>
    </row>
    <row r="199" spans="2:14" x14ac:dyDescent="0.2">
      <c r="B199" s="236"/>
      <c r="C199" s="247">
        <v>71</v>
      </c>
      <c r="D199" s="248"/>
      <c r="E199" s="243">
        <v>6</v>
      </c>
      <c r="F199" s="307" t="s">
        <v>43</v>
      </c>
      <c r="G199" s="251"/>
      <c r="H199" s="248"/>
      <c r="I199" s="248"/>
      <c r="J199" s="238"/>
      <c r="K199" s="248" t="s">
        <v>245</v>
      </c>
      <c r="L199" s="280"/>
      <c r="M199" s="238"/>
      <c r="N199" s="239"/>
    </row>
    <row r="200" spans="2:14" ht="4.5" customHeight="1" x14ac:dyDescent="0.2">
      <c r="B200" s="236"/>
      <c r="C200" s="247"/>
      <c r="D200" s="248"/>
      <c r="E200" s="243"/>
      <c r="F200" s="307"/>
      <c r="G200" s="251"/>
      <c r="H200" s="248"/>
      <c r="I200" s="248"/>
      <c r="J200" s="238"/>
      <c r="K200" s="248"/>
      <c r="L200" s="280"/>
      <c r="M200" s="238"/>
      <c r="N200" s="239"/>
    </row>
    <row r="201" spans="2:14" x14ac:dyDescent="0.2">
      <c r="B201" s="236"/>
      <c r="C201" s="247">
        <v>72</v>
      </c>
      <c r="D201" s="248"/>
      <c r="E201" s="243">
        <v>7</v>
      </c>
      <c r="F201" s="307" t="s">
        <v>44</v>
      </c>
      <c r="G201" s="251"/>
      <c r="H201" s="248"/>
      <c r="I201" s="248"/>
      <c r="J201" s="238"/>
      <c r="K201" s="248" t="s">
        <v>245</v>
      </c>
      <c r="L201" s="275">
        <v>588083</v>
      </c>
      <c r="M201" s="238"/>
      <c r="N201" s="239"/>
    </row>
    <row r="202" spans="2:14" ht="4.5" customHeight="1" x14ac:dyDescent="0.2">
      <c r="B202" s="236"/>
      <c r="C202" s="247"/>
      <c r="D202" s="248"/>
      <c r="E202" s="243"/>
      <c r="F202" s="307"/>
      <c r="G202" s="251"/>
      <c r="H202" s="248"/>
      <c r="I202" s="248"/>
      <c r="J202" s="238"/>
      <c r="K202" s="248"/>
      <c r="L202" s="280"/>
      <c r="M202" s="238"/>
      <c r="N202" s="239"/>
    </row>
    <row r="203" spans="2:14" x14ac:dyDescent="0.2">
      <c r="B203" s="236"/>
      <c r="C203" s="247">
        <v>73</v>
      </c>
      <c r="D203" s="248"/>
      <c r="E203" s="243">
        <v>8</v>
      </c>
      <c r="F203" s="307" t="s">
        <v>45</v>
      </c>
      <c r="G203" s="251"/>
      <c r="H203" s="248"/>
      <c r="I203" s="248"/>
      <c r="J203" s="238"/>
      <c r="K203" s="248" t="s">
        <v>245</v>
      </c>
      <c r="L203" s="275">
        <v>324010</v>
      </c>
      <c r="M203" s="238"/>
      <c r="N203" s="239"/>
    </row>
    <row r="204" spans="2:14" ht="5.25" customHeight="1" x14ac:dyDescent="0.2">
      <c r="B204" s="236"/>
      <c r="C204" s="247"/>
      <c r="D204" s="248"/>
      <c r="E204" s="243"/>
      <c r="F204" s="307"/>
      <c r="G204" s="251"/>
      <c r="H204" s="248"/>
      <c r="I204" s="248"/>
      <c r="J204" s="238"/>
      <c r="K204" s="248"/>
      <c r="L204" s="280"/>
      <c r="M204" s="238"/>
      <c r="N204" s="239"/>
    </row>
    <row r="205" spans="2:14" x14ac:dyDescent="0.2">
      <c r="B205" s="236"/>
      <c r="C205" s="247">
        <v>74</v>
      </c>
      <c r="D205" s="248"/>
      <c r="E205" s="243">
        <v>9</v>
      </c>
      <c r="F205" s="307" t="s">
        <v>46</v>
      </c>
      <c r="G205" s="251"/>
      <c r="H205" s="248"/>
      <c r="I205" s="248"/>
      <c r="J205" s="238"/>
      <c r="K205" s="248" t="s">
        <v>225</v>
      </c>
      <c r="L205" s="275">
        <v>22040362</v>
      </c>
      <c r="M205" s="238"/>
      <c r="N205" s="239"/>
    </row>
    <row r="206" spans="2:14" ht="12" customHeight="1" x14ac:dyDescent="0.2">
      <c r="B206" s="236"/>
      <c r="C206" s="247"/>
      <c r="D206" s="248"/>
      <c r="E206" s="243"/>
      <c r="F206" s="307"/>
      <c r="G206" s="251"/>
      <c r="H206" s="248"/>
      <c r="I206" s="248"/>
      <c r="J206" s="238"/>
      <c r="K206" s="248"/>
      <c r="L206" s="280"/>
      <c r="M206" s="238"/>
      <c r="N206" s="239"/>
    </row>
    <row r="207" spans="2:14" x14ac:dyDescent="0.2">
      <c r="B207" s="236"/>
      <c r="C207" s="247">
        <v>75</v>
      </c>
      <c r="D207" s="248"/>
      <c r="E207" s="243">
        <v>10</v>
      </c>
      <c r="F207" s="307" t="s">
        <v>47</v>
      </c>
      <c r="G207" s="251"/>
      <c r="H207" s="248"/>
      <c r="I207" s="248"/>
      <c r="J207" s="238"/>
      <c r="K207" s="248"/>
      <c r="L207" s="280">
        <v>24481159</v>
      </c>
      <c r="M207" s="238"/>
      <c r="N207" s="239"/>
    </row>
    <row r="208" spans="2:14" x14ac:dyDescent="0.2">
      <c r="B208" s="236"/>
      <c r="C208" s="237"/>
      <c r="D208" s="238"/>
      <c r="E208" s="238"/>
      <c r="F208" s="238"/>
      <c r="G208" s="238"/>
      <c r="H208" s="238"/>
      <c r="I208" s="238"/>
      <c r="J208" s="238"/>
      <c r="K208" s="238"/>
      <c r="L208" s="280"/>
      <c r="M208" s="238"/>
      <c r="N208" s="239"/>
    </row>
    <row r="209" spans="2:17" x14ac:dyDescent="0.2">
      <c r="B209" s="236"/>
      <c r="C209" s="237"/>
      <c r="D209" s="238"/>
      <c r="E209" s="238"/>
      <c r="F209" s="338" t="s">
        <v>265</v>
      </c>
      <c r="G209" s="242" t="s">
        <v>266</v>
      </c>
      <c r="H209" s="238"/>
      <c r="I209" s="238"/>
      <c r="J209" s="238"/>
      <c r="K209" s="237" t="s">
        <v>225</v>
      </c>
      <c r="L209" s="280">
        <f>+L237</f>
        <v>29241208</v>
      </c>
      <c r="M209" s="238"/>
      <c r="N209" s="239"/>
    </row>
    <row r="210" spans="2:17" x14ac:dyDescent="0.2">
      <c r="B210" s="236"/>
      <c r="C210" s="237"/>
      <c r="D210" s="238"/>
      <c r="E210" s="238"/>
      <c r="F210" s="338" t="s">
        <v>265</v>
      </c>
      <c r="G210" s="238" t="s">
        <v>267</v>
      </c>
      <c r="H210" s="238"/>
      <c r="I210" s="238"/>
      <c r="J210" s="238"/>
      <c r="K210" s="237" t="s">
        <v>225</v>
      </c>
      <c r="L210" s="277">
        <v>18359282</v>
      </c>
      <c r="M210" s="238"/>
      <c r="N210" s="239"/>
    </row>
    <row r="211" spans="2:17" x14ac:dyDescent="0.2">
      <c r="B211" s="236"/>
      <c r="C211" s="237"/>
      <c r="D211" s="238"/>
      <c r="E211" s="238"/>
      <c r="F211" s="338" t="s">
        <v>265</v>
      </c>
      <c r="G211" s="278" t="s">
        <v>293</v>
      </c>
      <c r="H211" s="238"/>
      <c r="I211" s="238"/>
      <c r="J211" s="238"/>
      <c r="K211" s="237" t="s">
        <v>225</v>
      </c>
      <c r="L211" s="277">
        <f>4880388-170268</f>
        <v>4710120</v>
      </c>
      <c r="M211" s="238"/>
      <c r="N211" s="239"/>
      <c r="Q211" s="354"/>
    </row>
    <row r="212" spans="2:17" x14ac:dyDescent="0.2">
      <c r="B212" s="236"/>
      <c r="C212" s="237"/>
      <c r="D212" s="238"/>
      <c r="E212" s="238"/>
      <c r="F212" s="338" t="s">
        <v>265</v>
      </c>
      <c r="G212" s="238" t="s">
        <v>268</v>
      </c>
      <c r="H212" s="238"/>
      <c r="I212" s="238"/>
      <c r="J212" s="238"/>
      <c r="K212" s="237" t="s">
        <v>225</v>
      </c>
      <c r="L212" s="339">
        <f>+L209+L210</f>
        <v>47600490</v>
      </c>
      <c r="M212" s="238"/>
      <c r="N212" s="239"/>
      <c r="Q212" s="355"/>
    </row>
    <row r="213" spans="2:17" x14ac:dyDescent="0.2">
      <c r="B213" s="236"/>
      <c r="C213" s="237"/>
      <c r="D213" s="238"/>
      <c r="E213" s="238"/>
      <c r="F213" s="338" t="s">
        <v>265</v>
      </c>
      <c r="G213" s="278" t="s">
        <v>269</v>
      </c>
      <c r="H213" s="238"/>
      <c r="I213" s="238"/>
      <c r="J213" s="238"/>
      <c r="K213" s="237" t="s">
        <v>225</v>
      </c>
      <c r="L213" s="277">
        <f>+L212*10%</f>
        <v>4760049</v>
      </c>
      <c r="M213" s="238"/>
      <c r="N213" s="239"/>
      <c r="Q213" s="354"/>
    </row>
    <row r="214" spans="2:17" ht="6.75" customHeight="1" x14ac:dyDescent="0.2">
      <c r="B214" s="236"/>
      <c r="C214" s="237"/>
      <c r="D214" s="238"/>
      <c r="E214" s="238"/>
      <c r="F214" s="338"/>
      <c r="G214" s="278"/>
      <c r="H214" s="238"/>
      <c r="I214" s="238"/>
      <c r="J214" s="238"/>
      <c r="K214" s="237"/>
      <c r="L214" s="280"/>
      <c r="M214" s="238"/>
      <c r="N214" s="239"/>
    </row>
    <row r="215" spans="2:17" x14ac:dyDescent="0.2">
      <c r="B215" s="236"/>
      <c r="C215" s="237"/>
      <c r="D215" s="238"/>
      <c r="E215" s="238"/>
      <c r="F215" s="338" t="s">
        <v>265</v>
      </c>
      <c r="G215" s="314" t="s">
        <v>46</v>
      </c>
      <c r="H215" s="279"/>
      <c r="I215" s="279"/>
      <c r="J215" s="279"/>
      <c r="K215" s="328" t="s">
        <v>225</v>
      </c>
      <c r="L215" s="275">
        <f>+L209-L213</f>
        <v>24481159</v>
      </c>
      <c r="M215" s="238"/>
      <c r="N215" s="239"/>
    </row>
    <row r="216" spans="2:17" ht="6" customHeight="1" x14ac:dyDescent="0.2">
      <c r="B216" s="236"/>
      <c r="C216" s="237"/>
      <c r="D216" s="238"/>
      <c r="E216" s="238"/>
      <c r="F216" s="338"/>
      <c r="G216" s="314"/>
      <c r="H216" s="279"/>
      <c r="I216" s="279"/>
      <c r="J216" s="279"/>
      <c r="K216" s="328"/>
      <c r="L216" s="275"/>
      <c r="M216" s="238"/>
      <c r="N216" s="239"/>
    </row>
    <row r="217" spans="2:17" x14ac:dyDescent="0.2">
      <c r="B217" s="236"/>
      <c r="C217" s="237"/>
      <c r="D217" s="238"/>
      <c r="E217" s="238"/>
      <c r="F217" s="338" t="s">
        <v>265</v>
      </c>
      <c r="G217" s="278" t="s">
        <v>294</v>
      </c>
      <c r="H217" s="278"/>
      <c r="I217" s="278"/>
      <c r="J217" s="278"/>
      <c r="K217" s="237" t="s">
        <v>225</v>
      </c>
      <c r="L217" s="340">
        <f>+L213-L211</f>
        <v>49929</v>
      </c>
      <c r="M217" s="278"/>
      <c r="N217" s="239"/>
    </row>
    <row r="218" spans="2:17" x14ac:dyDescent="0.2">
      <c r="B218" s="236"/>
      <c r="C218" s="237"/>
      <c r="D218" s="238"/>
      <c r="E218" s="238"/>
      <c r="F218" s="341"/>
      <c r="G218" s="238"/>
      <c r="H218" s="238"/>
      <c r="I218" s="238"/>
      <c r="J218" s="238"/>
      <c r="K218" s="238"/>
      <c r="L218" s="280"/>
      <c r="M218" s="238"/>
      <c r="N218" s="239"/>
    </row>
    <row r="219" spans="2:17" x14ac:dyDescent="0.2">
      <c r="B219" s="236"/>
      <c r="C219" s="237"/>
      <c r="D219" s="238"/>
      <c r="E219" s="238"/>
      <c r="F219" s="341"/>
      <c r="G219" s="238"/>
      <c r="H219" s="238"/>
      <c r="I219" s="238"/>
      <c r="J219" s="238"/>
      <c r="K219" s="238"/>
      <c r="L219" s="280"/>
      <c r="M219" s="238"/>
      <c r="N219" s="239"/>
    </row>
    <row r="220" spans="2:17" x14ac:dyDescent="0.2">
      <c r="B220" s="236"/>
      <c r="C220" s="237"/>
      <c r="D220" s="238" t="s">
        <v>270</v>
      </c>
      <c r="E220" s="238"/>
      <c r="F220" s="238" t="s">
        <v>271</v>
      </c>
      <c r="G220" s="238"/>
      <c r="H220" s="238"/>
      <c r="I220" s="238"/>
      <c r="J220" s="238"/>
      <c r="K220" s="238"/>
      <c r="L220" s="280"/>
      <c r="M220" s="280"/>
      <c r="N220" s="239"/>
    </row>
    <row r="221" spans="2:17" ht="9" customHeight="1" x14ac:dyDescent="0.2">
      <c r="B221" s="236"/>
      <c r="C221" s="237"/>
      <c r="D221" s="238"/>
      <c r="E221" s="238"/>
      <c r="F221" s="238"/>
      <c r="G221" s="238"/>
      <c r="H221" s="238"/>
      <c r="I221" s="238"/>
      <c r="J221" s="238"/>
      <c r="K221" s="238"/>
      <c r="L221" s="280"/>
      <c r="M221" s="280"/>
      <c r="N221" s="239"/>
    </row>
    <row r="222" spans="2:17" x14ac:dyDescent="0.2">
      <c r="B222" s="236"/>
      <c r="C222" s="328" t="s">
        <v>3</v>
      </c>
      <c r="D222" s="279"/>
      <c r="E222" s="279"/>
      <c r="F222" s="279" t="s">
        <v>272</v>
      </c>
      <c r="G222" s="279"/>
      <c r="H222" s="279"/>
      <c r="I222" s="279"/>
      <c r="J222" s="279"/>
      <c r="K222" s="279" t="s">
        <v>225</v>
      </c>
      <c r="L222" s="342">
        <f>+L223</f>
        <v>704023061</v>
      </c>
      <c r="N222" s="239"/>
    </row>
    <row r="223" spans="2:17" x14ac:dyDescent="0.2">
      <c r="B223" s="236"/>
      <c r="C223" s="237"/>
      <c r="D223" s="237" t="s">
        <v>273</v>
      </c>
      <c r="E223" s="238"/>
      <c r="F223" s="238" t="s">
        <v>274</v>
      </c>
      <c r="G223" s="238"/>
      <c r="H223" s="238"/>
      <c r="I223" s="238"/>
      <c r="J223" s="238"/>
      <c r="K223" s="238" t="s">
        <v>225</v>
      </c>
      <c r="L223" s="280">
        <v>704023061</v>
      </c>
      <c r="M223" s="280"/>
      <c r="N223" s="239"/>
    </row>
    <row r="224" spans="2:17" x14ac:dyDescent="0.2">
      <c r="B224" s="236"/>
      <c r="C224" s="237"/>
      <c r="D224" s="238"/>
      <c r="E224" s="238"/>
      <c r="F224" s="238" t="s">
        <v>275</v>
      </c>
      <c r="G224" s="238"/>
      <c r="H224" s="238"/>
      <c r="I224" s="238"/>
      <c r="J224" s="238"/>
      <c r="K224" s="238"/>
      <c r="L224" s="280"/>
      <c r="M224" s="280"/>
      <c r="N224" s="239"/>
    </row>
    <row r="225" spans="2:14" x14ac:dyDescent="0.2">
      <c r="B225" s="236"/>
      <c r="C225" s="237"/>
      <c r="D225" s="238"/>
      <c r="E225" s="238"/>
      <c r="F225" s="238" t="s">
        <v>276</v>
      </c>
      <c r="G225" s="238"/>
      <c r="H225" s="238"/>
      <c r="I225" s="238"/>
      <c r="J225" s="238"/>
      <c r="K225" s="238"/>
      <c r="L225" s="280"/>
      <c r="M225" s="280"/>
      <c r="N225" s="239"/>
    </row>
    <row r="226" spans="2:14" x14ac:dyDescent="0.2">
      <c r="B226" s="236"/>
      <c r="C226" s="237"/>
      <c r="D226" s="238"/>
      <c r="E226" s="238"/>
      <c r="F226" s="238" t="s">
        <v>277</v>
      </c>
      <c r="G226" s="238"/>
      <c r="H226" s="238"/>
      <c r="I226" s="238"/>
      <c r="J226" s="238"/>
      <c r="K226" s="238"/>
      <c r="L226" s="280"/>
      <c r="M226" s="280"/>
      <c r="N226" s="239"/>
    </row>
    <row r="227" spans="2:14" ht="9.75" customHeight="1" x14ac:dyDescent="0.2">
      <c r="B227" s="236"/>
      <c r="C227" s="237"/>
      <c r="D227" s="238"/>
      <c r="E227" s="238"/>
      <c r="F227" s="238"/>
      <c r="G227" s="238"/>
      <c r="H227" s="238"/>
      <c r="I227" s="238"/>
      <c r="J227" s="238"/>
      <c r="K227" s="238"/>
      <c r="L227" s="280"/>
      <c r="M227" s="280"/>
      <c r="N227" s="239"/>
    </row>
    <row r="228" spans="2:14" x14ac:dyDescent="0.2">
      <c r="B228" s="236"/>
      <c r="C228" s="328" t="s">
        <v>4</v>
      </c>
      <c r="D228" s="279"/>
      <c r="E228" s="279"/>
      <c r="F228" s="279" t="s">
        <v>278</v>
      </c>
      <c r="G228" s="279"/>
      <c r="H228" s="279"/>
      <c r="I228" s="279"/>
      <c r="J228" s="279"/>
      <c r="K228" s="279" t="s">
        <v>225</v>
      </c>
      <c r="L228" s="342">
        <f>+L229+L230+L231+L232+L233</f>
        <v>674781853</v>
      </c>
      <c r="N228" s="239"/>
    </row>
    <row r="229" spans="2:14" x14ac:dyDescent="0.2">
      <c r="B229" s="236"/>
      <c r="C229" s="237"/>
      <c r="D229" s="237" t="s">
        <v>273</v>
      </c>
      <c r="E229" s="238"/>
      <c r="F229" s="238" t="s">
        <v>279</v>
      </c>
      <c r="G229" s="238"/>
      <c r="H229" s="238"/>
      <c r="I229" s="238"/>
      <c r="J229" s="238"/>
      <c r="K229" s="238" t="s">
        <v>225</v>
      </c>
      <c r="L229" s="280">
        <v>24484826</v>
      </c>
      <c r="M229" s="280"/>
      <c r="N229" s="239"/>
    </row>
    <row r="230" spans="2:14" x14ac:dyDescent="0.2">
      <c r="B230" s="236"/>
      <c r="C230" s="237"/>
      <c r="D230" s="237" t="s">
        <v>280</v>
      </c>
      <c r="E230" s="238"/>
      <c r="F230" s="238" t="s">
        <v>141</v>
      </c>
      <c r="G230" s="238"/>
      <c r="H230" s="238"/>
      <c r="I230" s="238"/>
      <c r="J230" s="238"/>
      <c r="K230" s="238" t="s">
        <v>225</v>
      </c>
      <c r="L230" s="280">
        <v>85780382</v>
      </c>
      <c r="M230" s="280"/>
      <c r="N230" s="239"/>
    </row>
    <row r="231" spans="2:14" x14ac:dyDescent="0.2">
      <c r="B231" s="236"/>
      <c r="C231" s="237"/>
      <c r="D231" s="238" t="s">
        <v>281</v>
      </c>
      <c r="E231" s="238"/>
      <c r="F231" s="343" t="s">
        <v>252</v>
      </c>
      <c r="G231" s="344"/>
      <c r="H231" s="344"/>
      <c r="I231" s="344"/>
      <c r="J231" s="238"/>
      <c r="K231" s="238" t="s">
        <v>225</v>
      </c>
      <c r="L231" s="280">
        <v>4306332</v>
      </c>
      <c r="M231" s="238"/>
      <c r="N231" s="239"/>
    </row>
    <row r="232" spans="2:14" x14ac:dyDescent="0.2">
      <c r="B232" s="236"/>
      <c r="C232" s="237"/>
      <c r="D232" s="238" t="s">
        <v>282</v>
      </c>
      <c r="E232" s="238"/>
      <c r="F232" s="343" t="s">
        <v>283</v>
      </c>
      <c r="G232" s="344"/>
      <c r="H232" s="344"/>
      <c r="I232" s="344"/>
      <c r="J232" s="238"/>
      <c r="K232" s="238" t="s">
        <v>225</v>
      </c>
      <c r="L232" s="280">
        <v>544363522</v>
      </c>
      <c r="M232" s="238"/>
      <c r="N232" s="239"/>
    </row>
    <row r="233" spans="2:14" x14ac:dyDescent="0.2">
      <c r="B233" s="236"/>
      <c r="C233" s="237"/>
      <c r="D233" s="238" t="s">
        <v>284</v>
      </c>
      <c r="E233" s="238"/>
      <c r="F233" s="343" t="s">
        <v>56</v>
      </c>
      <c r="G233" s="344"/>
      <c r="H233" s="344"/>
      <c r="I233" s="344"/>
      <c r="J233" s="238"/>
      <c r="K233" s="238"/>
      <c r="L233" s="280">
        <v>15846791</v>
      </c>
      <c r="M233" s="238"/>
      <c r="N233" s="239"/>
    </row>
    <row r="234" spans="2:14" x14ac:dyDescent="0.2">
      <c r="B234" s="236"/>
      <c r="C234" s="237"/>
      <c r="D234" s="238"/>
      <c r="E234" s="238"/>
      <c r="F234" s="344"/>
      <c r="G234" s="344"/>
      <c r="H234" s="344"/>
      <c r="I234" s="344"/>
      <c r="J234" s="238"/>
      <c r="K234" s="238"/>
      <c r="L234" s="238"/>
      <c r="M234" s="238"/>
      <c r="N234" s="239"/>
    </row>
    <row r="235" spans="2:14" x14ac:dyDescent="0.2">
      <c r="B235" s="236"/>
      <c r="C235" s="237"/>
      <c r="D235" s="238"/>
      <c r="E235" s="238"/>
      <c r="F235" s="344"/>
      <c r="G235" s="344"/>
      <c r="H235" s="344"/>
      <c r="I235" s="344"/>
      <c r="J235" s="238"/>
      <c r="K235" s="238"/>
      <c r="L235" s="238"/>
      <c r="M235" s="238"/>
      <c r="N235" s="239"/>
    </row>
    <row r="236" spans="2:14" ht="10.5" customHeight="1" x14ac:dyDescent="0.2">
      <c r="B236" s="236"/>
      <c r="C236" s="237"/>
      <c r="D236" s="238"/>
      <c r="E236" s="238"/>
      <c r="F236" s="238"/>
      <c r="G236" s="238"/>
      <c r="H236" s="238"/>
      <c r="I236" s="238"/>
      <c r="J236" s="238"/>
      <c r="K236" s="238"/>
      <c r="L236" s="238"/>
      <c r="M236" s="238"/>
      <c r="N236" s="239"/>
    </row>
    <row r="237" spans="2:14" x14ac:dyDescent="0.2">
      <c r="B237" s="236"/>
      <c r="C237" s="328" t="s">
        <v>37</v>
      </c>
      <c r="D237" s="279"/>
      <c r="E237" s="279"/>
      <c r="F237" s="279" t="s">
        <v>285</v>
      </c>
      <c r="G237" s="279"/>
      <c r="H237" s="279"/>
      <c r="I237" s="279"/>
      <c r="J237" s="279"/>
      <c r="K237" s="279"/>
      <c r="L237" s="342">
        <f>+L222-L228</f>
        <v>29241208</v>
      </c>
      <c r="N237" s="239"/>
    </row>
    <row r="238" spans="2:14" x14ac:dyDescent="0.2">
      <c r="B238" s="236"/>
      <c r="C238" s="237"/>
      <c r="D238" s="238"/>
      <c r="E238" s="238"/>
      <c r="F238" s="238"/>
      <c r="G238" s="238"/>
      <c r="H238" s="238"/>
      <c r="I238" s="238"/>
      <c r="J238" s="238"/>
      <c r="K238" s="238"/>
      <c r="L238" s="238"/>
      <c r="M238" s="238"/>
      <c r="N238" s="239"/>
    </row>
    <row r="239" spans="2:14" ht="15.75" x14ac:dyDescent="0.2">
      <c r="B239" s="236"/>
      <c r="C239" s="237"/>
      <c r="D239" s="430" t="s">
        <v>270</v>
      </c>
      <c r="E239" s="430"/>
      <c r="F239" s="345" t="s">
        <v>286</v>
      </c>
      <c r="G239" s="238"/>
      <c r="H239" s="238"/>
      <c r="I239" s="238"/>
      <c r="J239" s="238"/>
      <c r="K239" s="238"/>
      <c r="L239" s="238"/>
      <c r="M239" s="238"/>
      <c r="N239" s="239"/>
    </row>
    <row r="240" spans="2:14" x14ac:dyDescent="0.2">
      <c r="B240" s="236"/>
      <c r="C240" s="237"/>
      <c r="D240" s="238"/>
      <c r="E240" s="238"/>
      <c r="F240" s="238"/>
      <c r="G240" s="238"/>
      <c r="H240" s="238"/>
      <c r="I240" s="238"/>
      <c r="J240" s="238"/>
      <c r="K240" s="238"/>
      <c r="L240" s="238"/>
      <c r="M240" s="238"/>
      <c r="N240" s="239"/>
    </row>
    <row r="241" spans="2:14" x14ac:dyDescent="0.2">
      <c r="B241" s="236"/>
      <c r="C241" s="237"/>
      <c r="D241" s="238"/>
      <c r="E241" s="346"/>
      <c r="F241" s="248" t="s">
        <v>287</v>
      </c>
      <c r="G241" s="238"/>
      <c r="H241" s="238"/>
      <c r="I241" s="238"/>
      <c r="J241" s="238"/>
      <c r="K241" s="238"/>
      <c r="L241" s="238"/>
      <c r="M241" s="238"/>
      <c r="N241" s="239"/>
    </row>
    <row r="242" spans="2:14" x14ac:dyDescent="0.2">
      <c r="B242" s="236"/>
      <c r="C242" s="237"/>
      <c r="D242" s="238"/>
      <c r="E242" s="248" t="s">
        <v>288</v>
      </c>
      <c r="F242" s="248"/>
      <c r="G242" s="238"/>
      <c r="H242" s="238"/>
      <c r="I242" s="238"/>
      <c r="J242" s="238"/>
      <c r="K242" s="238"/>
      <c r="L242" s="238"/>
      <c r="M242" s="238"/>
      <c r="N242" s="239"/>
    </row>
    <row r="243" spans="2:14" x14ac:dyDescent="0.2">
      <c r="B243" s="236"/>
      <c r="C243" s="237"/>
      <c r="D243" s="238"/>
      <c r="E243" s="248"/>
      <c r="F243" s="248" t="s">
        <v>289</v>
      </c>
      <c r="G243" s="238"/>
      <c r="H243" s="238"/>
      <c r="I243" s="238"/>
      <c r="J243" s="238"/>
      <c r="K243" s="238"/>
      <c r="L243" s="238"/>
      <c r="M243" s="238"/>
      <c r="N243" s="239"/>
    </row>
    <row r="244" spans="2:14" x14ac:dyDescent="0.2">
      <c r="B244" s="236"/>
      <c r="C244" s="237"/>
      <c r="D244" s="238"/>
      <c r="E244" s="248" t="s">
        <v>290</v>
      </c>
      <c r="F244" s="248"/>
      <c r="G244" s="238"/>
      <c r="H244" s="238"/>
      <c r="I244" s="238"/>
      <c r="J244" s="238"/>
      <c r="K244" s="238"/>
      <c r="L244" s="238"/>
      <c r="M244" s="238"/>
      <c r="N244" s="239"/>
    </row>
    <row r="245" spans="2:14" x14ac:dyDescent="0.2">
      <c r="B245" s="236"/>
      <c r="C245" s="237"/>
      <c r="D245" s="238"/>
      <c r="E245" s="238"/>
      <c r="F245" s="238"/>
      <c r="G245" s="238"/>
      <c r="H245" s="238"/>
      <c r="I245" s="238"/>
      <c r="J245" s="238"/>
      <c r="K245" s="238"/>
      <c r="L245" s="238"/>
      <c r="M245" s="238"/>
      <c r="N245" s="239"/>
    </row>
    <row r="246" spans="2:14" x14ac:dyDescent="0.2">
      <c r="B246" s="236"/>
      <c r="C246" s="237"/>
      <c r="D246" s="238"/>
      <c r="E246" s="238"/>
      <c r="F246" s="238"/>
      <c r="G246" s="238"/>
      <c r="H246" s="238"/>
      <c r="I246" s="238"/>
      <c r="J246" s="238"/>
      <c r="K246" s="238"/>
      <c r="L246" s="238"/>
      <c r="M246" s="238"/>
      <c r="N246" s="239"/>
    </row>
    <row r="247" spans="2:14" ht="15" x14ac:dyDescent="0.2">
      <c r="B247" s="236"/>
      <c r="C247" s="237"/>
      <c r="D247" s="238"/>
      <c r="E247" s="238"/>
      <c r="F247" s="238"/>
      <c r="G247" s="238"/>
      <c r="H247" s="238"/>
      <c r="I247" s="431" t="s">
        <v>75</v>
      </c>
      <c r="J247" s="431"/>
      <c r="K247" s="431"/>
      <c r="L247" s="431"/>
      <c r="M247" s="431"/>
      <c r="N247" s="239"/>
    </row>
    <row r="248" spans="2:14" ht="15" x14ac:dyDescent="0.2">
      <c r="B248" s="236"/>
      <c r="C248" s="237"/>
      <c r="D248" s="238"/>
      <c r="E248" s="238"/>
      <c r="F248" s="238"/>
      <c r="G248" s="238"/>
      <c r="H248" s="238"/>
      <c r="I248" s="416" t="s">
        <v>295</v>
      </c>
      <c r="J248" s="416"/>
      <c r="K248" s="416"/>
      <c r="L248" s="416"/>
      <c r="M248" s="416"/>
      <c r="N248" s="239"/>
    </row>
    <row r="249" spans="2:14" x14ac:dyDescent="0.2">
      <c r="B249" s="236"/>
      <c r="C249" s="237"/>
      <c r="D249" s="238"/>
      <c r="E249" s="238"/>
      <c r="F249" s="238"/>
      <c r="G249" s="238"/>
      <c r="H249" s="238"/>
      <c r="I249" s="238"/>
      <c r="J249" s="238"/>
      <c r="K249" s="238"/>
      <c r="L249" s="238"/>
      <c r="M249" s="238"/>
      <c r="N249" s="239"/>
    </row>
    <row r="250" spans="2:14" x14ac:dyDescent="0.2">
      <c r="B250" s="330"/>
      <c r="C250" s="288"/>
      <c r="D250" s="289"/>
      <c r="E250" s="289"/>
      <c r="F250" s="289"/>
      <c r="G250" s="289"/>
      <c r="H250" s="289"/>
      <c r="I250" s="289"/>
      <c r="J250" s="289"/>
      <c r="K250" s="289"/>
      <c r="L250" s="289"/>
      <c r="M250" s="289"/>
      <c r="N250" s="334"/>
    </row>
  </sheetData>
  <sheetProtection formatCells="0" formatColumns="0" formatRows="0" insertColumns="0" insertRows="0" insertHyperlinks="0" deleteColumns="0" deleteRows="0" sort="0" autoFilter="0" pivotTables="0"/>
  <mergeCells count="57">
    <mergeCell ref="B4:N4"/>
    <mergeCell ref="D5:E5"/>
    <mergeCell ref="E11:E12"/>
    <mergeCell ref="F11:G12"/>
    <mergeCell ref="H11:H12"/>
    <mergeCell ref="I11:J12"/>
    <mergeCell ref="F13:G13"/>
    <mergeCell ref="I13:J13"/>
    <mergeCell ref="F14:G14"/>
    <mergeCell ref="I14:J14"/>
    <mergeCell ref="F16:G16"/>
    <mergeCell ref="I16:J16"/>
    <mergeCell ref="F21:G21"/>
    <mergeCell ref="I21:J21"/>
    <mergeCell ref="F22:G22"/>
    <mergeCell ref="I22:J22"/>
    <mergeCell ref="F17:G17"/>
    <mergeCell ref="I17:J17"/>
    <mergeCell ref="F18:G18"/>
    <mergeCell ref="I18:J18"/>
    <mergeCell ref="F19:G19"/>
    <mergeCell ref="I19:J19"/>
    <mergeCell ref="F23:G23"/>
    <mergeCell ref="I23:J23"/>
    <mergeCell ref="F24:G24"/>
    <mergeCell ref="I24:J24"/>
    <mergeCell ref="F25:G25"/>
    <mergeCell ref="I25:J25"/>
    <mergeCell ref="E32:E33"/>
    <mergeCell ref="F32:J33"/>
    <mergeCell ref="F34:J34"/>
    <mergeCell ref="F35:L35"/>
    <mergeCell ref="F42:G42"/>
    <mergeCell ref="D239:E239"/>
    <mergeCell ref="I247:M247"/>
    <mergeCell ref="F43:G43"/>
    <mergeCell ref="F48:G48"/>
    <mergeCell ref="H54:I54"/>
    <mergeCell ref="E98:E99"/>
    <mergeCell ref="F98:F99"/>
    <mergeCell ref="G98:I98"/>
    <mergeCell ref="I248:M248"/>
    <mergeCell ref="F15:G15"/>
    <mergeCell ref="I15:J15"/>
    <mergeCell ref="F20:G20"/>
    <mergeCell ref="I20:J20"/>
    <mergeCell ref="J98:L98"/>
    <mergeCell ref="F138:G138"/>
    <mergeCell ref="F139:G139"/>
    <mergeCell ref="F144:G144"/>
    <mergeCell ref="F29:L29"/>
    <mergeCell ref="F26:G26"/>
    <mergeCell ref="I26:J26"/>
    <mergeCell ref="F27:G27"/>
    <mergeCell ref="I27:J27"/>
    <mergeCell ref="F28:G28"/>
    <mergeCell ref="I28:J28"/>
  </mergeCells>
  <printOptions horizontalCentered="1" verticalCentered="1"/>
  <pageMargins left="0" right="0" top="0" bottom="0" header="0.3" footer="0.34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8"/>
  <sheetViews>
    <sheetView workbookViewId="0">
      <selection activeCell="J60" sqref="A1:J60"/>
    </sheetView>
  </sheetViews>
  <sheetFormatPr defaultColWidth="4.7109375" defaultRowHeight="12.75" x14ac:dyDescent="0.2"/>
  <cols>
    <col min="1" max="1" width="5.710937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 x14ac:dyDescent="0.2">
      <c r="B2" s="1"/>
      <c r="C2" s="2"/>
      <c r="D2" s="2"/>
      <c r="E2" s="2"/>
      <c r="F2" s="2"/>
      <c r="G2" s="2"/>
      <c r="H2" s="2"/>
      <c r="I2" s="2"/>
      <c r="J2" s="3"/>
    </row>
    <row r="3" spans="2:10" x14ac:dyDescent="0.2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 x14ac:dyDescent="0.2">
      <c r="B4" s="450" t="s">
        <v>73</v>
      </c>
      <c r="C4" s="451"/>
      <c r="D4" s="451"/>
      <c r="E4" s="451"/>
      <c r="F4" s="451"/>
      <c r="G4" s="451"/>
      <c r="H4" s="451"/>
      <c r="I4" s="451"/>
      <c r="J4" s="452"/>
    </row>
    <row r="5" spans="2:10" s="121" customFormat="1" x14ac:dyDescent="0.2">
      <c r="B5" s="116"/>
      <c r="C5" s="130" t="s">
        <v>172</v>
      </c>
      <c r="D5" s="117"/>
      <c r="E5" s="117"/>
      <c r="F5" s="117"/>
      <c r="G5" s="118"/>
      <c r="H5" s="118"/>
      <c r="I5" s="119"/>
      <c r="J5" s="120"/>
    </row>
    <row r="6" spans="2:10" s="121" customFormat="1" ht="11.25" x14ac:dyDescent="0.2">
      <c r="B6" s="116"/>
      <c r="C6" s="122"/>
      <c r="D6" s="115" t="s">
        <v>173</v>
      </c>
      <c r="E6" s="115"/>
      <c r="F6" s="115"/>
      <c r="G6" s="115"/>
      <c r="H6" s="115"/>
      <c r="I6" s="123"/>
      <c r="J6" s="120"/>
    </row>
    <row r="7" spans="2:10" s="121" customFormat="1" ht="11.25" x14ac:dyDescent="0.2">
      <c r="B7" s="116"/>
      <c r="C7" s="122"/>
      <c r="D7" s="115" t="s">
        <v>175</v>
      </c>
      <c r="E7" s="115"/>
      <c r="F7" s="115"/>
      <c r="G7" s="115"/>
      <c r="H7" s="115"/>
      <c r="I7" s="123"/>
      <c r="J7" s="120"/>
    </row>
    <row r="8" spans="2:10" s="121" customFormat="1" ht="11.25" x14ac:dyDescent="0.2">
      <c r="B8" s="116"/>
      <c r="C8" s="122" t="s">
        <v>176</v>
      </c>
      <c r="D8" s="124"/>
      <c r="E8" s="124"/>
      <c r="F8" s="124"/>
      <c r="G8" s="124"/>
      <c r="H8" s="124"/>
      <c r="I8" s="123"/>
      <c r="J8" s="120"/>
    </row>
    <row r="9" spans="2:10" s="121" customFormat="1" ht="11.25" x14ac:dyDescent="0.2">
      <c r="B9" s="116"/>
      <c r="C9" s="122"/>
      <c r="D9" s="115"/>
      <c r="E9" s="115" t="s">
        <v>174</v>
      </c>
      <c r="F9" s="115"/>
      <c r="G9" s="124"/>
      <c r="H9" s="124"/>
      <c r="I9" s="123"/>
      <c r="J9" s="120"/>
    </row>
    <row r="10" spans="2:10" s="121" customFormat="1" ht="11.25" x14ac:dyDescent="0.2">
      <c r="B10" s="116"/>
      <c r="C10" s="125"/>
      <c r="D10" s="126"/>
      <c r="E10" s="115" t="s">
        <v>177</v>
      </c>
      <c r="F10" s="115"/>
      <c r="G10" s="124"/>
      <c r="H10" s="124"/>
      <c r="I10" s="123"/>
      <c r="J10" s="120"/>
    </row>
    <row r="11" spans="2:10" s="121" customFormat="1" ht="11.25" x14ac:dyDescent="0.2">
      <c r="B11" s="116"/>
      <c r="C11" s="127"/>
      <c r="D11" s="128"/>
      <c r="E11" s="128" t="s">
        <v>178</v>
      </c>
      <c r="F11" s="128"/>
      <c r="G11" s="128"/>
      <c r="H11" s="128"/>
      <c r="I11" s="129"/>
      <c r="J11" s="120"/>
    </row>
    <row r="12" spans="2:10" x14ac:dyDescent="0.2">
      <c r="B12" s="4"/>
      <c r="C12" s="5"/>
      <c r="D12" s="5"/>
      <c r="E12" s="5"/>
      <c r="F12" s="5"/>
      <c r="G12" s="5"/>
      <c r="H12" s="5"/>
      <c r="I12" s="5"/>
      <c r="J12" s="6"/>
    </row>
    <row r="13" spans="2:10" x14ac:dyDescent="0.2">
      <c r="B13" s="4"/>
      <c r="C13" s="5"/>
      <c r="D13" s="5"/>
      <c r="E13" s="5"/>
      <c r="F13" s="5"/>
      <c r="G13" s="5"/>
      <c r="H13" s="5"/>
      <c r="I13" s="5"/>
      <c r="J13" s="6"/>
    </row>
    <row r="14" spans="2:10" x14ac:dyDescent="0.2">
      <c r="B14" s="4"/>
      <c r="C14" s="5"/>
      <c r="D14" s="454"/>
      <c r="E14" s="454"/>
      <c r="F14" s="114"/>
      <c r="G14" s="453"/>
      <c r="H14" s="453"/>
      <c r="I14" s="453"/>
      <c r="J14" s="6"/>
    </row>
    <row r="15" spans="2:10" x14ac:dyDescent="0.2">
      <c r="B15" s="4"/>
      <c r="C15" s="5"/>
      <c r="D15" s="454"/>
      <c r="E15" s="454"/>
      <c r="F15" s="114"/>
      <c r="G15" s="114"/>
      <c r="H15" s="114"/>
      <c r="I15" s="114"/>
      <c r="J15" s="6"/>
    </row>
    <row r="16" spans="2:10" x14ac:dyDescent="0.2">
      <c r="B16" s="4"/>
      <c r="C16" s="5"/>
      <c r="D16" s="115"/>
      <c r="E16" s="115"/>
      <c r="F16" s="115"/>
      <c r="G16" s="115"/>
      <c r="H16" s="115"/>
      <c r="I16" s="115"/>
      <c r="J16" s="6"/>
    </row>
    <row r="17" spans="2:10" x14ac:dyDescent="0.2">
      <c r="B17" s="4"/>
      <c r="C17" s="5"/>
      <c r="D17" s="115"/>
      <c r="E17" s="115"/>
      <c r="F17" s="115"/>
      <c r="G17" s="115"/>
      <c r="H17" s="115"/>
      <c r="I17" s="115"/>
      <c r="J17" s="6"/>
    </row>
    <row r="18" spans="2:10" x14ac:dyDescent="0.2">
      <c r="B18" s="4"/>
      <c r="C18" s="5"/>
      <c r="D18" s="115"/>
      <c r="E18" s="115"/>
      <c r="F18" s="115"/>
      <c r="G18" s="115"/>
      <c r="H18" s="115"/>
      <c r="I18" s="115"/>
      <c r="J18" s="6"/>
    </row>
    <row r="19" spans="2:10" x14ac:dyDescent="0.2">
      <c r="B19" s="4"/>
      <c r="C19" s="5"/>
      <c r="D19" s="5"/>
      <c r="E19" s="5"/>
      <c r="F19" s="5"/>
      <c r="G19" s="5"/>
      <c r="H19" s="5"/>
      <c r="I19" s="5"/>
      <c r="J19" s="6"/>
    </row>
    <row r="20" spans="2:10" x14ac:dyDescent="0.2">
      <c r="B20" s="4"/>
      <c r="C20" s="5"/>
      <c r="D20" s="5"/>
      <c r="E20" s="5"/>
      <c r="F20" s="5"/>
      <c r="G20" s="5"/>
      <c r="H20" s="5"/>
      <c r="I20" s="5"/>
      <c r="J20" s="6"/>
    </row>
    <row r="21" spans="2:10" x14ac:dyDescent="0.2">
      <c r="B21" s="4"/>
      <c r="C21" s="5"/>
      <c r="D21" s="5"/>
      <c r="E21" s="5"/>
      <c r="F21" s="5"/>
      <c r="G21" s="5"/>
      <c r="H21" s="5"/>
      <c r="I21" s="5"/>
      <c r="J21" s="6"/>
    </row>
    <row r="22" spans="2:10" x14ac:dyDescent="0.2">
      <c r="B22" s="4"/>
      <c r="C22" s="5"/>
      <c r="D22" s="5"/>
      <c r="E22" s="5"/>
      <c r="F22" s="5"/>
      <c r="G22" s="5"/>
      <c r="H22" s="5"/>
      <c r="I22" s="5"/>
      <c r="J22" s="6"/>
    </row>
    <row r="23" spans="2:10" x14ac:dyDescent="0.2">
      <c r="B23" s="4"/>
      <c r="C23" s="5"/>
      <c r="D23" s="5"/>
      <c r="E23" s="5"/>
      <c r="F23" s="5"/>
      <c r="G23" s="5"/>
      <c r="H23" s="5"/>
      <c r="I23" s="5"/>
      <c r="J23" s="6"/>
    </row>
    <row r="24" spans="2:10" x14ac:dyDescent="0.2">
      <c r="B24" s="4"/>
      <c r="C24" s="5"/>
      <c r="D24" s="5"/>
      <c r="E24" s="5"/>
      <c r="F24" s="5"/>
      <c r="G24" s="5"/>
      <c r="H24" s="5"/>
      <c r="I24" s="5"/>
      <c r="J24" s="6"/>
    </row>
    <row r="25" spans="2:10" x14ac:dyDescent="0.2">
      <c r="B25" s="4"/>
      <c r="C25" s="5"/>
      <c r="D25" s="5"/>
      <c r="E25" s="5"/>
      <c r="F25" s="5"/>
      <c r="G25" s="5"/>
      <c r="H25" s="5"/>
      <c r="I25" s="5"/>
      <c r="J25" s="6"/>
    </row>
    <row r="26" spans="2:10" x14ac:dyDescent="0.2">
      <c r="B26" s="4"/>
      <c r="C26" s="5"/>
      <c r="D26" s="5"/>
      <c r="E26" s="5"/>
      <c r="F26" s="5"/>
      <c r="G26" s="5"/>
      <c r="H26" s="5"/>
      <c r="I26" s="5"/>
      <c r="J26" s="6"/>
    </row>
    <row r="27" spans="2:10" x14ac:dyDescent="0.2">
      <c r="B27" s="4"/>
      <c r="C27" s="5"/>
      <c r="D27" s="5"/>
      <c r="E27" s="5"/>
      <c r="F27" s="5"/>
      <c r="G27" s="5"/>
      <c r="H27" s="5"/>
      <c r="I27" s="5"/>
      <c r="J27" s="6"/>
    </row>
    <row r="28" spans="2:10" x14ac:dyDescent="0.2">
      <c r="B28" s="4"/>
      <c r="C28" s="5"/>
      <c r="D28" s="5"/>
      <c r="E28" s="5"/>
      <c r="F28" s="5"/>
      <c r="G28" s="5"/>
      <c r="H28" s="5"/>
      <c r="I28" s="5"/>
      <c r="J28" s="6"/>
    </row>
    <row r="29" spans="2:10" x14ac:dyDescent="0.2">
      <c r="B29" s="4"/>
      <c r="C29" s="5"/>
      <c r="D29" s="5"/>
      <c r="E29" s="5"/>
      <c r="F29" s="5"/>
      <c r="G29" s="5"/>
      <c r="H29" s="5"/>
      <c r="I29" s="5"/>
      <c r="J29" s="6"/>
    </row>
    <row r="30" spans="2:10" x14ac:dyDescent="0.2">
      <c r="B30" s="4"/>
      <c r="C30" s="5"/>
      <c r="D30" s="5"/>
      <c r="E30" s="5"/>
      <c r="F30" s="5"/>
      <c r="G30" s="5"/>
      <c r="H30" s="5"/>
      <c r="I30" s="5"/>
      <c r="J30" s="6"/>
    </row>
    <row r="31" spans="2:10" x14ac:dyDescent="0.2">
      <c r="B31" s="4"/>
      <c r="C31" s="5"/>
      <c r="D31" s="5"/>
      <c r="E31" s="5"/>
      <c r="F31" s="5"/>
      <c r="G31" s="5"/>
      <c r="H31" s="5"/>
      <c r="I31" s="5"/>
      <c r="J31" s="6"/>
    </row>
    <row r="32" spans="2:10" x14ac:dyDescent="0.2">
      <c r="B32" s="4"/>
      <c r="C32" s="5"/>
      <c r="D32" s="5"/>
      <c r="E32" s="5"/>
      <c r="F32" s="5"/>
      <c r="G32" s="5"/>
      <c r="H32" s="5"/>
      <c r="I32" s="5"/>
      <c r="J32" s="6"/>
    </row>
    <row r="33" spans="2:10" x14ac:dyDescent="0.2">
      <c r="B33" s="4"/>
      <c r="C33" s="5"/>
      <c r="D33" s="5"/>
      <c r="E33" s="5"/>
      <c r="F33" s="5"/>
      <c r="G33" s="5"/>
      <c r="H33" s="5"/>
      <c r="I33" s="5"/>
      <c r="J33" s="6"/>
    </row>
    <row r="34" spans="2:10" x14ac:dyDescent="0.2">
      <c r="B34" s="4"/>
      <c r="C34" s="5"/>
      <c r="D34" s="5"/>
      <c r="E34" s="5"/>
      <c r="F34" s="5"/>
      <c r="G34" s="5"/>
      <c r="H34" s="5"/>
      <c r="I34" s="5"/>
      <c r="J34" s="6"/>
    </row>
    <row r="35" spans="2:10" x14ac:dyDescent="0.2">
      <c r="B35" s="4"/>
      <c r="C35" s="5"/>
      <c r="D35" s="5"/>
      <c r="E35" s="5"/>
      <c r="F35" s="5"/>
      <c r="G35" s="5"/>
      <c r="H35" s="5"/>
      <c r="I35" s="5"/>
      <c r="J35" s="6"/>
    </row>
    <row r="36" spans="2:10" x14ac:dyDescent="0.2">
      <c r="B36" s="4"/>
      <c r="C36" s="5"/>
      <c r="D36" s="5"/>
      <c r="E36" s="5"/>
      <c r="F36" s="5"/>
      <c r="G36" s="5"/>
      <c r="H36" s="5"/>
      <c r="I36" s="5"/>
      <c r="J36" s="6"/>
    </row>
    <row r="37" spans="2:10" x14ac:dyDescent="0.2">
      <c r="B37" s="4"/>
      <c r="C37" s="5"/>
      <c r="D37" s="5"/>
      <c r="E37" s="5"/>
      <c r="F37" s="5"/>
      <c r="G37" s="5"/>
      <c r="H37" s="5"/>
      <c r="I37" s="5"/>
      <c r="J37" s="6"/>
    </row>
    <row r="38" spans="2:10" x14ac:dyDescent="0.2">
      <c r="B38" s="4"/>
      <c r="C38" s="5"/>
      <c r="D38" s="5"/>
      <c r="E38" s="5"/>
      <c r="F38" s="5"/>
      <c r="G38" s="5"/>
      <c r="H38" s="5"/>
      <c r="I38" s="5"/>
      <c r="J38" s="6"/>
    </row>
    <row r="39" spans="2:10" x14ac:dyDescent="0.2">
      <c r="B39" s="4"/>
      <c r="C39" s="5"/>
      <c r="D39" s="5"/>
      <c r="E39" s="5"/>
      <c r="F39" s="5"/>
      <c r="G39" s="5"/>
      <c r="H39" s="5"/>
      <c r="I39" s="5"/>
      <c r="J39" s="6"/>
    </row>
    <row r="40" spans="2:10" x14ac:dyDescent="0.2">
      <c r="B40" s="4"/>
      <c r="C40" s="5"/>
      <c r="D40" s="5"/>
      <c r="E40" s="5"/>
      <c r="F40" s="5"/>
      <c r="G40" s="5"/>
      <c r="H40" s="5"/>
      <c r="I40" s="5"/>
      <c r="J40" s="6"/>
    </row>
    <row r="41" spans="2:10" x14ac:dyDescent="0.2">
      <c r="B41" s="4"/>
      <c r="C41" s="5"/>
      <c r="D41" s="5"/>
      <c r="E41" s="5"/>
      <c r="F41" s="5"/>
      <c r="G41" s="5"/>
      <c r="H41" s="5"/>
      <c r="I41" s="5"/>
      <c r="J41" s="6"/>
    </row>
    <row r="42" spans="2:10" x14ac:dyDescent="0.2">
      <c r="B42" s="4"/>
      <c r="C42" s="5"/>
      <c r="D42" s="5"/>
      <c r="E42" s="5"/>
      <c r="F42" s="5"/>
      <c r="G42" s="5"/>
      <c r="H42" s="5"/>
      <c r="I42" s="5"/>
      <c r="J42" s="6"/>
    </row>
    <row r="43" spans="2:10" x14ac:dyDescent="0.2">
      <c r="B43" s="4"/>
      <c r="C43" s="5"/>
      <c r="D43" s="5"/>
      <c r="E43" s="455" t="s">
        <v>296</v>
      </c>
      <c r="F43" s="455"/>
      <c r="G43" s="455"/>
      <c r="H43" s="5"/>
      <c r="I43" s="5"/>
      <c r="J43" s="6"/>
    </row>
    <row r="44" spans="2:10" x14ac:dyDescent="0.2">
      <c r="B44" s="4"/>
      <c r="C44" s="5"/>
      <c r="D44" s="5"/>
      <c r="E44" s="455" t="s">
        <v>297</v>
      </c>
      <c r="F44" s="455"/>
      <c r="G44" s="455"/>
      <c r="H44" s="5"/>
      <c r="I44" s="5"/>
      <c r="J44" s="6"/>
    </row>
    <row r="45" spans="2:10" x14ac:dyDescent="0.2">
      <c r="B45" s="4"/>
      <c r="C45" s="5"/>
      <c r="D45" s="5"/>
      <c r="E45" s="5"/>
      <c r="F45" s="5"/>
      <c r="G45" s="5"/>
      <c r="H45" s="5"/>
      <c r="I45" s="5"/>
      <c r="J45" s="6"/>
    </row>
    <row r="46" spans="2:10" x14ac:dyDescent="0.2">
      <c r="B46" s="4"/>
      <c r="C46" s="5"/>
      <c r="D46" s="5"/>
      <c r="E46" s="5"/>
      <c r="F46" s="5"/>
      <c r="G46" s="5"/>
      <c r="H46" s="5"/>
      <c r="I46" s="5"/>
      <c r="J46" s="6"/>
    </row>
    <row r="47" spans="2:10" x14ac:dyDescent="0.2">
      <c r="B47" s="4"/>
      <c r="C47" s="5"/>
      <c r="D47" s="5"/>
      <c r="E47" s="5"/>
      <c r="F47" s="5"/>
      <c r="G47" s="5"/>
      <c r="H47" s="5"/>
      <c r="I47" s="5"/>
      <c r="J47" s="6"/>
    </row>
    <row r="48" spans="2:10" x14ac:dyDescent="0.2">
      <c r="B48" s="4"/>
      <c r="C48" s="5"/>
      <c r="D48" s="5"/>
      <c r="E48" s="5"/>
      <c r="F48" s="5"/>
      <c r="G48" s="5"/>
      <c r="H48" s="5"/>
      <c r="I48" s="5"/>
      <c r="J48" s="6"/>
    </row>
    <row r="49" spans="2:10" s="16" customFormat="1" x14ac:dyDescent="0.2">
      <c r="B49" s="13"/>
      <c r="C49" s="14"/>
      <c r="D49" s="14"/>
      <c r="E49" s="14"/>
      <c r="F49" s="14"/>
      <c r="G49" s="14"/>
      <c r="H49" s="14"/>
      <c r="I49" s="14"/>
      <c r="J49" s="15"/>
    </row>
    <row r="50" spans="2:10" s="16" customFormat="1" ht="15" x14ac:dyDescent="0.2">
      <c r="B50" s="13"/>
      <c r="C50" s="14"/>
      <c r="D50" s="14"/>
      <c r="E50" s="10"/>
      <c r="F50" s="10"/>
      <c r="G50" s="10"/>
      <c r="H50" s="10"/>
      <c r="I50" s="10"/>
      <c r="J50" s="15"/>
    </row>
    <row r="51" spans="2:10" s="16" customFormat="1" ht="15" x14ac:dyDescent="0.2">
      <c r="B51" s="13"/>
      <c r="C51" s="14"/>
      <c r="D51" s="14"/>
      <c r="E51" s="10"/>
      <c r="F51" s="10"/>
      <c r="G51" s="10"/>
      <c r="H51" s="10"/>
      <c r="I51" s="10"/>
      <c r="J51" s="15"/>
    </row>
    <row r="52" spans="2:10" s="16" customFormat="1" ht="15" x14ac:dyDescent="0.2">
      <c r="B52" s="13"/>
      <c r="C52" s="14"/>
      <c r="D52" s="14"/>
      <c r="E52" s="10"/>
      <c r="F52" s="10"/>
      <c r="G52" s="10"/>
      <c r="H52" s="10"/>
      <c r="I52" s="10"/>
      <c r="J52" s="15"/>
    </row>
    <row r="53" spans="2:10" s="16" customFormat="1" ht="15" x14ac:dyDescent="0.2">
      <c r="B53" s="13"/>
      <c r="C53" s="14"/>
      <c r="D53" s="14"/>
      <c r="E53" s="10"/>
      <c r="F53" s="10"/>
      <c r="G53" s="10"/>
      <c r="H53" s="10"/>
      <c r="I53" s="10"/>
      <c r="J53" s="15"/>
    </row>
    <row r="54" spans="2:10" s="16" customFormat="1" ht="15" x14ac:dyDescent="0.2">
      <c r="B54" s="13"/>
      <c r="C54" s="14"/>
      <c r="D54" s="14"/>
      <c r="E54" s="10"/>
      <c r="F54" s="10"/>
      <c r="G54" s="366" t="s">
        <v>75</v>
      </c>
      <c r="H54" s="366"/>
      <c r="I54" s="366"/>
      <c r="J54" s="15"/>
    </row>
    <row r="55" spans="2:10" ht="15.75" x14ac:dyDescent="0.25">
      <c r="B55" s="4"/>
      <c r="C55" s="5"/>
      <c r="D55" s="5"/>
      <c r="E55" s="17"/>
      <c r="F55" s="17"/>
      <c r="G55" s="449"/>
      <c r="H55" s="449"/>
      <c r="I55" s="449"/>
      <c r="J55" s="6"/>
    </row>
    <row r="56" spans="2:10" x14ac:dyDescent="0.2">
      <c r="B56" s="4"/>
      <c r="C56" s="5"/>
      <c r="D56" s="5"/>
      <c r="E56" s="5"/>
      <c r="F56" s="5"/>
      <c r="G56" s="5"/>
      <c r="H56" s="5"/>
      <c r="I56" s="5"/>
      <c r="J56" s="6"/>
    </row>
    <row r="57" spans="2:10" x14ac:dyDescent="0.2">
      <c r="B57" s="4"/>
      <c r="C57" s="5"/>
      <c r="D57" s="5"/>
      <c r="E57" s="5"/>
      <c r="F57" s="5"/>
      <c r="G57" s="5"/>
      <c r="H57" s="5"/>
      <c r="I57" s="5"/>
      <c r="J57" s="6"/>
    </row>
    <row r="58" spans="2:10" x14ac:dyDescent="0.2">
      <c r="B58" s="7"/>
      <c r="C58" s="8"/>
      <c r="D58" s="8"/>
      <c r="E58" s="8"/>
      <c r="F58" s="8"/>
      <c r="G58" s="8"/>
      <c r="H58" s="8"/>
      <c r="I58" s="8"/>
      <c r="J58" s="9"/>
    </row>
  </sheetData>
  <mergeCells count="8">
    <mergeCell ref="G54:I54"/>
    <mergeCell ref="G55:I55"/>
    <mergeCell ref="B4:J4"/>
    <mergeCell ref="G14:I14"/>
    <mergeCell ref="E14:E15"/>
    <mergeCell ref="D14:D15"/>
    <mergeCell ref="E43:G43"/>
    <mergeCell ref="E44:G4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Rez.1</vt:lpstr>
      <vt:lpstr>Fluksi 2</vt:lpstr>
      <vt:lpstr>Kapitali 2.</vt:lpstr>
      <vt:lpstr>Shen.Spjeg.ne vazhdim</vt:lpstr>
      <vt:lpstr>Shenimet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2014-03-29T12:38:57Z</cp:lastPrinted>
  <dcterms:created xsi:type="dcterms:W3CDTF">2002-02-16T18:16:52Z</dcterms:created>
  <dcterms:modified xsi:type="dcterms:W3CDTF">2014-03-29T12:38:58Z</dcterms:modified>
</cp:coreProperties>
</file>